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H:\State Data Coordinator\PLS\FY15 2014-2015\Tables\Final\"/>
    </mc:Choice>
  </mc:AlternateContent>
  <bookViews>
    <workbookView xWindow="0" yWindow="0" windowWidth="14370" windowHeight="6330" tabRatio="827" activeTab="1"/>
  </bookViews>
  <sheets>
    <sheet name="Read Me" sheetId="19" r:id="rId1"/>
    <sheet name="Summary" sheetId="5" r:id="rId2"/>
    <sheet name="Table 1" sheetId="6" r:id="rId3"/>
    <sheet name="Table 2" sheetId="7" r:id="rId4"/>
    <sheet name="Table 3" sheetId="8" r:id="rId5"/>
    <sheet name="Table 4" sheetId="9" r:id="rId6"/>
    <sheet name="Table 5" sheetId="10" r:id="rId7"/>
    <sheet name="Table 6" sheetId="11" r:id="rId8"/>
    <sheet name="Table 7" sheetId="12" r:id="rId9"/>
    <sheet name="Table 8" sheetId="13" r:id="rId10"/>
    <sheet name="Table 9" sheetId="14" r:id="rId11"/>
    <sheet name="Table 10" sheetId="15" r:id="rId12"/>
    <sheet name="Table 11" sheetId="16" r:id="rId13"/>
    <sheet name="Table 12" sheetId="17" r:id="rId14"/>
    <sheet name="Table 13" sheetId="18" r:id="rId15"/>
    <sheet name="Regional" sheetId="4" r:id="rId16"/>
    <sheet name="County" sheetId="2" r:id="rId17"/>
    <sheet name="Municipal" sheetId="3" r:id="rId18"/>
    <sheet name="All Data" sheetId="1" r:id="rId19"/>
  </sheets>
  <externalReferences>
    <externalReference r:id="rId20"/>
  </externalReferences>
  <definedNames>
    <definedName name="_xlnm._FilterDatabase" localSheetId="18" hidden="1">'All Data'!$A$2:$MI$81</definedName>
    <definedName name="_xlnm._FilterDatabase" localSheetId="16" hidden="1">County!$A$6:$PM$65</definedName>
    <definedName name="_xlnm._FilterDatabase" localSheetId="17" hidden="1">Municipal!$A$2:$PM$12</definedName>
    <definedName name="_xlnm._FilterDatabase" localSheetId="15" hidden="1">Regional!$A$2:$PM$14</definedName>
  </definedNames>
  <calcPr calcId="171027" concurrentCalc="0"/>
</workbook>
</file>

<file path=xl/calcChain.xml><?xml version="1.0" encoding="utf-8"?>
<calcChain xmlns="http://schemas.openxmlformats.org/spreadsheetml/2006/main">
  <c r="C8" i="14" l="1"/>
  <c r="D8" i="14"/>
  <c r="E8" i="14"/>
  <c r="F8" i="14"/>
  <c r="G8" i="14"/>
  <c r="H8" i="14"/>
  <c r="I8" i="14"/>
  <c r="J8" i="14"/>
  <c r="K8" i="14"/>
  <c r="L8" i="14"/>
  <c r="C9" i="14"/>
  <c r="D9" i="14"/>
  <c r="E9" i="14"/>
  <c r="F9" i="14"/>
  <c r="G9" i="14"/>
  <c r="H9" i="14"/>
  <c r="I9" i="14"/>
  <c r="J9" i="14"/>
  <c r="K9" i="14"/>
  <c r="L9" i="14"/>
  <c r="C10" i="14"/>
  <c r="D10" i="14"/>
  <c r="E10" i="14"/>
  <c r="F10" i="14"/>
  <c r="G10" i="14"/>
  <c r="H10" i="14"/>
  <c r="I10" i="14"/>
  <c r="J10" i="14"/>
  <c r="K10" i="14"/>
  <c r="L10" i="14"/>
  <c r="C11" i="14"/>
  <c r="D11" i="14"/>
  <c r="E11" i="14"/>
  <c r="F11" i="14"/>
  <c r="G11" i="14"/>
  <c r="H11" i="14"/>
  <c r="I11" i="14"/>
  <c r="J11" i="14"/>
  <c r="K11" i="14"/>
  <c r="L11" i="14"/>
  <c r="C12" i="14"/>
  <c r="D12" i="14"/>
  <c r="E12" i="14"/>
  <c r="F12" i="14"/>
  <c r="G12" i="14"/>
  <c r="H12" i="14"/>
  <c r="I12" i="14"/>
  <c r="J12" i="14"/>
  <c r="K12" i="14"/>
  <c r="L12" i="14"/>
  <c r="C13" i="14"/>
  <c r="D13" i="14"/>
  <c r="E13" i="14"/>
  <c r="F13" i="14"/>
  <c r="G13" i="14"/>
  <c r="H13" i="14"/>
  <c r="I13" i="14"/>
  <c r="J13" i="14"/>
  <c r="K13" i="14"/>
  <c r="L13" i="14"/>
  <c r="C14" i="14"/>
  <c r="D14" i="14"/>
  <c r="E14" i="14"/>
  <c r="F14" i="14"/>
  <c r="G14" i="14"/>
  <c r="H14" i="14"/>
  <c r="I14" i="14"/>
  <c r="J14" i="14"/>
  <c r="K14" i="14"/>
  <c r="L14" i="14"/>
  <c r="C15" i="14"/>
  <c r="D15" i="14"/>
  <c r="E15" i="14"/>
  <c r="F15" i="14"/>
  <c r="G15" i="14"/>
  <c r="H15" i="14"/>
  <c r="I15" i="14"/>
  <c r="J15" i="14"/>
  <c r="K15" i="14"/>
  <c r="L15" i="14"/>
  <c r="C16" i="14"/>
  <c r="D16" i="14"/>
  <c r="E16" i="14"/>
  <c r="F16" i="14"/>
  <c r="G16" i="14"/>
  <c r="H16" i="14"/>
  <c r="I16" i="14"/>
  <c r="J16" i="14"/>
  <c r="K16" i="14"/>
  <c r="L16" i="14"/>
  <c r="C17" i="14"/>
  <c r="D17" i="14"/>
  <c r="E17" i="14"/>
  <c r="F17" i="14"/>
  <c r="G17" i="14"/>
  <c r="H17" i="14"/>
  <c r="I17" i="14"/>
  <c r="J17" i="14"/>
  <c r="K17" i="14"/>
  <c r="L17" i="14"/>
  <c r="C18" i="14"/>
  <c r="D18" i="14"/>
  <c r="E18" i="14"/>
  <c r="F18" i="14"/>
  <c r="G18" i="14"/>
  <c r="H18" i="14"/>
  <c r="I18" i="14"/>
  <c r="J18" i="14"/>
  <c r="K18" i="14"/>
  <c r="L18" i="14"/>
  <c r="C19" i="14"/>
  <c r="D19" i="14"/>
  <c r="E19" i="14"/>
  <c r="F19" i="14"/>
  <c r="G19" i="14"/>
  <c r="H19" i="14"/>
  <c r="I19" i="14"/>
  <c r="J19" i="14"/>
  <c r="K19" i="14"/>
  <c r="L19" i="14"/>
  <c r="C20" i="14"/>
  <c r="D20" i="14"/>
  <c r="E20" i="14"/>
  <c r="F20" i="14"/>
  <c r="G20" i="14"/>
  <c r="H20" i="14"/>
  <c r="I20" i="14"/>
  <c r="J20" i="14"/>
  <c r="K20" i="14"/>
  <c r="L20" i="14"/>
  <c r="C21" i="14"/>
  <c r="D21" i="14"/>
  <c r="E21" i="14"/>
  <c r="F21" i="14"/>
  <c r="G21" i="14"/>
  <c r="H21" i="14"/>
  <c r="I21" i="14"/>
  <c r="J21" i="14"/>
  <c r="K21" i="14"/>
  <c r="L21" i="14"/>
  <c r="C22" i="14"/>
  <c r="D22" i="14"/>
  <c r="E22" i="14"/>
  <c r="F22" i="14"/>
  <c r="G22" i="14"/>
  <c r="H22" i="14"/>
  <c r="I22" i="14"/>
  <c r="J22" i="14"/>
  <c r="K22" i="14"/>
  <c r="L22" i="14"/>
  <c r="C23" i="14"/>
  <c r="D23" i="14"/>
  <c r="E23" i="14"/>
  <c r="F23" i="14"/>
  <c r="G23" i="14"/>
  <c r="H23" i="14"/>
  <c r="I23" i="14"/>
  <c r="J23" i="14"/>
  <c r="K23" i="14"/>
  <c r="L23" i="14"/>
  <c r="C24" i="14"/>
  <c r="D24" i="14"/>
  <c r="E24" i="14"/>
  <c r="F24" i="14"/>
  <c r="G24" i="14"/>
  <c r="H24" i="14"/>
  <c r="I24" i="14"/>
  <c r="J24" i="14"/>
  <c r="K24" i="14"/>
  <c r="L24" i="14"/>
  <c r="C25" i="14"/>
  <c r="D25" i="14"/>
  <c r="E25" i="14"/>
  <c r="F25" i="14"/>
  <c r="G25" i="14"/>
  <c r="H25" i="14"/>
  <c r="I25" i="14"/>
  <c r="J25" i="14"/>
  <c r="K25" i="14"/>
  <c r="L25" i="14"/>
  <c r="C26" i="14"/>
  <c r="D26" i="14"/>
  <c r="E26" i="14"/>
  <c r="F26" i="14"/>
  <c r="G26" i="14"/>
  <c r="H26" i="14"/>
  <c r="I26" i="14"/>
  <c r="J26" i="14"/>
  <c r="K26" i="14"/>
  <c r="L26" i="14"/>
  <c r="C27" i="14"/>
  <c r="D27" i="14"/>
  <c r="E27" i="14"/>
  <c r="F27" i="14"/>
  <c r="G27" i="14"/>
  <c r="H27" i="14"/>
  <c r="I27" i="14"/>
  <c r="J27" i="14"/>
  <c r="K27" i="14"/>
  <c r="L27" i="14"/>
  <c r="C28" i="14"/>
  <c r="D28" i="14"/>
  <c r="E28" i="14"/>
  <c r="F28" i="14"/>
  <c r="G28" i="14"/>
  <c r="H28" i="14"/>
  <c r="I28" i="14"/>
  <c r="J28" i="14"/>
  <c r="K28" i="14"/>
  <c r="L28" i="14"/>
  <c r="C29" i="14"/>
  <c r="D29" i="14"/>
  <c r="E29" i="14"/>
  <c r="F29" i="14"/>
  <c r="G29" i="14"/>
  <c r="H29" i="14"/>
  <c r="I29" i="14"/>
  <c r="J29" i="14"/>
  <c r="K29" i="14"/>
  <c r="L29" i="14"/>
  <c r="C30" i="14"/>
  <c r="D30" i="14"/>
  <c r="E30" i="14"/>
  <c r="F30" i="14"/>
  <c r="G30" i="14"/>
  <c r="H30" i="14"/>
  <c r="I30" i="14"/>
  <c r="J30" i="14"/>
  <c r="K30" i="14"/>
  <c r="L30" i="14"/>
  <c r="C31" i="14"/>
  <c r="D31" i="14"/>
  <c r="E31" i="14"/>
  <c r="F31" i="14"/>
  <c r="G31" i="14"/>
  <c r="H31" i="14"/>
  <c r="I31" i="14"/>
  <c r="J31" i="14"/>
  <c r="K31" i="14"/>
  <c r="L31" i="14"/>
  <c r="C32" i="14"/>
  <c r="D32" i="14"/>
  <c r="E32" i="14"/>
  <c r="F32" i="14"/>
  <c r="G32" i="14"/>
  <c r="H32" i="14"/>
  <c r="I32" i="14"/>
  <c r="J32" i="14"/>
  <c r="K32" i="14"/>
  <c r="L32" i="14"/>
  <c r="C33" i="14"/>
  <c r="D33" i="14"/>
  <c r="E33" i="14"/>
  <c r="F33" i="14"/>
  <c r="G33" i="14"/>
  <c r="H33" i="14"/>
  <c r="I33" i="14"/>
  <c r="J33" i="14"/>
  <c r="K33" i="14"/>
  <c r="L33" i="14"/>
  <c r="C34" i="14"/>
  <c r="D34" i="14"/>
  <c r="E34" i="14"/>
  <c r="F34" i="14"/>
  <c r="G34" i="14"/>
  <c r="H34" i="14"/>
  <c r="I34" i="14"/>
  <c r="J34" i="14"/>
  <c r="K34" i="14"/>
  <c r="L34" i="14"/>
  <c r="C35" i="14"/>
  <c r="D35" i="14"/>
  <c r="E35" i="14"/>
  <c r="F35" i="14"/>
  <c r="G35" i="14"/>
  <c r="H35" i="14"/>
  <c r="I35" i="14"/>
  <c r="J35" i="14"/>
  <c r="K35" i="14"/>
  <c r="L35" i="14"/>
  <c r="C36" i="14"/>
  <c r="D36" i="14"/>
  <c r="E36" i="14"/>
  <c r="F36" i="14"/>
  <c r="G36" i="14"/>
  <c r="H36" i="14"/>
  <c r="I36" i="14"/>
  <c r="J36" i="14"/>
  <c r="K36" i="14"/>
  <c r="L36" i="14"/>
  <c r="C37" i="14"/>
  <c r="D37" i="14"/>
  <c r="E37" i="14"/>
  <c r="F37" i="14"/>
  <c r="G37" i="14"/>
  <c r="H37" i="14"/>
  <c r="I37" i="14"/>
  <c r="J37" i="14"/>
  <c r="K37" i="14"/>
  <c r="L37" i="14"/>
  <c r="C38" i="14"/>
  <c r="D38" i="14"/>
  <c r="E38" i="14"/>
  <c r="F38" i="14"/>
  <c r="G38" i="14"/>
  <c r="H38" i="14"/>
  <c r="I38" i="14"/>
  <c r="J38" i="14"/>
  <c r="K38" i="14"/>
  <c r="L38" i="14"/>
  <c r="C39" i="14"/>
  <c r="D39" i="14"/>
  <c r="E39" i="14"/>
  <c r="F39" i="14"/>
  <c r="G39" i="14"/>
  <c r="H39" i="14"/>
  <c r="I39" i="14"/>
  <c r="J39" i="14"/>
  <c r="K39" i="14"/>
  <c r="L39" i="14"/>
  <c r="C40" i="14"/>
  <c r="D40" i="14"/>
  <c r="E40" i="14"/>
  <c r="F40" i="14"/>
  <c r="G40" i="14"/>
  <c r="H40" i="14"/>
  <c r="I40" i="14"/>
  <c r="J40" i="14"/>
  <c r="K40" i="14"/>
  <c r="L40" i="14"/>
  <c r="C41" i="14"/>
  <c r="D41" i="14"/>
  <c r="E41" i="14"/>
  <c r="F41" i="14"/>
  <c r="G41" i="14"/>
  <c r="H41" i="14"/>
  <c r="I41" i="14"/>
  <c r="J41" i="14"/>
  <c r="K41" i="14"/>
  <c r="L41" i="14"/>
  <c r="C42" i="14"/>
  <c r="D42" i="14"/>
  <c r="E42" i="14"/>
  <c r="F42" i="14"/>
  <c r="G42" i="14"/>
  <c r="H42" i="14"/>
  <c r="I42" i="14"/>
  <c r="J42" i="14"/>
  <c r="K42" i="14"/>
  <c r="L42" i="14"/>
  <c r="C43" i="14"/>
  <c r="D43" i="14"/>
  <c r="E43" i="14"/>
  <c r="F43" i="14"/>
  <c r="G43" i="14"/>
  <c r="H43" i="14"/>
  <c r="I43" i="14"/>
  <c r="J43" i="14"/>
  <c r="K43" i="14"/>
  <c r="L43" i="14"/>
  <c r="C44" i="14"/>
  <c r="D44" i="14"/>
  <c r="E44" i="14"/>
  <c r="F44" i="14"/>
  <c r="G44" i="14"/>
  <c r="H44" i="14"/>
  <c r="I44" i="14"/>
  <c r="J44" i="14"/>
  <c r="K44" i="14"/>
  <c r="L44" i="14"/>
  <c r="C45" i="14"/>
  <c r="D45" i="14"/>
  <c r="E45" i="14"/>
  <c r="F45" i="14"/>
  <c r="G45" i="14"/>
  <c r="H45" i="14"/>
  <c r="I45" i="14"/>
  <c r="J45" i="14"/>
  <c r="K45" i="14"/>
  <c r="L45" i="14"/>
  <c r="C46" i="14"/>
  <c r="D46" i="14"/>
  <c r="E46" i="14"/>
  <c r="F46" i="14"/>
  <c r="G46" i="14"/>
  <c r="H46" i="14"/>
  <c r="I46" i="14"/>
  <c r="J46" i="14"/>
  <c r="K46" i="14"/>
  <c r="L46" i="14"/>
  <c r="C47" i="14"/>
  <c r="D47" i="14"/>
  <c r="E47" i="14"/>
  <c r="F47" i="14"/>
  <c r="G47" i="14"/>
  <c r="H47" i="14"/>
  <c r="I47" i="14"/>
  <c r="J47" i="14"/>
  <c r="K47" i="14"/>
  <c r="L47" i="14"/>
  <c r="C48" i="14"/>
  <c r="D48" i="14"/>
  <c r="E48" i="14"/>
  <c r="F48" i="14"/>
  <c r="G48" i="14"/>
  <c r="H48" i="14"/>
  <c r="I48" i="14"/>
  <c r="J48" i="14"/>
  <c r="K48" i="14"/>
  <c r="L48" i="14"/>
  <c r="C49" i="14"/>
  <c r="D49" i="14"/>
  <c r="E49" i="14"/>
  <c r="F49" i="14"/>
  <c r="G49" i="14"/>
  <c r="H49" i="14"/>
  <c r="I49" i="14"/>
  <c r="J49" i="14"/>
  <c r="K49" i="14"/>
  <c r="L49" i="14"/>
  <c r="C50" i="14"/>
  <c r="D50" i="14"/>
  <c r="E50" i="14"/>
  <c r="F50" i="14"/>
  <c r="G50" i="14"/>
  <c r="H50" i="14"/>
  <c r="I50" i="14"/>
  <c r="J50" i="14"/>
  <c r="K50" i="14"/>
  <c r="L50" i="14"/>
  <c r="C51" i="14"/>
  <c r="D51" i="14"/>
  <c r="E51" i="14"/>
  <c r="F51" i="14"/>
  <c r="G51" i="14"/>
  <c r="H51" i="14"/>
  <c r="I51" i="14"/>
  <c r="J51" i="14"/>
  <c r="K51" i="14"/>
  <c r="L51" i="14"/>
  <c r="C52" i="14"/>
  <c r="D52" i="14"/>
  <c r="E52" i="14"/>
  <c r="F52" i="14"/>
  <c r="G52" i="14"/>
  <c r="H52" i="14"/>
  <c r="I52" i="14"/>
  <c r="J52" i="14"/>
  <c r="K52" i="14"/>
  <c r="L52" i="14"/>
  <c r="C53" i="14"/>
  <c r="D53" i="14"/>
  <c r="E53" i="14"/>
  <c r="F53" i="14"/>
  <c r="G53" i="14"/>
  <c r="H53" i="14"/>
  <c r="I53" i="14"/>
  <c r="J53" i="14"/>
  <c r="K53" i="14"/>
  <c r="L53" i="14"/>
  <c r="C54" i="14"/>
  <c r="D54" i="14"/>
  <c r="E54" i="14"/>
  <c r="F54" i="14"/>
  <c r="G54" i="14"/>
  <c r="H54" i="14"/>
  <c r="I54" i="14"/>
  <c r="J54" i="14"/>
  <c r="K54" i="14"/>
  <c r="L54" i="14"/>
  <c r="C55" i="14"/>
  <c r="D55" i="14"/>
  <c r="E55" i="14"/>
  <c r="F55" i="14"/>
  <c r="G55" i="14"/>
  <c r="H55" i="14"/>
  <c r="I55" i="14"/>
  <c r="J55" i="14"/>
  <c r="K55" i="14"/>
  <c r="L55" i="14"/>
  <c r="C56" i="14"/>
  <c r="D56" i="14"/>
  <c r="E56" i="14"/>
  <c r="F56" i="14"/>
  <c r="G56" i="14"/>
  <c r="H56" i="14"/>
  <c r="I56" i="14"/>
  <c r="J56" i="14"/>
  <c r="K56" i="14"/>
  <c r="L56" i="14"/>
  <c r="C57" i="14"/>
  <c r="D57" i="14"/>
  <c r="E57" i="14"/>
  <c r="F57" i="14"/>
  <c r="G57" i="14"/>
  <c r="H57" i="14"/>
  <c r="I57" i="14"/>
  <c r="J57" i="14"/>
  <c r="K57" i="14"/>
  <c r="L57" i="14"/>
  <c r="C58" i="14"/>
  <c r="D58" i="14"/>
  <c r="E58" i="14"/>
  <c r="F58" i="14"/>
  <c r="G58" i="14"/>
  <c r="H58" i="14"/>
  <c r="I58" i="14"/>
  <c r="J58" i="14"/>
  <c r="K58" i="14"/>
  <c r="L58" i="14"/>
  <c r="C59" i="14"/>
  <c r="D59" i="14"/>
  <c r="E59" i="14"/>
  <c r="F59" i="14"/>
  <c r="G59" i="14"/>
  <c r="H59" i="14"/>
  <c r="I59" i="14"/>
  <c r="J59" i="14"/>
  <c r="K59" i="14"/>
  <c r="L59" i="14"/>
  <c r="C60" i="14"/>
  <c r="D60" i="14"/>
  <c r="E60" i="14"/>
  <c r="F60" i="14"/>
  <c r="G60" i="14"/>
  <c r="H60" i="14"/>
  <c r="I60" i="14"/>
  <c r="J60" i="14"/>
  <c r="K60" i="14"/>
  <c r="L60" i="14"/>
  <c r="C61" i="14"/>
  <c r="D61" i="14"/>
  <c r="E61" i="14"/>
  <c r="F61" i="14"/>
  <c r="G61" i="14"/>
  <c r="H61" i="14"/>
  <c r="I61" i="14"/>
  <c r="J61" i="14"/>
  <c r="K61" i="14"/>
  <c r="L61" i="14"/>
  <c r="C62" i="14"/>
  <c r="D62" i="14"/>
  <c r="E62" i="14"/>
  <c r="F62" i="14"/>
  <c r="G62" i="14"/>
  <c r="H62" i="14"/>
  <c r="I62" i="14"/>
  <c r="J62" i="14"/>
  <c r="K62" i="14"/>
  <c r="L62" i="14"/>
  <c r="C63" i="14"/>
  <c r="D63" i="14"/>
  <c r="E63" i="14"/>
  <c r="F63" i="14"/>
  <c r="G63" i="14"/>
  <c r="H63" i="14"/>
  <c r="I63" i="14"/>
  <c r="J63" i="14"/>
  <c r="K63" i="14"/>
  <c r="L63" i="14"/>
  <c r="C64" i="14"/>
  <c r="D64" i="14"/>
  <c r="E64" i="14"/>
  <c r="F64" i="14"/>
  <c r="G64" i="14"/>
  <c r="H64" i="14"/>
  <c r="I64" i="14"/>
  <c r="J64" i="14"/>
  <c r="K64" i="14"/>
  <c r="L64" i="14"/>
  <c r="C65" i="14"/>
  <c r="D65" i="14"/>
  <c r="E65" i="14"/>
  <c r="F65" i="14"/>
  <c r="G65" i="14"/>
  <c r="H65" i="14"/>
  <c r="I65" i="14"/>
  <c r="J65" i="14"/>
  <c r="K65" i="14"/>
  <c r="L65" i="14"/>
  <c r="C66" i="14"/>
  <c r="D66" i="14"/>
  <c r="E66" i="14"/>
  <c r="F66" i="14"/>
  <c r="G66" i="14"/>
  <c r="H66" i="14"/>
  <c r="I66" i="14"/>
  <c r="J66" i="14"/>
  <c r="K66" i="14"/>
  <c r="L66" i="14"/>
  <c r="C68" i="14"/>
  <c r="D68" i="14"/>
  <c r="E68" i="14"/>
  <c r="F68" i="14"/>
  <c r="G68" i="14"/>
  <c r="H68" i="14"/>
  <c r="I68" i="14"/>
  <c r="J68" i="14"/>
  <c r="K68" i="14"/>
  <c r="L68" i="14"/>
  <c r="C69" i="14"/>
  <c r="D69" i="14"/>
  <c r="E69" i="14"/>
  <c r="F69" i="14"/>
  <c r="G69" i="14"/>
  <c r="H69" i="14"/>
  <c r="I69" i="14"/>
  <c r="J69" i="14"/>
  <c r="K69" i="14"/>
  <c r="L69" i="14"/>
  <c r="C70" i="14"/>
  <c r="D70" i="14"/>
  <c r="E70" i="14"/>
  <c r="F70" i="14"/>
  <c r="G70" i="14"/>
  <c r="H70" i="14"/>
  <c r="I70" i="14"/>
  <c r="J70" i="14"/>
  <c r="K70" i="14"/>
  <c r="L70" i="14"/>
  <c r="C71" i="14"/>
  <c r="D71" i="14"/>
  <c r="E71" i="14"/>
  <c r="F71" i="14"/>
  <c r="G71" i="14"/>
  <c r="H71" i="14"/>
  <c r="I71" i="14"/>
  <c r="J71" i="14"/>
  <c r="K71" i="14"/>
  <c r="L71" i="14"/>
  <c r="C72" i="14"/>
  <c r="D72" i="14"/>
  <c r="E72" i="14"/>
  <c r="F72" i="14"/>
  <c r="G72" i="14"/>
  <c r="H72" i="14"/>
  <c r="I72" i="14"/>
  <c r="J72" i="14"/>
  <c r="K72" i="14"/>
  <c r="L72" i="14"/>
  <c r="C73" i="14"/>
  <c r="D73" i="14"/>
  <c r="E73" i="14"/>
  <c r="F73" i="14"/>
  <c r="G73" i="14"/>
  <c r="H73" i="14"/>
  <c r="I73" i="14"/>
  <c r="J73" i="14"/>
  <c r="K73" i="14"/>
  <c r="L73" i="14"/>
  <c r="C74" i="14"/>
  <c r="D74" i="14"/>
  <c r="E74" i="14"/>
  <c r="F74" i="14"/>
  <c r="G74" i="14"/>
  <c r="H74" i="14"/>
  <c r="I74" i="14"/>
  <c r="J74" i="14"/>
  <c r="K74" i="14"/>
  <c r="L74" i="14"/>
  <c r="C75" i="14"/>
  <c r="D75" i="14"/>
  <c r="E75" i="14"/>
  <c r="F75" i="14"/>
  <c r="G75" i="14"/>
  <c r="H75" i="14"/>
  <c r="I75" i="14"/>
  <c r="J75" i="14"/>
  <c r="K75" i="14"/>
  <c r="L75" i="14"/>
  <c r="C76" i="14"/>
  <c r="D76" i="14"/>
  <c r="E76" i="14"/>
  <c r="F76" i="14"/>
  <c r="G76" i="14"/>
  <c r="H76" i="14"/>
  <c r="I76" i="14"/>
  <c r="J76" i="14"/>
  <c r="K76" i="14"/>
  <c r="L76" i="14"/>
  <c r="C77" i="14"/>
  <c r="D77" i="14"/>
  <c r="E77" i="14"/>
  <c r="F77" i="14"/>
  <c r="G77" i="14"/>
  <c r="H77" i="14"/>
  <c r="I77" i="14"/>
  <c r="J77" i="14"/>
  <c r="K77" i="14"/>
  <c r="L77" i="14"/>
  <c r="C78" i="14"/>
  <c r="D78" i="14"/>
  <c r="E78" i="14"/>
  <c r="F78" i="14"/>
  <c r="G78" i="14"/>
  <c r="H78" i="14"/>
  <c r="I78" i="14"/>
  <c r="J78" i="14"/>
  <c r="K78" i="14"/>
  <c r="L78" i="14"/>
  <c r="C79" i="14"/>
  <c r="D79" i="14"/>
  <c r="E79" i="14"/>
  <c r="F79" i="14"/>
  <c r="G79" i="14"/>
  <c r="H79" i="14"/>
  <c r="I79" i="14"/>
  <c r="J79" i="14"/>
  <c r="K79" i="14"/>
  <c r="L79" i="14"/>
  <c r="C80" i="14"/>
  <c r="D80" i="14"/>
  <c r="E80" i="14"/>
  <c r="F80" i="14"/>
  <c r="G80" i="14"/>
  <c r="H80" i="14"/>
  <c r="I80" i="14"/>
  <c r="J80" i="14"/>
  <c r="K80" i="14"/>
  <c r="L80" i="14"/>
  <c r="C82" i="14"/>
  <c r="D82" i="14"/>
  <c r="E82" i="14"/>
  <c r="F82" i="14"/>
  <c r="G82" i="14"/>
  <c r="H82" i="14"/>
  <c r="I82" i="14"/>
  <c r="J82" i="14"/>
  <c r="K82" i="14"/>
  <c r="L82" i="14"/>
  <c r="C83" i="14"/>
  <c r="D83" i="14"/>
  <c r="E83" i="14"/>
  <c r="F83" i="14"/>
  <c r="G83" i="14"/>
  <c r="H83" i="14"/>
  <c r="I83" i="14"/>
  <c r="J83" i="14"/>
  <c r="K83" i="14"/>
  <c r="L83" i="14"/>
  <c r="C84" i="14"/>
  <c r="D84" i="14"/>
  <c r="E84" i="14"/>
  <c r="F84" i="14"/>
  <c r="G84" i="14"/>
  <c r="H84" i="14"/>
  <c r="I84" i="14"/>
  <c r="J84" i="14"/>
  <c r="K84" i="14"/>
  <c r="L84" i="14"/>
  <c r="C85" i="14"/>
  <c r="D85" i="14"/>
  <c r="E85" i="14"/>
  <c r="F85" i="14"/>
  <c r="G85" i="14"/>
  <c r="H85" i="14"/>
  <c r="I85" i="14"/>
  <c r="J85" i="14"/>
  <c r="K85" i="14"/>
  <c r="L85" i="14"/>
  <c r="C86" i="14"/>
  <c r="D86" i="14"/>
  <c r="E86" i="14"/>
  <c r="F86" i="14"/>
  <c r="G86" i="14"/>
  <c r="H86" i="14"/>
  <c r="I86" i="14"/>
  <c r="J86" i="14"/>
  <c r="K86" i="14"/>
  <c r="L86" i="14"/>
  <c r="C87" i="14"/>
  <c r="D87" i="14"/>
  <c r="E87" i="14"/>
  <c r="F87" i="14"/>
  <c r="G87" i="14"/>
  <c r="H87" i="14"/>
  <c r="I87" i="14"/>
  <c r="J87" i="14"/>
  <c r="K87" i="14"/>
  <c r="L87" i="14"/>
  <c r="C88" i="14"/>
  <c r="D88" i="14"/>
  <c r="E88" i="14"/>
  <c r="F88" i="14"/>
  <c r="G88" i="14"/>
  <c r="H88" i="14"/>
  <c r="I88" i="14"/>
  <c r="J88" i="14"/>
  <c r="K88" i="14"/>
  <c r="L88" i="14"/>
  <c r="C89" i="14"/>
  <c r="D89" i="14"/>
  <c r="E89" i="14"/>
  <c r="F89" i="14"/>
  <c r="G89" i="14"/>
  <c r="H89" i="14"/>
  <c r="I89" i="14"/>
  <c r="J89" i="14"/>
  <c r="K89" i="14"/>
  <c r="L89" i="14"/>
  <c r="C90" i="14"/>
  <c r="D90" i="14"/>
  <c r="E90" i="14"/>
  <c r="F90" i="14"/>
  <c r="G90" i="14"/>
  <c r="H90" i="14"/>
  <c r="I90" i="14"/>
  <c r="J90" i="14"/>
  <c r="K90" i="14"/>
  <c r="L90" i="14"/>
  <c r="C91" i="14"/>
  <c r="D91" i="14"/>
  <c r="E91" i="14"/>
  <c r="F91" i="14"/>
  <c r="G91" i="14"/>
  <c r="H91" i="14"/>
  <c r="I91" i="14"/>
  <c r="J91" i="14"/>
  <c r="K91" i="14"/>
  <c r="L91" i="14"/>
  <c r="C92" i="14"/>
  <c r="D92" i="14"/>
  <c r="E92" i="14"/>
  <c r="F92" i="14"/>
  <c r="G92" i="14"/>
  <c r="H92" i="14"/>
  <c r="I92" i="14"/>
  <c r="J92" i="14"/>
  <c r="K92" i="14"/>
  <c r="L92" i="14"/>
  <c r="C94" i="14"/>
  <c r="D94" i="14"/>
  <c r="E94" i="14"/>
  <c r="F94" i="14"/>
  <c r="G94" i="14"/>
  <c r="H94" i="14"/>
  <c r="I94" i="14"/>
  <c r="J94" i="14"/>
  <c r="K94" i="14"/>
  <c r="L94" i="14"/>
  <c r="C70" i="18"/>
  <c r="D70" i="18"/>
  <c r="E70" i="18"/>
  <c r="F70" i="18"/>
  <c r="G70" i="18"/>
  <c r="H70" i="18"/>
  <c r="I70" i="18"/>
  <c r="J70" i="18"/>
  <c r="C71" i="18"/>
  <c r="D71" i="18"/>
  <c r="E71" i="18"/>
  <c r="F71" i="18"/>
  <c r="G71" i="18"/>
  <c r="H71" i="18"/>
  <c r="I71" i="18"/>
  <c r="J71" i="18"/>
  <c r="C72" i="18"/>
  <c r="D72" i="18"/>
  <c r="E72" i="18"/>
  <c r="F72" i="18"/>
  <c r="G72" i="18"/>
  <c r="H72" i="18"/>
  <c r="I72" i="18"/>
  <c r="J72" i="18"/>
  <c r="C73" i="18"/>
  <c r="D73" i="18"/>
  <c r="E73" i="18"/>
  <c r="F73" i="18"/>
  <c r="G73" i="18"/>
  <c r="H73" i="18"/>
  <c r="I73" i="18"/>
  <c r="J73" i="18"/>
  <c r="C74" i="18"/>
  <c r="D74" i="18"/>
  <c r="E74" i="18"/>
  <c r="F74" i="18"/>
  <c r="G74" i="18"/>
  <c r="H74" i="18"/>
  <c r="I74" i="18"/>
  <c r="J74" i="18"/>
  <c r="C69" i="17"/>
  <c r="D69" i="17"/>
  <c r="E69" i="17"/>
  <c r="F69" i="17"/>
  <c r="G69" i="17"/>
  <c r="H69" i="17"/>
  <c r="I69" i="17"/>
  <c r="J69" i="17"/>
  <c r="K69" i="17"/>
  <c r="L69" i="17"/>
  <c r="M69" i="17"/>
  <c r="N69" i="17"/>
  <c r="O69" i="17"/>
  <c r="P69" i="17"/>
  <c r="Q69" i="17"/>
  <c r="C70" i="17"/>
  <c r="D70" i="17"/>
  <c r="E70" i="17"/>
  <c r="F70" i="17"/>
  <c r="G70" i="17"/>
  <c r="H70" i="17"/>
  <c r="I70" i="17"/>
  <c r="J70" i="17"/>
  <c r="K70" i="17"/>
  <c r="L70" i="17"/>
  <c r="M70" i="17"/>
  <c r="N70" i="17"/>
  <c r="O70" i="17"/>
  <c r="P70" i="17"/>
  <c r="Q70" i="17"/>
  <c r="C71" i="17"/>
  <c r="D71" i="17"/>
  <c r="E71" i="17"/>
  <c r="F71" i="17"/>
  <c r="G71" i="17"/>
  <c r="H71" i="17"/>
  <c r="I71" i="17"/>
  <c r="J71" i="17"/>
  <c r="K71" i="17"/>
  <c r="L71" i="17"/>
  <c r="M71" i="17"/>
  <c r="N71" i="17"/>
  <c r="O71" i="17"/>
  <c r="P71" i="17"/>
  <c r="Q71" i="17"/>
  <c r="C72" i="17"/>
  <c r="D72" i="17"/>
  <c r="E72" i="17"/>
  <c r="F72" i="17"/>
  <c r="G72" i="17"/>
  <c r="H72" i="17"/>
  <c r="I72" i="17"/>
  <c r="J72" i="17"/>
  <c r="K72" i="17"/>
  <c r="L72" i="17"/>
  <c r="M72" i="17"/>
  <c r="N72" i="17"/>
  <c r="O72" i="17"/>
  <c r="P72" i="17"/>
  <c r="Q72" i="17"/>
  <c r="C73" i="17"/>
  <c r="D73" i="17"/>
  <c r="E73" i="17"/>
  <c r="F73" i="17"/>
  <c r="G73" i="17"/>
  <c r="H73" i="17"/>
  <c r="I73" i="17"/>
  <c r="J73" i="17"/>
  <c r="K73" i="17"/>
  <c r="L73" i="17"/>
  <c r="M73" i="17"/>
  <c r="N73" i="17"/>
  <c r="O73" i="17"/>
  <c r="P73" i="17"/>
  <c r="Q73" i="17"/>
  <c r="C74" i="17"/>
  <c r="D74" i="17"/>
  <c r="E74" i="17"/>
  <c r="F74" i="17"/>
  <c r="G74" i="17"/>
  <c r="H74" i="17"/>
  <c r="I74" i="17"/>
  <c r="J74" i="17"/>
  <c r="K74" i="17"/>
  <c r="L74" i="17"/>
  <c r="M74" i="17"/>
  <c r="N74" i="17"/>
  <c r="O74" i="17"/>
  <c r="P74" i="17"/>
  <c r="Q74" i="17"/>
  <c r="C75" i="17"/>
  <c r="D75" i="17"/>
  <c r="E75" i="17"/>
  <c r="F75" i="17"/>
  <c r="G75" i="17"/>
  <c r="H75" i="17"/>
  <c r="I75" i="17"/>
  <c r="J75" i="17"/>
  <c r="K75" i="17"/>
  <c r="L75" i="17"/>
  <c r="M75" i="17"/>
  <c r="N75" i="17"/>
  <c r="O75" i="17"/>
  <c r="P75" i="17"/>
  <c r="Q75" i="17"/>
  <c r="C69" i="16"/>
  <c r="D69" i="16"/>
  <c r="E69" i="16"/>
  <c r="F69" i="16"/>
  <c r="G69" i="16"/>
  <c r="H69" i="16"/>
  <c r="I69" i="16"/>
  <c r="J69" i="16"/>
  <c r="K69" i="16"/>
  <c r="L69" i="16"/>
  <c r="M69" i="16"/>
  <c r="N69" i="16"/>
  <c r="C70" i="16"/>
  <c r="D70" i="16"/>
  <c r="E70" i="16"/>
  <c r="F70" i="16"/>
  <c r="G70" i="16"/>
  <c r="H70" i="16"/>
  <c r="I70" i="16"/>
  <c r="J70" i="16"/>
  <c r="K70" i="16"/>
  <c r="L70" i="16"/>
  <c r="M70" i="16"/>
  <c r="N70" i="16"/>
  <c r="C71" i="16"/>
  <c r="D71" i="16"/>
  <c r="E71" i="16"/>
  <c r="F71" i="16"/>
  <c r="G71" i="16"/>
  <c r="H71" i="16"/>
  <c r="I71" i="16"/>
  <c r="J71" i="16"/>
  <c r="K71" i="16"/>
  <c r="L71" i="16"/>
  <c r="M71" i="16"/>
  <c r="N71" i="16"/>
  <c r="C72" i="16"/>
  <c r="D72" i="16"/>
  <c r="E72" i="16"/>
  <c r="F72" i="16"/>
  <c r="G72" i="16"/>
  <c r="H72" i="16"/>
  <c r="I72" i="16"/>
  <c r="J72" i="16"/>
  <c r="K72" i="16"/>
  <c r="L72" i="16"/>
  <c r="M72" i="16"/>
  <c r="N72" i="16"/>
  <c r="C73" i="16"/>
  <c r="D73" i="16"/>
  <c r="E73" i="16"/>
  <c r="F73" i="16"/>
  <c r="G73" i="16"/>
  <c r="H73" i="16"/>
  <c r="I73" i="16"/>
  <c r="J73" i="16"/>
  <c r="K73" i="16"/>
  <c r="L73" i="16"/>
  <c r="M73" i="16"/>
  <c r="N73" i="16"/>
  <c r="C74" i="16"/>
  <c r="D74" i="16"/>
  <c r="E74" i="16"/>
  <c r="F74" i="16"/>
  <c r="G74" i="16"/>
  <c r="H74" i="16"/>
  <c r="I74" i="16"/>
  <c r="J74" i="16"/>
  <c r="K74" i="16"/>
  <c r="L74" i="16"/>
  <c r="M74" i="16"/>
  <c r="N74" i="16"/>
  <c r="C75" i="16"/>
  <c r="D75" i="16"/>
  <c r="E75" i="16"/>
  <c r="F75" i="16"/>
  <c r="G75" i="16"/>
  <c r="H75" i="16"/>
  <c r="I75" i="16"/>
  <c r="J75" i="16"/>
  <c r="K75" i="16"/>
  <c r="L75" i="16"/>
  <c r="M75" i="16"/>
  <c r="N75" i="16"/>
  <c r="C76" i="16"/>
  <c r="D76" i="16"/>
  <c r="E76" i="16"/>
  <c r="F76" i="16"/>
  <c r="G76" i="16"/>
  <c r="H76" i="16"/>
  <c r="I76" i="16"/>
  <c r="J76" i="16"/>
  <c r="K76" i="16"/>
  <c r="L76" i="16"/>
  <c r="M76" i="16"/>
  <c r="N76" i="16"/>
  <c r="C77" i="16"/>
  <c r="D77" i="16"/>
  <c r="E77" i="16"/>
  <c r="F77" i="16"/>
  <c r="G77" i="16"/>
  <c r="H77" i="16"/>
  <c r="I77" i="16"/>
  <c r="J77" i="16"/>
  <c r="K77" i="16"/>
  <c r="L77" i="16"/>
  <c r="M77" i="16"/>
  <c r="N77" i="16"/>
  <c r="C78" i="16"/>
  <c r="D78" i="16"/>
  <c r="E78" i="16"/>
  <c r="F78" i="16"/>
  <c r="G78" i="16"/>
  <c r="H78" i="16"/>
  <c r="I78" i="16"/>
  <c r="J78" i="16"/>
  <c r="K78" i="16"/>
  <c r="L78" i="16"/>
  <c r="M78" i="16"/>
  <c r="N78" i="16"/>
  <c r="C79" i="16"/>
  <c r="D79" i="16"/>
  <c r="E79" i="16"/>
  <c r="F79" i="16"/>
  <c r="G79" i="16"/>
  <c r="H79" i="16"/>
  <c r="I79" i="16"/>
  <c r="J79" i="16"/>
  <c r="K79" i="16"/>
  <c r="L79" i="16"/>
  <c r="M79" i="16"/>
  <c r="N79" i="16"/>
  <c r="C69" i="15"/>
  <c r="D69" i="15"/>
  <c r="E69" i="15"/>
  <c r="F69" i="15"/>
  <c r="G69" i="15"/>
  <c r="H69" i="15"/>
  <c r="I69" i="15"/>
  <c r="J69" i="15"/>
  <c r="K69" i="15"/>
  <c r="L69" i="15"/>
  <c r="M69" i="15"/>
  <c r="N69" i="15"/>
  <c r="O69" i="15"/>
  <c r="P69" i="15"/>
  <c r="C70" i="15"/>
  <c r="D70" i="15"/>
  <c r="E70" i="15"/>
  <c r="F70" i="15"/>
  <c r="G70" i="15"/>
  <c r="H70" i="15"/>
  <c r="I70" i="15"/>
  <c r="J70" i="15"/>
  <c r="K70" i="15"/>
  <c r="L70" i="15"/>
  <c r="M70" i="15"/>
  <c r="N70" i="15"/>
  <c r="O70" i="15"/>
  <c r="P70" i="15"/>
  <c r="C71" i="15"/>
  <c r="D71" i="15"/>
  <c r="E71" i="15"/>
  <c r="F71" i="15"/>
  <c r="G71" i="15"/>
  <c r="H71" i="15"/>
  <c r="I71" i="15"/>
  <c r="J71" i="15"/>
  <c r="K71" i="15"/>
  <c r="L71" i="15"/>
  <c r="M71" i="15"/>
  <c r="N71" i="15"/>
  <c r="O71" i="15"/>
  <c r="P71" i="15"/>
  <c r="C72" i="15"/>
  <c r="D72" i="15"/>
  <c r="E72" i="15"/>
  <c r="F72" i="15"/>
  <c r="G72" i="15"/>
  <c r="H72" i="15"/>
  <c r="I72" i="15"/>
  <c r="J72" i="15"/>
  <c r="K72" i="15"/>
  <c r="L72" i="15"/>
  <c r="M72" i="15"/>
  <c r="N72" i="15"/>
  <c r="O72" i="15"/>
  <c r="P72" i="15"/>
  <c r="C73" i="15"/>
  <c r="D73" i="15"/>
  <c r="E73" i="15"/>
  <c r="F73" i="15"/>
  <c r="G73" i="15"/>
  <c r="H73" i="15"/>
  <c r="I73" i="15"/>
  <c r="J73" i="15"/>
  <c r="K73" i="15"/>
  <c r="L73" i="15"/>
  <c r="M73" i="15"/>
  <c r="N73" i="15"/>
  <c r="O73" i="15"/>
  <c r="P73" i="15"/>
  <c r="C74" i="15"/>
  <c r="D74" i="15"/>
  <c r="E74" i="15"/>
  <c r="F74" i="15"/>
  <c r="G74" i="15"/>
  <c r="H74" i="15"/>
  <c r="I74" i="15"/>
  <c r="J74" i="15"/>
  <c r="K74" i="15"/>
  <c r="L74" i="15"/>
  <c r="M74" i="15"/>
  <c r="N74" i="15"/>
  <c r="O74" i="15"/>
  <c r="P74" i="15"/>
  <c r="C75" i="15"/>
  <c r="D75" i="15"/>
  <c r="E75" i="15"/>
  <c r="F75" i="15"/>
  <c r="G75" i="15"/>
  <c r="H75" i="15"/>
  <c r="I75" i="15"/>
  <c r="J75" i="15"/>
  <c r="K75" i="15"/>
  <c r="L75" i="15"/>
  <c r="M75" i="15"/>
  <c r="N75" i="15"/>
  <c r="O75" i="15"/>
  <c r="P75" i="15"/>
  <c r="C76" i="15"/>
  <c r="D76" i="15"/>
  <c r="E76" i="15"/>
  <c r="F76" i="15"/>
  <c r="G76" i="15"/>
  <c r="H76" i="15"/>
  <c r="I76" i="15"/>
  <c r="J76" i="15"/>
  <c r="K76" i="15"/>
  <c r="L76" i="15"/>
  <c r="M76" i="15"/>
  <c r="N76" i="15"/>
  <c r="O76" i="15"/>
  <c r="P76" i="15"/>
  <c r="C77" i="15"/>
  <c r="D77" i="15"/>
  <c r="E77" i="15"/>
  <c r="F77" i="15"/>
  <c r="G77" i="15"/>
  <c r="H77" i="15"/>
  <c r="I77" i="15"/>
  <c r="J77" i="15"/>
  <c r="K77" i="15"/>
  <c r="L77" i="15"/>
  <c r="M77" i="15"/>
  <c r="N77" i="15"/>
  <c r="O77" i="15"/>
  <c r="P77" i="15"/>
  <c r="C78" i="15"/>
  <c r="D78" i="15"/>
  <c r="E78" i="15"/>
  <c r="F78" i="15"/>
  <c r="G78" i="15"/>
  <c r="H78" i="15"/>
  <c r="I78" i="15"/>
  <c r="J78" i="15"/>
  <c r="K78" i="15"/>
  <c r="L78" i="15"/>
  <c r="M78" i="15"/>
  <c r="N78" i="15"/>
  <c r="O78" i="15"/>
  <c r="P78" i="15"/>
  <c r="C79" i="15"/>
  <c r="D79" i="15"/>
  <c r="E79" i="15"/>
  <c r="F79" i="15"/>
  <c r="G79" i="15"/>
  <c r="H79" i="15"/>
  <c r="I79" i="15"/>
  <c r="J79" i="15"/>
  <c r="K79" i="15"/>
  <c r="L79" i="15"/>
  <c r="M79" i="15"/>
  <c r="N79" i="15"/>
  <c r="O79" i="15"/>
  <c r="P79" i="15"/>
  <c r="C69" i="13"/>
  <c r="D69" i="13"/>
  <c r="E69" i="13"/>
  <c r="F69" i="13"/>
  <c r="G69" i="13"/>
  <c r="H69" i="13"/>
  <c r="C70" i="13"/>
  <c r="D70" i="13"/>
  <c r="E70" i="13"/>
  <c r="F70" i="13"/>
  <c r="G70" i="13"/>
  <c r="H70" i="13"/>
  <c r="C71" i="13"/>
  <c r="D71" i="13"/>
  <c r="E71" i="13"/>
  <c r="F71" i="13"/>
  <c r="G71" i="13"/>
  <c r="H71" i="13"/>
  <c r="C72" i="13"/>
  <c r="D72" i="13"/>
  <c r="E72" i="13"/>
  <c r="F72" i="13"/>
  <c r="G72" i="13"/>
  <c r="H72" i="13"/>
  <c r="C73" i="13"/>
  <c r="D73" i="13"/>
  <c r="E73" i="13"/>
  <c r="F73" i="13"/>
  <c r="G73" i="13"/>
  <c r="H73" i="13"/>
  <c r="C74" i="13"/>
  <c r="D74" i="13"/>
  <c r="E74" i="13"/>
  <c r="F74" i="13"/>
  <c r="G74" i="13"/>
  <c r="H74" i="13"/>
  <c r="C75" i="13"/>
  <c r="D75" i="13"/>
  <c r="E75" i="13"/>
  <c r="F75" i="13"/>
  <c r="G75" i="13"/>
  <c r="H75" i="13"/>
  <c r="C76" i="13"/>
  <c r="D76" i="13"/>
  <c r="E76" i="13"/>
  <c r="F76" i="13"/>
  <c r="G76" i="13"/>
  <c r="H76" i="13"/>
  <c r="C77" i="13"/>
  <c r="D77" i="13"/>
  <c r="E77" i="13"/>
  <c r="F77" i="13"/>
  <c r="G77" i="13"/>
  <c r="H77" i="13"/>
  <c r="C78" i="13"/>
  <c r="D78" i="13"/>
  <c r="E78" i="13"/>
  <c r="F78" i="13"/>
  <c r="G78" i="13"/>
  <c r="H78" i="13"/>
  <c r="C79" i="13"/>
  <c r="D79" i="13"/>
  <c r="E79" i="13"/>
  <c r="F79" i="13"/>
  <c r="G79" i="13"/>
  <c r="H79" i="13"/>
  <c r="C69" i="12"/>
  <c r="D69" i="12"/>
  <c r="E69" i="12"/>
  <c r="F69" i="12"/>
  <c r="G69" i="12"/>
  <c r="H69" i="12"/>
  <c r="I69" i="12"/>
  <c r="J69" i="12"/>
  <c r="C70" i="12"/>
  <c r="D70" i="12"/>
  <c r="E70" i="12"/>
  <c r="F70" i="12"/>
  <c r="G70" i="12"/>
  <c r="H70" i="12"/>
  <c r="I70" i="12"/>
  <c r="J70" i="12"/>
  <c r="C71" i="12"/>
  <c r="D71" i="12"/>
  <c r="E71" i="12"/>
  <c r="F71" i="12"/>
  <c r="G71" i="12"/>
  <c r="H71" i="12"/>
  <c r="I71" i="12"/>
  <c r="J71" i="12"/>
  <c r="C72" i="12"/>
  <c r="D72" i="12"/>
  <c r="E72" i="12"/>
  <c r="F72" i="12"/>
  <c r="G72" i="12"/>
  <c r="H72" i="12"/>
  <c r="I72" i="12"/>
  <c r="J72" i="12"/>
  <c r="C73" i="12"/>
  <c r="D73" i="12"/>
  <c r="E73" i="12"/>
  <c r="F73" i="12"/>
  <c r="G73" i="12"/>
  <c r="H73" i="12"/>
  <c r="I73" i="12"/>
  <c r="J73" i="12"/>
  <c r="C74" i="12"/>
  <c r="D74" i="12"/>
  <c r="E74" i="12"/>
  <c r="F74" i="12"/>
  <c r="G74" i="12"/>
  <c r="H74" i="12"/>
  <c r="I74" i="12"/>
  <c r="J74" i="12"/>
  <c r="C75" i="12"/>
  <c r="D75" i="12"/>
  <c r="E75" i="12"/>
  <c r="F75" i="12"/>
  <c r="G75" i="12"/>
  <c r="H75" i="12"/>
  <c r="I75" i="12"/>
  <c r="J75" i="12"/>
  <c r="C76" i="12"/>
  <c r="D76" i="12"/>
  <c r="E76" i="12"/>
  <c r="F76" i="12"/>
  <c r="G76" i="12"/>
  <c r="H76" i="12"/>
  <c r="I76" i="12"/>
  <c r="J76" i="12"/>
  <c r="C77" i="12"/>
  <c r="D77" i="12"/>
  <c r="E77" i="12"/>
  <c r="F77" i="12"/>
  <c r="G77" i="12"/>
  <c r="H77" i="12"/>
  <c r="I77" i="12"/>
  <c r="J77" i="12"/>
  <c r="C78" i="12"/>
  <c r="D78" i="12"/>
  <c r="E78" i="12"/>
  <c r="F78" i="12"/>
  <c r="G78" i="12"/>
  <c r="H78" i="12"/>
  <c r="I78" i="12"/>
  <c r="J78" i="12"/>
  <c r="C79" i="12"/>
  <c r="D79" i="12"/>
  <c r="E79" i="12"/>
  <c r="F79" i="12"/>
  <c r="G79" i="12"/>
  <c r="H79" i="12"/>
  <c r="I79" i="12"/>
  <c r="J79" i="12"/>
  <c r="C69" i="11"/>
  <c r="D69" i="11"/>
  <c r="E69" i="11"/>
  <c r="F69" i="11"/>
  <c r="G69" i="11"/>
  <c r="H69" i="11"/>
  <c r="I69" i="11"/>
  <c r="J69" i="11"/>
  <c r="K69" i="11"/>
  <c r="L69" i="11"/>
  <c r="M69" i="11"/>
  <c r="C70" i="11"/>
  <c r="D70" i="11"/>
  <c r="E70" i="11"/>
  <c r="F70" i="11"/>
  <c r="G70" i="11"/>
  <c r="H70" i="11"/>
  <c r="I70" i="11"/>
  <c r="J70" i="11"/>
  <c r="K70" i="11"/>
  <c r="L70" i="11"/>
  <c r="M70" i="11"/>
  <c r="C71" i="11"/>
  <c r="D71" i="11"/>
  <c r="E71" i="11"/>
  <c r="F71" i="11"/>
  <c r="G71" i="11"/>
  <c r="H71" i="11"/>
  <c r="I71" i="11"/>
  <c r="J71" i="11"/>
  <c r="K71" i="11"/>
  <c r="L71" i="11"/>
  <c r="M71" i="11"/>
  <c r="C72" i="11"/>
  <c r="D72" i="11"/>
  <c r="E72" i="11"/>
  <c r="F72" i="11"/>
  <c r="G72" i="11"/>
  <c r="H72" i="11"/>
  <c r="I72" i="11"/>
  <c r="J72" i="11"/>
  <c r="K72" i="11"/>
  <c r="L72" i="11"/>
  <c r="M72" i="11"/>
  <c r="C73" i="11"/>
  <c r="D73" i="11"/>
  <c r="E73" i="11"/>
  <c r="F73" i="11"/>
  <c r="G73" i="11"/>
  <c r="H73" i="11"/>
  <c r="I73" i="11"/>
  <c r="J73" i="11"/>
  <c r="K73" i="11"/>
  <c r="L73" i="11"/>
  <c r="M73" i="11"/>
  <c r="C74" i="11"/>
  <c r="D74" i="11"/>
  <c r="E74" i="11"/>
  <c r="F74" i="11"/>
  <c r="G74" i="11"/>
  <c r="H74" i="11"/>
  <c r="I74" i="11"/>
  <c r="J74" i="11"/>
  <c r="K74" i="11"/>
  <c r="L74" i="11"/>
  <c r="M74" i="11"/>
  <c r="C75" i="11"/>
  <c r="D75" i="11"/>
  <c r="E75" i="11"/>
  <c r="F75" i="11"/>
  <c r="G75" i="11"/>
  <c r="H75" i="11"/>
  <c r="I75" i="11"/>
  <c r="J75" i="11"/>
  <c r="K75" i="11"/>
  <c r="L75" i="11"/>
  <c r="M75" i="11"/>
  <c r="C76" i="11"/>
  <c r="D76" i="11"/>
  <c r="E76" i="11"/>
  <c r="F76" i="11"/>
  <c r="G76" i="11"/>
  <c r="H76" i="11"/>
  <c r="I76" i="11"/>
  <c r="J76" i="11"/>
  <c r="K76" i="11"/>
  <c r="L76" i="11"/>
  <c r="M76" i="11"/>
  <c r="C77" i="11"/>
  <c r="D77" i="11"/>
  <c r="E77" i="11"/>
  <c r="F77" i="11"/>
  <c r="G77" i="11"/>
  <c r="H77" i="11"/>
  <c r="I77" i="11"/>
  <c r="J77" i="11"/>
  <c r="K77" i="11"/>
  <c r="L77" i="11"/>
  <c r="M77" i="11"/>
  <c r="C78" i="11"/>
  <c r="D78" i="11"/>
  <c r="E78" i="11"/>
  <c r="F78" i="11"/>
  <c r="G78" i="11"/>
  <c r="H78" i="11"/>
  <c r="I78" i="11"/>
  <c r="J78" i="11"/>
  <c r="K78" i="11"/>
  <c r="L78" i="11"/>
  <c r="M78" i="11"/>
  <c r="C79" i="11"/>
  <c r="D79" i="11"/>
  <c r="E79" i="11"/>
  <c r="F79" i="11"/>
  <c r="G79" i="11"/>
  <c r="H79" i="11"/>
  <c r="I79" i="11"/>
  <c r="J79" i="11"/>
  <c r="K79" i="11"/>
  <c r="L79" i="11"/>
  <c r="M79" i="11"/>
  <c r="C69" i="10"/>
  <c r="D69" i="10"/>
  <c r="E69" i="10"/>
  <c r="F69" i="10"/>
  <c r="G69" i="10"/>
  <c r="H69" i="10"/>
  <c r="I69" i="10"/>
  <c r="C70" i="10"/>
  <c r="D70" i="10"/>
  <c r="E70" i="10"/>
  <c r="F70" i="10"/>
  <c r="G70" i="10"/>
  <c r="H70" i="10"/>
  <c r="I70" i="10"/>
  <c r="C71" i="10"/>
  <c r="D71" i="10"/>
  <c r="E71" i="10"/>
  <c r="F71" i="10"/>
  <c r="G71" i="10"/>
  <c r="H71" i="10"/>
  <c r="I71" i="10"/>
  <c r="C72" i="10"/>
  <c r="D72" i="10"/>
  <c r="E72" i="10"/>
  <c r="F72" i="10"/>
  <c r="G72" i="10"/>
  <c r="H72" i="10"/>
  <c r="I72" i="10"/>
  <c r="C73" i="10"/>
  <c r="D73" i="10"/>
  <c r="E73" i="10"/>
  <c r="F73" i="10"/>
  <c r="G73" i="10"/>
  <c r="H73" i="10"/>
  <c r="I73" i="10"/>
  <c r="C74" i="10"/>
  <c r="D74" i="10"/>
  <c r="E74" i="10"/>
  <c r="F74" i="10"/>
  <c r="G74" i="10"/>
  <c r="H74" i="10"/>
  <c r="I74" i="10"/>
  <c r="C75" i="10"/>
  <c r="D75" i="10"/>
  <c r="E75" i="10"/>
  <c r="F75" i="10"/>
  <c r="G75" i="10"/>
  <c r="H75" i="10"/>
  <c r="I75" i="10"/>
  <c r="C76" i="10"/>
  <c r="D76" i="10"/>
  <c r="E76" i="10"/>
  <c r="F76" i="10"/>
  <c r="G76" i="10"/>
  <c r="H76" i="10"/>
  <c r="I76" i="10"/>
  <c r="C77" i="10"/>
  <c r="D77" i="10"/>
  <c r="E77" i="10"/>
  <c r="F77" i="10"/>
  <c r="G77" i="10"/>
  <c r="H77" i="10"/>
  <c r="I77" i="10"/>
  <c r="C78" i="10"/>
  <c r="D78" i="10"/>
  <c r="E78" i="10"/>
  <c r="F78" i="10"/>
  <c r="G78" i="10"/>
  <c r="H78" i="10"/>
  <c r="I78" i="10"/>
  <c r="C79" i="10"/>
  <c r="D79" i="10"/>
  <c r="E79" i="10"/>
  <c r="F79" i="10"/>
  <c r="G79" i="10"/>
  <c r="H79" i="10"/>
  <c r="I79" i="10"/>
  <c r="C69" i="9"/>
  <c r="D69" i="9"/>
  <c r="E69" i="9"/>
  <c r="F69" i="9"/>
  <c r="G69" i="9"/>
  <c r="H69" i="9"/>
  <c r="I69" i="9"/>
  <c r="J69" i="9"/>
  <c r="K69" i="9"/>
  <c r="L69" i="9"/>
  <c r="M69" i="9"/>
  <c r="C70" i="9"/>
  <c r="D70" i="9"/>
  <c r="E70" i="9"/>
  <c r="F70" i="9"/>
  <c r="G70" i="9"/>
  <c r="H70" i="9"/>
  <c r="I70" i="9"/>
  <c r="J70" i="9"/>
  <c r="K70" i="9"/>
  <c r="L70" i="9"/>
  <c r="M70" i="9"/>
  <c r="C71" i="9"/>
  <c r="D71" i="9"/>
  <c r="E71" i="9"/>
  <c r="F71" i="9"/>
  <c r="G71" i="9"/>
  <c r="H71" i="9"/>
  <c r="I71" i="9"/>
  <c r="J71" i="9"/>
  <c r="K71" i="9"/>
  <c r="L71" i="9"/>
  <c r="M71" i="9"/>
  <c r="C72" i="9"/>
  <c r="D72" i="9"/>
  <c r="E72" i="9"/>
  <c r="F72" i="9"/>
  <c r="G72" i="9"/>
  <c r="H72" i="9"/>
  <c r="I72" i="9"/>
  <c r="J72" i="9"/>
  <c r="K72" i="9"/>
  <c r="L72" i="9"/>
  <c r="M72" i="9"/>
  <c r="C73" i="9"/>
  <c r="D73" i="9"/>
  <c r="E73" i="9"/>
  <c r="F73" i="9"/>
  <c r="G73" i="9"/>
  <c r="H73" i="9"/>
  <c r="I73" i="9"/>
  <c r="J73" i="9"/>
  <c r="K73" i="9"/>
  <c r="L73" i="9"/>
  <c r="M73" i="9"/>
  <c r="C74" i="9"/>
  <c r="D74" i="9"/>
  <c r="E74" i="9"/>
  <c r="F74" i="9"/>
  <c r="G74" i="9"/>
  <c r="H74" i="9"/>
  <c r="I74" i="9"/>
  <c r="J74" i="9"/>
  <c r="K74" i="9"/>
  <c r="L74" i="9"/>
  <c r="M74" i="9"/>
  <c r="C75" i="9"/>
  <c r="D75" i="9"/>
  <c r="E75" i="9"/>
  <c r="F75" i="9"/>
  <c r="G75" i="9"/>
  <c r="H75" i="9"/>
  <c r="I75" i="9"/>
  <c r="J75" i="9"/>
  <c r="K75" i="9"/>
  <c r="L75" i="9"/>
  <c r="M75" i="9"/>
  <c r="C76" i="9"/>
  <c r="D76" i="9"/>
  <c r="E76" i="9"/>
  <c r="F76" i="9"/>
  <c r="G76" i="9"/>
  <c r="H76" i="9"/>
  <c r="I76" i="9"/>
  <c r="J76" i="9"/>
  <c r="K76" i="9"/>
  <c r="L76" i="9"/>
  <c r="M76" i="9"/>
  <c r="C77" i="9"/>
  <c r="D77" i="9"/>
  <c r="E77" i="9"/>
  <c r="F77" i="9"/>
  <c r="G77" i="9"/>
  <c r="H77" i="9"/>
  <c r="I77" i="9"/>
  <c r="J77" i="9"/>
  <c r="K77" i="9"/>
  <c r="L77" i="9"/>
  <c r="M77" i="9"/>
  <c r="C78" i="9"/>
  <c r="D78" i="9"/>
  <c r="E78" i="9"/>
  <c r="F78" i="9"/>
  <c r="G78" i="9"/>
  <c r="H78" i="9"/>
  <c r="I78" i="9"/>
  <c r="J78" i="9"/>
  <c r="K78" i="9"/>
  <c r="L78" i="9"/>
  <c r="M78" i="9"/>
  <c r="C79" i="9"/>
  <c r="D79" i="9"/>
  <c r="E79" i="9"/>
  <c r="F79" i="9"/>
  <c r="G79" i="9"/>
  <c r="H79" i="9"/>
  <c r="I79" i="9"/>
  <c r="J79" i="9"/>
  <c r="K79" i="9"/>
  <c r="L79" i="9"/>
  <c r="M79" i="9"/>
  <c r="C69" i="8"/>
  <c r="D69" i="8"/>
  <c r="E69" i="8"/>
  <c r="F69" i="8"/>
  <c r="G69" i="8"/>
  <c r="H69" i="8"/>
  <c r="I69" i="8"/>
  <c r="J69" i="8"/>
  <c r="K69" i="8"/>
  <c r="C70" i="8"/>
  <c r="D70" i="8"/>
  <c r="E70" i="8"/>
  <c r="F70" i="8"/>
  <c r="G70" i="8"/>
  <c r="H70" i="8"/>
  <c r="I70" i="8"/>
  <c r="J70" i="8"/>
  <c r="K70" i="8"/>
  <c r="C71" i="8"/>
  <c r="D71" i="8"/>
  <c r="E71" i="8"/>
  <c r="F71" i="8"/>
  <c r="G71" i="8"/>
  <c r="H71" i="8"/>
  <c r="I71" i="8"/>
  <c r="J71" i="8"/>
  <c r="K71" i="8"/>
  <c r="C72" i="8"/>
  <c r="D72" i="8"/>
  <c r="E72" i="8"/>
  <c r="F72" i="8"/>
  <c r="G72" i="8"/>
  <c r="H72" i="8"/>
  <c r="I72" i="8"/>
  <c r="J72" i="8"/>
  <c r="K72" i="8"/>
  <c r="C73" i="8"/>
  <c r="D73" i="8"/>
  <c r="E73" i="8"/>
  <c r="F73" i="8"/>
  <c r="G73" i="8"/>
  <c r="H73" i="8"/>
  <c r="I73" i="8"/>
  <c r="J73" i="8"/>
  <c r="K73" i="8"/>
  <c r="C74" i="8"/>
  <c r="D74" i="8"/>
  <c r="E74" i="8"/>
  <c r="F74" i="8"/>
  <c r="G74" i="8"/>
  <c r="H74" i="8"/>
  <c r="I74" i="8"/>
  <c r="J74" i="8"/>
  <c r="K74" i="8"/>
  <c r="C75" i="8"/>
  <c r="D75" i="8"/>
  <c r="E75" i="8"/>
  <c r="F75" i="8"/>
  <c r="G75" i="8"/>
  <c r="H75" i="8"/>
  <c r="I75" i="8"/>
  <c r="J75" i="8"/>
  <c r="K75" i="8"/>
  <c r="C76" i="8"/>
  <c r="D76" i="8"/>
  <c r="E76" i="8"/>
  <c r="F76" i="8"/>
  <c r="G76" i="8"/>
  <c r="H76" i="8"/>
  <c r="I76" i="8"/>
  <c r="J76" i="8"/>
  <c r="K76" i="8"/>
  <c r="C77" i="8"/>
  <c r="D77" i="8"/>
  <c r="E77" i="8"/>
  <c r="F77" i="8"/>
  <c r="G77" i="8"/>
  <c r="H77" i="8"/>
  <c r="I77" i="8"/>
  <c r="J77" i="8"/>
  <c r="K77" i="8"/>
  <c r="C78" i="8"/>
  <c r="D78" i="8"/>
  <c r="E78" i="8"/>
  <c r="F78" i="8"/>
  <c r="G78" i="8"/>
  <c r="H78" i="8"/>
  <c r="I78" i="8"/>
  <c r="J78" i="8"/>
  <c r="K78" i="8"/>
  <c r="C79" i="8"/>
  <c r="D79" i="8"/>
  <c r="E79" i="8"/>
  <c r="F79" i="8"/>
  <c r="G79" i="8"/>
  <c r="H79" i="8"/>
  <c r="I79" i="8"/>
  <c r="J79" i="8"/>
  <c r="K79" i="8"/>
  <c r="C69" i="7"/>
  <c r="D69" i="7"/>
  <c r="E69" i="7"/>
  <c r="F69" i="7"/>
  <c r="G69" i="7"/>
  <c r="H69" i="7"/>
  <c r="I69" i="7"/>
  <c r="C70" i="7"/>
  <c r="D70" i="7"/>
  <c r="E70" i="7"/>
  <c r="F70" i="7"/>
  <c r="G70" i="7"/>
  <c r="H70" i="7"/>
  <c r="I70" i="7"/>
  <c r="C71" i="7"/>
  <c r="D71" i="7"/>
  <c r="E71" i="7"/>
  <c r="F71" i="7"/>
  <c r="G71" i="7"/>
  <c r="H71" i="7"/>
  <c r="I71" i="7"/>
  <c r="C72" i="7"/>
  <c r="D72" i="7"/>
  <c r="E72" i="7"/>
  <c r="F72" i="7"/>
  <c r="G72" i="7"/>
  <c r="H72" i="7"/>
  <c r="I72" i="7"/>
  <c r="C73" i="7"/>
  <c r="D73" i="7"/>
  <c r="E73" i="7"/>
  <c r="F73" i="7"/>
  <c r="G73" i="7"/>
  <c r="H73" i="7"/>
  <c r="I73" i="7"/>
  <c r="C74" i="7"/>
  <c r="D74" i="7"/>
  <c r="E74" i="7"/>
  <c r="F74" i="7"/>
  <c r="G74" i="7"/>
  <c r="H74" i="7"/>
  <c r="I74" i="7"/>
  <c r="C75" i="7"/>
  <c r="D75" i="7"/>
  <c r="E75" i="7"/>
  <c r="F75" i="7"/>
  <c r="G75" i="7"/>
  <c r="H75" i="7"/>
  <c r="I75" i="7"/>
  <c r="C76" i="7"/>
  <c r="D76" i="7"/>
  <c r="E76" i="7"/>
  <c r="F76" i="7"/>
  <c r="G76" i="7"/>
  <c r="H76" i="7"/>
  <c r="I76" i="7"/>
  <c r="C77" i="7"/>
  <c r="D77" i="7"/>
  <c r="E77" i="7"/>
  <c r="F77" i="7"/>
  <c r="G77" i="7"/>
  <c r="H77" i="7"/>
  <c r="I77" i="7"/>
  <c r="C78" i="7"/>
  <c r="D78" i="7"/>
  <c r="E78" i="7"/>
  <c r="F78" i="7"/>
  <c r="G78" i="7"/>
  <c r="H78" i="7"/>
  <c r="I78" i="7"/>
  <c r="C79" i="7"/>
  <c r="D79" i="7"/>
  <c r="E79" i="7"/>
  <c r="F79" i="7"/>
  <c r="G79" i="7"/>
  <c r="H79" i="7"/>
  <c r="I79" i="7"/>
  <c r="C69" i="6"/>
  <c r="D69" i="6"/>
  <c r="E69" i="6"/>
  <c r="F69" i="6"/>
  <c r="G69" i="6"/>
  <c r="H69" i="6"/>
  <c r="I69" i="6"/>
  <c r="C70" i="6"/>
  <c r="D70" i="6"/>
  <c r="E70" i="6"/>
  <c r="F70" i="6"/>
  <c r="G70" i="6"/>
  <c r="H70" i="6"/>
  <c r="I70" i="6"/>
  <c r="C71" i="6"/>
  <c r="D71" i="6"/>
  <c r="E71" i="6"/>
  <c r="F71" i="6"/>
  <c r="G71" i="6"/>
  <c r="H71" i="6"/>
  <c r="I71" i="6"/>
  <c r="C72" i="6"/>
  <c r="D72" i="6"/>
  <c r="E72" i="6"/>
  <c r="F72" i="6"/>
  <c r="G72" i="6"/>
  <c r="H72" i="6"/>
  <c r="I72" i="6"/>
  <c r="C73" i="6"/>
  <c r="D73" i="6"/>
  <c r="E73" i="6"/>
  <c r="F73" i="6"/>
  <c r="G73" i="6"/>
  <c r="H73" i="6"/>
  <c r="I73" i="6"/>
  <c r="C74" i="6"/>
  <c r="D74" i="6"/>
  <c r="E74" i="6"/>
  <c r="F74" i="6"/>
  <c r="G74" i="6"/>
  <c r="H74" i="6"/>
  <c r="I74" i="6"/>
  <c r="C75" i="6"/>
  <c r="D75" i="6"/>
  <c r="E75" i="6"/>
  <c r="F75" i="6"/>
  <c r="G75" i="6"/>
  <c r="H75" i="6"/>
  <c r="I75" i="6"/>
  <c r="C76" i="6"/>
  <c r="D76" i="6"/>
  <c r="E76" i="6"/>
  <c r="F76" i="6"/>
  <c r="G76" i="6"/>
  <c r="H76" i="6"/>
  <c r="I76" i="6"/>
  <c r="C77" i="6"/>
  <c r="D77" i="6"/>
  <c r="E77" i="6"/>
  <c r="F77" i="6"/>
  <c r="G77" i="6"/>
  <c r="H77" i="6"/>
  <c r="I77" i="6"/>
  <c r="C78" i="6"/>
  <c r="D78" i="6"/>
  <c r="E78" i="6"/>
  <c r="F78" i="6"/>
  <c r="G78" i="6"/>
  <c r="H78" i="6"/>
  <c r="I78" i="6"/>
  <c r="C79" i="6"/>
  <c r="D79" i="6"/>
  <c r="E79" i="6"/>
  <c r="F79" i="6"/>
  <c r="G79" i="6"/>
  <c r="H79" i="6"/>
  <c r="I79" i="6"/>
  <c r="K83" i="8"/>
  <c r="K84" i="8"/>
  <c r="K85" i="8"/>
  <c r="K86" i="8"/>
  <c r="K87" i="8"/>
  <c r="K88" i="8"/>
  <c r="K89" i="8"/>
  <c r="K90" i="8"/>
  <c r="K91" i="8"/>
  <c r="K82" i="8"/>
  <c r="BB5" i="4"/>
  <c r="BB4" i="4"/>
  <c r="BB6" i="4"/>
  <c r="BB7" i="4"/>
  <c r="BB8" i="4"/>
  <c r="BB9" i="4"/>
  <c r="BB10" i="4"/>
  <c r="BB11" i="4"/>
  <c r="BB12" i="4"/>
  <c r="BB13" i="4"/>
  <c r="BB14" i="4"/>
  <c r="BB3" i="4"/>
  <c r="C68" i="11"/>
  <c r="G68" i="7"/>
  <c r="K6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8" i="8"/>
  <c r="J83" i="8"/>
  <c r="J84" i="8"/>
  <c r="J85" i="8"/>
  <c r="J86" i="8"/>
  <c r="J87" i="8"/>
  <c r="J88" i="8"/>
  <c r="J89" i="8"/>
  <c r="J90" i="8"/>
  <c r="J91" i="8"/>
  <c r="J82" i="8"/>
  <c r="GJ5" i="4"/>
  <c r="GJ4" i="4"/>
  <c r="GJ6" i="4"/>
  <c r="GJ7" i="4"/>
  <c r="GJ8" i="4"/>
  <c r="GJ9" i="4"/>
  <c r="GJ10" i="4"/>
  <c r="GJ11" i="4"/>
  <c r="GJ12" i="4"/>
  <c r="GJ13" i="4"/>
  <c r="GJ14" i="4"/>
  <c r="GJ3" i="4"/>
  <c r="D68" i="6"/>
  <c r="J6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8" i="8"/>
  <c r="H14" i="5"/>
  <c r="I32" i="5"/>
  <c r="F14" i="5"/>
  <c r="D14" i="5"/>
  <c r="F42" i="5"/>
  <c r="D42" i="5"/>
  <c r="D23" i="5"/>
  <c r="F23" i="5"/>
  <c r="C68" i="6"/>
  <c r="I9" i="18"/>
  <c r="GJ12" i="3"/>
  <c r="BH12" i="3"/>
  <c r="BB12" i="3"/>
  <c r="AY12" i="3"/>
  <c r="AX12" i="3"/>
  <c r="AW12" i="3"/>
  <c r="AQ12" i="3"/>
  <c r="GJ11" i="3"/>
  <c r="BH11" i="3"/>
  <c r="BB11" i="3"/>
  <c r="AY11" i="3"/>
  <c r="AX11" i="3"/>
  <c r="AW11" i="3"/>
  <c r="AQ11" i="3"/>
  <c r="GJ10" i="3"/>
  <c r="BH10" i="3"/>
  <c r="BB10" i="3"/>
  <c r="AY10" i="3"/>
  <c r="AX10" i="3"/>
  <c r="AW10" i="3"/>
  <c r="AQ10" i="3"/>
  <c r="GJ9" i="3"/>
  <c r="BH9" i="3"/>
  <c r="BB9" i="3"/>
  <c r="AY9" i="3"/>
  <c r="AX9" i="3"/>
  <c r="AW9" i="3"/>
  <c r="AQ9" i="3"/>
  <c r="GJ8" i="3"/>
  <c r="BH8" i="3"/>
  <c r="BB8" i="3"/>
  <c r="AY8" i="3"/>
  <c r="AX8" i="3"/>
  <c r="AW8" i="3"/>
  <c r="AQ8" i="3"/>
  <c r="GJ7" i="3"/>
  <c r="BH7" i="3"/>
  <c r="BB7" i="3"/>
  <c r="AY7" i="3"/>
  <c r="AX7" i="3"/>
  <c r="AW7" i="3"/>
  <c r="AQ7" i="3"/>
  <c r="GJ6" i="3"/>
  <c r="BH6" i="3"/>
  <c r="BB6" i="3"/>
  <c r="AY6" i="3"/>
  <c r="AX6" i="3"/>
  <c r="AW6" i="3"/>
  <c r="AQ6" i="3"/>
  <c r="GJ5" i="3"/>
  <c r="BH5" i="3"/>
  <c r="BB5" i="3"/>
  <c r="AY5" i="3"/>
  <c r="AX5" i="3"/>
  <c r="AW5" i="3"/>
  <c r="AQ5" i="3"/>
  <c r="GJ4" i="3"/>
  <c r="BH4" i="3"/>
  <c r="BB4" i="3"/>
  <c r="AY4" i="3"/>
  <c r="AX4" i="3"/>
  <c r="AW4" i="3"/>
  <c r="AQ4" i="3"/>
  <c r="GJ3" i="3"/>
  <c r="BH3" i="3"/>
  <c r="BB3" i="3"/>
  <c r="AY3" i="3"/>
  <c r="AX3" i="3"/>
  <c r="AW3" i="3"/>
  <c r="AQ3" i="3"/>
  <c r="GJ61" i="2"/>
  <c r="BH61" i="2"/>
  <c r="BB61" i="2"/>
  <c r="AY61" i="2"/>
  <c r="AX61" i="2"/>
  <c r="AW61" i="2"/>
  <c r="AQ61" i="2"/>
  <c r="GJ60" i="2"/>
  <c r="BH60" i="2"/>
  <c r="BB60" i="2"/>
  <c r="AY60" i="2"/>
  <c r="AX60" i="2"/>
  <c r="AW60" i="2"/>
  <c r="AQ60" i="2"/>
  <c r="GJ59" i="2"/>
  <c r="BH59" i="2"/>
  <c r="BB59" i="2"/>
  <c r="AY59" i="2"/>
  <c r="AX59" i="2"/>
  <c r="AW59" i="2"/>
  <c r="AQ59" i="2"/>
  <c r="AP59" i="2"/>
  <c r="GJ58" i="2"/>
  <c r="BH58" i="2"/>
  <c r="BB58" i="2"/>
  <c r="AY58" i="2"/>
  <c r="AX58" i="2"/>
  <c r="AW58" i="2"/>
  <c r="AQ58" i="2"/>
  <c r="GJ57" i="2"/>
  <c r="BH57" i="2"/>
  <c r="BB57" i="2"/>
  <c r="AY57" i="2"/>
  <c r="AX57" i="2"/>
  <c r="AW57" i="2"/>
  <c r="AQ57" i="2"/>
  <c r="GJ56" i="2"/>
  <c r="BH56" i="2"/>
  <c r="BB56" i="2"/>
  <c r="AY56" i="2"/>
  <c r="AX56" i="2"/>
  <c r="AW56" i="2"/>
  <c r="AQ56" i="2"/>
  <c r="GJ55" i="2"/>
  <c r="BH55" i="2"/>
  <c r="BB55" i="2"/>
  <c r="AY55" i="2"/>
  <c r="AX55" i="2"/>
  <c r="AW55" i="2"/>
  <c r="AQ55" i="2"/>
  <c r="GJ54" i="2"/>
  <c r="BH54" i="2"/>
  <c r="BB54" i="2"/>
  <c r="AY54" i="2"/>
  <c r="AX54" i="2"/>
  <c r="AW54" i="2"/>
  <c r="AQ54" i="2"/>
  <c r="GJ53" i="2"/>
  <c r="BH53" i="2"/>
  <c r="BB53" i="2"/>
  <c r="AY53" i="2"/>
  <c r="AX53" i="2"/>
  <c r="AW53" i="2"/>
  <c r="AQ53" i="2"/>
  <c r="GJ52" i="2"/>
  <c r="BH52" i="2"/>
  <c r="BB52" i="2"/>
  <c r="AY52" i="2"/>
  <c r="AX52" i="2"/>
  <c r="AW52" i="2"/>
  <c r="AQ52" i="2"/>
  <c r="GJ51" i="2"/>
  <c r="BH51" i="2"/>
  <c r="BB51" i="2"/>
  <c r="AY51" i="2"/>
  <c r="AX51" i="2"/>
  <c r="AW51" i="2"/>
  <c r="AQ51" i="2"/>
  <c r="AP51" i="2"/>
  <c r="GJ50" i="2"/>
  <c r="BH50" i="2"/>
  <c r="BB50" i="2"/>
  <c r="AY50" i="2"/>
  <c r="AX50" i="2"/>
  <c r="AW50" i="2"/>
  <c r="AQ50" i="2"/>
  <c r="GJ49" i="2"/>
  <c r="BH49" i="2"/>
  <c r="BB49" i="2"/>
  <c r="AY49" i="2"/>
  <c r="AX49" i="2"/>
  <c r="AW49" i="2"/>
  <c r="AQ49" i="2"/>
  <c r="GJ48" i="2"/>
  <c r="BH48" i="2"/>
  <c r="BB48" i="2"/>
  <c r="AY48" i="2"/>
  <c r="AX48" i="2"/>
  <c r="AW48" i="2"/>
  <c r="AQ48" i="2"/>
  <c r="GJ47" i="2"/>
  <c r="BH47" i="2"/>
  <c r="BB47" i="2"/>
  <c r="AY47" i="2"/>
  <c r="AX47" i="2"/>
  <c r="AW47" i="2"/>
  <c r="AQ47" i="2"/>
  <c r="GJ46" i="2"/>
  <c r="BH46" i="2"/>
  <c r="BB46" i="2"/>
  <c r="AY46" i="2"/>
  <c r="AX46" i="2"/>
  <c r="AW46" i="2"/>
  <c r="AQ46" i="2"/>
  <c r="GJ45" i="2"/>
  <c r="BH45" i="2"/>
  <c r="BB45" i="2"/>
  <c r="AY45" i="2"/>
  <c r="AX45" i="2"/>
  <c r="AW45" i="2"/>
  <c r="AQ45" i="2"/>
  <c r="GJ44" i="2"/>
  <c r="BH44" i="2"/>
  <c r="BB44" i="2"/>
  <c r="AY44" i="2"/>
  <c r="AX44" i="2"/>
  <c r="AW44" i="2"/>
  <c r="AQ44" i="2"/>
  <c r="GJ43" i="2"/>
  <c r="BH43" i="2"/>
  <c r="BB43" i="2"/>
  <c r="AY43" i="2"/>
  <c r="AX43" i="2"/>
  <c r="AW43" i="2"/>
  <c r="AQ43" i="2"/>
  <c r="GJ42" i="2"/>
  <c r="BH42" i="2"/>
  <c r="BB42" i="2"/>
  <c r="AY42" i="2"/>
  <c r="AX42" i="2"/>
  <c r="AW42" i="2"/>
  <c r="AQ42" i="2"/>
  <c r="GJ41" i="2"/>
  <c r="BH41" i="2"/>
  <c r="BB41" i="2"/>
  <c r="AY41" i="2"/>
  <c r="AX41" i="2"/>
  <c r="AW41" i="2"/>
  <c r="AQ41" i="2"/>
  <c r="GJ40" i="2"/>
  <c r="BH40" i="2"/>
  <c r="BB40" i="2"/>
  <c r="AY40" i="2"/>
  <c r="AX40" i="2"/>
  <c r="AW40" i="2"/>
  <c r="AQ40" i="2"/>
  <c r="GJ39" i="2"/>
  <c r="BH39" i="2"/>
  <c r="BB39" i="2"/>
  <c r="AY39" i="2"/>
  <c r="AX39" i="2"/>
  <c r="AW39" i="2"/>
  <c r="AQ39" i="2"/>
  <c r="GJ38" i="2"/>
  <c r="BH38" i="2"/>
  <c r="BB38" i="2"/>
  <c r="AY38" i="2"/>
  <c r="AX38" i="2"/>
  <c r="AW38" i="2"/>
  <c r="AQ38" i="2"/>
  <c r="GJ37" i="2"/>
  <c r="BH37" i="2"/>
  <c r="BB37" i="2"/>
  <c r="AY37" i="2"/>
  <c r="AX37" i="2"/>
  <c r="AW37" i="2"/>
  <c r="AQ37" i="2"/>
  <c r="GJ36" i="2"/>
  <c r="BH36" i="2"/>
  <c r="BB36" i="2"/>
  <c r="AY36" i="2"/>
  <c r="AX36" i="2"/>
  <c r="AW36" i="2"/>
  <c r="AQ36" i="2"/>
  <c r="GJ35" i="2"/>
  <c r="BH35" i="2"/>
  <c r="BB35" i="2"/>
  <c r="AY35" i="2"/>
  <c r="AX35" i="2"/>
  <c r="AW35" i="2"/>
  <c r="AQ35" i="2"/>
  <c r="GJ34" i="2"/>
  <c r="BH34" i="2"/>
  <c r="BB34" i="2"/>
  <c r="AY34" i="2"/>
  <c r="AX34" i="2"/>
  <c r="AW34" i="2"/>
  <c r="AQ34" i="2"/>
  <c r="GJ33" i="2"/>
  <c r="BH33" i="2"/>
  <c r="BB33" i="2"/>
  <c r="AY33" i="2"/>
  <c r="AX33" i="2"/>
  <c r="AW33" i="2"/>
  <c r="AQ33" i="2"/>
  <c r="GJ32" i="2"/>
  <c r="BH32" i="2"/>
  <c r="BB32" i="2"/>
  <c r="AY32" i="2"/>
  <c r="AX32" i="2"/>
  <c r="AW32" i="2"/>
  <c r="AQ32" i="2"/>
  <c r="GJ31" i="2"/>
  <c r="BH31" i="2"/>
  <c r="BB31" i="2"/>
  <c r="AY31" i="2"/>
  <c r="AX31" i="2"/>
  <c r="AW31" i="2"/>
  <c r="AQ31" i="2"/>
  <c r="GJ30" i="2"/>
  <c r="BH30" i="2"/>
  <c r="BB30" i="2"/>
  <c r="AY30" i="2"/>
  <c r="AX30" i="2"/>
  <c r="AW30" i="2"/>
  <c r="AQ30" i="2"/>
  <c r="GJ29" i="2"/>
  <c r="BH29" i="2"/>
  <c r="BB29" i="2"/>
  <c r="AY29" i="2"/>
  <c r="AX29" i="2"/>
  <c r="AW29" i="2"/>
  <c r="AQ29" i="2"/>
  <c r="GJ28" i="2"/>
  <c r="BH28" i="2"/>
  <c r="BB28" i="2"/>
  <c r="AY28" i="2"/>
  <c r="AX28" i="2"/>
  <c r="AW28" i="2"/>
  <c r="AQ28" i="2"/>
  <c r="GJ27" i="2"/>
  <c r="BH27" i="2"/>
  <c r="BB27" i="2"/>
  <c r="AY27" i="2"/>
  <c r="AX27" i="2"/>
  <c r="AW27" i="2"/>
  <c r="AQ27" i="2"/>
  <c r="GJ26" i="2"/>
  <c r="BH26" i="2"/>
  <c r="BB26" i="2"/>
  <c r="AY26" i="2"/>
  <c r="AX26" i="2"/>
  <c r="AW26" i="2"/>
  <c r="AQ26" i="2"/>
  <c r="AP26" i="2"/>
  <c r="GJ25" i="2"/>
  <c r="BH25" i="2"/>
  <c r="BB25" i="2"/>
  <c r="AY25" i="2"/>
  <c r="AX25" i="2"/>
  <c r="AW25" i="2"/>
  <c r="AU25" i="2"/>
  <c r="AQ25" i="2"/>
  <c r="GJ24" i="2"/>
  <c r="BH24" i="2"/>
  <c r="BB24" i="2"/>
  <c r="AY24" i="2"/>
  <c r="AX24" i="2"/>
  <c r="AW24" i="2"/>
  <c r="AQ24" i="2"/>
  <c r="GJ23" i="2"/>
  <c r="BH23" i="2"/>
  <c r="BB23" i="2"/>
  <c r="AY23" i="2"/>
  <c r="AX23" i="2"/>
  <c r="AW23" i="2"/>
  <c r="AQ23" i="2"/>
  <c r="GJ22" i="2"/>
  <c r="BH22" i="2"/>
  <c r="BB22" i="2"/>
  <c r="AY22" i="2"/>
  <c r="AX22" i="2"/>
  <c r="AW22" i="2"/>
  <c r="AQ22" i="2"/>
  <c r="GJ21" i="2"/>
  <c r="BH21" i="2"/>
  <c r="BB21" i="2"/>
  <c r="AY21" i="2"/>
  <c r="AX21" i="2"/>
  <c r="AW21" i="2"/>
  <c r="AQ21" i="2"/>
  <c r="GJ20" i="2"/>
  <c r="BH20" i="2"/>
  <c r="BB20" i="2"/>
  <c r="AY20" i="2"/>
  <c r="AX20" i="2"/>
  <c r="AW20" i="2"/>
  <c r="AQ20" i="2"/>
  <c r="GJ19" i="2"/>
  <c r="BH19" i="2"/>
  <c r="BB19" i="2"/>
  <c r="AY19" i="2"/>
  <c r="AX19" i="2"/>
  <c r="AW19" i="2"/>
  <c r="AQ19" i="2"/>
  <c r="GJ18" i="2"/>
  <c r="BH18" i="2"/>
  <c r="BB18" i="2"/>
  <c r="AY18" i="2"/>
  <c r="AX18" i="2"/>
  <c r="AW18" i="2"/>
  <c r="AQ18" i="2"/>
  <c r="GJ17" i="2"/>
  <c r="BH17" i="2"/>
  <c r="BB17" i="2"/>
  <c r="AY17" i="2"/>
  <c r="AX17" i="2"/>
  <c r="AW17" i="2"/>
  <c r="AQ17" i="2"/>
  <c r="GJ16" i="2"/>
  <c r="BH16" i="2"/>
  <c r="BB16" i="2"/>
  <c r="AY16" i="2"/>
  <c r="AX16" i="2"/>
  <c r="AW16" i="2"/>
  <c r="AQ16" i="2"/>
  <c r="GJ15" i="2"/>
  <c r="BH15" i="2"/>
  <c r="BB15" i="2"/>
  <c r="AY15" i="2"/>
  <c r="AX15" i="2"/>
  <c r="AW15" i="2"/>
  <c r="AQ15" i="2"/>
  <c r="GJ14" i="2"/>
  <c r="BH14" i="2"/>
  <c r="BB14" i="2"/>
  <c r="AY14" i="2"/>
  <c r="AX14" i="2"/>
  <c r="AW14" i="2"/>
  <c r="AQ14" i="2"/>
  <c r="GJ13" i="2"/>
  <c r="BH13" i="2"/>
  <c r="BB13" i="2"/>
  <c r="AY13" i="2"/>
  <c r="AX13" i="2"/>
  <c r="AW13" i="2"/>
  <c r="AQ13" i="2"/>
  <c r="GJ12" i="2"/>
  <c r="BH12" i="2"/>
  <c r="BB12" i="2"/>
  <c r="AY12" i="2"/>
  <c r="AX12" i="2"/>
  <c r="AW12" i="2"/>
  <c r="AQ12" i="2"/>
  <c r="GJ11" i="2"/>
  <c r="BH11" i="2"/>
  <c r="BB11" i="2"/>
  <c r="AY11" i="2"/>
  <c r="AX11" i="2"/>
  <c r="AW11" i="2"/>
  <c r="AQ11" i="2"/>
  <c r="GJ10" i="2"/>
  <c r="BH10" i="2"/>
  <c r="BB10" i="2"/>
  <c r="AY10" i="2"/>
  <c r="AX10" i="2"/>
  <c r="AW10" i="2"/>
  <c r="AQ10" i="2"/>
  <c r="GJ9" i="2"/>
  <c r="BH9" i="2"/>
  <c r="BB9" i="2"/>
  <c r="AY9" i="2"/>
  <c r="AX9" i="2"/>
  <c r="AW9" i="2"/>
  <c r="AQ9" i="2"/>
  <c r="GJ8" i="2"/>
  <c r="BH8" i="2"/>
  <c r="BB8" i="2"/>
  <c r="AY8" i="2"/>
  <c r="AX8" i="2"/>
  <c r="AW8" i="2"/>
  <c r="AQ8" i="2"/>
  <c r="GJ7" i="2"/>
  <c r="BH7" i="2"/>
  <c r="BB7" i="2"/>
  <c r="AY7" i="2"/>
  <c r="AX7" i="2"/>
  <c r="AW7" i="2"/>
  <c r="AQ7" i="2"/>
  <c r="GJ6" i="2"/>
  <c r="BH6" i="2"/>
  <c r="BB6" i="2"/>
  <c r="AY6" i="2"/>
  <c r="AX6" i="2"/>
  <c r="AW6" i="2"/>
  <c r="AQ6" i="2"/>
  <c r="GJ5" i="2"/>
  <c r="BH5" i="2"/>
  <c r="BB5" i="2"/>
  <c r="AY5" i="2"/>
  <c r="AX5" i="2"/>
  <c r="AW5" i="2"/>
  <c r="AQ5" i="2"/>
  <c r="GJ4" i="2"/>
  <c r="BH4" i="2"/>
  <c r="BB4" i="2"/>
  <c r="AY4" i="2"/>
  <c r="AX4" i="2"/>
  <c r="AW4" i="2"/>
  <c r="AQ4" i="2"/>
  <c r="BH14" i="4"/>
  <c r="AY14" i="4"/>
  <c r="AX14" i="4"/>
  <c r="AW14" i="4"/>
  <c r="AQ14" i="4"/>
  <c r="BH13" i="4"/>
  <c r="AY13" i="4"/>
  <c r="AX13" i="4"/>
  <c r="AW13" i="4"/>
  <c r="AQ13" i="4"/>
  <c r="BH12" i="4"/>
  <c r="AY12" i="4"/>
  <c r="AX12" i="4"/>
  <c r="AW12" i="4"/>
  <c r="AQ12" i="4"/>
  <c r="BH11" i="4"/>
  <c r="AY11" i="4"/>
  <c r="AX11" i="4"/>
  <c r="AW11" i="4"/>
  <c r="AQ11" i="4"/>
  <c r="BH10" i="4"/>
  <c r="AY10" i="4"/>
  <c r="AX10" i="4"/>
  <c r="AW10" i="4"/>
  <c r="AQ10" i="4"/>
  <c r="BH9" i="4"/>
  <c r="AY9" i="4"/>
  <c r="AX9" i="4"/>
  <c r="AW9" i="4"/>
  <c r="AQ9" i="4"/>
  <c r="BH8" i="4"/>
  <c r="AY8" i="4"/>
  <c r="AX8" i="4"/>
  <c r="AW8" i="4"/>
  <c r="AQ8" i="4"/>
  <c r="BH7" i="4"/>
  <c r="AY7" i="4"/>
  <c r="AX7" i="4"/>
  <c r="AW7" i="4"/>
  <c r="AQ7" i="4"/>
  <c r="BH6" i="4"/>
  <c r="AY6" i="4"/>
  <c r="AX6" i="4"/>
  <c r="AW6" i="4"/>
  <c r="AQ6" i="4"/>
  <c r="BH4" i="4"/>
  <c r="AY4" i="4"/>
  <c r="AX4" i="4"/>
  <c r="AW4" i="4"/>
  <c r="AQ4" i="4"/>
  <c r="BH5" i="4"/>
  <c r="AY5" i="4"/>
  <c r="AX5" i="4"/>
  <c r="AW5" i="4"/>
  <c r="AQ5" i="4"/>
  <c r="BH3" i="4"/>
  <c r="AY3" i="4"/>
  <c r="AX3" i="4"/>
  <c r="AW3" i="4"/>
  <c r="AQ3" i="4"/>
  <c r="GJ59" i="1"/>
  <c r="BH59" i="1"/>
  <c r="BB59" i="1"/>
  <c r="AY59" i="1"/>
  <c r="AX59" i="1"/>
  <c r="AW59" i="1"/>
  <c r="AQ59" i="1"/>
  <c r="GJ58" i="1"/>
  <c r="BH58" i="1"/>
  <c r="BB58" i="1"/>
  <c r="AY58" i="1"/>
  <c r="AX58" i="1"/>
  <c r="AW58" i="1"/>
  <c r="AQ58" i="1"/>
  <c r="GJ57" i="1"/>
  <c r="BH57" i="1"/>
  <c r="BB57" i="1"/>
  <c r="AY57" i="1"/>
  <c r="AX57" i="1"/>
  <c r="AW57" i="1"/>
  <c r="AQ57" i="1"/>
  <c r="AP57" i="1"/>
  <c r="GJ56" i="1"/>
  <c r="BH56" i="1"/>
  <c r="BB56" i="1"/>
  <c r="AY56" i="1"/>
  <c r="AX56" i="1"/>
  <c r="AW56" i="1"/>
  <c r="AQ56" i="1"/>
  <c r="GJ54" i="1"/>
  <c r="BH54" i="1"/>
  <c r="BB54" i="1"/>
  <c r="AY54" i="1"/>
  <c r="AX54" i="1"/>
  <c r="AW54" i="1"/>
  <c r="AQ54" i="1"/>
  <c r="GJ53" i="1"/>
  <c r="BH53" i="1"/>
  <c r="BB53" i="1"/>
  <c r="AY53" i="1"/>
  <c r="AX53" i="1"/>
  <c r="AW53" i="1"/>
  <c r="AQ53" i="1"/>
  <c r="GJ52" i="1"/>
  <c r="BH52" i="1"/>
  <c r="BB52" i="1"/>
  <c r="AY52" i="1"/>
  <c r="AX52" i="1"/>
  <c r="AW52" i="1"/>
  <c r="AQ52" i="1"/>
  <c r="GJ68" i="1"/>
  <c r="BH68" i="1"/>
  <c r="BB68" i="1"/>
  <c r="AY68" i="1"/>
  <c r="AX68" i="1"/>
  <c r="AW68" i="1"/>
  <c r="AQ68" i="1"/>
  <c r="GJ43" i="1"/>
  <c r="BH43" i="1"/>
  <c r="BB43" i="1"/>
  <c r="AY43" i="1"/>
  <c r="AX43" i="1"/>
  <c r="AW43" i="1"/>
  <c r="AQ43" i="1"/>
  <c r="GJ51" i="1"/>
  <c r="BH51" i="1"/>
  <c r="BB51" i="1"/>
  <c r="AY51" i="1"/>
  <c r="AX51" i="1"/>
  <c r="AW51" i="1"/>
  <c r="AQ51" i="1"/>
  <c r="GJ81" i="1"/>
  <c r="BH81" i="1"/>
  <c r="BB81" i="1"/>
  <c r="AY81" i="1"/>
  <c r="AX81" i="1"/>
  <c r="AW81" i="1"/>
  <c r="AQ81" i="1"/>
  <c r="GJ50" i="1"/>
  <c r="BH50" i="1"/>
  <c r="BB50" i="1"/>
  <c r="AY50" i="1"/>
  <c r="AX50" i="1"/>
  <c r="AW50" i="1"/>
  <c r="AQ50" i="1"/>
  <c r="GJ49" i="1"/>
  <c r="BH49" i="1"/>
  <c r="BB49" i="1"/>
  <c r="AY49" i="1"/>
  <c r="AX49" i="1"/>
  <c r="AW49" i="1"/>
  <c r="AQ49" i="1"/>
  <c r="AP49" i="1"/>
  <c r="GJ48" i="1"/>
  <c r="BH48" i="1"/>
  <c r="BB48" i="1"/>
  <c r="AY48" i="1"/>
  <c r="AX48" i="1"/>
  <c r="AW48" i="1"/>
  <c r="AQ48" i="1"/>
  <c r="GJ47" i="1"/>
  <c r="BH47" i="1"/>
  <c r="BB47" i="1"/>
  <c r="AY47" i="1"/>
  <c r="AX47" i="1"/>
  <c r="AW47" i="1"/>
  <c r="AQ47" i="1"/>
  <c r="GJ46" i="1"/>
  <c r="BH46" i="1"/>
  <c r="BB46" i="1"/>
  <c r="AY46" i="1"/>
  <c r="AX46" i="1"/>
  <c r="AW46" i="1"/>
  <c r="AQ46" i="1"/>
  <c r="GJ67" i="1"/>
  <c r="BH67" i="1"/>
  <c r="BB67" i="1"/>
  <c r="AY67" i="1"/>
  <c r="AX67" i="1"/>
  <c r="AW67" i="1"/>
  <c r="AQ67" i="1"/>
  <c r="GJ45" i="1"/>
  <c r="BH45" i="1"/>
  <c r="BB45" i="1"/>
  <c r="AY45" i="1"/>
  <c r="AX45" i="1"/>
  <c r="AW45" i="1"/>
  <c r="AQ45" i="1"/>
  <c r="GJ31" i="1"/>
  <c r="BH31" i="1"/>
  <c r="BB31" i="1"/>
  <c r="AY31" i="1"/>
  <c r="AX31" i="1"/>
  <c r="AW31" i="1"/>
  <c r="AQ31" i="1"/>
  <c r="GJ44" i="1"/>
  <c r="BH44" i="1"/>
  <c r="BB44" i="1"/>
  <c r="AY44" i="1"/>
  <c r="AX44" i="1"/>
  <c r="AW44" i="1"/>
  <c r="AQ44" i="1"/>
  <c r="GJ80" i="1"/>
  <c r="BH80" i="1"/>
  <c r="BB80" i="1"/>
  <c r="AY80" i="1"/>
  <c r="AX80" i="1"/>
  <c r="AW80" i="1"/>
  <c r="AQ80" i="1"/>
  <c r="GJ42" i="1"/>
  <c r="BH42" i="1"/>
  <c r="BB42" i="1"/>
  <c r="AY42" i="1"/>
  <c r="AX42" i="1"/>
  <c r="AW42" i="1"/>
  <c r="AQ42" i="1"/>
  <c r="GJ41" i="1"/>
  <c r="BH41" i="1"/>
  <c r="BB41" i="1"/>
  <c r="AY41" i="1"/>
  <c r="AX41" i="1"/>
  <c r="AW41" i="1"/>
  <c r="AQ41" i="1"/>
  <c r="GJ40" i="1"/>
  <c r="BH40" i="1"/>
  <c r="BB40" i="1"/>
  <c r="AY40" i="1"/>
  <c r="AX40" i="1"/>
  <c r="AW40" i="1"/>
  <c r="AQ40" i="1"/>
  <c r="GJ39" i="1"/>
  <c r="BH39" i="1"/>
  <c r="BB39" i="1"/>
  <c r="AY39" i="1"/>
  <c r="AX39" i="1"/>
  <c r="AW39" i="1"/>
  <c r="AQ39" i="1"/>
  <c r="GJ79" i="1"/>
  <c r="BH79" i="1"/>
  <c r="BB79" i="1"/>
  <c r="AY79" i="1"/>
  <c r="AX79" i="1"/>
  <c r="AW79" i="1"/>
  <c r="AQ79" i="1"/>
  <c r="GJ38" i="1"/>
  <c r="BH38" i="1"/>
  <c r="BB38" i="1"/>
  <c r="AY38" i="1"/>
  <c r="AX38" i="1"/>
  <c r="AW38" i="1"/>
  <c r="AQ38" i="1"/>
  <c r="GJ78" i="1"/>
  <c r="BH78" i="1"/>
  <c r="BB78" i="1"/>
  <c r="AY78" i="1"/>
  <c r="AX78" i="1"/>
  <c r="AW78" i="1"/>
  <c r="AQ78" i="1"/>
  <c r="GJ77" i="1"/>
  <c r="BH77" i="1"/>
  <c r="BB77" i="1"/>
  <c r="AY77" i="1"/>
  <c r="AX77" i="1"/>
  <c r="AW77" i="1"/>
  <c r="AQ77" i="1"/>
  <c r="GJ65" i="1"/>
  <c r="BH65" i="1"/>
  <c r="BB65" i="1"/>
  <c r="AY65" i="1"/>
  <c r="AX65" i="1"/>
  <c r="AW65" i="1"/>
  <c r="AQ65" i="1"/>
  <c r="GJ35" i="1"/>
  <c r="BH35" i="1"/>
  <c r="BB35" i="1"/>
  <c r="AY35" i="1"/>
  <c r="AX35" i="1"/>
  <c r="AW35" i="1"/>
  <c r="AQ35" i="1"/>
  <c r="GJ34" i="1"/>
  <c r="BH34" i="1"/>
  <c r="BB34" i="1"/>
  <c r="AY34" i="1"/>
  <c r="AX34" i="1"/>
  <c r="AW34" i="1"/>
  <c r="AQ34" i="1"/>
  <c r="GJ33" i="1"/>
  <c r="BH33" i="1"/>
  <c r="BB33" i="1"/>
  <c r="AY33" i="1"/>
  <c r="AX33" i="1"/>
  <c r="AW33" i="1"/>
  <c r="AQ33" i="1"/>
  <c r="GJ32" i="1"/>
  <c r="BH32" i="1"/>
  <c r="BB32" i="1"/>
  <c r="AY32" i="1"/>
  <c r="AX32" i="1"/>
  <c r="AW32" i="1"/>
  <c r="AQ32" i="1"/>
  <c r="GJ64" i="1"/>
  <c r="BH64" i="1"/>
  <c r="BB64" i="1"/>
  <c r="AY64" i="1"/>
  <c r="AX64" i="1"/>
  <c r="AW64" i="1"/>
  <c r="AQ64" i="1"/>
  <c r="GJ30" i="1"/>
  <c r="BH30" i="1"/>
  <c r="BB30" i="1"/>
  <c r="AY30" i="1"/>
  <c r="AX30" i="1"/>
  <c r="AW30" i="1"/>
  <c r="AQ30" i="1"/>
  <c r="GJ63" i="1"/>
  <c r="BH63" i="1"/>
  <c r="BB63" i="1"/>
  <c r="AY63" i="1"/>
  <c r="AX63" i="1"/>
  <c r="AW63" i="1"/>
  <c r="AQ63" i="1"/>
  <c r="GJ62" i="1"/>
  <c r="BH62" i="1"/>
  <c r="BB62" i="1"/>
  <c r="AY62" i="1"/>
  <c r="AX62" i="1"/>
  <c r="AW62" i="1"/>
  <c r="AQ62" i="1"/>
  <c r="GJ29" i="1"/>
  <c r="BH29" i="1"/>
  <c r="BB29" i="1"/>
  <c r="AY29" i="1"/>
  <c r="AX29" i="1"/>
  <c r="AW29" i="1"/>
  <c r="AQ29" i="1"/>
  <c r="GJ28" i="1"/>
  <c r="BH28" i="1"/>
  <c r="BB28" i="1"/>
  <c r="AY28" i="1"/>
  <c r="AX28" i="1"/>
  <c r="AW28" i="1"/>
  <c r="AQ28" i="1"/>
  <c r="GJ66" i="1"/>
  <c r="BH66" i="1"/>
  <c r="BB66" i="1"/>
  <c r="AY66" i="1"/>
  <c r="AX66" i="1"/>
  <c r="AW66" i="1"/>
  <c r="AQ66" i="1"/>
  <c r="GJ27" i="1"/>
  <c r="BH27" i="1"/>
  <c r="BB27" i="1"/>
  <c r="AY27" i="1"/>
  <c r="AX27" i="1"/>
  <c r="AW27" i="1"/>
  <c r="AQ27" i="1"/>
  <c r="GJ26" i="1"/>
  <c r="BH26" i="1"/>
  <c r="BB26" i="1"/>
  <c r="AY26" i="1"/>
  <c r="AX26" i="1"/>
  <c r="AW26" i="1"/>
  <c r="AQ26" i="1"/>
  <c r="GJ55" i="1"/>
  <c r="BH55" i="1"/>
  <c r="BB55" i="1"/>
  <c r="AY55" i="1"/>
  <c r="AX55" i="1"/>
  <c r="AW55" i="1"/>
  <c r="AQ55" i="1"/>
  <c r="GJ25" i="1"/>
  <c r="BH25" i="1"/>
  <c r="BB25" i="1"/>
  <c r="AY25" i="1"/>
  <c r="AX25" i="1"/>
  <c r="AW25" i="1"/>
  <c r="AQ25" i="1"/>
  <c r="GJ24" i="1"/>
  <c r="BH24" i="1"/>
  <c r="BB24" i="1"/>
  <c r="AY24" i="1"/>
  <c r="AX24" i="1"/>
  <c r="AW24" i="1"/>
  <c r="AQ24" i="1"/>
  <c r="AP24" i="1"/>
  <c r="GJ69" i="1"/>
  <c r="BH69" i="1"/>
  <c r="BB69" i="1"/>
  <c r="AY69" i="1"/>
  <c r="AX69" i="1"/>
  <c r="AW69" i="1"/>
  <c r="AQ69" i="1"/>
  <c r="GJ23" i="1"/>
  <c r="BH23" i="1"/>
  <c r="BB23" i="1"/>
  <c r="AY23" i="1"/>
  <c r="AX23" i="1"/>
  <c r="AW23" i="1"/>
  <c r="AU23" i="1"/>
  <c r="AQ23" i="1"/>
  <c r="GJ22" i="1"/>
  <c r="BH22" i="1"/>
  <c r="BB22" i="1"/>
  <c r="AY22" i="1"/>
  <c r="AX22" i="1"/>
  <c r="AW22" i="1"/>
  <c r="AQ22" i="1"/>
  <c r="GJ21" i="1"/>
  <c r="BH21" i="1"/>
  <c r="BB21" i="1"/>
  <c r="AY21" i="1"/>
  <c r="AX21" i="1"/>
  <c r="AW21" i="1"/>
  <c r="AQ21" i="1"/>
  <c r="GJ76" i="1"/>
  <c r="BH76" i="1"/>
  <c r="BB76" i="1"/>
  <c r="AY76" i="1"/>
  <c r="AX76" i="1"/>
  <c r="AW76" i="1"/>
  <c r="AQ76" i="1"/>
  <c r="GJ61" i="1"/>
  <c r="BH61" i="1"/>
  <c r="BB61" i="1"/>
  <c r="AY61" i="1"/>
  <c r="AX61" i="1"/>
  <c r="AW61" i="1"/>
  <c r="AQ61" i="1"/>
  <c r="GJ20" i="1"/>
  <c r="BH20" i="1"/>
  <c r="BB20" i="1"/>
  <c r="AY20" i="1"/>
  <c r="AX20" i="1"/>
  <c r="AW20" i="1"/>
  <c r="AQ20" i="1"/>
  <c r="GJ75" i="1"/>
  <c r="BH75" i="1"/>
  <c r="BB75" i="1"/>
  <c r="AY75" i="1"/>
  <c r="AX75" i="1"/>
  <c r="AW75" i="1"/>
  <c r="AQ75" i="1"/>
  <c r="GJ19" i="1"/>
  <c r="BH19" i="1"/>
  <c r="BB19" i="1"/>
  <c r="AY19" i="1"/>
  <c r="AX19" i="1"/>
  <c r="AW19" i="1"/>
  <c r="AQ19" i="1"/>
  <c r="GJ18" i="1"/>
  <c r="BH18" i="1"/>
  <c r="BB18" i="1"/>
  <c r="AY18" i="1"/>
  <c r="AX18" i="1"/>
  <c r="AW18" i="1"/>
  <c r="AQ18" i="1"/>
  <c r="GJ17" i="1"/>
  <c r="BH17" i="1"/>
  <c r="BB17" i="1"/>
  <c r="AY17" i="1"/>
  <c r="AX17" i="1"/>
  <c r="AW17" i="1"/>
  <c r="AQ17" i="1"/>
  <c r="GJ16" i="1"/>
  <c r="BH16" i="1"/>
  <c r="BB16" i="1"/>
  <c r="AY16" i="1"/>
  <c r="AX16" i="1"/>
  <c r="AW16" i="1"/>
  <c r="AQ16" i="1"/>
  <c r="GJ15" i="1"/>
  <c r="BH15" i="1"/>
  <c r="BB15" i="1"/>
  <c r="AY15" i="1"/>
  <c r="AX15" i="1"/>
  <c r="AW15" i="1"/>
  <c r="AQ15" i="1"/>
  <c r="GJ74" i="1"/>
  <c r="BH74" i="1"/>
  <c r="BB74" i="1"/>
  <c r="AY74" i="1"/>
  <c r="AX74" i="1"/>
  <c r="AW74" i="1"/>
  <c r="AQ74" i="1"/>
  <c r="GJ14" i="1"/>
  <c r="BH14" i="1"/>
  <c r="BB14" i="1"/>
  <c r="AY14" i="1"/>
  <c r="AX14" i="1"/>
  <c r="AW14" i="1"/>
  <c r="AQ14" i="1"/>
  <c r="GJ13" i="1"/>
  <c r="BH13" i="1"/>
  <c r="BB13" i="1"/>
  <c r="AY13" i="1"/>
  <c r="AX13" i="1"/>
  <c r="AW13" i="1"/>
  <c r="AQ13" i="1"/>
  <c r="GJ12" i="1"/>
  <c r="BH12" i="1"/>
  <c r="BB12" i="1"/>
  <c r="AY12" i="1"/>
  <c r="AX12" i="1"/>
  <c r="AW12" i="1"/>
  <c r="AQ12" i="1"/>
  <c r="GJ36" i="1"/>
  <c r="BH36" i="1"/>
  <c r="BB36" i="1"/>
  <c r="AY36" i="1"/>
  <c r="AX36" i="1"/>
  <c r="AW36" i="1"/>
  <c r="AQ36" i="1"/>
  <c r="GJ60" i="1"/>
  <c r="BH60" i="1"/>
  <c r="BB60" i="1"/>
  <c r="AY60" i="1"/>
  <c r="AX60" i="1"/>
  <c r="AW60" i="1"/>
  <c r="AQ60" i="1"/>
  <c r="GJ11" i="1"/>
  <c r="BH11" i="1"/>
  <c r="BB11" i="1"/>
  <c r="AY11" i="1"/>
  <c r="AX11" i="1"/>
  <c r="AW11" i="1"/>
  <c r="AQ11" i="1"/>
  <c r="GJ10" i="1"/>
  <c r="BH10" i="1"/>
  <c r="BB10" i="1"/>
  <c r="AY10" i="1"/>
  <c r="AX10" i="1"/>
  <c r="AW10" i="1"/>
  <c r="AQ10" i="1"/>
  <c r="GJ9" i="1"/>
  <c r="BH9" i="1"/>
  <c r="BB9" i="1"/>
  <c r="AY9" i="1"/>
  <c r="AX9" i="1"/>
  <c r="AW9" i="1"/>
  <c r="AQ9" i="1"/>
  <c r="GJ8" i="1"/>
  <c r="BH8" i="1"/>
  <c r="BB8" i="1"/>
  <c r="AY8" i="1"/>
  <c r="AX8" i="1"/>
  <c r="AW8" i="1"/>
  <c r="AQ8" i="1"/>
  <c r="GJ7" i="1"/>
  <c r="BH7" i="1"/>
  <c r="BB7" i="1"/>
  <c r="AY7" i="1"/>
  <c r="AX7" i="1"/>
  <c r="AW7" i="1"/>
  <c r="AQ7" i="1"/>
  <c r="GJ6" i="1"/>
  <c r="BH6" i="1"/>
  <c r="BB6" i="1"/>
  <c r="AY6" i="1"/>
  <c r="AX6" i="1"/>
  <c r="AW6" i="1"/>
  <c r="AQ6" i="1"/>
  <c r="GJ5" i="1"/>
  <c r="BH5" i="1"/>
  <c r="BB5" i="1"/>
  <c r="AY5" i="1"/>
  <c r="AX5" i="1"/>
  <c r="AW5" i="1"/>
  <c r="AQ5" i="1"/>
  <c r="GJ37" i="1"/>
  <c r="BH37" i="1"/>
  <c r="BB37" i="1"/>
  <c r="AY37" i="1"/>
  <c r="AX37" i="1"/>
  <c r="AW37" i="1"/>
  <c r="AQ37" i="1"/>
  <c r="GJ4" i="1"/>
  <c r="BH4" i="1"/>
  <c r="BB4" i="1"/>
  <c r="AY4" i="1"/>
  <c r="AX4" i="1"/>
  <c r="AW4" i="1"/>
  <c r="AQ4" i="1"/>
  <c r="GJ73" i="1"/>
  <c r="BH73" i="1"/>
  <c r="BB73" i="1"/>
  <c r="AY73" i="1"/>
  <c r="AX73" i="1"/>
  <c r="AW73" i="1"/>
  <c r="AQ73" i="1"/>
  <c r="GJ72" i="1"/>
  <c r="BH72" i="1"/>
  <c r="BB72" i="1"/>
  <c r="AY72" i="1"/>
  <c r="AX72" i="1"/>
  <c r="AW72" i="1"/>
  <c r="AQ72" i="1"/>
  <c r="GJ71" i="1"/>
  <c r="BH71" i="1"/>
  <c r="BB71" i="1"/>
  <c r="AY71" i="1"/>
  <c r="AX71" i="1"/>
  <c r="AW71" i="1"/>
  <c r="AQ71" i="1"/>
  <c r="GJ3" i="1"/>
  <c r="BH3" i="1"/>
  <c r="BB3" i="1"/>
  <c r="AY3" i="1"/>
  <c r="AX3" i="1"/>
  <c r="AW3" i="1"/>
  <c r="AQ3" i="1"/>
  <c r="GJ70" i="1"/>
  <c r="BH70" i="1"/>
  <c r="BB70" i="1"/>
  <c r="AY70" i="1"/>
  <c r="AX70" i="1"/>
  <c r="AW70" i="1"/>
  <c r="AQ70" i="1"/>
  <c r="GJ2" i="1"/>
  <c r="BH2" i="1"/>
  <c r="BB2" i="1"/>
  <c r="AY2" i="1"/>
  <c r="AX2" i="1"/>
  <c r="AW2" i="1"/>
  <c r="AQ2" i="1"/>
  <c r="H51" i="5"/>
  <c r="E51" i="5"/>
  <c r="H32" i="5"/>
  <c r="F32" i="5"/>
  <c r="D32" i="5"/>
  <c r="I23" i="5"/>
  <c r="D88" i="8"/>
  <c r="J80" i="18"/>
  <c r="I80" i="18"/>
  <c r="H80" i="18"/>
  <c r="F80" i="18"/>
  <c r="E80" i="18"/>
  <c r="D80" i="18"/>
  <c r="C80" i="18"/>
  <c r="J79" i="18"/>
  <c r="I79" i="18"/>
  <c r="H79" i="18"/>
  <c r="F79" i="18"/>
  <c r="E79" i="18"/>
  <c r="D79" i="18"/>
  <c r="C79" i="18"/>
  <c r="J78" i="18"/>
  <c r="I78" i="18"/>
  <c r="H78" i="18"/>
  <c r="F78" i="18"/>
  <c r="E78" i="18"/>
  <c r="D78" i="18"/>
  <c r="C78" i="18"/>
  <c r="J77" i="18"/>
  <c r="I77" i="18"/>
  <c r="H77" i="18"/>
  <c r="F77" i="18"/>
  <c r="E77" i="18"/>
  <c r="D77" i="18"/>
  <c r="C77" i="18"/>
  <c r="J76" i="18"/>
  <c r="I76" i="18"/>
  <c r="H76" i="18"/>
  <c r="F76" i="18"/>
  <c r="E76" i="18"/>
  <c r="D76" i="18"/>
  <c r="C76" i="18"/>
  <c r="J75" i="18"/>
  <c r="I75" i="18"/>
  <c r="H75" i="18"/>
  <c r="F75" i="18"/>
  <c r="E75" i="18"/>
  <c r="D75" i="18"/>
  <c r="C75" i="18"/>
  <c r="J69" i="18"/>
  <c r="I69" i="18"/>
  <c r="H69" i="18"/>
  <c r="F69" i="18"/>
  <c r="E69" i="18"/>
  <c r="D69" i="18"/>
  <c r="C69" i="18"/>
  <c r="J92" i="18"/>
  <c r="I92" i="18"/>
  <c r="H92" i="18"/>
  <c r="F92" i="18"/>
  <c r="E92" i="18"/>
  <c r="D92" i="18"/>
  <c r="C92" i="18"/>
  <c r="J91" i="18"/>
  <c r="I91" i="18"/>
  <c r="H91" i="18"/>
  <c r="F91" i="18"/>
  <c r="E91" i="18"/>
  <c r="D91" i="18"/>
  <c r="C91" i="18"/>
  <c r="J90" i="18"/>
  <c r="I90" i="18"/>
  <c r="H90" i="18"/>
  <c r="F90" i="18"/>
  <c r="E90" i="18"/>
  <c r="D90" i="18"/>
  <c r="C90" i="18"/>
  <c r="J89" i="18"/>
  <c r="I89" i="18"/>
  <c r="H89" i="18"/>
  <c r="F89" i="18"/>
  <c r="E89" i="18"/>
  <c r="D89" i="18"/>
  <c r="C89" i="18"/>
  <c r="J88" i="18"/>
  <c r="I88" i="18"/>
  <c r="H88" i="18"/>
  <c r="F88" i="18"/>
  <c r="E88" i="18"/>
  <c r="D88" i="18"/>
  <c r="C88" i="18"/>
  <c r="J87" i="18"/>
  <c r="I87" i="18"/>
  <c r="H87" i="18"/>
  <c r="F87" i="18"/>
  <c r="E87" i="18"/>
  <c r="D87" i="18"/>
  <c r="C87" i="18"/>
  <c r="J86" i="18"/>
  <c r="I86" i="18"/>
  <c r="H86" i="18"/>
  <c r="F86" i="18"/>
  <c r="E86" i="18"/>
  <c r="D86" i="18"/>
  <c r="C86" i="18"/>
  <c r="J85" i="18"/>
  <c r="I85" i="18"/>
  <c r="H85" i="18"/>
  <c r="F85" i="18"/>
  <c r="E85" i="18"/>
  <c r="D85" i="18"/>
  <c r="C85" i="18"/>
  <c r="J84" i="18"/>
  <c r="I84" i="18"/>
  <c r="H84" i="18"/>
  <c r="F84" i="18"/>
  <c r="E84" i="18"/>
  <c r="D84" i="18"/>
  <c r="C84" i="18"/>
  <c r="J83" i="18"/>
  <c r="I83" i="18"/>
  <c r="H83" i="18"/>
  <c r="F83" i="18"/>
  <c r="E83" i="18"/>
  <c r="D83" i="18"/>
  <c r="C83" i="18"/>
  <c r="J66" i="18"/>
  <c r="I66" i="18"/>
  <c r="H66" i="18"/>
  <c r="F66" i="18"/>
  <c r="E66" i="18"/>
  <c r="D66" i="18"/>
  <c r="C66" i="18"/>
  <c r="J65" i="18"/>
  <c r="I65" i="18"/>
  <c r="H65" i="18"/>
  <c r="F65" i="18"/>
  <c r="E65" i="18"/>
  <c r="D65" i="18"/>
  <c r="C65" i="18"/>
  <c r="J64" i="18"/>
  <c r="I64" i="18"/>
  <c r="H64" i="18"/>
  <c r="F64" i="18"/>
  <c r="E64" i="18"/>
  <c r="D64" i="18"/>
  <c r="C64" i="18"/>
  <c r="J63" i="18"/>
  <c r="I63" i="18"/>
  <c r="H63" i="18"/>
  <c r="F63" i="18"/>
  <c r="E63" i="18"/>
  <c r="D63" i="18"/>
  <c r="C63" i="18"/>
  <c r="J62" i="18"/>
  <c r="I62" i="18"/>
  <c r="H62" i="18"/>
  <c r="F62" i="18"/>
  <c r="E62" i="18"/>
  <c r="D62" i="18"/>
  <c r="C62" i="18"/>
  <c r="J61" i="18"/>
  <c r="I61" i="18"/>
  <c r="H61" i="18"/>
  <c r="F61" i="18"/>
  <c r="E61" i="18"/>
  <c r="D61" i="18"/>
  <c r="C61" i="18"/>
  <c r="J60" i="18"/>
  <c r="I60" i="18"/>
  <c r="H60" i="18"/>
  <c r="F60" i="18"/>
  <c r="E60" i="18"/>
  <c r="D60" i="18"/>
  <c r="C60" i="18"/>
  <c r="J59" i="18"/>
  <c r="I59" i="18"/>
  <c r="H59" i="18"/>
  <c r="F59" i="18"/>
  <c r="E59" i="18"/>
  <c r="D59" i="18"/>
  <c r="C59" i="18"/>
  <c r="J58" i="18"/>
  <c r="I58" i="18"/>
  <c r="H58" i="18"/>
  <c r="F58" i="18"/>
  <c r="E58" i="18"/>
  <c r="D58" i="18"/>
  <c r="C58" i="18"/>
  <c r="J57" i="18"/>
  <c r="I57" i="18"/>
  <c r="H57" i="18"/>
  <c r="F57" i="18"/>
  <c r="E57" i="18"/>
  <c r="D57" i="18"/>
  <c r="C57" i="18"/>
  <c r="J56" i="18"/>
  <c r="I56" i="18"/>
  <c r="H56" i="18"/>
  <c r="F56" i="18"/>
  <c r="E56" i="18"/>
  <c r="D56" i="18"/>
  <c r="C56" i="18"/>
  <c r="J55" i="18"/>
  <c r="I55" i="18"/>
  <c r="H55" i="18"/>
  <c r="F55" i="18"/>
  <c r="E55" i="18"/>
  <c r="D55" i="18"/>
  <c r="C55" i="18"/>
  <c r="J54" i="18"/>
  <c r="I54" i="18"/>
  <c r="H54" i="18"/>
  <c r="F54" i="18"/>
  <c r="E54" i="18"/>
  <c r="D54" i="18"/>
  <c r="C54" i="18"/>
  <c r="J53" i="18"/>
  <c r="I53" i="18"/>
  <c r="H53" i="18"/>
  <c r="F53" i="18"/>
  <c r="E53" i="18"/>
  <c r="D53" i="18"/>
  <c r="C53" i="18"/>
  <c r="J52" i="18"/>
  <c r="I52" i="18"/>
  <c r="H52" i="18"/>
  <c r="F52" i="18"/>
  <c r="E52" i="18"/>
  <c r="D52" i="18"/>
  <c r="C52" i="18"/>
  <c r="J51" i="18"/>
  <c r="I51" i="18"/>
  <c r="H51" i="18"/>
  <c r="F51" i="18"/>
  <c r="E51" i="18"/>
  <c r="D51" i="18"/>
  <c r="C51" i="18"/>
  <c r="J50" i="18"/>
  <c r="I50" i="18"/>
  <c r="H50" i="18"/>
  <c r="F50" i="18"/>
  <c r="E50" i="18"/>
  <c r="D50" i="18"/>
  <c r="C50" i="18"/>
  <c r="J49" i="18"/>
  <c r="I49" i="18"/>
  <c r="H49" i="18"/>
  <c r="F49" i="18"/>
  <c r="E49" i="18"/>
  <c r="D49" i="18"/>
  <c r="C49" i="18"/>
  <c r="J48" i="18"/>
  <c r="I48" i="18"/>
  <c r="H48" i="18"/>
  <c r="F48" i="18"/>
  <c r="E48" i="18"/>
  <c r="D48" i="18"/>
  <c r="C48" i="18"/>
  <c r="J47" i="18"/>
  <c r="I47" i="18"/>
  <c r="H47" i="18"/>
  <c r="F47" i="18"/>
  <c r="E47" i="18"/>
  <c r="D47" i="18"/>
  <c r="C47" i="18"/>
  <c r="J46" i="18"/>
  <c r="I46" i="18"/>
  <c r="H46" i="18"/>
  <c r="F46" i="18"/>
  <c r="E46" i="18"/>
  <c r="D46" i="18"/>
  <c r="C46" i="18"/>
  <c r="J45" i="18"/>
  <c r="I45" i="18"/>
  <c r="H45" i="18"/>
  <c r="F45" i="18"/>
  <c r="E45" i="18"/>
  <c r="D45" i="18"/>
  <c r="C45" i="18"/>
  <c r="J44" i="18"/>
  <c r="I44" i="18"/>
  <c r="H44" i="18"/>
  <c r="F44" i="18"/>
  <c r="E44" i="18"/>
  <c r="D44" i="18"/>
  <c r="C44" i="18"/>
  <c r="J43" i="18"/>
  <c r="I43" i="18"/>
  <c r="H43" i="18"/>
  <c r="F43" i="18"/>
  <c r="E43" i="18"/>
  <c r="D43" i="18"/>
  <c r="C43" i="18"/>
  <c r="J42" i="18"/>
  <c r="I42" i="18"/>
  <c r="H42" i="18"/>
  <c r="F42" i="18"/>
  <c r="E42" i="18"/>
  <c r="D42" i="18"/>
  <c r="C42" i="18"/>
  <c r="J41" i="18"/>
  <c r="I41" i="18"/>
  <c r="H41" i="18"/>
  <c r="F41" i="18"/>
  <c r="E41" i="18"/>
  <c r="D41" i="18"/>
  <c r="C41" i="18"/>
  <c r="J40" i="18"/>
  <c r="I40" i="18"/>
  <c r="H40" i="18"/>
  <c r="F40" i="18"/>
  <c r="E40" i="18"/>
  <c r="D40" i="18"/>
  <c r="C40" i="18"/>
  <c r="J39" i="18"/>
  <c r="I39" i="18"/>
  <c r="H39" i="18"/>
  <c r="F39" i="18"/>
  <c r="E39" i="18"/>
  <c r="D39" i="18"/>
  <c r="C39" i="18"/>
  <c r="J38" i="18"/>
  <c r="I38" i="18"/>
  <c r="H38" i="18"/>
  <c r="F38" i="18"/>
  <c r="E38" i="18"/>
  <c r="D38" i="18"/>
  <c r="C38" i="18"/>
  <c r="J37" i="18"/>
  <c r="I37" i="18"/>
  <c r="H37" i="18"/>
  <c r="F37" i="18"/>
  <c r="E37" i="18"/>
  <c r="D37" i="18"/>
  <c r="C37" i="18"/>
  <c r="J36" i="18"/>
  <c r="I36" i="18"/>
  <c r="H36" i="18"/>
  <c r="F36" i="18"/>
  <c r="E36" i="18"/>
  <c r="D36" i="18"/>
  <c r="C36" i="18"/>
  <c r="J35" i="18"/>
  <c r="I35" i="18"/>
  <c r="H35" i="18"/>
  <c r="F35" i="18"/>
  <c r="E35" i="18"/>
  <c r="D35" i="18"/>
  <c r="C35" i="18"/>
  <c r="J34" i="18"/>
  <c r="I34" i="18"/>
  <c r="H34" i="18"/>
  <c r="F34" i="18"/>
  <c r="E34" i="18"/>
  <c r="D34" i="18"/>
  <c r="C34" i="18"/>
  <c r="J33" i="18"/>
  <c r="I33" i="18"/>
  <c r="H33" i="18"/>
  <c r="F33" i="18"/>
  <c r="E33" i="18"/>
  <c r="D33" i="18"/>
  <c r="C33" i="18"/>
  <c r="J32" i="18"/>
  <c r="I32" i="18"/>
  <c r="H32" i="18"/>
  <c r="F32" i="18"/>
  <c r="E32" i="18"/>
  <c r="D32" i="18"/>
  <c r="C32" i="18"/>
  <c r="J31" i="18"/>
  <c r="I31" i="18"/>
  <c r="H31" i="18"/>
  <c r="F31" i="18"/>
  <c r="E31" i="18"/>
  <c r="D31" i="18"/>
  <c r="C31" i="18"/>
  <c r="J30" i="18"/>
  <c r="I30" i="18"/>
  <c r="H30" i="18"/>
  <c r="F30" i="18"/>
  <c r="E30" i="18"/>
  <c r="D30" i="18"/>
  <c r="C30" i="18"/>
  <c r="J29" i="18"/>
  <c r="I29" i="18"/>
  <c r="H29" i="18"/>
  <c r="F29" i="18"/>
  <c r="E29" i="18"/>
  <c r="D29" i="18"/>
  <c r="C29" i="18"/>
  <c r="J28" i="18"/>
  <c r="I28" i="18"/>
  <c r="H28" i="18"/>
  <c r="F28" i="18"/>
  <c r="E28" i="18"/>
  <c r="D28" i="18"/>
  <c r="C28" i="18"/>
  <c r="J27" i="18"/>
  <c r="I27" i="18"/>
  <c r="H27" i="18"/>
  <c r="F27" i="18"/>
  <c r="E27" i="18"/>
  <c r="D27" i="18"/>
  <c r="C27" i="18"/>
  <c r="J26" i="18"/>
  <c r="I26" i="18"/>
  <c r="H26" i="18"/>
  <c r="F26" i="18"/>
  <c r="E26" i="18"/>
  <c r="D26" i="18"/>
  <c r="C26" i="18"/>
  <c r="J25" i="18"/>
  <c r="I25" i="18"/>
  <c r="H25" i="18"/>
  <c r="F25" i="18"/>
  <c r="E25" i="18"/>
  <c r="D25" i="18"/>
  <c r="C25" i="18"/>
  <c r="J24" i="18"/>
  <c r="I24" i="18"/>
  <c r="H24" i="18"/>
  <c r="F24" i="18"/>
  <c r="E24" i="18"/>
  <c r="D24" i="18"/>
  <c r="C24" i="18"/>
  <c r="J23" i="18"/>
  <c r="I23" i="18"/>
  <c r="H23" i="18"/>
  <c r="F23" i="18"/>
  <c r="E23" i="18"/>
  <c r="D23" i="18"/>
  <c r="C23" i="18"/>
  <c r="J22" i="18"/>
  <c r="I22" i="18"/>
  <c r="H22" i="18"/>
  <c r="F22" i="18"/>
  <c r="E22" i="18"/>
  <c r="D22" i="18"/>
  <c r="C22" i="18"/>
  <c r="J21" i="18"/>
  <c r="I21" i="18"/>
  <c r="H21" i="18"/>
  <c r="F21" i="18"/>
  <c r="E21" i="18"/>
  <c r="D21" i="18"/>
  <c r="C21" i="18"/>
  <c r="J20" i="18"/>
  <c r="I20" i="18"/>
  <c r="H20" i="18"/>
  <c r="F20" i="18"/>
  <c r="E20" i="18"/>
  <c r="D20" i="18"/>
  <c r="C20" i="18"/>
  <c r="J19" i="18"/>
  <c r="I19" i="18"/>
  <c r="H19" i="18"/>
  <c r="F19" i="18"/>
  <c r="E19" i="18"/>
  <c r="D19" i="18"/>
  <c r="C19" i="18"/>
  <c r="J18" i="18"/>
  <c r="I18" i="18"/>
  <c r="H18" i="18"/>
  <c r="F18" i="18"/>
  <c r="E18" i="18"/>
  <c r="D18" i="18"/>
  <c r="C18" i="18"/>
  <c r="J17" i="18"/>
  <c r="I17" i="18"/>
  <c r="H17" i="18"/>
  <c r="F17" i="18"/>
  <c r="E17" i="18"/>
  <c r="D17" i="18"/>
  <c r="C17" i="18"/>
  <c r="J16" i="18"/>
  <c r="I16" i="18"/>
  <c r="H16" i="18"/>
  <c r="F16" i="18"/>
  <c r="E16" i="18"/>
  <c r="D16" i="18"/>
  <c r="C16" i="18"/>
  <c r="J15" i="18"/>
  <c r="I15" i="18"/>
  <c r="H15" i="18"/>
  <c r="F15" i="18"/>
  <c r="E15" i="18"/>
  <c r="D15" i="18"/>
  <c r="C15" i="18"/>
  <c r="J14" i="18"/>
  <c r="I14" i="18"/>
  <c r="H14" i="18"/>
  <c r="F14" i="18"/>
  <c r="E14" i="18"/>
  <c r="D14" i="18"/>
  <c r="C14" i="18"/>
  <c r="J13" i="18"/>
  <c r="I13" i="18"/>
  <c r="H13" i="18"/>
  <c r="F13" i="18"/>
  <c r="E13" i="18"/>
  <c r="D13" i="18"/>
  <c r="C13" i="18"/>
  <c r="J12" i="18"/>
  <c r="I12" i="18"/>
  <c r="H12" i="18"/>
  <c r="F12" i="18"/>
  <c r="E12" i="18"/>
  <c r="D12" i="18"/>
  <c r="C12" i="18"/>
  <c r="J11" i="18"/>
  <c r="I11" i="18"/>
  <c r="H11" i="18"/>
  <c r="F11" i="18"/>
  <c r="E11" i="18"/>
  <c r="D11" i="18"/>
  <c r="C11" i="18"/>
  <c r="J10" i="18"/>
  <c r="I10" i="18"/>
  <c r="H10" i="18"/>
  <c r="F10" i="18"/>
  <c r="E10" i="18"/>
  <c r="D10" i="18"/>
  <c r="C10" i="18"/>
  <c r="J9" i="18"/>
  <c r="H9" i="18"/>
  <c r="F9" i="18"/>
  <c r="E9" i="18"/>
  <c r="D9" i="18"/>
  <c r="C9" i="18"/>
  <c r="Q91" i="17"/>
  <c r="P91" i="17"/>
  <c r="N91" i="17"/>
  <c r="M91" i="17"/>
  <c r="L91" i="17"/>
  <c r="K91" i="17"/>
  <c r="J91" i="17"/>
  <c r="I91" i="17"/>
  <c r="H91" i="17"/>
  <c r="G91" i="17"/>
  <c r="F91" i="17"/>
  <c r="E91" i="17"/>
  <c r="D91" i="17"/>
  <c r="C91" i="17"/>
  <c r="Q90" i="17"/>
  <c r="P90" i="17"/>
  <c r="N90" i="17"/>
  <c r="M90" i="17"/>
  <c r="L90" i="17"/>
  <c r="K90" i="17"/>
  <c r="J90" i="17"/>
  <c r="I90" i="17"/>
  <c r="H90" i="17"/>
  <c r="G90" i="17"/>
  <c r="F90" i="17"/>
  <c r="E90" i="17"/>
  <c r="D90" i="17"/>
  <c r="C90" i="17"/>
  <c r="Q89" i="17"/>
  <c r="P89" i="17"/>
  <c r="N89" i="17"/>
  <c r="M89" i="17"/>
  <c r="L89" i="17"/>
  <c r="K89" i="17"/>
  <c r="J89" i="17"/>
  <c r="I89" i="17"/>
  <c r="H89" i="17"/>
  <c r="G89" i="17"/>
  <c r="F89" i="17"/>
  <c r="E89" i="17"/>
  <c r="D89" i="17"/>
  <c r="C89" i="17"/>
  <c r="Q88" i="17"/>
  <c r="P88" i="17"/>
  <c r="N88" i="17"/>
  <c r="M88" i="17"/>
  <c r="L88" i="17"/>
  <c r="K88" i="17"/>
  <c r="J88" i="17"/>
  <c r="I88" i="17"/>
  <c r="H88" i="17"/>
  <c r="G88" i="17"/>
  <c r="F88" i="17"/>
  <c r="E88" i="17"/>
  <c r="D88" i="17"/>
  <c r="C88" i="17"/>
  <c r="Q87" i="17"/>
  <c r="P87" i="17"/>
  <c r="N87" i="17"/>
  <c r="M87" i="17"/>
  <c r="L87" i="17"/>
  <c r="K87" i="17"/>
  <c r="J87" i="17"/>
  <c r="I87" i="17"/>
  <c r="H87" i="17"/>
  <c r="G87" i="17"/>
  <c r="F87" i="17"/>
  <c r="E87" i="17"/>
  <c r="D87" i="17"/>
  <c r="C87" i="17"/>
  <c r="Q86" i="17"/>
  <c r="P86" i="17"/>
  <c r="N86" i="17"/>
  <c r="M86" i="17"/>
  <c r="L86" i="17"/>
  <c r="K86" i="17"/>
  <c r="J86" i="17"/>
  <c r="I86" i="17"/>
  <c r="H86" i="17"/>
  <c r="G86" i="17"/>
  <c r="F86" i="17"/>
  <c r="E86" i="17"/>
  <c r="D86" i="17"/>
  <c r="C86" i="17"/>
  <c r="Q85" i="17"/>
  <c r="P85" i="17"/>
  <c r="N85" i="17"/>
  <c r="M85" i="17"/>
  <c r="L85" i="17"/>
  <c r="K85" i="17"/>
  <c r="J85" i="17"/>
  <c r="I85" i="17"/>
  <c r="H85" i="17"/>
  <c r="G85" i="17"/>
  <c r="F85" i="17"/>
  <c r="E85" i="17"/>
  <c r="D85" i="17"/>
  <c r="C85" i="17"/>
  <c r="Q84" i="17"/>
  <c r="P84" i="17"/>
  <c r="N84" i="17"/>
  <c r="M84" i="17"/>
  <c r="L84" i="17"/>
  <c r="K84" i="17"/>
  <c r="J84" i="17"/>
  <c r="I84" i="17"/>
  <c r="H84" i="17"/>
  <c r="G84" i="17"/>
  <c r="F84" i="17"/>
  <c r="E84" i="17"/>
  <c r="D84" i="17"/>
  <c r="C84" i="17"/>
  <c r="Q83" i="17"/>
  <c r="P83" i="17"/>
  <c r="N83" i="17"/>
  <c r="M83" i="17"/>
  <c r="L83" i="17"/>
  <c r="K83" i="17"/>
  <c r="J83" i="17"/>
  <c r="I83" i="17"/>
  <c r="H83" i="17"/>
  <c r="G83" i="17"/>
  <c r="F83" i="17"/>
  <c r="E83" i="17"/>
  <c r="D83" i="17"/>
  <c r="C83" i="17"/>
  <c r="Q82" i="17"/>
  <c r="P82" i="17"/>
  <c r="N82" i="17"/>
  <c r="M82" i="17"/>
  <c r="L82" i="17"/>
  <c r="K82" i="17"/>
  <c r="J82" i="17"/>
  <c r="I82" i="17"/>
  <c r="H82" i="17"/>
  <c r="G82" i="17"/>
  <c r="F82" i="17"/>
  <c r="E82" i="17"/>
  <c r="D82" i="17"/>
  <c r="C82" i="17"/>
  <c r="Q79" i="17"/>
  <c r="P79" i="17"/>
  <c r="N79" i="17"/>
  <c r="M79" i="17"/>
  <c r="L79" i="17"/>
  <c r="K79" i="17"/>
  <c r="J79" i="17"/>
  <c r="I79" i="17"/>
  <c r="H79" i="17"/>
  <c r="G79" i="17"/>
  <c r="F79" i="17"/>
  <c r="E79" i="17"/>
  <c r="D79" i="17"/>
  <c r="C79" i="17"/>
  <c r="Q78" i="17"/>
  <c r="P78" i="17"/>
  <c r="N78" i="17"/>
  <c r="M78" i="17"/>
  <c r="L78" i="17"/>
  <c r="K78" i="17"/>
  <c r="J78" i="17"/>
  <c r="I78" i="17"/>
  <c r="H78" i="17"/>
  <c r="G78" i="17"/>
  <c r="F78" i="17"/>
  <c r="E78" i="17"/>
  <c r="D78" i="17"/>
  <c r="C78" i="17"/>
  <c r="Q77" i="17"/>
  <c r="P77" i="17"/>
  <c r="N77" i="17"/>
  <c r="M77" i="17"/>
  <c r="L77" i="17"/>
  <c r="K77" i="17"/>
  <c r="J77" i="17"/>
  <c r="I77" i="17"/>
  <c r="H77" i="17"/>
  <c r="G77" i="17"/>
  <c r="F77" i="17"/>
  <c r="E77" i="17"/>
  <c r="Q76" i="17"/>
  <c r="P76" i="17"/>
  <c r="N76" i="17"/>
  <c r="M76" i="17"/>
  <c r="L76" i="17"/>
  <c r="K76" i="17"/>
  <c r="J76" i="17"/>
  <c r="I76" i="17"/>
  <c r="H76" i="17"/>
  <c r="G76" i="17"/>
  <c r="F76" i="17"/>
  <c r="E76" i="17"/>
  <c r="D76" i="17"/>
  <c r="C76" i="17"/>
  <c r="Q68" i="17"/>
  <c r="P68" i="17"/>
  <c r="N68" i="17"/>
  <c r="M68" i="17"/>
  <c r="L68" i="17"/>
  <c r="K68" i="17"/>
  <c r="J68" i="17"/>
  <c r="I68" i="17"/>
  <c r="H68" i="17"/>
  <c r="G68" i="17"/>
  <c r="F68" i="17"/>
  <c r="E68" i="17"/>
  <c r="D68" i="17"/>
  <c r="C68"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Q53" i="17"/>
  <c r="Q54" i="17"/>
  <c r="Q55" i="17"/>
  <c r="Q56" i="17"/>
  <c r="Q57" i="17"/>
  <c r="Q58" i="17"/>
  <c r="Q59" i="17"/>
  <c r="Q60" i="17"/>
  <c r="Q61" i="17"/>
  <c r="Q62" i="17"/>
  <c r="Q63" i="17"/>
  <c r="Q64" i="17"/>
  <c r="Q65" i="17"/>
  <c r="Q9" i="17"/>
  <c r="Q8"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P43" i="17"/>
  <c r="P44" i="17"/>
  <c r="P45" i="17"/>
  <c r="P46" i="17"/>
  <c r="P47" i="17"/>
  <c r="P48" i="17"/>
  <c r="P49" i="17"/>
  <c r="P50" i="17"/>
  <c r="P51" i="17"/>
  <c r="P52" i="17"/>
  <c r="P53" i="17"/>
  <c r="P54" i="17"/>
  <c r="P55" i="17"/>
  <c r="P56" i="17"/>
  <c r="P57" i="17"/>
  <c r="P58" i="17"/>
  <c r="P59" i="17"/>
  <c r="P60" i="17"/>
  <c r="P61" i="17"/>
  <c r="P62" i="17"/>
  <c r="P63" i="17"/>
  <c r="P64" i="17"/>
  <c r="P65" i="17"/>
  <c r="P9" i="17"/>
  <c r="P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65" i="17"/>
  <c r="L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8" i="17"/>
  <c r="N84" i="16"/>
  <c r="N85" i="16"/>
  <c r="N86" i="16"/>
  <c r="N87" i="16"/>
  <c r="N88" i="16"/>
  <c r="N89" i="16"/>
  <c r="N90" i="16"/>
  <c r="N91" i="16"/>
  <c r="N83" i="16"/>
  <c r="N82" i="16"/>
  <c r="M83" i="16"/>
  <c r="M84" i="16"/>
  <c r="M85" i="16"/>
  <c r="M86" i="16"/>
  <c r="M87" i="16"/>
  <c r="M88" i="16"/>
  <c r="M89" i="16"/>
  <c r="M90" i="16"/>
  <c r="M91" i="16"/>
  <c r="M82" i="16"/>
  <c r="L83" i="16"/>
  <c r="L84" i="16"/>
  <c r="L85" i="16"/>
  <c r="L86" i="16"/>
  <c r="L87" i="16"/>
  <c r="L88" i="16"/>
  <c r="L89" i="16"/>
  <c r="L90" i="16"/>
  <c r="L91" i="16"/>
  <c r="L82" i="16"/>
  <c r="K83" i="16"/>
  <c r="K84" i="16"/>
  <c r="K85" i="16"/>
  <c r="K86" i="16"/>
  <c r="K87" i="16"/>
  <c r="K88" i="16"/>
  <c r="K89" i="16"/>
  <c r="K90" i="16"/>
  <c r="K91" i="16"/>
  <c r="K82" i="16"/>
  <c r="I83" i="16"/>
  <c r="I84" i="16"/>
  <c r="I85" i="16"/>
  <c r="I86" i="16"/>
  <c r="I87" i="16"/>
  <c r="I88" i="16"/>
  <c r="I89" i="16"/>
  <c r="I90" i="16"/>
  <c r="I91" i="16"/>
  <c r="I82" i="16"/>
  <c r="G83" i="16"/>
  <c r="G84" i="16"/>
  <c r="G85" i="16"/>
  <c r="G86" i="16"/>
  <c r="G87" i="16"/>
  <c r="G88" i="16"/>
  <c r="G89" i="16"/>
  <c r="G90" i="16"/>
  <c r="G91" i="16"/>
  <c r="G82" i="16"/>
  <c r="E83" i="16"/>
  <c r="E84" i="16"/>
  <c r="E85" i="16"/>
  <c r="E86" i="16"/>
  <c r="E87" i="16"/>
  <c r="E88" i="16"/>
  <c r="E89" i="16"/>
  <c r="E90" i="16"/>
  <c r="E91" i="16"/>
  <c r="E82" i="16"/>
  <c r="D83" i="16"/>
  <c r="D84" i="16"/>
  <c r="D85" i="16"/>
  <c r="D86" i="16"/>
  <c r="D87" i="16"/>
  <c r="D88" i="16"/>
  <c r="D89" i="16"/>
  <c r="D90" i="16"/>
  <c r="D91" i="16"/>
  <c r="D82" i="16"/>
  <c r="C83" i="16"/>
  <c r="C84" i="16"/>
  <c r="C85" i="16"/>
  <c r="C86" i="16"/>
  <c r="C87" i="16"/>
  <c r="C88" i="16"/>
  <c r="C89" i="16"/>
  <c r="C90" i="16"/>
  <c r="C91" i="16"/>
  <c r="C82" i="16"/>
  <c r="N68" i="16"/>
  <c r="M68" i="16"/>
  <c r="L68" i="16"/>
  <c r="K68" i="16"/>
  <c r="I68" i="16"/>
  <c r="G68" i="16"/>
  <c r="E68" i="16"/>
  <c r="D68" i="16"/>
  <c r="C68" i="16"/>
  <c r="N65" i="16"/>
  <c r="M65" i="16"/>
  <c r="L65" i="16"/>
  <c r="K65" i="16"/>
  <c r="I65" i="16"/>
  <c r="G65" i="16"/>
  <c r="E65" i="16"/>
  <c r="D65" i="16"/>
  <c r="C65" i="16"/>
  <c r="N64" i="16"/>
  <c r="M64" i="16"/>
  <c r="L64" i="16"/>
  <c r="K64" i="16"/>
  <c r="I64" i="16"/>
  <c r="G64" i="16"/>
  <c r="E64" i="16"/>
  <c r="D64" i="16"/>
  <c r="C64" i="16"/>
  <c r="N63" i="16"/>
  <c r="M63" i="16"/>
  <c r="L63" i="16"/>
  <c r="K63" i="16"/>
  <c r="I63" i="16"/>
  <c r="G63" i="16"/>
  <c r="E63" i="16"/>
  <c r="D63" i="16"/>
  <c r="C63" i="16"/>
  <c r="N62" i="16"/>
  <c r="M62" i="16"/>
  <c r="L62" i="16"/>
  <c r="K62" i="16"/>
  <c r="I62" i="16"/>
  <c r="G62" i="16"/>
  <c r="E62" i="16"/>
  <c r="D62" i="16"/>
  <c r="C62" i="16"/>
  <c r="N61" i="16"/>
  <c r="M61" i="16"/>
  <c r="L61" i="16"/>
  <c r="K61" i="16"/>
  <c r="I61" i="16"/>
  <c r="G61" i="16"/>
  <c r="E61" i="16"/>
  <c r="D61" i="16"/>
  <c r="C61" i="16"/>
  <c r="N60" i="16"/>
  <c r="M60" i="16"/>
  <c r="L60" i="16"/>
  <c r="K60" i="16"/>
  <c r="I60" i="16"/>
  <c r="G60" i="16"/>
  <c r="E60" i="16"/>
  <c r="D60" i="16"/>
  <c r="C60" i="16"/>
  <c r="N59" i="16"/>
  <c r="M59" i="16"/>
  <c r="L59" i="16"/>
  <c r="K59" i="16"/>
  <c r="I59" i="16"/>
  <c r="G59" i="16"/>
  <c r="E59" i="16"/>
  <c r="D59" i="16"/>
  <c r="C59" i="16"/>
  <c r="N58" i="16"/>
  <c r="M58" i="16"/>
  <c r="L58" i="16"/>
  <c r="K58" i="16"/>
  <c r="I58" i="16"/>
  <c r="G58" i="16"/>
  <c r="E58" i="16"/>
  <c r="D58" i="16"/>
  <c r="C58" i="16"/>
  <c r="N57" i="16"/>
  <c r="M57" i="16"/>
  <c r="L57" i="16"/>
  <c r="K57" i="16"/>
  <c r="I57" i="16"/>
  <c r="G57" i="16"/>
  <c r="E57" i="16"/>
  <c r="D57" i="16"/>
  <c r="C57" i="16"/>
  <c r="N56" i="16"/>
  <c r="M56" i="16"/>
  <c r="L56" i="16"/>
  <c r="K56" i="16"/>
  <c r="I56" i="16"/>
  <c r="G56" i="16"/>
  <c r="E56" i="16"/>
  <c r="D56" i="16"/>
  <c r="C56" i="16"/>
  <c r="N55" i="16"/>
  <c r="M55" i="16"/>
  <c r="L55" i="16"/>
  <c r="K55" i="16"/>
  <c r="I55" i="16"/>
  <c r="G55" i="16"/>
  <c r="E55" i="16"/>
  <c r="D55" i="16"/>
  <c r="C55" i="16"/>
  <c r="N54" i="16"/>
  <c r="M54" i="16"/>
  <c r="L54" i="16"/>
  <c r="K54" i="16"/>
  <c r="I54" i="16"/>
  <c r="G54" i="16"/>
  <c r="E54" i="16"/>
  <c r="D54" i="16"/>
  <c r="C54" i="16"/>
  <c r="N53" i="16"/>
  <c r="M53" i="16"/>
  <c r="L53" i="16"/>
  <c r="K53" i="16"/>
  <c r="I53" i="16"/>
  <c r="G53" i="16"/>
  <c r="E53" i="16"/>
  <c r="D53" i="16"/>
  <c r="C53" i="16"/>
  <c r="N52" i="16"/>
  <c r="M52" i="16"/>
  <c r="L52" i="16"/>
  <c r="K52" i="16"/>
  <c r="I52" i="16"/>
  <c r="G52" i="16"/>
  <c r="E52" i="16"/>
  <c r="D52" i="16"/>
  <c r="C52" i="16"/>
  <c r="N51" i="16"/>
  <c r="M51" i="16"/>
  <c r="L51" i="16"/>
  <c r="K51" i="16"/>
  <c r="I51" i="16"/>
  <c r="G51" i="16"/>
  <c r="E51" i="16"/>
  <c r="D51" i="16"/>
  <c r="C51" i="16"/>
  <c r="N50" i="16"/>
  <c r="M50" i="16"/>
  <c r="L50" i="16"/>
  <c r="K50" i="16"/>
  <c r="I50" i="16"/>
  <c r="G50" i="16"/>
  <c r="E50" i="16"/>
  <c r="D50" i="16"/>
  <c r="C50" i="16"/>
  <c r="N49" i="16"/>
  <c r="M49" i="16"/>
  <c r="L49" i="16"/>
  <c r="K49" i="16"/>
  <c r="I49" i="16"/>
  <c r="G49" i="16"/>
  <c r="E49" i="16"/>
  <c r="D49" i="16"/>
  <c r="C49" i="16"/>
  <c r="N48" i="16"/>
  <c r="M48" i="16"/>
  <c r="L48" i="16"/>
  <c r="K48" i="16"/>
  <c r="I48" i="16"/>
  <c r="G48" i="16"/>
  <c r="E48" i="16"/>
  <c r="D48" i="16"/>
  <c r="C48" i="16"/>
  <c r="N47" i="16"/>
  <c r="M47" i="16"/>
  <c r="L47" i="16"/>
  <c r="K47" i="16"/>
  <c r="I47" i="16"/>
  <c r="G47" i="16"/>
  <c r="E47" i="16"/>
  <c r="D47" i="16"/>
  <c r="C47" i="16"/>
  <c r="N46" i="16"/>
  <c r="M46" i="16"/>
  <c r="L46" i="16"/>
  <c r="K46" i="16"/>
  <c r="I46" i="16"/>
  <c r="G46" i="16"/>
  <c r="E46" i="16"/>
  <c r="D46" i="16"/>
  <c r="C46" i="16"/>
  <c r="N45" i="16"/>
  <c r="M45" i="16"/>
  <c r="L45" i="16"/>
  <c r="K45" i="16"/>
  <c r="I45" i="16"/>
  <c r="G45" i="16"/>
  <c r="E45" i="16"/>
  <c r="D45" i="16"/>
  <c r="C45" i="16"/>
  <c r="N44" i="16"/>
  <c r="M44" i="16"/>
  <c r="L44" i="16"/>
  <c r="K44" i="16"/>
  <c r="I44" i="16"/>
  <c r="G44" i="16"/>
  <c r="E44" i="16"/>
  <c r="D44" i="16"/>
  <c r="C44" i="16"/>
  <c r="N43" i="16"/>
  <c r="M43" i="16"/>
  <c r="L43" i="16"/>
  <c r="K43" i="16"/>
  <c r="I43" i="16"/>
  <c r="G43" i="16"/>
  <c r="E43" i="16"/>
  <c r="D43" i="16"/>
  <c r="C43" i="16"/>
  <c r="N42" i="16"/>
  <c r="M42" i="16"/>
  <c r="L42" i="16"/>
  <c r="K42" i="16"/>
  <c r="I42" i="16"/>
  <c r="G42" i="16"/>
  <c r="E42" i="16"/>
  <c r="D42" i="16"/>
  <c r="C42" i="16"/>
  <c r="N41" i="16"/>
  <c r="M41" i="16"/>
  <c r="L41" i="16"/>
  <c r="K41" i="16"/>
  <c r="I41" i="16"/>
  <c r="G41" i="16"/>
  <c r="E41" i="16"/>
  <c r="D41" i="16"/>
  <c r="C41" i="16"/>
  <c r="N40" i="16"/>
  <c r="M40" i="16"/>
  <c r="L40" i="16"/>
  <c r="K40" i="16"/>
  <c r="I40" i="16"/>
  <c r="G40" i="16"/>
  <c r="E40" i="16"/>
  <c r="D40" i="16"/>
  <c r="C40" i="16"/>
  <c r="N39" i="16"/>
  <c r="M39" i="16"/>
  <c r="L39" i="16"/>
  <c r="K39" i="16"/>
  <c r="I39" i="16"/>
  <c r="G39" i="16"/>
  <c r="E39" i="16"/>
  <c r="D39" i="16"/>
  <c r="C39" i="16"/>
  <c r="N38" i="16"/>
  <c r="M38" i="16"/>
  <c r="L38" i="16"/>
  <c r="K38" i="16"/>
  <c r="I38" i="16"/>
  <c r="G38" i="16"/>
  <c r="E38" i="16"/>
  <c r="D38" i="16"/>
  <c r="C38" i="16"/>
  <c r="N37" i="16"/>
  <c r="M37" i="16"/>
  <c r="L37" i="16"/>
  <c r="K37" i="16"/>
  <c r="I37" i="16"/>
  <c r="G37" i="16"/>
  <c r="E37" i="16"/>
  <c r="D37" i="16"/>
  <c r="C37" i="16"/>
  <c r="N36" i="16"/>
  <c r="M36" i="16"/>
  <c r="L36" i="16"/>
  <c r="K36" i="16"/>
  <c r="I36" i="16"/>
  <c r="G36" i="16"/>
  <c r="E36" i="16"/>
  <c r="D36" i="16"/>
  <c r="C36" i="16"/>
  <c r="N35" i="16"/>
  <c r="M35" i="16"/>
  <c r="L35" i="16"/>
  <c r="K35" i="16"/>
  <c r="I35" i="16"/>
  <c r="G35" i="16"/>
  <c r="E35" i="16"/>
  <c r="D35" i="16"/>
  <c r="C35" i="16"/>
  <c r="N34" i="16"/>
  <c r="M34" i="16"/>
  <c r="L34" i="16"/>
  <c r="K34" i="16"/>
  <c r="I34" i="16"/>
  <c r="G34" i="16"/>
  <c r="E34" i="16"/>
  <c r="D34" i="16"/>
  <c r="C34" i="16"/>
  <c r="N33" i="16"/>
  <c r="M33" i="16"/>
  <c r="L33" i="16"/>
  <c r="K33" i="16"/>
  <c r="I33" i="16"/>
  <c r="G33" i="16"/>
  <c r="E33" i="16"/>
  <c r="D33" i="16"/>
  <c r="C33" i="16"/>
  <c r="N32" i="16"/>
  <c r="M32" i="16"/>
  <c r="L32" i="16"/>
  <c r="K32" i="16"/>
  <c r="I32" i="16"/>
  <c r="G32" i="16"/>
  <c r="E32" i="16"/>
  <c r="D32" i="16"/>
  <c r="C32" i="16"/>
  <c r="N31" i="16"/>
  <c r="M31" i="16"/>
  <c r="L31" i="16"/>
  <c r="K31" i="16"/>
  <c r="I31" i="16"/>
  <c r="G31" i="16"/>
  <c r="E31" i="16"/>
  <c r="D31" i="16"/>
  <c r="C31" i="16"/>
  <c r="N30" i="16"/>
  <c r="M30" i="16"/>
  <c r="L30" i="16"/>
  <c r="K30" i="16"/>
  <c r="I30" i="16"/>
  <c r="G30" i="16"/>
  <c r="E30" i="16"/>
  <c r="D30" i="16"/>
  <c r="C30" i="16"/>
  <c r="N29" i="16"/>
  <c r="M29" i="16"/>
  <c r="L29" i="16"/>
  <c r="K29" i="16"/>
  <c r="I29" i="16"/>
  <c r="G29" i="16"/>
  <c r="E29" i="16"/>
  <c r="D29" i="16"/>
  <c r="C29" i="16"/>
  <c r="N28" i="16"/>
  <c r="M28" i="16"/>
  <c r="L28" i="16"/>
  <c r="K28" i="16"/>
  <c r="I28" i="16"/>
  <c r="G28" i="16"/>
  <c r="E28" i="16"/>
  <c r="D28" i="16"/>
  <c r="C28" i="16"/>
  <c r="N27" i="16"/>
  <c r="M27" i="16"/>
  <c r="L27" i="16"/>
  <c r="K27" i="16"/>
  <c r="I27" i="16"/>
  <c r="G27" i="16"/>
  <c r="E27" i="16"/>
  <c r="D27" i="16"/>
  <c r="C27" i="16"/>
  <c r="N26" i="16"/>
  <c r="M26" i="16"/>
  <c r="L26" i="16"/>
  <c r="K26" i="16"/>
  <c r="I26" i="16"/>
  <c r="G26" i="16"/>
  <c r="E26" i="16"/>
  <c r="D26" i="16"/>
  <c r="C26" i="16"/>
  <c r="N25" i="16"/>
  <c r="M25" i="16"/>
  <c r="L25" i="16"/>
  <c r="K25" i="16"/>
  <c r="I25" i="16"/>
  <c r="G25" i="16"/>
  <c r="E25" i="16"/>
  <c r="D25" i="16"/>
  <c r="C25" i="16"/>
  <c r="N24" i="16"/>
  <c r="M24" i="16"/>
  <c r="L24" i="16"/>
  <c r="K24" i="16"/>
  <c r="I24" i="16"/>
  <c r="G24" i="16"/>
  <c r="E24" i="16"/>
  <c r="D24" i="16"/>
  <c r="C24" i="16"/>
  <c r="N23" i="16"/>
  <c r="M23" i="16"/>
  <c r="L23" i="16"/>
  <c r="K23" i="16"/>
  <c r="I23" i="16"/>
  <c r="G23" i="16"/>
  <c r="E23" i="16"/>
  <c r="D23" i="16"/>
  <c r="C23" i="16"/>
  <c r="N22" i="16"/>
  <c r="M22" i="16"/>
  <c r="L22" i="16"/>
  <c r="K22" i="16"/>
  <c r="I22" i="16"/>
  <c r="G22" i="16"/>
  <c r="E22" i="16"/>
  <c r="D22" i="16"/>
  <c r="C22" i="16"/>
  <c r="N21" i="16"/>
  <c r="M21" i="16"/>
  <c r="L21" i="16"/>
  <c r="K21" i="16"/>
  <c r="I21" i="16"/>
  <c r="G21" i="16"/>
  <c r="E21" i="16"/>
  <c r="D21" i="16"/>
  <c r="C21" i="16"/>
  <c r="N20" i="16"/>
  <c r="M20" i="16"/>
  <c r="L20" i="16"/>
  <c r="K20" i="16"/>
  <c r="I20" i="16"/>
  <c r="G20" i="16"/>
  <c r="E20" i="16"/>
  <c r="D20" i="16"/>
  <c r="C20" i="16"/>
  <c r="N19" i="16"/>
  <c r="M19" i="16"/>
  <c r="L19" i="16"/>
  <c r="K19" i="16"/>
  <c r="I19" i="16"/>
  <c r="G19" i="16"/>
  <c r="E19" i="16"/>
  <c r="D19" i="16"/>
  <c r="C19" i="16"/>
  <c r="N18" i="16"/>
  <c r="M18" i="16"/>
  <c r="L18" i="16"/>
  <c r="K18" i="16"/>
  <c r="I18" i="16"/>
  <c r="G18" i="16"/>
  <c r="E18" i="16"/>
  <c r="D18" i="16"/>
  <c r="C18" i="16"/>
  <c r="N17" i="16"/>
  <c r="M17" i="16"/>
  <c r="L17" i="16"/>
  <c r="K17" i="16"/>
  <c r="I17" i="16"/>
  <c r="G17" i="16"/>
  <c r="E17" i="16"/>
  <c r="D17" i="16"/>
  <c r="C17" i="16"/>
  <c r="N16" i="16"/>
  <c r="M16" i="16"/>
  <c r="L16" i="16"/>
  <c r="K16" i="16"/>
  <c r="I16" i="16"/>
  <c r="G16" i="16"/>
  <c r="E16" i="16"/>
  <c r="D16" i="16"/>
  <c r="C16" i="16"/>
  <c r="N15" i="16"/>
  <c r="M15" i="16"/>
  <c r="L15" i="16"/>
  <c r="K15" i="16"/>
  <c r="I15" i="16"/>
  <c r="G15" i="16"/>
  <c r="E15" i="16"/>
  <c r="D15" i="16"/>
  <c r="C15" i="16"/>
  <c r="N14" i="16"/>
  <c r="M14" i="16"/>
  <c r="L14" i="16"/>
  <c r="K14" i="16"/>
  <c r="I14" i="16"/>
  <c r="G14" i="16"/>
  <c r="E14" i="16"/>
  <c r="D14" i="16"/>
  <c r="C14" i="16"/>
  <c r="N13" i="16"/>
  <c r="M13" i="16"/>
  <c r="L13" i="16"/>
  <c r="K13" i="16"/>
  <c r="I13" i="16"/>
  <c r="G13" i="16"/>
  <c r="E13" i="16"/>
  <c r="D13" i="16"/>
  <c r="C13" i="16"/>
  <c r="N12" i="16"/>
  <c r="M12" i="16"/>
  <c r="L12" i="16"/>
  <c r="K12" i="16"/>
  <c r="I12" i="16"/>
  <c r="G12" i="16"/>
  <c r="E12" i="16"/>
  <c r="D12" i="16"/>
  <c r="C12" i="16"/>
  <c r="N11" i="16"/>
  <c r="M11" i="16"/>
  <c r="L11" i="16"/>
  <c r="K11" i="16"/>
  <c r="I11" i="16"/>
  <c r="G11" i="16"/>
  <c r="E11" i="16"/>
  <c r="D11" i="16"/>
  <c r="C11" i="16"/>
  <c r="N10" i="16"/>
  <c r="M10" i="16"/>
  <c r="L10" i="16"/>
  <c r="K10" i="16"/>
  <c r="I10" i="16"/>
  <c r="G10" i="16"/>
  <c r="E10" i="16"/>
  <c r="D10" i="16"/>
  <c r="C10" i="16"/>
  <c r="N9" i="16"/>
  <c r="M9" i="16"/>
  <c r="L9" i="16"/>
  <c r="K9" i="16"/>
  <c r="I9" i="16"/>
  <c r="G9" i="16"/>
  <c r="E9" i="16"/>
  <c r="D9" i="16"/>
  <c r="C9" i="16"/>
  <c r="N8" i="16"/>
  <c r="M8" i="16"/>
  <c r="L8" i="16"/>
  <c r="K8" i="16"/>
  <c r="I8" i="16"/>
  <c r="G8" i="16"/>
  <c r="E8" i="16"/>
  <c r="D8" i="16"/>
  <c r="C8" i="16"/>
  <c r="D95" i="18"/>
  <c r="M83" i="15"/>
  <c r="M84" i="15"/>
  <c r="M85" i="15"/>
  <c r="M86" i="15"/>
  <c r="M87" i="15"/>
  <c r="M88" i="15"/>
  <c r="M89" i="15"/>
  <c r="M90" i="15"/>
  <c r="M91" i="15"/>
  <c r="M82" i="15"/>
  <c r="L83" i="15"/>
  <c r="L84" i="15"/>
  <c r="L85" i="15"/>
  <c r="L86" i="15"/>
  <c r="L87" i="15"/>
  <c r="L88" i="15"/>
  <c r="L89" i="15"/>
  <c r="L90" i="15"/>
  <c r="L91" i="15"/>
  <c r="L82" i="15"/>
  <c r="K83" i="15"/>
  <c r="K84" i="15"/>
  <c r="K85" i="15"/>
  <c r="K86" i="15"/>
  <c r="K87" i="15"/>
  <c r="K88" i="15"/>
  <c r="K89" i="15"/>
  <c r="K90" i="15"/>
  <c r="K91" i="15"/>
  <c r="K82" i="15"/>
  <c r="J83" i="15"/>
  <c r="J84" i="15"/>
  <c r="J85" i="15"/>
  <c r="J86" i="15"/>
  <c r="J87" i="15"/>
  <c r="J88" i="15"/>
  <c r="J89" i="15"/>
  <c r="J90" i="15"/>
  <c r="J91" i="15"/>
  <c r="J82" i="15"/>
  <c r="I83" i="15"/>
  <c r="I84" i="15"/>
  <c r="I85" i="15"/>
  <c r="I86" i="15"/>
  <c r="I87" i="15"/>
  <c r="I88" i="15"/>
  <c r="I89" i="15"/>
  <c r="I90" i="15"/>
  <c r="I91" i="15"/>
  <c r="I82" i="15"/>
  <c r="H83" i="15"/>
  <c r="H84" i="15"/>
  <c r="H85" i="15"/>
  <c r="H86" i="15"/>
  <c r="H87" i="15"/>
  <c r="H88" i="15"/>
  <c r="H89" i="15"/>
  <c r="H90" i="15"/>
  <c r="H91" i="15"/>
  <c r="H82" i="15"/>
  <c r="C82" i="15"/>
  <c r="G91" i="15"/>
  <c r="F91" i="15"/>
  <c r="E91" i="15"/>
  <c r="D91" i="15"/>
  <c r="C91" i="15"/>
  <c r="G90" i="15"/>
  <c r="F90" i="15"/>
  <c r="E90" i="15"/>
  <c r="D90" i="15"/>
  <c r="C90" i="15"/>
  <c r="G89" i="15"/>
  <c r="F89" i="15"/>
  <c r="E89" i="15"/>
  <c r="D89" i="15"/>
  <c r="C89" i="15"/>
  <c r="G88" i="15"/>
  <c r="F88" i="15"/>
  <c r="E88" i="15"/>
  <c r="D88" i="15"/>
  <c r="C88" i="15"/>
  <c r="G87" i="15"/>
  <c r="F87" i="15"/>
  <c r="E87" i="15"/>
  <c r="D87" i="15"/>
  <c r="C87" i="15"/>
  <c r="G86" i="15"/>
  <c r="F86" i="15"/>
  <c r="E86" i="15"/>
  <c r="D86" i="15"/>
  <c r="C86" i="15"/>
  <c r="G85" i="15"/>
  <c r="F85" i="15"/>
  <c r="E85" i="15"/>
  <c r="D85" i="15"/>
  <c r="C85" i="15"/>
  <c r="G84" i="15"/>
  <c r="F84" i="15"/>
  <c r="E84" i="15"/>
  <c r="D84" i="15"/>
  <c r="C84" i="15"/>
  <c r="G83" i="15"/>
  <c r="F83" i="15"/>
  <c r="E83" i="15"/>
  <c r="D83" i="15"/>
  <c r="C83" i="15"/>
  <c r="G82" i="15"/>
  <c r="F82" i="15"/>
  <c r="E82" i="15"/>
  <c r="D82" i="15"/>
  <c r="M68" i="15"/>
  <c r="L68" i="15"/>
  <c r="K68" i="15"/>
  <c r="J68" i="15"/>
  <c r="I68" i="15"/>
  <c r="H68" i="15"/>
  <c r="G68" i="15"/>
  <c r="F68" i="15"/>
  <c r="E68" i="15"/>
  <c r="D68" i="15"/>
  <c r="C6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8" i="15"/>
  <c r="G65" i="15"/>
  <c r="F65" i="15"/>
  <c r="E65" i="15"/>
  <c r="D65" i="15"/>
  <c r="C65" i="15"/>
  <c r="G64" i="15"/>
  <c r="F64" i="15"/>
  <c r="E64" i="15"/>
  <c r="D64" i="15"/>
  <c r="C64" i="15"/>
  <c r="G63" i="15"/>
  <c r="F63" i="15"/>
  <c r="E63" i="15"/>
  <c r="D63" i="15"/>
  <c r="C63" i="15"/>
  <c r="G62" i="15"/>
  <c r="F62" i="15"/>
  <c r="E62" i="15"/>
  <c r="D62" i="15"/>
  <c r="C62" i="15"/>
  <c r="G61" i="15"/>
  <c r="F61" i="15"/>
  <c r="E61" i="15"/>
  <c r="D61" i="15"/>
  <c r="C61" i="15"/>
  <c r="G60" i="15"/>
  <c r="F60" i="15"/>
  <c r="E60" i="15"/>
  <c r="D60" i="15"/>
  <c r="C60" i="15"/>
  <c r="G59" i="15"/>
  <c r="F59" i="15"/>
  <c r="E59" i="15"/>
  <c r="D59" i="15"/>
  <c r="C59" i="15"/>
  <c r="G58" i="15"/>
  <c r="F58" i="15"/>
  <c r="E58" i="15"/>
  <c r="D58" i="15"/>
  <c r="C58" i="15"/>
  <c r="G57" i="15"/>
  <c r="F57" i="15"/>
  <c r="E57" i="15"/>
  <c r="D57" i="15"/>
  <c r="C57" i="15"/>
  <c r="G56" i="15"/>
  <c r="F56" i="15"/>
  <c r="E56" i="15"/>
  <c r="D56" i="15"/>
  <c r="C56" i="15"/>
  <c r="G55" i="15"/>
  <c r="F55" i="15"/>
  <c r="E55" i="15"/>
  <c r="D55" i="15"/>
  <c r="C55" i="15"/>
  <c r="G54" i="15"/>
  <c r="F54" i="15"/>
  <c r="E54" i="15"/>
  <c r="D54" i="15"/>
  <c r="C54" i="15"/>
  <c r="G53" i="15"/>
  <c r="F53" i="15"/>
  <c r="E53" i="15"/>
  <c r="D53" i="15"/>
  <c r="C53" i="15"/>
  <c r="G52" i="15"/>
  <c r="F52" i="15"/>
  <c r="E52" i="15"/>
  <c r="D52" i="15"/>
  <c r="C52" i="15"/>
  <c r="G51" i="15"/>
  <c r="F51" i="15"/>
  <c r="E51" i="15"/>
  <c r="D51" i="15"/>
  <c r="C51" i="15"/>
  <c r="G50" i="15"/>
  <c r="F50" i="15"/>
  <c r="E50" i="15"/>
  <c r="D50" i="15"/>
  <c r="C50" i="15"/>
  <c r="G49" i="15"/>
  <c r="F49" i="15"/>
  <c r="E49" i="15"/>
  <c r="D49" i="15"/>
  <c r="C49" i="15"/>
  <c r="G48" i="15"/>
  <c r="F48" i="15"/>
  <c r="E48" i="15"/>
  <c r="D48" i="15"/>
  <c r="C48" i="15"/>
  <c r="G47" i="15"/>
  <c r="F47" i="15"/>
  <c r="E47" i="15"/>
  <c r="D47" i="15"/>
  <c r="C47" i="15"/>
  <c r="G46" i="15"/>
  <c r="F46" i="15"/>
  <c r="E46" i="15"/>
  <c r="D46" i="15"/>
  <c r="C46" i="15"/>
  <c r="G45" i="15"/>
  <c r="F45" i="15"/>
  <c r="E45" i="15"/>
  <c r="D45" i="15"/>
  <c r="C45" i="15"/>
  <c r="G44" i="15"/>
  <c r="F44" i="15"/>
  <c r="E44" i="15"/>
  <c r="D44" i="15"/>
  <c r="C44" i="15"/>
  <c r="G43" i="15"/>
  <c r="F43" i="15"/>
  <c r="E43" i="15"/>
  <c r="D43" i="15"/>
  <c r="C43" i="15"/>
  <c r="G42" i="15"/>
  <c r="F42" i="15"/>
  <c r="E42" i="15"/>
  <c r="D42" i="15"/>
  <c r="C42" i="15"/>
  <c r="G41" i="15"/>
  <c r="F41" i="15"/>
  <c r="E41" i="15"/>
  <c r="D41" i="15"/>
  <c r="C41" i="15"/>
  <c r="G40" i="15"/>
  <c r="F40" i="15"/>
  <c r="E40" i="15"/>
  <c r="D40" i="15"/>
  <c r="C40" i="15"/>
  <c r="G39" i="15"/>
  <c r="F39" i="15"/>
  <c r="E39" i="15"/>
  <c r="D39" i="15"/>
  <c r="C39" i="15"/>
  <c r="G38" i="15"/>
  <c r="F38" i="15"/>
  <c r="E38" i="15"/>
  <c r="D38" i="15"/>
  <c r="C38" i="15"/>
  <c r="G37" i="15"/>
  <c r="F37" i="15"/>
  <c r="E37" i="15"/>
  <c r="D37" i="15"/>
  <c r="C37" i="15"/>
  <c r="G36" i="15"/>
  <c r="F36" i="15"/>
  <c r="E36" i="15"/>
  <c r="D36" i="15"/>
  <c r="C36" i="15"/>
  <c r="G35" i="15"/>
  <c r="F35" i="15"/>
  <c r="E35" i="15"/>
  <c r="D35" i="15"/>
  <c r="C35" i="15"/>
  <c r="G34" i="15"/>
  <c r="F34" i="15"/>
  <c r="E34" i="15"/>
  <c r="D34" i="15"/>
  <c r="C34" i="15"/>
  <c r="G33" i="15"/>
  <c r="F33" i="15"/>
  <c r="E33" i="15"/>
  <c r="D33" i="15"/>
  <c r="C33" i="15"/>
  <c r="G32" i="15"/>
  <c r="F32" i="15"/>
  <c r="E32" i="15"/>
  <c r="D32" i="15"/>
  <c r="C32" i="15"/>
  <c r="G31" i="15"/>
  <c r="F31" i="15"/>
  <c r="E31" i="15"/>
  <c r="D31" i="15"/>
  <c r="C31" i="15"/>
  <c r="G30" i="15"/>
  <c r="F30" i="15"/>
  <c r="E30" i="15"/>
  <c r="D30" i="15"/>
  <c r="C30" i="15"/>
  <c r="G29" i="15"/>
  <c r="F29" i="15"/>
  <c r="E29" i="15"/>
  <c r="D29" i="15"/>
  <c r="C29" i="15"/>
  <c r="G28" i="15"/>
  <c r="F28" i="15"/>
  <c r="E28" i="15"/>
  <c r="D28" i="15"/>
  <c r="C28" i="15"/>
  <c r="G27" i="15"/>
  <c r="F27" i="15"/>
  <c r="E27" i="15"/>
  <c r="D27" i="15"/>
  <c r="C27" i="15"/>
  <c r="G26" i="15"/>
  <c r="F26" i="15"/>
  <c r="E26" i="15"/>
  <c r="D26" i="15"/>
  <c r="C26" i="15"/>
  <c r="G25" i="15"/>
  <c r="F25" i="15"/>
  <c r="E25" i="15"/>
  <c r="D25" i="15"/>
  <c r="C25" i="15"/>
  <c r="G24" i="15"/>
  <c r="F24" i="15"/>
  <c r="E24" i="15"/>
  <c r="D24" i="15"/>
  <c r="C24" i="15"/>
  <c r="G23" i="15"/>
  <c r="F23" i="15"/>
  <c r="E23" i="15"/>
  <c r="D23" i="15"/>
  <c r="C23" i="15"/>
  <c r="G22" i="15"/>
  <c r="F22" i="15"/>
  <c r="E22" i="15"/>
  <c r="D22" i="15"/>
  <c r="C22" i="15"/>
  <c r="G21" i="15"/>
  <c r="F21" i="15"/>
  <c r="E21" i="15"/>
  <c r="D21" i="15"/>
  <c r="C21" i="15"/>
  <c r="G20" i="15"/>
  <c r="F20" i="15"/>
  <c r="E20" i="15"/>
  <c r="D20" i="15"/>
  <c r="C20" i="15"/>
  <c r="G19" i="15"/>
  <c r="F19" i="15"/>
  <c r="E19" i="15"/>
  <c r="D19" i="15"/>
  <c r="C19" i="15"/>
  <c r="G18" i="15"/>
  <c r="F18" i="15"/>
  <c r="E18" i="15"/>
  <c r="D18" i="15"/>
  <c r="C18" i="15"/>
  <c r="G17" i="15"/>
  <c r="F17" i="15"/>
  <c r="E17" i="15"/>
  <c r="D17" i="15"/>
  <c r="C17" i="15"/>
  <c r="G16" i="15"/>
  <c r="F16" i="15"/>
  <c r="E16" i="15"/>
  <c r="D16" i="15"/>
  <c r="C16" i="15"/>
  <c r="G15" i="15"/>
  <c r="F15" i="15"/>
  <c r="E15" i="15"/>
  <c r="D15" i="15"/>
  <c r="C15" i="15"/>
  <c r="G14" i="15"/>
  <c r="F14" i="15"/>
  <c r="E14" i="15"/>
  <c r="D14" i="15"/>
  <c r="C14" i="15"/>
  <c r="G13" i="15"/>
  <c r="F13" i="15"/>
  <c r="E13" i="15"/>
  <c r="D13" i="15"/>
  <c r="C13" i="15"/>
  <c r="G12" i="15"/>
  <c r="F12" i="15"/>
  <c r="E12" i="15"/>
  <c r="D12" i="15"/>
  <c r="C12" i="15"/>
  <c r="G11" i="15"/>
  <c r="F11" i="15"/>
  <c r="E11" i="15"/>
  <c r="D11" i="15"/>
  <c r="C11" i="15"/>
  <c r="G10" i="15"/>
  <c r="F10" i="15"/>
  <c r="E10" i="15"/>
  <c r="D10" i="15"/>
  <c r="C10" i="15"/>
  <c r="G9" i="15"/>
  <c r="F9" i="15"/>
  <c r="E9" i="15"/>
  <c r="D9" i="15"/>
  <c r="C9" i="15"/>
  <c r="G8" i="15"/>
  <c r="F8" i="15"/>
  <c r="E8" i="15"/>
  <c r="D8" i="15"/>
  <c r="C8" i="15"/>
  <c r="K91" i="12"/>
  <c r="J91" i="12"/>
  <c r="I91" i="12"/>
  <c r="H91" i="12"/>
  <c r="G91" i="12"/>
  <c r="F91" i="12"/>
  <c r="E91" i="12"/>
  <c r="D91" i="12"/>
  <c r="C91" i="12"/>
  <c r="K90" i="12"/>
  <c r="J90" i="12"/>
  <c r="I90" i="12"/>
  <c r="H90" i="12"/>
  <c r="G90" i="12"/>
  <c r="F90" i="12"/>
  <c r="E90" i="12"/>
  <c r="E90" i="13"/>
  <c r="D90" i="12"/>
  <c r="C90" i="12"/>
  <c r="K89" i="12"/>
  <c r="J89" i="12"/>
  <c r="I89" i="12"/>
  <c r="H89" i="12"/>
  <c r="G89" i="12"/>
  <c r="F89" i="12"/>
  <c r="E89" i="12"/>
  <c r="D89" i="12"/>
  <c r="C89" i="12"/>
  <c r="K88" i="12"/>
  <c r="J88" i="12"/>
  <c r="I88" i="12"/>
  <c r="H88" i="12"/>
  <c r="G88" i="12"/>
  <c r="F88" i="12"/>
  <c r="E88" i="12"/>
  <c r="D88" i="12"/>
  <c r="C88" i="12"/>
  <c r="K87" i="12"/>
  <c r="J87" i="12"/>
  <c r="I87" i="12"/>
  <c r="H87" i="12"/>
  <c r="G87" i="12"/>
  <c r="F87" i="12"/>
  <c r="E87" i="12"/>
  <c r="D87" i="12"/>
  <c r="C87" i="12"/>
  <c r="K86" i="12"/>
  <c r="J86" i="12"/>
  <c r="I86" i="12"/>
  <c r="H86" i="12"/>
  <c r="G86" i="12"/>
  <c r="F86" i="12"/>
  <c r="E86" i="12"/>
  <c r="E86" i="13"/>
  <c r="D86" i="12"/>
  <c r="D86" i="13"/>
  <c r="C86" i="12"/>
  <c r="K85" i="12"/>
  <c r="J85" i="12"/>
  <c r="I85" i="12"/>
  <c r="H85" i="12"/>
  <c r="G85" i="12"/>
  <c r="F85" i="12"/>
  <c r="E85" i="12"/>
  <c r="D85" i="12"/>
  <c r="C85" i="12"/>
  <c r="K84" i="12"/>
  <c r="J84" i="12"/>
  <c r="I84" i="12"/>
  <c r="H84" i="12"/>
  <c r="G84" i="12"/>
  <c r="F84" i="12"/>
  <c r="E84" i="12"/>
  <c r="D84" i="12"/>
  <c r="C84" i="12"/>
  <c r="K83" i="12"/>
  <c r="J83" i="12"/>
  <c r="I83" i="12"/>
  <c r="H83" i="12"/>
  <c r="G83" i="12"/>
  <c r="F83" i="12"/>
  <c r="E83" i="12"/>
  <c r="D83" i="12"/>
  <c r="C83" i="12"/>
  <c r="K82" i="12"/>
  <c r="J82" i="12"/>
  <c r="I82" i="12"/>
  <c r="H82" i="12"/>
  <c r="G82" i="12"/>
  <c r="F82" i="12"/>
  <c r="E82" i="12"/>
  <c r="E82" i="13"/>
  <c r="D82" i="12"/>
  <c r="C82" i="12"/>
  <c r="J68" i="12"/>
  <c r="I68" i="12"/>
  <c r="H68" i="12"/>
  <c r="G68" i="12"/>
  <c r="F68" i="12"/>
  <c r="E68" i="12"/>
  <c r="E68" i="13"/>
  <c r="D68" i="12"/>
  <c r="C68" i="12"/>
  <c r="K65" i="12"/>
  <c r="J65" i="12"/>
  <c r="I65" i="12"/>
  <c r="H65" i="12"/>
  <c r="G65" i="12"/>
  <c r="F65" i="12"/>
  <c r="E65" i="12"/>
  <c r="D65" i="12"/>
  <c r="C65" i="12"/>
  <c r="K64" i="12"/>
  <c r="J64" i="12"/>
  <c r="I64" i="12"/>
  <c r="H64" i="12"/>
  <c r="G64" i="12"/>
  <c r="F64" i="12"/>
  <c r="E64" i="12"/>
  <c r="D64" i="12"/>
  <c r="C64" i="12"/>
  <c r="K63" i="12"/>
  <c r="J63" i="12"/>
  <c r="I63" i="12"/>
  <c r="H63" i="12"/>
  <c r="G63" i="12"/>
  <c r="F63" i="12"/>
  <c r="E63" i="12"/>
  <c r="D63" i="12"/>
  <c r="C63" i="12"/>
  <c r="K62" i="12"/>
  <c r="J62" i="12"/>
  <c r="I62" i="12"/>
  <c r="H62" i="12"/>
  <c r="G62" i="12"/>
  <c r="F62" i="12"/>
  <c r="E62" i="12"/>
  <c r="D62" i="12"/>
  <c r="C62" i="12"/>
  <c r="K61" i="12"/>
  <c r="J61" i="12"/>
  <c r="I61" i="12"/>
  <c r="H61" i="12"/>
  <c r="G61" i="12"/>
  <c r="F61" i="12"/>
  <c r="E61" i="12"/>
  <c r="D61" i="12"/>
  <c r="C61" i="12"/>
  <c r="K60" i="12"/>
  <c r="J60" i="12"/>
  <c r="I60" i="12"/>
  <c r="H60" i="12"/>
  <c r="G60" i="12"/>
  <c r="F60" i="12"/>
  <c r="E60" i="12"/>
  <c r="D60" i="12"/>
  <c r="C60" i="12"/>
  <c r="K59" i="12"/>
  <c r="J59" i="12"/>
  <c r="I59" i="12"/>
  <c r="H59" i="12"/>
  <c r="G59" i="12"/>
  <c r="F59" i="12"/>
  <c r="E59" i="12"/>
  <c r="D59" i="12"/>
  <c r="C59" i="12"/>
  <c r="J58" i="12"/>
  <c r="I58" i="12"/>
  <c r="H58" i="12"/>
  <c r="G58" i="12"/>
  <c r="F58" i="12"/>
  <c r="E58" i="12"/>
  <c r="D58" i="12"/>
  <c r="C58" i="12"/>
  <c r="K57" i="12"/>
  <c r="J57" i="12"/>
  <c r="I57" i="12"/>
  <c r="H57" i="12"/>
  <c r="G57" i="12"/>
  <c r="F57" i="12"/>
  <c r="E57" i="12"/>
  <c r="D57" i="12"/>
  <c r="C57" i="12"/>
  <c r="K56" i="12"/>
  <c r="J56" i="12"/>
  <c r="I56" i="12"/>
  <c r="H56" i="12"/>
  <c r="G56" i="12"/>
  <c r="F56" i="12"/>
  <c r="E56" i="12"/>
  <c r="D56" i="12"/>
  <c r="C56" i="12"/>
  <c r="K55" i="12"/>
  <c r="J55" i="12"/>
  <c r="I55" i="12"/>
  <c r="H55" i="12"/>
  <c r="G55" i="12"/>
  <c r="F55" i="12"/>
  <c r="E55" i="12"/>
  <c r="D55" i="12"/>
  <c r="C55" i="12"/>
  <c r="K54" i="12"/>
  <c r="J54" i="12"/>
  <c r="I54" i="12"/>
  <c r="H54" i="12"/>
  <c r="G54" i="12"/>
  <c r="F54" i="12"/>
  <c r="E54" i="12"/>
  <c r="D54" i="12"/>
  <c r="C54" i="12"/>
  <c r="K53" i="12"/>
  <c r="J53" i="12"/>
  <c r="I53" i="12"/>
  <c r="H53" i="12"/>
  <c r="G53" i="12"/>
  <c r="F53" i="12"/>
  <c r="E53" i="12"/>
  <c r="D53" i="12"/>
  <c r="C53" i="12"/>
  <c r="K52" i="12"/>
  <c r="J52" i="12"/>
  <c r="I52" i="12"/>
  <c r="H52" i="12"/>
  <c r="G52" i="12"/>
  <c r="F52" i="12"/>
  <c r="E52" i="12"/>
  <c r="D52" i="12"/>
  <c r="C52" i="12"/>
  <c r="K51" i="12"/>
  <c r="J51" i="12"/>
  <c r="I51" i="12"/>
  <c r="H51" i="12"/>
  <c r="G51" i="12"/>
  <c r="F51" i="12"/>
  <c r="E51" i="12"/>
  <c r="D51" i="12"/>
  <c r="C51" i="12"/>
  <c r="K50" i="12"/>
  <c r="J50" i="12"/>
  <c r="I50" i="12"/>
  <c r="H50" i="12"/>
  <c r="G50" i="12"/>
  <c r="F50" i="12"/>
  <c r="E50" i="12"/>
  <c r="D50" i="12"/>
  <c r="C50" i="12"/>
  <c r="K49" i="12"/>
  <c r="J49" i="12"/>
  <c r="I49" i="12"/>
  <c r="H49" i="12"/>
  <c r="G49" i="12"/>
  <c r="F49" i="12"/>
  <c r="E49" i="12"/>
  <c r="D49" i="12"/>
  <c r="C49" i="12"/>
  <c r="K48" i="12"/>
  <c r="J48" i="12"/>
  <c r="I48" i="12"/>
  <c r="H48" i="12"/>
  <c r="G48" i="12"/>
  <c r="F48" i="12"/>
  <c r="E48" i="12"/>
  <c r="D48" i="12"/>
  <c r="C48" i="12"/>
  <c r="K47" i="12"/>
  <c r="J47" i="12"/>
  <c r="I47" i="12"/>
  <c r="H47" i="12"/>
  <c r="G47" i="12"/>
  <c r="F47" i="12"/>
  <c r="E47" i="12"/>
  <c r="D47" i="12"/>
  <c r="C47" i="12"/>
  <c r="K46" i="12"/>
  <c r="J46" i="12"/>
  <c r="I46" i="12"/>
  <c r="H46" i="12"/>
  <c r="G46" i="12"/>
  <c r="F46" i="12"/>
  <c r="E46" i="12"/>
  <c r="D46" i="12"/>
  <c r="C46" i="12"/>
  <c r="K45" i="12"/>
  <c r="J45" i="12"/>
  <c r="I45" i="12"/>
  <c r="H45" i="12"/>
  <c r="G45" i="12"/>
  <c r="F45" i="12"/>
  <c r="E45" i="12"/>
  <c r="D45" i="12"/>
  <c r="C45" i="12"/>
  <c r="K44" i="12"/>
  <c r="J44" i="12"/>
  <c r="I44" i="12"/>
  <c r="H44" i="12"/>
  <c r="G44" i="12"/>
  <c r="F44" i="12"/>
  <c r="E44" i="12"/>
  <c r="D44" i="12"/>
  <c r="C44" i="12"/>
  <c r="K43" i="12"/>
  <c r="J43" i="12"/>
  <c r="I43" i="12"/>
  <c r="H43" i="12"/>
  <c r="G43" i="12"/>
  <c r="F43" i="12"/>
  <c r="E43" i="12"/>
  <c r="D43" i="12"/>
  <c r="C43" i="12"/>
  <c r="K42" i="12"/>
  <c r="J42" i="12"/>
  <c r="I42" i="12"/>
  <c r="H42" i="12"/>
  <c r="G42" i="12"/>
  <c r="F42" i="12"/>
  <c r="E42" i="12"/>
  <c r="D42" i="12"/>
  <c r="C42" i="12"/>
  <c r="K41" i="12"/>
  <c r="J41" i="12"/>
  <c r="I41" i="12"/>
  <c r="H41" i="12"/>
  <c r="G41" i="12"/>
  <c r="F41" i="12"/>
  <c r="E41" i="12"/>
  <c r="D41" i="12"/>
  <c r="C41" i="12"/>
  <c r="K40" i="12"/>
  <c r="J40" i="12"/>
  <c r="I40" i="12"/>
  <c r="H40" i="12"/>
  <c r="G40" i="12"/>
  <c r="F40" i="12"/>
  <c r="E40" i="12"/>
  <c r="D40" i="12"/>
  <c r="C40" i="12"/>
  <c r="K39" i="12"/>
  <c r="J39" i="12"/>
  <c r="I39" i="12"/>
  <c r="H39" i="12"/>
  <c r="G39" i="12"/>
  <c r="F39" i="12"/>
  <c r="E39" i="12"/>
  <c r="D39" i="12"/>
  <c r="C39" i="12"/>
  <c r="K38" i="12"/>
  <c r="J38" i="12"/>
  <c r="I38" i="12"/>
  <c r="H38" i="12"/>
  <c r="G38" i="12"/>
  <c r="F38" i="12"/>
  <c r="E38" i="12"/>
  <c r="D38" i="12"/>
  <c r="C38" i="12"/>
  <c r="K37" i="12"/>
  <c r="J37" i="12"/>
  <c r="I37" i="12"/>
  <c r="H37" i="12"/>
  <c r="G37" i="12"/>
  <c r="F37" i="12"/>
  <c r="E37" i="12"/>
  <c r="D37" i="12"/>
  <c r="C37" i="12"/>
  <c r="K36" i="12"/>
  <c r="J36" i="12"/>
  <c r="I36" i="12"/>
  <c r="H36" i="12"/>
  <c r="G36" i="12"/>
  <c r="F36" i="12"/>
  <c r="E36" i="12"/>
  <c r="D36" i="12"/>
  <c r="C36" i="12"/>
  <c r="K35" i="12"/>
  <c r="J35" i="12"/>
  <c r="I35" i="12"/>
  <c r="H35" i="12"/>
  <c r="G35" i="12"/>
  <c r="F35" i="12"/>
  <c r="E35" i="12"/>
  <c r="D35" i="12"/>
  <c r="C35" i="12"/>
  <c r="K34" i="12"/>
  <c r="J34" i="12"/>
  <c r="I34" i="12"/>
  <c r="H34" i="12"/>
  <c r="G34" i="12"/>
  <c r="F34" i="12"/>
  <c r="E34" i="12"/>
  <c r="D34" i="12"/>
  <c r="C34" i="12"/>
  <c r="K33" i="12"/>
  <c r="J33" i="12"/>
  <c r="I33" i="12"/>
  <c r="H33" i="12"/>
  <c r="G33" i="12"/>
  <c r="F33" i="12"/>
  <c r="E33" i="12"/>
  <c r="D33" i="12"/>
  <c r="C33" i="12"/>
  <c r="K32" i="12"/>
  <c r="J32" i="12"/>
  <c r="I32" i="12"/>
  <c r="H32" i="12"/>
  <c r="G32" i="12"/>
  <c r="F32" i="12"/>
  <c r="E32" i="12"/>
  <c r="D32" i="12"/>
  <c r="C32" i="12"/>
  <c r="K31" i="12"/>
  <c r="J31" i="12"/>
  <c r="I31" i="12"/>
  <c r="H31" i="12"/>
  <c r="G31" i="12"/>
  <c r="F31" i="12"/>
  <c r="E31" i="12"/>
  <c r="D31" i="12"/>
  <c r="C31" i="12"/>
  <c r="K30" i="12"/>
  <c r="J30" i="12"/>
  <c r="I30" i="12"/>
  <c r="H30" i="12"/>
  <c r="G30" i="12"/>
  <c r="F30" i="12"/>
  <c r="E30" i="12"/>
  <c r="D30" i="12"/>
  <c r="C30" i="12"/>
  <c r="K29" i="12"/>
  <c r="J29" i="12"/>
  <c r="I29" i="12"/>
  <c r="H29" i="12"/>
  <c r="G29" i="12"/>
  <c r="F29" i="12"/>
  <c r="E29" i="12"/>
  <c r="D29" i="12"/>
  <c r="C29" i="12"/>
  <c r="K28" i="12"/>
  <c r="J28" i="12"/>
  <c r="I28" i="12"/>
  <c r="H28" i="12"/>
  <c r="G28" i="12"/>
  <c r="F28" i="12"/>
  <c r="E28" i="12"/>
  <c r="D28" i="12"/>
  <c r="C28" i="12"/>
  <c r="K27" i="12"/>
  <c r="J27" i="12"/>
  <c r="I27" i="12"/>
  <c r="H27" i="12"/>
  <c r="G27" i="12"/>
  <c r="F27" i="12"/>
  <c r="E27" i="12"/>
  <c r="D27" i="12"/>
  <c r="C27" i="12"/>
  <c r="K26" i="12"/>
  <c r="J26" i="12"/>
  <c r="I26" i="12"/>
  <c r="H26" i="12"/>
  <c r="G26" i="12"/>
  <c r="F26" i="12"/>
  <c r="E26" i="12"/>
  <c r="D26" i="12"/>
  <c r="C26" i="12"/>
  <c r="K25" i="12"/>
  <c r="J25" i="12"/>
  <c r="I25" i="12"/>
  <c r="H25" i="12"/>
  <c r="G25" i="12"/>
  <c r="F25" i="12"/>
  <c r="E25" i="12"/>
  <c r="D25" i="12"/>
  <c r="C25" i="12"/>
  <c r="K24" i="12"/>
  <c r="J24" i="12"/>
  <c r="I24" i="12"/>
  <c r="H24" i="12"/>
  <c r="G24" i="12"/>
  <c r="F24" i="12"/>
  <c r="E24" i="12"/>
  <c r="D24" i="12"/>
  <c r="C24" i="12"/>
  <c r="K23" i="12"/>
  <c r="J23" i="12"/>
  <c r="I23" i="12"/>
  <c r="H23" i="12"/>
  <c r="G23" i="12"/>
  <c r="F23" i="12"/>
  <c r="E23" i="12"/>
  <c r="D23" i="12"/>
  <c r="C23" i="12"/>
  <c r="K22" i="12"/>
  <c r="J22" i="12"/>
  <c r="I22" i="12"/>
  <c r="H22" i="12"/>
  <c r="G22" i="12"/>
  <c r="F22" i="12"/>
  <c r="E22" i="12"/>
  <c r="D22" i="12"/>
  <c r="C22" i="12"/>
  <c r="K21" i="12"/>
  <c r="J21" i="12"/>
  <c r="I21" i="12"/>
  <c r="H21" i="12"/>
  <c r="G21" i="12"/>
  <c r="F21" i="12"/>
  <c r="E21" i="12"/>
  <c r="D21" i="12"/>
  <c r="C21" i="12"/>
  <c r="K20" i="12"/>
  <c r="J20" i="12"/>
  <c r="I20" i="12"/>
  <c r="H20" i="12"/>
  <c r="G20" i="12"/>
  <c r="F20" i="12"/>
  <c r="E20" i="12"/>
  <c r="D20" i="12"/>
  <c r="C20" i="12"/>
  <c r="K19" i="12"/>
  <c r="J19" i="12"/>
  <c r="I19" i="12"/>
  <c r="H19" i="12"/>
  <c r="G19" i="12"/>
  <c r="F19" i="12"/>
  <c r="E19" i="12"/>
  <c r="D19" i="12"/>
  <c r="C19" i="12"/>
  <c r="K18" i="12"/>
  <c r="J18" i="12"/>
  <c r="I18" i="12"/>
  <c r="H18" i="12"/>
  <c r="G18" i="12"/>
  <c r="F18" i="12"/>
  <c r="E18" i="12"/>
  <c r="D18" i="12"/>
  <c r="C18" i="12"/>
  <c r="K17" i="12"/>
  <c r="J17" i="12"/>
  <c r="I17" i="12"/>
  <c r="H17" i="12"/>
  <c r="G17" i="12"/>
  <c r="F17" i="12"/>
  <c r="E17" i="12"/>
  <c r="D17" i="12"/>
  <c r="C17" i="12"/>
  <c r="K16" i="12"/>
  <c r="J16" i="12"/>
  <c r="I16" i="12"/>
  <c r="H16" i="12"/>
  <c r="G16" i="12"/>
  <c r="F16" i="12"/>
  <c r="E16" i="12"/>
  <c r="D16" i="12"/>
  <c r="C16" i="12"/>
  <c r="K15" i="12"/>
  <c r="J15" i="12"/>
  <c r="I15" i="12"/>
  <c r="H15" i="12"/>
  <c r="G15" i="12"/>
  <c r="F15" i="12"/>
  <c r="E15" i="12"/>
  <c r="D15" i="12"/>
  <c r="C15" i="12"/>
  <c r="K14" i="12"/>
  <c r="J14" i="12"/>
  <c r="I14" i="12"/>
  <c r="H14" i="12"/>
  <c r="G14" i="12"/>
  <c r="F14" i="12"/>
  <c r="E14" i="12"/>
  <c r="D14" i="12"/>
  <c r="C14" i="12"/>
  <c r="K13" i="12"/>
  <c r="J13" i="12"/>
  <c r="I13" i="12"/>
  <c r="H13" i="12"/>
  <c r="G13" i="12"/>
  <c r="F13" i="12"/>
  <c r="E13" i="12"/>
  <c r="D13" i="12"/>
  <c r="C13" i="12"/>
  <c r="K12" i="12"/>
  <c r="J12" i="12"/>
  <c r="I12" i="12"/>
  <c r="H12" i="12"/>
  <c r="G12" i="12"/>
  <c r="F12" i="12"/>
  <c r="E12" i="12"/>
  <c r="D12" i="12"/>
  <c r="C12" i="12"/>
  <c r="K11" i="12"/>
  <c r="J11" i="12"/>
  <c r="I11" i="12"/>
  <c r="H11" i="12"/>
  <c r="G11" i="12"/>
  <c r="F11" i="12"/>
  <c r="E11" i="12"/>
  <c r="D11" i="12"/>
  <c r="C11" i="12"/>
  <c r="K10" i="12"/>
  <c r="J10" i="12"/>
  <c r="I10" i="12"/>
  <c r="H10" i="12"/>
  <c r="G10" i="12"/>
  <c r="F10" i="12"/>
  <c r="E10" i="12"/>
  <c r="D10" i="12"/>
  <c r="C10" i="12"/>
  <c r="K9" i="12"/>
  <c r="J9" i="12"/>
  <c r="I9" i="12"/>
  <c r="H9" i="12"/>
  <c r="G9" i="12"/>
  <c r="F9" i="12"/>
  <c r="E9" i="12"/>
  <c r="D9" i="12"/>
  <c r="C9" i="12"/>
  <c r="K8" i="12"/>
  <c r="J8" i="12"/>
  <c r="I8" i="12"/>
  <c r="H8" i="12"/>
  <c r="G8" i="12"/>
  <c r="F8" i="12"/>
  <c r="E8" i="12"/>
  <c r="D8" i="12"/>
  <c r="C8" i="12"/>
  <c r="L91" i="11"/>
  <c r="I91" i="11"/>
  <c r="J91" i="11"/>
  <c r="F91" i="11"/>
  <c r="G91" i="11"/>
  <c r="C91" i="11"/>
  <c r="L90" i="11"/>
  <c r="I90" i="11"/>
  <c r="J90" i="11"/>
  <c r="F90" i="11"/>
  <c r="G90" i="11"/>
  <c r="C90" i="11"/>
  <c r="L89" i="11"/>
  <c r="P89" i="15"/>
  <c r="I89" i="11"/>
  <c r="J89" i="11"/>
  <c r="F89" i="11"/>
  <c r="G89" i="11"/>
  <c r="C89" i="11"/>
  <c r="L88" i="11"/>
  <c r="I88" i="11"/>
  <c r="J88" i="11"/>
  <c r="F88" i="11"/>
  <c r="G88" i="11"/>
  <c r="C88" i="11"/>
  <c r="L87" i="11"/>
  <c r="I87" i="11"/>
  <c r="J87" i="11"/>
  <c r="F87" i="11"/>
  <c r="G87" i="11"/>
  <c r="C87" i="11"/>
  <c r="L86" i="11"/>
  <c r="I86" i="11"/>
  <c r="J86" i="11"/>
  <c r="F86" i="11"/>
  <c r="G86" i="11"/>
  <c r="C86" i="11"/>
  <c r="L85" i="11"/>
  <c r="P85" i="15"/>
  <c r="I85" i="11"/>
  <c r="J85" i="11"/>
  <c r="F85" i="11"/>
  <c r="G85" i="11"/>
  <c r="C85" i="11"/>
  <c r="L84" i="11"/>
  <c r="I84" i="11"/>
  <c r="J84" i="11"/>
  <c r="F84" i="11"/>
  <c r="G84" i="11"/>
  <c r="C84" i="11"/>
  <c r="L83" i="11"/>
  <c r="I83" i="11"/>
  <c r="J83" i="11"/>
  <c r="F83" i="11"/>
  <c r="G83" i="11"/>
  <c r="C83" i="11"/>
  <c r="L82" i="11"/>
  <c r="I82" i="11"/>
  <c r="J82" i="11"/>
  <c r="F82" i="11"/>
  <c r="G82" i="11"/>
  <c r="C82" i="11"/>
  <c r="L68" i="11"/>
  <c r="I68" i="11"/>
  <c r="J68" i="11"/>
  <c r="F68" i="11"/>
  <c r="G68" i="11"/>
  <c r="L65" i="11"/>
  <c r="P65" i="15"/>
  <c r="I65" i="11"/>
  <c r="J65" i="11"/>
  <c r="F65" i="11"/>
  <c r="G65" i="11"/>
  <c r="C65" i="11"/>
  <c r="L64" i="11"/>
  <c r="I64" i="11"/>
  <c r="J64" i="11"/>
  <c r="F64" i="11"/>
  <c r="G64" i="11"/>
  <c r="C64" i="11"/>
  <c r="L63" i="11"/>
  <c r="I63" i="11"/>
  <c r="J63" i="11"/>
  <c r="F63" i="11"/>
  <c r="G63" i="11"/>
  <c r="C63" i="11"/>
  <c r="L62" i="11"/>
  <c r="I62" i="11"/>
  <c r="J62" i="11"/>
  <c r="F62" i="11"/>
  <c r="G62" i="11"/>
  <c r="C62" i="11"/>
  <c r="L61" i="11"/>
  <c r="I61" i="11"/>
  <c r="J61" i="11"/>
  <c r="F61" i="11"/>
  <c r="G61" i="11"/>
  <c r="C61" i="11"/>
  <c r="L60" i="11"/>
  <c r="I60" i="11"/>
  <c r="J60" i="11"/>
  <c r="F60" i="11"/>
  <c r="G60" i="11"/>
  <c r="C60" i="11"/>
  <c r="L59" i="11"/>
  <c r="I59" i="11"/>
  <c r="J59" i="11"/>
  <c r="F59" i="11"/>
  <c r="G59" i="11"/>
  <c r="C59" i="11"/>
  <c r="D59" i="11"/>
  <c r="L58" i="11"/>
  <c r="I58" i="11"/>
  <c r="J58" i="11"/>
  <c r="F58" i="11"/>
  <c r="G58" i="11"/>
  <c r="C58" i="11"/>
  <c r="D58" i="11"/>
  <c r="L57" i="11"/>
  <c r="I57" i="11"/>
  <c r="J57" i="11"/>
  <c r="F57" i="11"/>
  <c r="C57" i="11"/>
  <c r="L56" i="11"/>
  <c r="I56" i="11"/>
  <c r="J56" i="11"/>
  <c r="F56" i="11"/>
  <c r="G56" i="11"/>
  <c r="C56" i="11"/>
  <c r="L55" i="11"/>
  <c r="I55" i="11"/>
  <c r="J55" i="11"/>
  <c r="F55" i="11"/>
  <c r="G55" i="11"/>
  <c r="C55" i="11"/>
  <c r="L54" i="11"/>
  <c r="I54" i="11"/>
  <c r="J54" i="11"/>
  <c r="F54" i="11"/>
  <c r="G54" i="11"/>
  <c r="C54" i="11"/>
  <c r="L53" i="11"/>
  <c r="I53" i="11"/>
  <c r="J53" i="11"/>
  <c r="F53" i="11"/>
  <c r="G53" i="11"/>
  <c r="C53" i="11"/>
  <c r="L52" i="11"/>
  <c r="I52" i="11"/>
  <c r="J52" i="11"/>
  <c r="F52" i="11"/>
  <c r="G52" i="11"/>
  <c r="C52" i="11"/>
  <c r="L51" i="11"/>
  <c r="I51" i="11"/>
  <c r="J51" i="11"/>
  <c r="F51" i="11"/>
  <c r="G51" i="11"/>
  <c r="C51" i="11"/>
  <c r="L50" i="11"/>
  <c r="I50" i="11"/>
  <c r="J50" i="11"/>
  <c r="F50" i="11"/>
  <c r="G50" i="11"/>
  <c r="C50" i="11"/>
  <c r="L49" i="11"/>
  <c r="I49" i="11"/>
  <c r="J49" i="11"/>
  <c r="F49" i="11"/>
  <c r="G49" i="11"/>
  <c r="C49" i="11"/>
  <c r="L48" i="11"/>
  <c r="I48" i="11"/>
  <c r="J48" i="11"/>
  <c r="F48" i="11"/>
  <c r="G48" i="11"/>
  <c r="C48" i="11"/>
  <c r="L47" i="11"/>
  <c r="I47" i="11"/>
  <c r="J47" i="11"/>
  <c r="F47" i="11"/>
  <c r="G47" i="11"/>
  <c r="C47" i="11"/>
  <c r="L46" i="11"/>
  <c r="I46" i="11"/>
  <c r="J46" i="11"/>
  <c r="F46" i="11"/>
  <c r="G46" i="11"/>
  <c r="C46" i="11"/>
  <c r="L45" i="11"/>
  <c r="I45" i="11"/>
  <c r="J45" i="11"/>
  <c r="F45" i="11"/>
  <c r="G45" i="11"/>
  <c r="C45" i="11"/>
  <c r="L44" i="11"/>
  <c r="I44" i="11"/>
  <c r="J44" i="11"/>
  <c r="F44" i="11"/>
  <c r="G44" i="11"/>
  <c r="C44" i="11"/>
  <c r="L43" i="11"/>
  <c r="I43" i="11"/>
  <c r="J43" i="11"/>
  <c r="F43" i="11"/>
  <c r="G43" i="11"/>
  <c r="C43" i="11"/>
  <c r="L42" i="11"/>
  <c r="I42" i="11"/>
  <c r="J42" i="11"/>
  <c r="F42" i="11"/>
  <c r="G42" i="11"/>
  <c r="C42" i="11"/>
  <c r="L41" i="11"/>
  <c r="I41" i="11"/>
  <c r="J41" i="11"/>
  <c r="F41" i="11"/>
  <c r="G41" i="11"/>
  <c r="C41" i="11"/>
  <c r="L40" i="11"/>
  <c r="I40" i="11"/>
  <c r="J40" i="11"/>
  <c r="F40" i="11"/>
  <c r="G40" i="11"/>
  <c r="C40" i="11"/>
  <c r="L39" i="11"/>
  <c r="I39" i="11"/>
  <c r="J39" i="11"/>
  <c r="F39" i="11"/>
  <c r="G39" i="11"/>
  <c r="C39" i="11"/>
  <c r="L38" i="11"/>
  <c r="I38" i="11"/>
  <c r="J38" i="11"/>
  <c r="F38" i="11"/>
  <c r="G38" i="11"/>
  <c r="C38" i="11"/>
  <c r="L37" i="11"/>
  <c r="I37" i="11"/>
  <c r="J37" i="11"/>
  <c r="F37" i="11"/>
  <c r="G37" i="11"/>
  <c r="C37" i="11"/>
  <c r="L36" i="11"/>
  <c r="I36" i="11"/>
  <c r="J36" i="11"/>
  <c r="F36" i="11"/>
  <c r="G36" i="11"/>
  <c r="C36" i="11"/>
  <c r="L35" i="11"/>
  <c r="I35" i="11"/>
  <c r="J35" i="11"/>
  <c r="F35" i="11"/>
  <c r="G35" i="11"/>
  <c r="C35" i="11"/>
  <c r="L34" i="11"/>
  <c r="I34" i="11"/>
  <c r="J34" i="11"/>
  <c r="F34" i="11"/>
  <c r="G34" i="11"/>
  <c r="C34" i="11"/>
  <c r="L33" i="11"/>
  <c r="I33" i="11"/>
  <c r="J33" i="11"/>
  <c r="F33" i="11"/>
  <c r="C33" i="11"/>
  <c r="L32" i="11"/>
  <c r="I32" i="11"/>
  <c r="J32" i="11"/>
  <c r="F32" i="11"/>
  <c r="C32" i="11"/>
  <c r="L31" i="11"/>
  <c r="I31" i="11"/>
  <c r="J31" i="11"/>
  <c r="F31" i="11"/>
  <c r="G31" i="11"/>
  <c r="C31" i="11"/>
  <c r="L30" i="11"/>
  <c r="I30" i="11"/>
  <c r="J30" i="11"/>
  <c r="F30" i="11"/>
  <c r="C30" i="11"/>
  <c r="D30" i="11"/>
  <c r="L29" i="11"/>
  <c r="I29" i="11"/>
  <c r="F29" i="11"/>
  <c r="C29" i="11"/>
  <c r="L28" i="11"/>
  <c r="I28" i="11"/>
  <c r="J28" i="11"/>
  <c r="F28" i="11"/>
  <c r="G28" i="11"/>
  <c r="C28" i="11"/>
  <c r="L27" i="11"/>
  <c r="I27" i="11"/>
  <c r="J27" i="11"/>
  <c r="F27" i="11"/>
  <c r="G27" i="11"/>
  <c r="C27" i="11"/>
  <c r="L26" i="11"/>
  <c r="I26" i="11"/>
  <c r="J26" i="11"/>
  <c r="F26" i="11"/>
  <c r="G26" i="11"/>
  <c r="C26" i="11"/>
  <c r="L25" i="11"/>
  <c r="I25" i="11"/>
  <c r="J25" i="11"/>
  <c r="F25" i="11"/>
  <c r="C25" i="11"/>
  <c r="L24" i="11"/>
  <c r="I24" i="11"/>
  <c r="J24" i="11"/>
  <c r="F24" i="11"/>
  <c r="C24" i="11"/>
  <c r="L23" i="11"/>
  <c r="I23" i="11"/>
  <c r="J23" i="11"/>
  <c r="F23" i="11"/>
  <c r="G23" i="11"/>
  <c r="C23" i="11"/>
  <c r="L22" i="11"/>
  <c r="I22" i="11"/>
  <c r="J22" i="11"/>
  <c r="F22" i="11"/>
  <c r="C22" i="11"/>
  <c r="D22" i="11"/>
  <c r="L21" i="11"/>
  <c r="I21" i="11"/>
  <c r="J21" i="11"/>
  <c r="F21" i="11"/>
  <c r="G21" i="11"/>
  <c r="C21" i="11"/>
  <c r="L20" i="11"/>
  <c r="I20" i="11"/>
  <c r="J20" i="11"/>
  <c r="F20" i="11"/>
  <c r="G20" i="11"/>
  <c r="C20" i="11"/>
  <c r="D20" i="11"/>
  <c r="L19" i="11"/>
  <c r="I19" i="11"/>
  <c r="J19" i="11"/>
  <c r="F19" i="11"/>
  <c r="G19" i="11"/>
  <c r="C19" i="11"/>
  <c r="D19" i="11"/>
  <c r="L18" i="11"/>
  <c r="I18" i="11"/>
  <c r="F18" i="11"/>
  <c r="G18" i="11"/>
  <c r="C18" i="11"/>
  <c r="D18" i="11"/>
  <c r="L17" i="11"/>
  <c r="I17" i="11"/>
  <c r="F17" i="11"/>
  <c r="G17" i="11"/>
  <c r="C17" i="11"/>
  <c r="D17" i="11"/>
  <c r="L16" i="11"/>
  <c r="I16" i="11"/>
  <c r="J16" i="11"/>
  <c r="F16" i="11"/>
  <c r="C16" i="11"/>
  <c r="D16" i="11"/>
  <c r="L15" i="11"/>
  <c r="I15" i="11"/>
  <c r="F15" i="11"/>
  <c r="G15" i="11"/>
  <c r="C15" i="11"/>
  <c r="D15" i="11"/>
  <c r="L14" i="11"/>
  <c r="I14" i="11"/>
  <c r="J14" i="11"/>
  <c r="F14" i="11"/>
  <c r="G14" i="11"/>
  <c r="C14" i="11"/>
  <c r="L13" i="11"/>
  <c r="I13" i="11"/>
  <c r="J13" i="11"/>
  <c r="F13" i="11"/>
  <c r="C13" i="11"/>
  <c r="D13" i="11"/>
  <c r="L12" i="11"/>
  <c r="I12" i="11"/>
  <c r="J12" i="11"/>
  <c r="F12" i="11"/>
  <c r="G12" i="11"/>
  <c r="C12" i="11"/>
  <c r="D12" i="11"/>
  <c r="L11" i="11"/>
  <c r="I11" i="11"/>
  <c r="J11" i="11"/>
  <c r="F11" i="11"/>
  <c r="G11" i="11"/>
  <c r="C11" i="11"/>
  <c r="L10" i="11"/>
  <c r="I10" i="11"/>
  <c r="F10" i="11"/>
  <c r="G10" i="11"/>
  <c r="C10" i="11"/>
  <c r="D10" i="11"/>
  <c r="L9" i="11"/>
  <c r="I9" i="11"/>
  <c r="F9" i="11"/>
  <c r="G9" i="11"/>
  <c r="C9" i="11"/>
  <c r="D9" i="11"/>
  <c r="L8" i="11"/>
  <c r="I8" i="11"/>
  <c r="J8" i="11"/>
  <c r="F8" i="11"/>
  <c r="G8" i="11"/>
  <c r="C8" i="11"/>
  <c r="F84" i="10"/>
  <c r="C82" i="9"/>
  <c r="M91" i="9"/>
  <c r="L91" i="9"/>
  <c r="K91" i="9"/>
  <c r="J91" i="9"/>
  <c r="I91" i="9"/>
  <c r="H91" i="9"/>
  <c r="G91" i="9"/>
  <c r="F91" i="9"/>
  <c r="E91" i="9"/>
  <c r="D91" i="9"/>
  <c r="C91" i="9"/>
  <c r="M90" i="9"/>
  <c r="L90" i="9"/>
  <c r="K90" i="9"/>
  <c r="J90" i="9"/>
  <c r="I90" i="9"/>
  <c r="H90" i="9"/>
  <c r="G90" i="9"/>
  <c r="F90" i="9"/>
  <c r="E90" i="9"/>
  <c r="D90" i="9"/>
  <c r="C90" i="9"/>
  <c r="M89" i="9"/>
  <c r="L89" i="9"/>
  <c r="K89" i="9"/>
  <c r="J89" i="9"/>
  <c r="I89" i="9"/>
  <c r="H89" i="9"/>
  <c r="G89" i="9"/>
  <c r="F89" i="9"/>
  <c r="E89" i="9"/>
  <c r="F89" i="10"/>
  <c r="D89" i="9"/>
  <c r="C89" i="9"/>
  <c r="M88" i="9"/>
  <c r="L88" i="9"/>
  <c r="K88" i="9"/>
  <c r="J88" i="9"/>
  <c r="I88" i="9"/>
  <c r="H88" i="9"/>
  <c r="G88" i="9"/>
  <c r="F88" i="9"/>
  <c r="E88" i="9"/>
  <c r="D88" i="9"/>
  <c r="C88" i="9"/>
  <c r="M87" i="9"/>
  <c r="L87" i="9"/>
  <c r="K87" i="9"/>
  <c r="J87" i="9"/>
  <c r="I87" i="9"/>
  <c r="H87" i="9"/>
  <c r="G87" i="9"/>
  <c r="F87" i="9"/>
  <c r="E87" i="9"/>
  <c r="D87" i="9"/>
  <c r="C87" i="9"/>
  <c r="M86" i="9"/>
  <c r="L86" i="9"/>
  <c r="K86" i="9"/>
  <c r="J86" i="9"/>
  <c r="I86" i="9"/>
  <c r="H86" i="9"/>
  <c r="G86" i="9"/>
  <c r="F86" i="9"/>
  <c r="E86" i="9"/>
  <c r="D86" i="9"/>
  <c r="C86" i="9"/>
  <c r="M85" i="9"/>
  <c r="L85" i="9"/>
  <c r="K85" i="9"/>
  <c r="J85" i="9"/>
  <c r="I85" i="9"/>
  <c r="H85" i="9"/>
  <c r="G85" i="9"/>
  <c r="F85" i="9"/>
  <c r="E85" i="9"/>
  <c r="F85" i="10"/>
  <c r="D85" i="9"/>
  <c r="C85" i="9"/>
  <c r="M84" i="9"/>
  <c r="L84" i="9"/>
  <c r="K84" i="9"/>
  <c r="J84" i="9"/>
  <c r="I84" i="9"/>
  <c r="H84" i="9"/>
  <c r="G84" i="9"/>
  <c r="F84" i="9"/>
  <c r="E84" i="9"/>
  <c r="D84" i="9"/>
  <c r="C84" i="9"/>
  <c r="M83" i="9"/>
  <c r="L83" i="9"/>
  <c r="K83" i="9"/>
  <c r="J83" i="9"/>
  <c r="I83" i="9"/>
  <c r="H83" i="9"/>
  <c r="G83" i="9"/>
  <c r="F83" i="9"/>
  <c r="E83" i="9"/>
  <c r="D83" i="9"/>
  <c r="C83" i="9"/>
  <c r="M82" i="9"/>
  <c r="L82" i="9"/>
  <c r="K82" i="9"/>
  <c r="J82" i="9"/>
  <c r="I82" i="9"/>
  <c r="H82" i="9"/>
  <c r="G82" i="9"/>
  <c r="F82" i="9"/>
  <c r="E82" i="9"/>
  <c r="D82" i="9"/>
  <c r="M68" i="9"/>
  <c r="L68" i="9"/>
  <c r="I68" i="10"/>
  <c r="K68" i="9"/>
  <c r="J68" i="9"/>
  <c r="I68" i="9"/>
  <c r="H68" i="9"/>
  <c r="G68" i="9"/>
  <c r="F68" i="9"/>
  <c r="E68" i="9"/>
  <c r="D68" i="9"/>
  <c r="C68" i="9"/>
  <c r="M65" i="9"/>
  <c r="L65" i="9"/>
  <c r="K65" i="9"/>
  <c r="J65" i="9"/>
  <c r="I65" i="9"/>
  <c r="H65" i="9"/>
  <c r="G65" i="9"/>
  <c r="F65" i="9"/>
  <c r="E65" i="9"/>
  <c r="D65" i="9"/>
  <c r="C65" i="9"/>
  <c r="M64" i="9"/>
  <c r="L64" i="9"/>
  <c r="K64" i="9"/>
  <c r="J64" i="9"/>
  <c r="I64" i="9"/>
  <c r="H64" i="9"/>
  <c r="G64" i="9"/>
  <c r="F64" i="9"/>
  <c r="E64" i="9"/>
  <c r="F64" i="10"/>
  <c r="D64" i="9"/>
  <c r="C64" i="9"/>
  <c r="M63" i="9"/>
  <c r="L63" i="9"/>
  <c r="K63" i="9"/>
  <c r="J63" i="9"/>
  <c r="I63" i="9"/>
  <c r="H63" i="9"/>
  <c r="G63" i="9"/>
  <c r="F63" i="9"/>
  <c r="E63" i="9"/>
  <c r="F63" i="10"/>
  <c r="D63" i="9"/>
  <c r="C63" i="9"/>
  <c r="M62" i="9"/>
  <c r="L62" i="9"/>
  <c r="K62" i="9"/>
  <c r="J62" i="9"/>
  <c r="I62" i="9"/>
  <c r="H62" i="9"/>
  <c r="G62" i="9"/>
  <c r="F62" i="9"/>
  <c r="E62" i="9"/>
  <c r="F62" i="10"/>
  <c r="D62" i="9"/>
  <c r="C62" i="9"/>
  <c r="M61" i="9"/>
  <c r="L61" i="9"/>
  <c r="K61" i="9"/>
  <c r="J61" i="9"/>
  <c r="I61" i="9"/>
  <c r="H61" i="9"/>
  <c r="G61" i="9"/>
  <c r="F61" i="9"/>
  <c r="E61" i="9"/>
  <c r="D61" i="9"/>
  <c r="C61" i="9"/>
  <c r="M60" i="9"/>
  <c r="L60" i="9"/>
  <c r="K60" i="9"/>
  <c r="J60" i="9"/>
  <c r="I60" i="9"/>
  <c r="H60" i="9"/>
  <c r="G60" i="9"/>
  <c r="F60" i="9"/>
  <c r="E60" i="9"/>
  <c r="F60" i="10"/>
  <c r="D60" i="9"/>
  <c r="C60" i="9"/>
  <c r="M59" i="9"/>
  <c r="L59" i="9"/>
  <c r="K59" i="9"/>
  <c r="J59" i="9"/>
  <c r="I59" i="9"/>
  <c r="H59" i="9"/>
  <c r="G59" i="9"/>
  <c r="F59" i="9"/>
  <c r="E59" i="9"/>
  <c r="F59" i="10"/>
  <c r="D59" i="9"/>
  <c r="C59" i="9"/>
  <c r="M58" i="9"/>
  <c r="L58" i="9"/>
  <c r="K58" i="9"/>
  <c r="J58" i="9"/>
  <c r="I58" i="9"/>
  <c r="H58" i="9"/>
  <c r="G58" i="9"/>
  <c r="F58" i="9"/>
  <c r="E58" i="9"/>
  <c r="F58" i="10"/>
  <c r="D58" i="9"/>
  <c r="C58" i="9"/>
  <c r="M57" i="9"/>
  <c r="L57" i="9"/>
  <c r="K57" i="9"/>
  <c r="J57" i="9"/>
  <c r="I57" i="9"/>
  <c r="H57" i="9"/>
  <c r="G57" i="9"/>
  <c r="F57" i="9"/>
  <c r="E57" i="9"/>
  <c r="D57" i="9"/>
  <c r="C57" i="9"/>
  <c r="M56" i="9"/>
  <c r="L56" i="9"/>
  <c r="K56" i="9"/>
  <c r="J56" i="9"/>
  <c r="I56" i="9"/>
  <c r="H56" i="9"/>
  <c r="G56" i="9"/>
  <c r="F56" i="9"/>
  <c r="E56" i="9"/>
  <c r="F56" i="10"/>
  <c r="D56" i="9"/>
  <c r="C56" i="9"/>
  <c r="M55" i="9"/>
  <c r="L55" i="9"/>
  <c r="K55" i="9"/>
  <c r="J55" i="9"/>
  <c r="I55" i="9"/>
  <c r="H55" i="9"/>
  <c r="G55" i="9"/>
  <c r="F55" i="9"/>
  <c r="E55" i="9"/>
  <c r="F55" i="10"/>
  <c r="D55" i="9"/>
  <c r="C55" i="9"/>
  <c r="M54" i="9"/>
  <c r="L54" i="9"/>
  <c r="K54" i="9"/>
  <c r="J54" i="9"/>
  <c r="I54" i="9"/>
  <c r="H54" i="9"/>
  <c r="G54" i="9"/>
  <c r="F54" i="9"/>
  <c r="E54" i="9"/>
  <c r="F54" i="10"/>
  <c r="D54" i="9"/>
  <c r="C54" i="9"/>
  <c r="M53" i="9"/>
  <c r="L53" i="9"/>
  <c r="K53" i="9"/>
  <c r="J53" i="9"/>
  <c r="I53" i="9"/>
  <c r="H53" i="9"/>
  <c r="G53" i="9"/>
  <c r="F53" i="9"/>
  <c r="E53" i="9"/>
  <c r="D53" i="9"/>
  <c r="C53" i="9"/>
  <c r="M52" i="9"/>
  <c r="L52" i="9"/>
  <c r="K52" i="9"/>
  <c r="J52" i="9"/>
  <c r="I52" i="9"/>
  <c r="H52" i="9"/>
  <c r="G52" i="9"/>
  <c r="F52" i="9"/>
  <c r="E52" i="9"/>
  <c r="F52" i="10"/>
  <c r="D52" i="9"/>
  <c r="C52" i="9"/>
  <c r="M51" i="9"/>
  <c r="L51" i="9"/>
  <c r="K51" i="9"/>
  <c r="J51" i="9"/>
  <c r="I51" i="9"/>
  <c r="H51" i="9"/>
  <c r="G51" i="9"/>
  <c r="F51" i="9"/>
  <c r="E51" i="9"/>
  <c r="F51" i="10"/>
  <c r="D51" i="9"/>
  <c r="C51" i="9"/>
  <c r="M50" i="9"/>
  <c r="L50" i="9"/>
  <c r="K50" i="9"/>
  <c r="J50" i="9"/>
  <c r="I50" i="9"/>
  <c r="H50" i="9"/>
  <c r="G50" i="9"/>
  <c r="F50" i="9"/>
  <c r="E50" i="9"/>
  <c r="F50" i="10"/>
  <c r="D50" i="9"/>
  <c r="C50" i="9"/>
  <c r="M49" i="9"/>
  <c r="L49" i="9"/>
  <c r="K49" i="9"/>
  <c r="J49" i="9"/>
  <c r="I49" i="9"/>
  <c r="H49" i="9"/>
  <c r="G49" i="9"/>
  <c r="F49" i="9"/>
  <c r="E49" i="9"/>
  <c r="D49" i="9"/>
  <c r="C49" i="9"/>
  <c r="M48" i="9"/>
  <c r="L48" i="9"/>
  <c r="K48" i="9"/>
  <c r="J48" i="9"/>
  <c r="I48" i="9"/>
  <c r="H48" i="9"/>
  <c r="G48" i="9"/>
  <c r="F48" i="9"/>
  <c r="E48" i="9"/>
  <c r="F48" i="10"/>
  <c r="D48" i="9"/>
  <c r="C48" i="9"/>
  <c r="M47" i="9"/>
  <c r="L47" i="9"/>
  <c r="K47" i="9"/>
  <c r="J47" i="9"/>
  <c r="I47" i="9"/>
  <c r="H47" i="9"/>
  <c r="G47" i="9"/>
  <c r="F47" i="9"/>
  <c r="E47" i="9"/>
  <c r="F47" i="10"/>
  <c r="D47" i="9"/>
  <c r="C47" i="9"/>
  <c r="M46" i="9"/>
  <c r="L46" i="9"/>
  <c r="K46" i="9"/>
  <c r="J46" i="9"/>
  <c r="I46" i="9"/>
  <c r="H46" i="9"/>
  <c r="G46" i="9"/>
  <c r="F46" i="9"/>
  <c r="E46" i="9"/>
  <c r="F46" i="10"/>
  <c r="D46" i="9"/>
  <c r="C46" i="9"/>
  <c r="M45" i="9"/>
  <c r="L45" i="9"/>
  <c r="K45" i="9"/>
  <c r="J45" i="9"/>
  <c r="I45" i="9"/>
  <c r="H45" i="9"/>
  <c r="G45" i="9"/>
  <c r="F45" i="9"/>
  <c r="E45" i="9"/>
  <c r="D45" i="9"/>
  <c r="C45" i="9"/>
  <c r="M44" i="9"/>
  <c r="L44" i="9"/>
  <c r="K44" i="9"/>
  <c r="J44" i="9"/>
  <c r="I44" i="9"/>
  <c r="H44" i="9"/>
  <c r="G44" i="9"/>
  <c r="F44" i="9"/>
  <c r="E44" i="9"/>
  <c r="F44" i="10"/>
  <c r="D44" i="9"/>
  <c r="C44" i="9"/>
  <c r="M43" i="9"/>
  <c r="L43" i="9"/>
  <c r="K43" i="9"/>
  <c r="J43" i="9"/>
  <c r="I43" i="9"/>
  <c r="H43" i="9"/>
  <c r="G43" i="9"/>
  <c r="F43" i="9"/>
  <c r="E43" i="9"/>
  <c r="F43" i="10"/>
  <c r="D43" i="9"/>
  <c r="C43" i="9"/>
  <c r="M42" i="9"/>
  <c r="L42" i="9"/>
  <c r="K42" i="9"/>
  <c r="J42" i="9"/>
  <c r="I42" i="9"/>
  <c r="H42" i="9"/>
  <c r="G42" i="9"/>
  <c r="F42" i="9"/>
  <c r="E42" i="9"/>
  <c r="F42" i="10"/>
  <c r="D42" i="9"/>
  <c r="C42" i="9"/>
  <c r="M41" i="9"/>
  <c r="L41" i="9"/>
  <c r="K41" i="9"/>
  <c r="J41" i="9"/>
  <c r="I41" i="9"/>
  <c r="H41" i="9"/>
  <c r="G41" i="9"/>
  <c r="F41" i="9"/>
  <c r="E41" i="9"/>
  <c r="D41" i="9"/>
  <c r="C41" i="9"/>
  <c r="M40" i="9"/>
  <c r="L40" i="9"/>
  <c r="K40" i="9"/>
  <c r="J40" i="9"/>
  <c r="I40" i="9"/>
  <c r="H40" i="9"/>
  <c r="G40" i="9"/>
  <c r="F40" i="9"/>
  <c r="E40" i="9"/>
  <c r="F40" i="10"/>
  <c r="D40" i="9"/>
  <c r="C40" i="9"/>
  <c r="M39" i="9"/>
  <c r="L39" i="9"/>
  <c r="K39" i="9"/>
  <c r="J39" i="9"/>
  <c r="I39" i="9"/>
  <c r="H39" i="9"/>
  <c r="G39" i="9"/>
  <c r="F39" i="9"/>
  <c r="E39" i="9"/>
  <c r="F39" i="10"/>
  <c r="D39" i="9"/>
  <c r="C39" i="9"/>
  <c r="M38" i="9"/>
  <c r="L38" i="9"/>
  <c r="K38" i="9"/>
  <c r="J38" i="9"/>
  <c r="I38" i="9"/>
  <c r="H38" i="9"/>
  <c r="G38" i="9"/>
  <c r="F38" i="9"/>
  <c r="E38" i="9"/>
  <c r="F38" i="10"/>
  <c r="D38" i="9"/>
  <c r="C38" i="9"/>
  <c r="M37" i="9"/>
  <c r="L37" i="9"/>
  <c r="K37" i="9"/>
  <c r="J37" i="9"/>
  <c r="I37" i="9"/>
  <c r="H37" i="9"/>
  <c r="G37" i="9"/>
  <c r="F37" i="9"/>
  <c r="E37" i="9"/>
  <c r="D37" i="9"/>
  <c r="C37" i="9"/>
  <c r="M36" i="9"/>
  <c r="L36" i="9"/>
  <c r="K36" i="9"/>
  <c r="J36" i="9"/>
  <c r="I36" i="9"/>
  <c r="H36" i="9"/>
  <c r="G36" i="9"/>
  <c r="F36" i="9"/>
  <c r="E36" i="9"/>
  <c r="F36" i="10"/>
  <c r="D36" i="9"/>
  <c r="C36" i="9"/>
  <c r="M35" i="9"/>
  <c r="L35" i="9"/>
  <c r="K35" i="9"/>
  <c r="J35" i="9"/>
  <c r="I35" i="9"/>
  <c r="H35" i="9"/>
  <c r="G35" i="9"/>
  <c r="F35" i="9"/>
  <c r="E35" i="9"/>
  <c r="F35" i="10"/>
  <c r="D35" i="9"/>
  <c r="C35" i="9"/>
  <c r="M34" i="9"/>
  <c r="L34" i="9"/>
  <c r="K34" i="9"/>
  <c r="J34" i="9"/>
  <c r="I34" i="9"/>
  <c r="H34" i="9"/>
  <c r="G34" i="9"/>
  <c r="F34" i="9"/>
  <c r="E34" i="9"/>
  <c r="F34" i="10"/>
  <c r="D34" i="9"/>
  <c r="C34" i="9"/>
  <c r="M33" i="9"/>
  <c r="L33" i="9"/>
  <c r="K33" i="9"/>
  <c r="J33" i="9"/>
  <c r="I33" i="9"/>
  <c r="H33" i="9"/>
  <c r="G33" i="9"/>
  <c r="F33" i="9"/>
  <c r="E33" i="9"/>
  <c r="D33" i="9"/>
  <c r="C33" i="9"/>
  <c r="M32" i="9"/>
  <c r="L32" i="9"/>
  <c r="K32" i="9"/>
  <c r="J32" i="9"/>
  <c r="I32" i="9"/>
  <c r="H32" i="9"/>
  <c r="G32" i="9"/>
  <c r="F32" i="9"/>
  <c r="E32" i="9"/>
  <c r="F32" i="10"/>
  <c r="D32" i="9"/>
  <c r="C32" i="9"/>
  <c r="M31" i="9"/>
  <c r="L31" i="9"/>
  <c r="K31" i="9"/>
  <c r="J31" i="9"/>
  <c r="I31" i="9"/>
  <c r="H31" i="9"/>
  <c r="G31" i="9"/>
  <c r="F31" i="9"/>
  <c r="E31" i="9"/>
  <c r="F31" i="10"/>
  <c r="D31" i="9"/>
  <c r="C31" i="9"/>
  <c r="M30" i="9"/>
  <c r="L30" i="9"/>
  <c r="K30" i="9"/>
  <c r="J30" i="9"/>
  <c r="I30" i="9"/>
  <c r="H30" i="9"/>
  <c r="G30" i="9"/>
  <c r="F30" i="9"/>
  <c r="E30" i="9"/>
  <c r="F30" i="10"/>
  <c r="D30" i="9"/>
  <c r="C30" i="9"/>
  <c r="M29" i="9"/>
  <c r="L29" i="9"/>
  <c r="K29" i="9"/>
  <c r="J29" i="9"/>
  <c r="I29" i="9"/>
  <c r="H29" i="9"/>
  <c r="G29" i="9"/>
  <c r="F29" i="9"/>
  <c r="E29" i="9"/>
  <c r="D29" i="9"/>
  <c r="C29" i="9"/>
  <c r="M28" i="9"/>
  <c r="L28" i="9"/>
  <c r="K28" i="9"/>
  <c r="J28" i="9"/>
  <c r="I28" i="9"/>
  <c r="H28" i="9"/>
  <c r="G28" i="9"/>
  <c r="F28" i="9"/>
  <c r="E28" i="9"/>
  <c r="F28" i="10"/>
  <c r="D28" i="9"/>
  <c r="C28" i="9"/>
  <c r="M27" i="9"/>
  <c r="L27" i="9"/>
  <c r="K27" i="9"/>
  <c r="J27" i="9"/>
  <c r="I27" i="9"/>
  <c r="H27" i="9"/>
  <c r="G27" i="9"/>
  <c r="F27" i="9"/>
  <c r="E27" i="9"/>
  <c r="F27" i="10"/>
  <c r="D27" i="9"/>
  <c r="C27" i="9"/>
  <c r="M26" i="9"/>
  <c r="L26" i="9"/>
  <c r="K26" i="9"/>
  <c r="J26" i="9"/>
  <c r="I26" i="9"/>
  <c r="H26" i="9"/>
  <c r="G26" i="9"/>
  <c r="F26" i="9"/>
  <c r="E26" i="9"/>
  <c r="F26" i="10"/>
  <c r="D26" i="9"/>
  <c r="C26" i="9"/>
  <c r="M25" i="9"/>
  <c r="L25" i="9"/>
  <c r="K25" i="9"/>
  <c r="J25" i="9"/>
  <c r="I25" i="9"/>
  <c r="H25" i="9"/>
  <c r="G25" i="9"/>
  <c r="F25" i="9"/>
  <c r="E25" i="9"/>
  <c r="D25" i="9"/>
  <c r="C25" i="9"/>
  <c r="M24" i="9"/>
  <c r="L24" i="9"/>
  <c r="K24" i="9"/>
  <c r="J24" i="9"/>
  <c r="I24" i="9"/>
  <c r="H24" i="9"/>
  <c r="G24" i="9"/>
  <c r="F24" i="9"/>
  <c r="E24" i="9"/>
  <c r="F24" i="10"/>
  <c r="D24" i="9"/>
  <c r="C24" i="9"/>
  <c r="M23" i="9"/>
  <c r="L23" i="9"/>
  <c r="K23" i="9"/>
  <c r="J23" i="9"/>
  <c r="I23" i="9"/>
  <c r="H23" i="9"/>
  <c r="G23" i="9"/>
  <c r="F23" i="9"/>
  <c r="E23" i="9"/>
  <c r="F23" i="10"/>
  <c r="D23" i="9"/>
  <c r="C23" i="9"/>
  <c r="M22" i="9"/>
  <c r="L22" i="9"/>
  <c r="K22" i="9"/>
  <c r="J22" i="9"/>
  <c r="I22" i="9"/>
  <c r="H22" i="9"/>
  <c r="G22" i="9"/>
  <c r="F22" i="9"/>
  <c r="E22" i="9"/>
  <c r="F22" i="10"/>
  <c r="D22" i="9"/>
  <c r="C22" i="9"/>
  <c r="M21" i="9"/>
  <c r="L21" i="9"/>
  <c r="K21" i="9"/>
  <c r="J21" i="9"/>
  <c r="I21" i="9"/>
  <c r="H21" i="9"/>
  <c r="G21" i="9"/>
  <c r="F21" i="9"/>
  <c r="E21" i="9"/>
  <c r="D21" i="9"/>
  <c r="C21" i="9"/>
  <c r="M20" i="9"/>
  <c r="L20" i="9"/>
  <c r="K20" i="9"/>
  <c r="J20" i="9"/>
  <c r="I20" i="9"/>
  <c r="H20" i="9"/>
  <c r="G20" i="9"/>
  <c r="F20" i="9"/>
  <c r="E20" i="9"/>
  <c r="F20" i="10"/>
  <c r="D20" i="9"/>
  <c r="C20" i="9"/>
  <c r="M19" i="9"/>
  <c r="L19" i="9"/>
  <c r="K19" i="9"/>
  <c r="J19" i="9"/>
  <c r="I19" i="9"/>
  <c r="H19" i="9"/>
  <c r="G19" i="9"/>
  <c r="F19" i="9"/>
  <c r="E19" i="9"/>
  <c r="F19" i="10"/>
  <c r="D19" i="9"/>
  <c r="C19" i="9"/>
  <c r="M18" i="9"/>
  <c r="L18" i="9"/>
  <c r="K18" i="9"/>
  <c r="J18" i="9"/>
  <c r="I18" i="9"/>
  <c r="H18" i="9"/>
  <c r="G18" i="9"/>
  <c r="F18" i="9"/>
  <c r="E18" i="9"/>
  <c r="F18" i="10"/>
  <c r="D18" i="9"/>
  <c r="C18" i="9"/>
  <c r="M17" i="9"/>
  <c r="L17" i="9"/>
  <c r="K17" i="9"/>
  <c r="J17" i="9"/>
  <c r="I17" i="9"/>
  <c r="H17" i="9"/>
  <c r="G17" i="9"/>
  <c r="F17" i="9"/>
  <c r="E17" i="9"/>
  <c r="D17" i="9"/>
  <c r="C17" i="9"/>
  <c r="M16" i="9"/>
  <c r="L16" i="9"/>
  <c r="K16" i="9"/>
  <c r="J16" i="9"/>
  <c r="I16" i="9"/>
  <c r="H16" i="9"/>
  <c r="G16" i="9"/>
  <c r="F16" i="9"/>
  <c r="E16" i="9"/>
  <c r="F16" i="10"/>
  <c r="D16" i="9"/>
  <c r="C16" i="9"/>
  <c r="M15" i="9"/>
  <c r="L15" i="9"/>
  <c r="K15" i="9"/>
  <c r="J15" i="9"/>
  <c r="I15" i="9"/>
  <c r="H15" i="9"/>
  <c r="G15" i="9"/>
  <c r="F15" i="9"/>
  <c r="E15" i="9"/>
  <c r="F15" i="10"/>
  <c r="D15" i="9"/>
  <c r="C15" i="9"/>
  <c r="M14" i="9"/>
  <c r="L14" i="9"/>
  <c r="K14" i="9"/>
  <c r="J14" i="9"/>
  <c r="I14" i="9"/>
  <c r="H14" i="9"/>
  <c r="G14" i="9"/>
  <c r="F14" i="9"/>
  <c r="E14" i="9"/>
  <c r="F14" i="10"/>
  <c r="D14" i="9"/>
  <c r="C14" i="9"/>
  <c r="M13" i="9"/>
  <c r="L13" i="9"/>
  <c r="K13" i="9"/>
  <c r="J13" i="9"/>
  <c r="I13" i="9"/>
  <c r="H13" i="9"/>
  <c r="G13" i="9"/>
  <c r="F13" i="9"/>
  <c r="E13" i="9"/>
  <c r="D13" i="9"/>
  <c r="C13" i="9"/>
  <c r="M12" i="9"/>
  <c r="L12" i="9"/>
  <c r="K12" i="9"/>
  <c r="J12" i="9"/>
  <c r="I12" i="9"/>
  <c r="H12" i="9"/>
  <c r="G12" i="9"/>
  <c r="F12" i="9"/>
  <c r="E12" i="9"/>
  <c r="F12" i="10"/>
  <c r="D12" i="9"/>
  <c r="C12" i="9"/>
  <c r="M11" i="9"/>
  <c r="L11" i="9"/>
  <c r="K11" i="9"/>
  <c r="J11" i="9"/>
  <c r="I11" i="9"/>
  <c r="H11" i="9"/>
  <c r="G11" i="9"/>
  <c r="F11" i="9"/>
  <c r="E11" i="9"/>
  <c r="F11" i="10"/>
  <c r="D11" i="9"/>
  <c r="C11" i="9"/>
  <c r="M10" i="9"/>
  <c r="L10" i="9"/>
  <c r="K10" i="9"/>
  <c r="J10" i="9"/>
  <c r="I10" i="9"/>
  <c r="H10" i="9"/>
  <c r="G10" i="9"/>
  <c r="F10" i="9"/>
  <c r="E10" i="9"/>
  <c r="F10" i="10"/>
  <c r="D10" i="9"/>
  <c r="C10" i="9"/>
  <c r="M9" i="9"/>
  <c r="L9" i="9"/>
  <c r="K9" i="9"/>
  <c r="J9" i="9"/>
  <c r="I9" i="9"/>
  <c r="H9" i="9"/>
  <c r="G9" i="9"/>
  <c r="F9" i="9"/>
  <c r="E9" i="9"/>
  <c r="D9" i="9"/>
  <c r="C9" i="9"/>
  <c r="M8" i="9"/>
  <c r="L8" i="9"/>
  <c r="K8" i="9"/>
  <c r="J8" i="9"/>
  <c r="I8" i="9"/>
  <c r="H8" i="9"/>
  <c r="G8" i="9"/>
  <c r="F8" i="9"/>
  <c r="E8" i="9"/>
  <c r="F8" i="10"/>
  <c r="D8" i="9"/>
  <c r="C8" i="9"/>
  <c r="H84" i="10"/>
  <c r="H88" i="10"/>
  <c r="I85" i="10"/>
  <c r="I89" i="10"/>
  <c r="P9" i="15"/>
  <c r="P13" i="15"/>
  <c r="P17" i="15"/>
  <c r="P21" i="15"/>
  <c r="P25" i="15"/>
  <c r="P29" i="15"/>
  <c r="P33" i="15"/>
  <c r="P37" i="15"/>
  <c r="P41" i="15"/>
  <c r="P45" i="15"/>
  <c r="P49" i="15"/>
  <c r="P53" i="15"/>
  <c r="P57" i="15"/>
  <c r="P61" i="15"/>
  <c r="E11" i="13"/>
  <c r="E15" i="13"/>
  <c r="E19" i="13"/>
  <c r="E23" i="13"/>
  <c r="E27" i="13"/>
  <c r="E31" i="13"/>
  <c r="E35" i="13"/>
  <c r="E39" i="13"/>
  <c r="E43" i="13"/>
  <c r="E47" i="13"/>
  <c r="E51" i="13"/>
  <c r="E55" i="13"/>
  <c r="C59" i="13"/>
  <c r="E60" i="13"/>
  <c r="C63" i="13"/>
  <c r="E64" i="13"/>
  <c r="C68" i="13"/>
  <c r="D68" i="13"/>
  <c r="C84" i="13"/>
  <c r="C88" i="13"/>
  <c r="I82" i="10"/>
  <c r="H85" i="10"/>
  <c r="I86" i="10"/>
  <c r="H89" i="10"/>
  <c r="I90" i="10"/>
  <c r="E84" i="13"/>
  <c r="E88" i="13"/>
  <c r="D8" i="13"/>
  <c r="D12" i="13"/>
  <c r="D16" i="13"/>
  <c r="D20" i="13"/>
  <c r="D24" i="13"/>
  <c r="D28" i="13"/>
  <c r="D32" i="13"/>
  <c r="D36" i="13"/>
  <c r="D40" i="13"/>
  <c r="D44" i="13"/>
  <c r="D48" i="13"/>
  <c r="D52" i="13"/>
  <c r="D56" i="13"/>
  <c r="D61" i="13"/>
  <c r="D65" i="13"/>
  <c r="H11" i="10"/>
  <c r="H15" i="10"/>
  <c r="H19" i="10"/>
  <c r="H23" i="10"/>
  <c r="H27" i="10"/>
  <c r="H31" i="10"/>
  <c r="H35" i="10"/>
  <c r="H39" i="10"/>
  <c r="H43" i="10"/>
  <c r="H47" i="10"/>
  <c r="H51" i="10"/>
  <c r="H55" i="10"/>
  <c r="H59" i="10"/>
  <c r="H63" i="10"/>
  <c r="I11" i="10"/>
  <c r="I15" i="10"/>
  <c r="I19" i="10"/>
  <c r="I23" i="10"/>
  <c r="I27" i="10"/>
  <c r="I31" i="10"/>
  <c r="I35" i="10"/>
  <c r="I39" i="10"/>
  <c r="I43" i="10"/>
  <c r="I47" i="10"/>
  <c r="I51" i="10"/>
  <c r="I55" i="10"/>
  <c r="I59" i="10"/>
  <c r="I63" i="10"/>
  <c r="G11" i="10"/>
  <c r="I13" i="10"/>
  <c r="G15" i="10"/>
  <c r="G19" i="10"/>
  <c r="G23" i="10"/>
  <c r="I65" i="10"/>
  <c r="P20" i="15"/>
  <c r="P24" i="15"/>
  <c r="P28" i="15"/>
  <c r="P32" i="15"/>
  <c r="P36" i="15"/>
  <c r="P40" i="15"/>
  <c r="P44" i="15"/>
  <c r="P48" i="15"/>
  <c r="P52" i="15"/>
  <c r="P56" i="15"/>
  <c r="P60" i="15"/>
  <c r="P64" i="15"/>
  <c r="D11" i="13"/>
  <c r="D15" i="13"/>
  <c r="D19" i="13"/>
  <c r="E21" i="13"/>
  <c r="D23" i="13"/>
  <c r="D27" i="13"/>
  <c r="E30" i="13"/>
  <c r="D31" i="13"/>
  <c r="C33" i="13"/>
  <c r="E34" i="13"/>
  <c r="D35" i="13"/>
  <c r="E38" i="13"/>
  <c r="D39" i="13"/>
  <c r="E42" i="13"/>
  <c r="D43" i="13"/>
  <c r="E46" i="13"/>
  <c r="D47" i="13"/>
  <c r="E50" i="13"/>
  <c r="D51" i="13"/>
  <c r="E53" i="13"/>
  <c r="E54" i="13"/>
  <c r="D55" i="13"/>
  <c r="E58" i="13"/>
  <c r="E59" i="13"/>
  <c r="D60" i="13"/>
  <c r="E63" i="13"/>
  <c r="D64" i="13"/>
  <c r="C65" i="13"/>
  <c r="P8" i="15"/>
  <c r="P12" i="15"/>
  <c r="P16" i="15"/>
  <c r="C45" i="13"/>
  <c r="C49" i="13"/>
  <c r="P14" i="15"/>
  <c r="I9" i="10"/>
  <c r="I17" i="10"/>
  <c r="I21" i="10"/>
  <c r="I25" i="10"/>
  <c r="I29" i="10"/>
  <c r="I33" i="10"/>
  <c r="I37" i="10"/>
  <c r="I41" i="10"/>
  <c r="I45" i="10"/>
  <c r="I49" i="10"/>
  <c r="I53" i="10"/>
  <c r="I57" i="10"/>
  <c r="I61" i="10"/>
  <c r="G87" i="10"/>
  <c r="G91" i="10"/>
  <c r="P83" i="15"/>
  <c r="P87" i="15"/>
  <c r="P91" i="15"/>
  <c r="C82" i="13"/>
  <c r="D85" i="13"/>
  <c r="C86" i="13"/>
  <c r="D89" i="13"/>
  <c r="C90" i="13"/>
  <c r="I87" i="10"/>
  <c r="I91" i="10"/>
  <c r="D90" i="13"/>
  <c r="C9" i="13"/>
  <c r="C25" i="13"/>
  <c r="C29" i="13"/>
  <c r="C37" i="13"/>
  <c r="C41" i="13"/>
  <c r="C57" i="13"/>
  <c r="C62" i="13"/>
  <c r="D59" i="13"/>
  <c r="G34" i="10"/>
  <c r="G42" i="10"/>
  <c r="G46" i="10"/>
  <c r="G54" i="10"/>
  <c r="G58" i="10"/>
  <c r="C13" i="13"/>
  <c r="C17" i="13"/>
  <c r="C21" i="13"/>
  <c r="C53" i="13"/>
  <c r="G14" i="10"/>
  <c r="G18" i="10"/>
  <c r="G22" i="10"/>
  <c r="G30" i="10"/>
  <c r="G50" i="10"/>
  <c r="G62" i="10"/>
  <c r="P18" i="15"/>
  <c r="P19" i="15"/>
  <c r="G9" i="10"/>
  <c r="H10" i="10"/>
  <c r="H14" i="10"/>
  <c r="H18" i="10"/>
  <c r="H22" i="10"/>
  <c r="H26" i="10"/>
  <c r="G29" i="10"/>
  <c r="E37" i="13"/>
  <c r="H34" i="10"/>
  <c r="H38" i="10"/>
  <c r="H42" i="10"/>
  <c r="G45" i="10"/>
  <c r="H46" i="10"/>
  <c r="H50" i="10"/>
  <c r="G53" i="10"/>
  <c r="H54" i="10"/>
  <c r="G57" i="10"/>
  <c r="H58" i="10"/>
  <c r="G61" i="10"/>
  <c r="H62" i="10"/>
  <c r="G65" i="10"/>
  <c r="P15" i="15"/>
  <c r="P22" i="15"/>
  <c r="P23" i="15"/>
  <c r="P26" i="15"/>
  <c r="P27" i="15"/>
  <c r="P30" i="15"/>
  <c r="P31" i="15"/>
  <c r="P34" i="15"/>
  <c r="P35" i="15"/>
  <c r="P38" i="15"/>
  <c r="P39" i="15"/>
  <c r="P43" i="15"/>
  <c r="P46" i="15"/>
  <c r="P47" i="15"/>
  <c r="P50" i="15"/>
  <c r="P51" i="15"/>
  <c r="P54" i="15"/>
  <c r="P55" i="15"/>
  <c r="P58" i="15"/>
  <c r="P59" i="15"/>
  <c r="P62" i="15"/>
  <c r="P63" i="15"/>
  <c r="D9" i="13"/>
  <c r="D13" i="13"/>
  <c r="D17" i="13"/>
  <c r="D21" i="13"/>
  <c r="D25" i="13"/>
  <c r="D29" i="13"/>
  <c r="C30" i="13"/>
  <c r="D33" i="13"/>
  <c r="C34" i="13"/>
  <c r="D37" i="13"/>
  <c r="C38" i="13"/>
  <c r="D41" i="13"/>
  <c r="C42" i="13"/>
  <c r="D45" i="13"/>
  <c r="C46" i="13"/>
  <c r="D49" i="13"/>
  <c r="C50" i="13"/>
  <c r="D53" i="13"/>
  <c r="C54" i="13"/>
  <c r="D57" i="13"/>
  <c r="C58" i="13"/>
  <c r="D62" i="13"/>
  <c r="H30" i="10"/>
  <c r="G33" i="10"/>
  <c r="G37" i="10"/>
  <c r="G41" i="10"/>
  <c r="H9" i="10"/>
  <c r="I10" i="10"/>
  <c r="H13" i="10"/>
  <c r="I14" i="10"/>
  <c r="H17" i="10"/>
  <c r="I18" i="10"/>
  <c r="H21" i="10"/>
  <c r="I22" i="10"/>
  <c r="H25" i="10"/>
  <c r="I26" i="10"/>
  <c r="H29" i="10"/>
  <c r="I30" i="10"/>
  <c r="H33" i="10"/>
  <c r="I34" i="10"/>
  <c r="H37" i="10"/>
  <c r="I38" i="10"/>
  <c r="H41" i="10"/>
  <c r="I42" i="10"/>
  <c r="H45" i="10"/>
  <c r="I46" i="10"/>
  <c r="H49" i="10"/>
  <c r="I50" i="10"/>
  <c r="H53" i="10"/>
  <c r="I54" i="10"/>
  <c r="H57" i="10"/>
  <c r="I58" i="10"/>
  <c r="H61" i="10"/>
  <c r="I62" i="10"/>
  <c r="H65" i="10"/>
  <c r="P10" i="15"/>
  <c r="P11" i="15"/>
  <c r="E9" i="13"/>
  <c r="C11" i="13"/>
  <c r="E13" i="13"/>
  <c r="C15" i="13"/>
  <c r="E17" i="13"/>
  <c r="C19" i="13"/>
  <c r="C23" i="13"/>
  <c r="E25" i="13"/>
  <c r="C27" i="13"/>
  <c r="E29" i="13"/>
  <c r="D30" i="13"/>
  <c r="C31" i="13"/>
  <c r="E33" i="13"/>
  <c r="D34" i="13"/>
  <c r="C35" i="13"/>
  <c r="D38" i="13"/>
  <c r="C39" i="13"/>
  <c r="E41" i="13"/>
  <c r="D42" i="13"/>
  <c r="C43" i="13"/>
  <c r="E45" i="13"/>
  <c r="D46" i="13"/>
  <c r="C47" i="13"/>
  <c r="E49" i="13"/>
  <c r="D50" i="13"/>
  <c r="C51" i="13"/>
  <c r="D54" i="13"/>
  <c r="C55" i="13"/>
  <c r="E57" i="13"/>
  <c r="D58" i="13"/>
  <c r="C60" i="13"/>
  <c r="C61" i="13"/>
  <c r="E62" i="13"/>
  <c r="D63" i="13"/>
  <c r="C64" i="13"/>
  <c r="E65" i="13"/>
  <c r="P68" i="15"/>
  <c r="H68" i="10"/>
  <c r="F83" i="10"/>
  <c r="F87" i="10"/>
  <c r="G88" i="10"/>
  <c r="F91" i="10"/>
  <c r="G49" i="10"/>
  <c r="G25" i="10"/>
  <c r="I83" i="10"/>
  <c r="G8" i="10"/>
  <c r="G16" i="10"/>
  <c r="I8" i="10"/>
  <c r="G10" i="10"/>
  <c r="I12" i="10"/>
  <c r="I16" i="10"/>
  <c r="I20" i="10"/>
  <c r="I24" i="10"/>
  <c r="G26" i="10"/>
  <c r="I28" i="10"/>
  <c r="I32" i="10"/>
  <c r="I36" i="10"/>
  <c r="G38" i="10"/>
  <c r="I40" i="10"/>
  <c r="I44" i="10"/>
  <c r="I48" i="10"/>
  <c r="I52" i="10"/>
  <c r="I56" i="10"/>
  <c r="I60" i="10"/>
  <c r="I64" i="10"/>
  <c r="G68" i="10"/>
  <c r="H82" i="10"/>
  <c r="G85" i="10"/>
  <c r="H86" i="10"/>
  <c r="G89" i="10"/>
  <c r="H90" i="10"/>
  <c r="F65" i="10"/>
  <c r="F57" i="10"/>
  <c r="F49" i="10"/>
  <c r="F41" i="10"/>
  <c r="F33" i="10"/>
  <c r="F25" i="10"/>
  <c r="F17" i="10"/>
  <c r="F9" i="10"/>
  <c r="G59" i="10"/>
  <c r="G51" i="10"/>
  <c r="G43" i="10"/>
  <c r="G35" i="10"/>
  <c r="G27" i="10"/>
  <c r="F88" i="10"/>
  <c r="G83" i="10"/>
  <c r="D11" i="11"/>
  <c r="G16" i="11"/>
  <c r="G22" i="11"/>
  <c r="G24" i="11"/>
  <c r="G25" i="11"/>
  <c r="G30" i="11"/>
  <c r="G32" i="11"/>
  <c r="G33" i="11"/>
  <c r="G84" i="10"/>
  <c r="G17" i="10"/>
  <c r="J9" i="11"/>
  <c r="G20" i="10"/>
  <c r="G24" i="10"/>
  <c r="G28" i="10"/>
  <c r="G32" i="10"/>
  <c r="G36" i="10"/>
  <c r="G40" i="10"/>
  <c r="G44" i="10"/>
  <c r="G48" i="10"/>
  <c r="G52" i="10"/>
  <c r="G56" i="10"/>
  <c r="G60" i="10"/>
  <c r="G64" i="10"/>
  <c r="F82" i="10"/>
  <c r="F86" i="10"/>
  <c r="F90" i="10"/>
  <c r="F61" i="10"/>
  <c r="F53" i="10"/>
  <c r="F45" i="10"/>
  <c r="F37" i="10"/>
  <c r="F29" i="10"/>
  <c r="F21" i="10"/>
  <c r="F13" i="10"/>
  <c r="G63" i="10"/>
  <c r="G55" i="10"/>
  <c r="G47" i="10"/>
  <c r="G39" i="10"/>
  <c r="G31" i="10"/>
  <c r="D8" i="11"/>
  <c r="G13" i="11"/>
  <c r="D14" i="11"/>
  <c r="D21" i="11"/>
  <c r="J15" i="11"/>
  <c r="J29" i="11"/>
  <c r="G12" i="10"/>
  <c r="H8" i="10"/>
  <c r="H12" i="10"/>
  <c r="H16" i="10"/>
  <c r="H20" i="10"/>
  <c r="H24" i="10"/>
  <c r="H28" i="10"/>
  <c r="H32" i="10"/>
  <c r="H36" i="10"/>
  <c r="H40" i="10"/>
  <c r="H44" i="10"/>
  <c r="H48" i="10"/>
  <c r="H52" i="10"/>
  <c r="H56" i="10"/>
  <c r="H60" i="10"/>
  <c r="H64" i="10"/>
  <c r="F68" i="10"/>
  <c r="G82" i="10"/>
  <c r="H83" i="10"/>
  <c r="I84" i="10"/>
  <c r="G86" i="10"/>
  <c r="H87" i="10"/>
  <c r="I88" i="10"/>
  <c r="G90" i="10"/>
  <c r="H91" i="10"/>
  <c r="G21" i="10"/>
  <c r="G13" i="10"/>
  <c r="J18" i="11"/>
  <c r="D26" i="11"/>
  <c r="D34" i="11"/>
  <c r="D83" i="11"/>
  <c r="D85" i="11"/>
  <c r="D87" i="11"/>
  <c r="D89" i="11"/>
  <c r="D91" i="11"/>
  <c r="J17" i="11"/>
  <c r="G29" i="11"/>
  <c r="F94" i="11"/>
  <c r="L94" i="11"/>
  <c r="P82" i="15"/>
  <c r="P84" i="15"/>
  <c r="P86" i="15"/>
  <c r="P88" i="15"/>
  <c r="P90" i="15"/>
  <c r="C8" i="13"/>
  <c r="E10" i="13"/>
  <c r="C12" i="13"/>
  <c r="E14" i="13"/>
  <c r="C16" i="13"/>
  <c r="E18" i="13"/>
  <c r="C20" i="13"/>
  <c r="E22" i="13"/>
  <c r="C24" i="13"/>
  <c r="E26" i="13"/>
  <c r="C28" i="13"/>
  <c r="C32" i="13"/>
  <c r="C36" i="13"/>
  <c r="C40" i="13"/>
  <c r="C44" i="13"/>
  <c r="C48" i="13"/>
  <c r="C52" i="13"/>
  <c r="C56" i="13"/>
  <c r="G57" i="11"/>
  <c r="I94" i="11"/>
  <c r="E8" i="13"/>
  <c r="C10" i="13"/>
  <c r="E12" i="13"/>
  <c r="C14" i="13"/>
  <c r="E16" i="13"/>
  <c r="C18" i="13"/>
  <c r="E20" i="13"/>
  <c r="C22" i="13"/>
  <c r="E24" i="13"/>
  <c r="C26" i="13"/>
  <c r="E28" i="13"/>
  <c r="E32" i="13"/>
  <c r="E36" i="13"/>
  <c r="E40" i="13"/>
  <c r="E44" i="13"/>
  <c r="E48" i="13"/>
  <c r="E52" i="13"/>
  <c r="E56" i="13"/>
  <c r="J10" i="11"/>
  <c r="D82" i="11"/>
  <c r="C94" i="11"/>
  <c r="D84" i="11"/>
  <c r="D86" i="11"/>
  <c r="D88" i="11"/>
  <c r="D90" i="11"/>
  <c r="D10" i="13"/>
  <c r="D14" i="13"/>
  <c r="D18" i="13"/>
  <c r="D22" i="13"/>
  <c r="D26" i="13"/>
  <c r="C94" i="12"/>
  <c r="C92" i="12"/>
  <c r="G94" i="12"/>
  <c r="K92" i="12"/>
  <c r="K94" i="12"/>
  <c r="E61" i="13"/>
  <c r="F94" i="12"/>
  <c r="J94" i="12"/>
  <c r="E83" i="13"/>
  <c r="D84" i="13"/>
  <c r="C85" i="13"/>
  <c r="E87" i="13"/>
  <c r="D88" i="13"/>
  <c r="C89" i="13"/>
  <c r="E91" i="13"/>
  <c r="H94" i="15"/>
  <c r="J94" i="15"/>
  <c r="L94" i="15"/>
  <c r="D94" i="12"/>
  <c r="D82" i="13"/>
  <c r="H94" i="12"/>
  <c r="C83" i="13"/>
  <c r="E85" i="13"/>
  <c r="C87" i="13"/>
  <c r="E89" i="13"/>
  <c r="C91" i="13"/>
  <c r="E94" i="12"/>
  <c r="I94" i="12"/>
  <c r="D83" i="13"/>
  <c r="D87" i="13"/>
  <c r="D91" i="13"/>
  <c r="I94" i="15"/>
  <c r="K94" i="15"/>
  <c r="M94" i="15"/>
  <c r="P42" i="15"/>
  <c r="D68" i="11"/>
  <c r="D24" i="11"/>
  <c r="D28" i="11"/>
  <c r="D32" i="11"/>
  <c r="D36" i="11"/>
  <c r="D38" i="11"/>
  <c r="D40" i="11"/>
  <c r="D42" i="11"/>
  <c r="D44" i="11"/>
  <c r="D46" i="11"/>
  <c r="D48" i="11"/>
  <c r="D50" i="11"/>
  <c r="D52" i="11"/>
  <c r="D54" i="11"/>
  <c r="D56" i="11"/>
  <c r="D61" i="11"/>
  <c r="D63" i="11"/>
  <c r="D65" i="11"/>
  <c r="D23" i="11"/>
  <c r="D25" i="11"/>
  <c r="D27" i="11"/>
  <c r="D29" i="11"/>
  <c r="D31" i="11"/>
  <c r="D33" i="11"/>
  <c r="D35" i="11"/>
  <c r="D37" i="11"/>
  <c r="D39" i="11"/>
  <c r="D41" i="11"/>
  <c r="D43" i="11"/>
  <c r="D45" i="11"/>
  <c r="D47" i="11"/>
  <c r="D49" i="11"/>
  <c r="D51" i="11"/>
  <c r="D53" i="11"/>
  <c r="D55" i="11"/>
  <c r="D57" i="11"/>
  <c r="D60" i="11"/>
  <c r="D62" i="11"/>
  <c r="D64" i="11"/>
  <c r="I91" i="8"/>
  <c r="H91" i="8"/>
  <c r="G91" i="8"/>
  <c r="F91" i="8"/>
  <c r="I90" i="8"/>
  <c r="H90" i="8"/>
  <c r="G90" i="8"/>
  <c r="F90" i="8"/>
  <c r="I89" i="8"/>
  <c r="H89" i="8"/>
  <c r="G89" i="8"/>
  <c r="F89" i="8"/>
  <c r="I88" i="8"/>
  <c r="H88" i="8"/>
  <c r="G88" i="8"/>
  <c r="F88" i="8"/>
  <c r="I87" i="8"/>
  <c r="H87" i="8"/>
  <c r="G87" i="8"/>
  <c r="F87" i="8"/>
  <c r="I86" i="8"/>
  <c r="H86" i="8"/>
  <c r="G86" i="8"/>
  <c r="F86" i="8"/>
  <c r="I85" i="8"/>
  <c r="H85" i="8"/>
  <c r="G85" i="8"/>
  <c r="F85" i="8"/>
  <c r="I84" i="8"/>
  <c r="H84" i="8"/>
  <c r="G84" i="8"/>
  <c r="F84" i="8"/>
  <c r="I83" i="8"/>
  <c r="H83" i="8"/>
  <c r="G83" i="8"/>
  <c r="F83" i="8"/>
  <c r="H82" i="8"/>
  <c r="G82" i="8"/>
  <c r="F82" i="8"/>
  <c r="E84" i="8"/>
  <c r="E85" i="8"/>
  <c r="E86" i="8"/>
  <c r="E87" i="8"/>
  <c r="E88" i="8"/>
  <c r="E89" i="8"/>
  <c r="E90" i="8"/>
  <c r="E91" i="8"/>
  <c r="E83" i="8"/>
  <c r="E82" i="8"/>
  <c r="D91" i="8"/>
  <c r="C91" i="8"/>
  <c r="D90" i="8"/>
  <c r="C90" i="8"/>
  <c r="D89" i="8"/>
  <c r="C89" i="8"/>
  <c r="C88" i="8"/>
  <c r="D87" i="8"/>
  <c r="C87" i="8"/>
  <c r="D86" i="8"/>
  <c r="C86" i="8"/>
  <c r="D85" i="8"/>
  <c r="C85" i="8"/>
  <c r="D84" i="8"/>
  <c r="C84" i="8"/>
  <c r="D83" i="8"/>
  <c r="C83" i="8"/>
  <c r="D82" i="8"/>
  <c r="C82" i="8"/>
  <c r="I68" i="8"/>
  <c r="H68" i="8"/>
  <c r="G68" i="8"/>
  <c r="F68" i="8"/>
  <c r="E68" i="8"/>
  <c r="D68" i="8"/>
  <c r="C68"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9" i="8"/>
  <c r="E8" i="8"/>
  <c r="I65" i="8"/>
  <c r="H65" i="8"/>
  <c r="G65" i="8"/>
  <c r="F65" i="8"/>
  <c r="I64" i="8"/>
  <c r="H64" i="8"/>
  <c r="G64" i="8"/>
  <c r="F64" i="8"/>
  <c r="I63" i="8"/>
  <c r="H63" i="8"/>
  <c r="G63" i="8"/>
  <c r="F63" i="8"/>
  <c r="I62" i="8"/>
  <c r="H62" i="8"/>
  <c r="G62" i="8"/>
  <c r="F62" i="8"/>
  <c r="I61" i="8"/>
  <c r="H61" i="8"/>
  <c r="G61" i="8"/>
  <c r="F61" i="8"/>
  <c r="I60" i="8"/>
  <c r="H60" i="8"/>
  <c r="G60" i="8"/>
  <c r="F60" i="8"/>
  <c r="I59" i="8"/>
  <c r="H59" i="8"/>
  <c r="G59" i="8"/>
  <c r="F59" i="8"/>
  <c r="I58" i="8"/>
  <c r="H58" i="8"/>
  <c r="G58" i="8"/>
  <c r="I57" i="8"/>
  <c r="H57" i="8"/>
  <c r="G57" i="8"/>
  <c r="F57" i="8"/>
  <c r="I56" i="8"/>
  <c r="H56" i="8"/>
  <c r="G56" i="8"/>
  <c r="I55" i="8"/>
  <c r="H55" i="8"/>
  <c r="G55" i="8"/>
  <c r="F55" i="8"/>
  <c r="I54" i="8"/>
  <c r="H54" i="8"/>
  <c r="G54" i="8"/>
  <c r="F54" i="8"/>
  <c r="I53" i="8"/>
  <c r="H53" i="8"/>
  <c r="G53" i="8"/>
  <c r="F53" i="8"/>
  <c r="I52" i="8"/>
  <c r="H52" i="8"/>
  <c r="G52" i="8"/>
  <c r="F52" i="8"/>
  <c r="I51" i="8"/>
  <c r="H51" i="8"/>
  <c r="G51" i="8"/>
  <c r="F51" i="8"/>
  <c r="I50" i="8"/>
  <c r="H50" i="8"/>
  <c r="G50" i="8"/>
  <c r="F50" i="8"/>
  <c r="I49" i="8"/>
  <c r="H49" i="8"/>
  <c r="G49" i="8"/>
  <c r="F49" i="8"/>
  <c r="I48" i="8"/>
  <c r="H48" i="8"/>
  <c r="G48" i="8"/>
  <c r="F48" i="8"/>
  <c r="I47" i="8"/>
  <c r="H47" i="8"/>
  <c r="G47" i="8"/>
  <c r="F47" i="8"/>
  <c r="I46" i="8"/>
  <c r="H46" i="8"/>
  <c r="G46" i="8"/>
  <c r="F46" i="8"/>
  <c r="I45" i="8"/>
  <c r="H45" i="8"/>
  <c r="G45" i="8"/>
  <c r="F45" i="8"/>
  <c r="I44" i="8"/>
  <c r="H44" i="8"/>
  <c r="G44" i="8"/>
  <c r="F44" i="8"/>
  <c r="I43" i="8"/>
  <c r="H43" i="8"/>
  <c r="G43" i="8"/>
  <c r="F43" i="8"/>
  <c r="I42" i="8"/>
  <c r="H42" i="8"/>
  <c r="G42" i="8"/>
  <c r="F42" i="8"/>
  <c r="I41" i="8"/>
  <c r="H41" i="8"/>
  <c r="G41" i="8"/>
  <c r="F41" i="8"/>
  <c r="I40" i="8"/>
  <c r="H40" i="8"/>
  <c r="G40" i="8"/>
  <c r="F40" i="8"/>
  <c r="I39" i="8"/>
  <c r="H39" i="8"/>
  <c r="G39" i="8"/>
  <c r="F39" i="8"/>
  <c r="I38" i="8"/>
  <c r="H38" i="8"/>
  <c r="G38" i="8"/>
  <c r="F38" i="8"/>
  <c r="I37" i="8"/>
  <c r="H37" i="8"/>
  <c r="G37" i="8"/>
  <c r="F37" i="8"/>
  <c r="I36" i="8"/>
  <c r="H36" i="8"/>
  <c r="G36" i="8"/>
  <c r="F36" i="8"/>
  <c r="I35" i="8"/>
  <c r="H35" i="8"/>
  <c r="G35" i="8"/>
  <c r="F35" i="8"/>
  <c r="I34" i="8"/>
  <c r="H34" i="8"/>
  <c r="G34" i="8"/>
  <c r="F34" i="8"/>
  <c r="I33" i="8"/>
  <c r="H33" i="8"/>
  <c r="G33" i="8"/>
  <c r="F33" i="8"/>
  <c r="I32" i="8"/>
  <c r="H32" i="8"/>
  <c r="G32" i="8"/>
  <c r="F32" i="8"/>
  <c r="I31" i="8"/>
  <c r="H31" i="8"/>
  <c r="G31" i="8"/>
  <c r="F31" i="8"/>
  <c r="I30" i="8"/>
  <c r="H30" i="8"/>
  <c r="G30" i="8"/>
  <c r="F30" i="8"/>
  <c r="I29" i="8"/>
  <c r="H29" i="8"/>
  <c r="G29" i="8"/>
  <c r="F29" i="8"/>
  <c r="I28" i="8"/>
  <c r="H28" i="8"/>
  <c r="G28" i="8"/>
  <c r="F28" i="8"/>
  <c r="I27" i="8"/>
  <c r="H27" i="8"/>
  <c r="G27" i="8"/>
  <c r="F27" i="8"/>
  <c r="I26" i="8"/>
  <c r="H26" i="8"/>
  <c r="G26" i="8"/>
  <c r="F26" i="8"/>
  <c r="I25" i="8"/>
  <c r="H25" i="8"/>
  <c r="G25" i="8"/>
  <c r="F25" i="8"/>
  <c r="I24" i="8"/>
  <c r="H24" i="8"/>
  <c r="G24" i="8"/>
  <c r="F24" i="8"/>
  <c r="I23" i="8"/>
  <c r="H23" i="8"/>
  <c r="G23" i="8"/>
  <c r="F23" i="8"/>
  <c r="I22" i="8"/>
  <c r="H22" i="8"/>
  <c r="G22" i="8"/>
  <c r="F22" i="8"/>
  <c r="I21" i="8"/>
  <c r="H21" i="8"/>
  <c r="G21" i="8"/>
  <c r="F21" i="8"/>
  <c r="I20" i="8"/>
  <c r="H20" i="8"/>
  <c r="G20" i="8"/>
  <c r="F20" i="8"/>
  <c r="I19" i="8"/>
  <c r="H19" i="8"/>
  <c r="G19" i="8"/>
  <c r="F19" i="8"/>
  <c r="I18" i="8"/>
  <c r="H18" i="8"/>
  <c r="G18" i="8"/>
  <c r="F18" i="8"/>
  <c r="I17" i="8"/>
  <c r="H17" i="8"/>
  <c r="G17" i="8"/>
  <c r="F17" i="8"/>
  <c r="I16" i="8"/>
  <c r="H16" i="8"/>
  <c r="G16" i="8"/>
  <c r="I15" i="8"/>
  <c r="H15" i="8"/>
  <c r="G15" i="8"/>
  <c r="F15" i="8"/>
  <c r="I14" i="8"/>
  <c r="H14" i="8"/>
  <c r="G14" i="8"/>
  <c r="F14" i="8"/>
  <c r="I13" i="8"/>
  <c r="H13" i="8"/>
  <c r="G13" i="8"/>
  <c r="F13" i="8"/>
  <c r="I12" i="8"/>
  <c r="H12" i="8"/>
  <c r="G12" i="8"/>
  <c r="F12" i="8"/>
  <c r="I11" i="8"/>
  <c r="H11" i="8"/>
  <c r="G11" i="8"/>
  <c r="I10" i="8"/>
  <c r="H10" i="8"/>
  <c r="G10" i="8"/>
  <c r="F10" i="8"/>
  <c r="I9" i="8"/>
  <c r="H9" i="8"/>
  <c r="G9" i="8"/>
  <c r="I8" i="8"/>
  <c r="H8" i="8"/>
  <c r="G8" i="8"/>
  <c r="F8" i="8"/>
  <c r="D65" i="8"/>
  <c r="C65" i="8"/>
  <c r="D64" i="8"/>
  <c r="C64" i="8"/>
  <c r="D63" i="8"/>
  <c r="C63" i="8"/>
  <c r="D62" i="8"/>
  <c r="C62" i="8"/>
  <c r="D61" i="8"/>
  <c r="C61" i="8"/>
  <c r="D60" i="8"/>
  <c r="C60" i="8"/>
  <c r="D59" i="8"/>
  <c r="C59" i="8"/>
  <c r="D58" i="8"/>
  <c r="C58" i="8"/>
  <c r="D57" i="8"/>
  <c r="C57" i="8"/>
  <c r="D56" i="8"/>
  <c r="C56" i="8"/>
  <c r="C55" i="8"/>
  <c r="D54" i="8"/>
  <c r="C54" i="8"/>
  <c r="D53" i="8"/>
  <c r="C53" i="8"/>
  <c r="C52" i="8"/>
  <c r="D51" i="8"/>
  <c r="C51" i="8"/>
  <c r="D50" i="8"/>
  <c r="C50" i="8"/>
  <c r="D49" i="8"/>
  <c r="C49" i="8"/>
  <c r="D48" i="8"/>
  <c r="C48" i="8"/>
  <c r="D47" i="8"/>
  <c r="C47" i="8"/>
  <c r="D46" i="8"/>
  <c r="C46" i="8"/>
  <c r="D45" i="8"/>
  <c r="C45" i="8"/>
  <c r="D44" i="8"/>
  <c r="C44" i="8"/>
  <c r="D43" i="8"/>
  <c r="C43" i="8"/>
  <c r="D42" i="8"/>
  <c r="C42" i="8"/>
  <c r="D41" i="8"/>
  <c r="C41" i="8"/>
  <c r="D40" i="8"/>
  <c r="C40" i="8"/>
  <c r="D39" i="8"/>
  <c r="C39" i="8"/>
  <c r="D38" i="8"/>
  <c r="C38" i="8"/>
  <c r="D37" i="8"/>
  <c r="C37" i="8"/>
  <c r="D36" i="8"/>
  <c r="C36" i="8"/>
  <c r="D35" i="8"/>
  <c r="C35" i="8"/>
  <c r="C34" i="8"/>
  <c r="D33" i="8"/>
  <c r="C33" i="8"/>
  <c r="D32" i="8"/>
  <c r="C32" i="8"/>
  <c r="D31" i="8"/>
  <c r="C31" i="8"/>
  <c r="D30" i="8"/>
  <c r="C30" i="8"/>
  <c r="D29" i="8"/>
  <c r="C29" i="8"/>
  <c r="D28" i="8"/>
  <c r="C28" i="8"/>
  <c r="D27" i="8"/>
  <c r="C27" i="8"/>
  <c r="C26" i="8"/>
  <c r="D25" i="8"/>
  <c r="C25" i="8"/>
  <c r="D24" i="8"/>
  <c r="C24" i="8"/>
  <c r="D23" i="8"/>
  <c r="C23" i="8"/>
  <c r="D22" i="8"/>
  <c r="C22" i="8"/>
  <c r="D21" i="8"/>
  <c r="C21" i="8"/>
  <c r="D20" i="8"/>
  <c r="C20" i="8"/>
  <c r="C19" i="8"/>
  <c r="D18" i="8"/>
  <c r="C18" i="8"/>
  <c r="D17" i="8"/>
  <c r="C17" i="8"/>
  <c r="C16" i="8"/>
  <c r="D15" i="8"/>
  <c r="C15" i="8"/>
  <c r="D14" i="8"/>
  <c r="C14" i="8"/>
  <c r="D13" i="8"/>
  <c r="C13" i="8"/>
  <c r="D12" i="8"/>
  <c r="C12" i="8"/>
  <c r="D11" i="8"/>
  <c r="C11" i="8"/>
  <c r="D10" i="8"/>
  <c r="C10" i="8"/>
  <c r="D9" i="8"/>
  <c r="C9" i="8"/>
  <c r="D8" i="8"/>
  <c r="C8" i="8"/>
  <c r="C82" i="7"/>
  <c r="G91" i="7"/>
  <c r="F91" i="7"/>
  <c r="E91" i="7"/>
  <c r="D91" i="7"/>
  <c r="C91" i="7"/>
  <c r="I91" i="7"/>
  <c r="G90" i="7"/>
  <c r="F90" i="7"/>
  <c r="E90" i="7"/>
  <c r="D90" i="7"/>
  <c r="C90" i="7"/>
  <c r="I90" i="7"/>
  <c r="G89" i="7"/>
  <c r="F89" i="7"/>
  <c r="E89" i="7"/>
  <c r="D89" i="7"/>
  <c r="C89" i="7"/>
  <c r="I89" i="7"/>
  <c r="G88" i="7"/>
  <c r="F88" i="7"/>
  <c r="E88" i="7"/>
  <c r="D88" i="7"/>
  <c r="C88" i="7"/>
  <c r="I88" i="7"/>
  <c r="G87" i="7"/>
  <c r="F87" i="7"/>
  <c r="E87" i="7"/>
  <c r="D87" i="7"/>
  <c r="C87" i="7"/>
  <c r="I87" i="7"/>
  <c r="G86" i="7"/>
  <c r="F86" i="7"/>
  <c r="E86" i="7"/>
  <c r="D86" i="7"/>
  <c r="C86" i="7"/>
  <c r="I86" i="7"/>
  <c r="G85" i="7"/>
  <c r="F85" i="7"/>
  <c r="E85" i="7"/>
  <c r="D85" i="7"/>
  <c r="C85" i="7"/>
  <c r="I85" i="7"/>
  <c r="G84" i="7"/>
  <c r="F84" i="7"/>
  <c r="E84" i="7"/>
  <c r="D84" i="7"/>
  <c r="C84" i="7"/>
  <c r="I84" i="7"/>
  <c r="G83" i="7"/>
  <c r="F83" i="7"/>
  <c r="E83" i="7"/>
  <c r="D83" i="7"/>
  <c r="C83" i="7"/>
  <c r="I83" i="7"/>
  <c r="G82" i="7"/>
  <c r="F82" i="7"/>
  <c r="E82" i="7"/>
  <c r="D82" i="7"/>
  <c r="F68" i="7"/>
  <c r="E68" i="7"/>
  <c r="D68" i="7"/>
  <c r="C68" i="7"/>
  <c r="I68" i="7"/>
  <c r="G65" i="7"/>
  <c r="F65" i="7"/>
  <c r="E65" i="7"/>
  <c r="D65" i="7"/>
  <c r="G64" i="7"/>
  <c r="F64" i="7"/>
  <c r="E64" i="7"/>
  <c r="D64" i="7"/>
  <c r="G63" i="7"/>
  <c r="F63" i="7"/>
  <c r="E63" i="7"/>
  <c r="D63" i="7"/>
  <c r="G62" i="7"/>
  <c r="F62" i="7"/>
  <c r="E62" i="7"/>
  <c r="D62" i="7"/>
  <c r="G61" i="7"/>
  <c r="F61" i="7"/>
  <c r="E61" i="7"/>
  <c r="D61" i="7"/>
  <c r="G60" i="7"/>
  <c r="F60" i="7"/>
  <c r="E60" i="7"/>
  <c r="D60" i="7"/>
  <c r="G59" i="7"/>
  <c r="F59" i="7"/>
  <c r="E59" i="7"/>
  <c r="D59" i="7"/>
  <c r="G58" i="7"/>
  <c r="F58" i="7"/>
  <c r="E58" i="7"/>
  <c r="D58" i="7"/>
  <c r="G57" i="7"/>
  <c r="F57" i="7"/>
  <c r="E57" i="7"/>
  <c r="D57" i="7"/>
  <c r="G56" i="7"/>
  <c r="F56" i="7"/>
  <c r="E56" i="7"/>
  <c r="D56" i="7"/>
  <c r="G55" i="7"/>
  <c r="F55" i="7"/>
  <c r="E55" i="7"/>
  <c r="D55" i="7"/>
  <c r="G54" i="7"/>
  <c r="F54" i="7"/>
  <c r="E54" i="7"/>
  <c r="D54" i="7"/>
  <c r="G53" i="7"/>
  <c r="F53" i="7"/>
  <c r="E53" i="7"/>
  <c r="D53" i="7"/>
  <c r="G52" i="7"/>
  <c r="F52" i="7"/>
  <c r="E52" i="7"/>
  <c r="D52" i="7"/>
  <c r="G51" i="7"/>
  <c r="F51" i="7"/>
  <c r="E51" i="7"/>
  <c r="D51" i="7"/>
  <c r="G50" i="7"/>
  <c r="F50" i="7"/>
  <c r="E50" i="7"/>
  <c r="D50" i="7"/>
  <c r="G49" i="7"/>
  <c r="F49" i="7"/>
  <c r="E49" i="7"/>
  <c r="D49" i="7"/>
  <c r="G48" i="7"/>
  <c r="F48" i="7"/>
  <c r="E48" i="7"/>
  <c r="D48" i="7"/>
  <c r="G47" i="7"/>
  <c r="F47" i="7"/>
  <c r="E47" i="7"/>
  <c r="D47" i="7"/>
  <c r="G46" i="7"/>
  <c r="F46" i="7"/>
  <c r="E46" i="7"/>
  <c r="D46" i="7"/>
  <c r="G45" i="7"/>
  <c r="F45" i="7"/>
  <c r="E45" i="7"/>
  <c r="D45" i="7"/>
  <c r="G44" i="7"/>
  <c r="F44" i="7"/>
  <c r="E44" i="7"/>
  <c r="D44" i="7"/>
  <c r="G43" i="7"/>
  <c r="F43" i="7"/>
  <c r="E43" i="7"/>
  <c r="D43" i="7"/>
  <c r="G42" i="7"/>
  <c r="F42" i="7"/>
  <c r="E42" i="7"/>
  <c r="D42" i="7"/>
  <c r="G41" i="7"/>
  <c r="F41" i="7"/>
  <c r="E41" i="7"/>
  <c r="D41" i="7"/>
  <c r="G40" i="7"/>
  <c r="F40" i="7"/>
  <c r="E40" i="7"/>
  <c r="D40" i="7"/>
  <c r="G39" i="7"/>
  <c r="F39" i="7"/>
  <c r="E39" i="7"/>
  <c r="D39" i="7"/>
  <c r="G38" i="7"/>
  <c r="F38" i="7"/>
  <c r="E38" i="7"/>
  <c r="D38" i="7"/>
  <c r="G37" i="7"/>
  <c r="F37" i="7"/>
  <c r="E37" i="7"/>
  <c r="D37" i="7"/>
  <c r="G36" i="7"/>
  <c r="F36" i="7"/>
  <c r="E36" i="7"/>
  <c r="D36" i="7"/>
  <c r="G35" i="7"/>
  <c r="F35" i="7"/>
  <c r="E35" i="7"/>
  <c r="D35" i="7"/>
  <c r="G34" i="7"/>
  <c r="F34" i="7"/>
  <c r="E34" i="7"/>
  <c r="D34" i="7"/>
  <c r="G33" i="7"/>
  <c r="F33" i="7"/>
  <c r="E33" i="7"/>
  <c r="D33" i="7"/>
  <c r="G32" i="7"/>
  <c r="F32" i="7"/>
  <c r="E32" i="7"/>
  <c r="D32" i="7"/>
  <c r="G31" i="7"/>
  <c r="F31" i="7"/>
  <c r="E31" i="7"/>
  <c r="D31" i="7"/>
  <c r="G30" i="7"/>
  <c r="F30" i="7"/>
  <c r="E30" i="7"/>
  <c r="D30" i="7"/>
  <c r="G29" i="7"/>
  <c r="F29" i="7"/>
  <c r="E29" i="7"/>
  <c r="D29" i="7"/>
  <c r="G28" i="7"/>
  <c r="F28" i="7"/>
  <c r="E28" i="7"/>
  <c r="D28" i="7"/>
  <c r="G27" i="7"/>
  <c r="F27" i="7"/>
  <c r="E27" i="7"/>
  <c r="D27" i="7"/>
  <c r="G26" i="7"/>
  <c r="F26" i="7"/>
  <c r="E26" i="7"/>
  <c r="D26" i="7"/>
  <c r="G25" i="7"/>
  <c r="F25" i="7"/>
  <c r="E25" i="7"/>
  <c r="D25" i="7"/>
  <c r="G24" i="7"/>
  <c r="F24" i="7"/>
  <c r="E24" i="7"/>
  <c r="D24" i="7"/>
  <c r="G23" i="7"/>
  <c r="F23" i="7"/>
  <c r="E23" i="7"/>
  <c r="D23" i="7"/>
  <c r="G22" i="7"/>
  <c r="F22" i="7"/>
  <c r="E22" i="7"/>
  <c r="D22" i="7"/>
  <c r="G21" i="7"/>
  <c r="F21" i="7"/>
  <c r="E21" i="7"/>
  <c r="D21" i="7"/>
  <c r="G20" i="7"/>
  <c r="F20" i="7"/>
  <c r="E20" i="7"/>
  <c r="D20" i="7"/>
  <c r="G19" i="7"/>
  <c r="F19" i="7"/>
  <c r="E19" i="7"/>
  <c r="D19" i="7"/>
  <c r="G18" i="7"/>
  <c r="F18" i="7"/>
  <c r="E18" i="7"/>
  <c r="D18" i="7"/>
  <c r="G17" i="7"/>
  <c r="F17" i="7"/>
  <c r="E17" i="7"/>
  <c r="D17" i="7"/>
  <c r="G16" i="7"/>
  <c r="F16" i="7"/>
  <c r="E16" i="7"/>
  <c r="D16" i="7"/>
  <c r="G15" i="7"/>
  <c r="F15" i="7"/>
  <c r="E15" i="7"/>
  <c r="D15" i="7"/>
  <c r="G14" i="7"/>
  <c r="F14" i="7"/>
  <c r="E14" i="7"/>
  <c r="D14" i="7"/>
  <c r="G13" i="7"/>
  <c r="F13" i="7"/>
  <c r="E13" i="7"/>
  <c r="D13" i="7"/>
  <c r="G12" i="7"/>
  <c r="F12" i="7"/>
  <c r="E12" i="7"/>
  <c r="D12" i="7"/>
  <c r="G11" i="7"/>
  <c r="F11" i="7"/>
  <c r="E11" i="7"/>
  <c r="D11" i="7"/>
  <c r="G10" i="7"/>
  <c r="F10" i="7"/>
  <c r="E10" i="7"/>
  <c r="D10" i="7"/>
  <c r="G9" i="7"/>
  <c r="F9" i="7"/>
  <c r="E9" i="7"/>
  <c r="D9" i="7"/>
  <c r="G8" i="7"/>
  <c r="F8" i="7"/>
  <c r="E8" i="7"/>
  <c r="D8" i="7"/>
  <c r="C10" i="7"/>
  <c r="I10" i="7"/>
  <c r="C11" i="7"/>
  <c r="C12" i="7"/>
  <c r="C13" i="7"/>
  <c r="C14" i="7"/>
  <c r="I14" i="7"/>
  <c r="C15" i="7"/>
  <c r="C16" i="7"/>
  <c r="C17" i="7"/>
  <c r="C18" i="7"/>
  <c r="I18" i="7"/>
  <c r="C19" i="7"/>
  <c r="C20" i="7"/>
  <c r="C21" i="7"/>
  <c r="C22" i="7"/>
  <c r="I22" i="7"/>
  <c r="C23" i="7"/>
  <c r="C24" i="7"/>
  <c r="C25" i="7"/>
  <c r="C26" i="7"/>
  <c r="I26" i="7"/>
  <c r="C27" i="7"/>
  <c r="C28" i="7"/>
  <c r="C29" i="7"/>
  <c r="C30" i="7"/>
  <c r="I30" i="7"/>
  <c r="C31" i="7"/>
  <c r="C32" i="7"/>
  <c r="C33" i="7"/>
  <c r="C34" i="7"/>
  <c r="I34" i="7"/>
  <c r="C35" i="7"/>
  <c r="C36" i="7"/>
  <c r="C37" i="7"/>
  <c r="C38" i="7"/>
  <c r="I38" i="7"/>
  <c r="C39" i="7"/>
  <c r="C40" i="7"/>
  <c r="C41" i="7"/>
  <c r="C42" i="7"/>
  <c r="I42" i="7"/>
  <c r="C43" i="7"/>
  <c r="C44" i="7"/>
  <c r="C45" i="7"/>
  <c r="C46" i="7"/>
  <c r="I46" i="7"/>
  <c r="C47" i="7"/>
  <c r="C48" i="7"/>
  <c r="C49" i="7"/>
  <c r="C50" i="7"/>
  <c r="I50" i="7"/>
  <c r="C51" i="7"/>
  <c r="C52" i="7"/>
  <c r="C53" i="7"/>
  <c r="C54" i="7"/>
  <c r="I54" i="7"/>
  <c r="C55" i="7"/>
  <c r="C56" i="7"/>
  <c r="C57" i="7"/>
  <c r="C58" i="7"/>
  <c r="I58" i="7"/>
  <c r="C59" i="7"/>
  <c r="C60" i="7"/>
  <c r="C61" i="7"/>
  <c r="C62" i="7"/>
  <c r="I62" i="7"/>
  <c r="C63" i="7"/>
  <c r="C64" i="7"/>
  <c r="C65" i="7"/>
  <c r="C9" i="7"/>
  <c r="I9" i="7"/>
  <c r="C8" i="7"/>
  <c r="I84" i="6"/>
  <c r="I85" i="6"/>
  <c r="I86" i="6"/>
  <c r="I87" i="6"/>
  <c r="I88" i="6"/>
  <c r="I89" i="6"/>
  <c r="I90" i="6"/>
  <c r="I91" i="6"/>
  <c r="I83" i="6"/>
  <c r="I82" i="6"/>
  <c r="H84" i="6"/>
  <c r="H85" i="6"/>
  <c r="H86" i="6"/>
  <c r="H87" i="6"/>
  <c r="H88" i="6"/>
  <c r="H89" i="6"/>
  <c r="H90" i="6"/>
  <c r="H91" i="6"/>
  <c r="H83" i="6"/>
  <c r="H82" i="6"/>
  <c r="G84" i="6"/>
  <c r="G85" i="6"/>
  <c r="G86" i="6"/>
  <c r="G87" i="6"/>
  <c r="G88" i="6"/>
  <c r="G89" i="6"/>
  <c r="G90" i="6"/>
  <c r="G91" i="6"/>
  <c r="G83" i="6"/>
  <c r="G82" i="6"/>
  <c r="F84" i="6"/>
  <c r="F85" i="6"/>
  <c r="F86" i="6"/>
  <c r="F87" i="6"/>
  <c r="F88" i="6"/>
  <c r="F89" i="6"/>
  <c r="F90" i="6"/>
  <c r="F91" i="6"/>
  <c r="F83" i="6"/>
  <c r="F82" i="6"/>
  <c r="E84" i="6"/>
  <c r="E85" i="6"/>
  <c r="E86" i="6"/>
  <c r="E87" i="6"/>
  <c r="E88" i="6"/>
  <c r="E89" i="6"/>
  <c r="E90" i="6"/>
  <c r="E91" i="6"/>
  <c r="E83" i="6"/>
  <c r="E82" i="6"/>
  <c r="D84" i="6"/>
  <c r="E84" i="10"/>
  <c r="D85" i="6"/>
  <c r="C85" i="10"/>
  <c r="D86" i="6"/>
  <c r="C86" i="10"/>
  <c r="D87" i="6"/>
  <c r="E87" i="10"/>
  <c r="D88" i="6"/>
  <c r="D88" i="10"/>
  <c r="D89" i="6"/>
  <c r="H89" i="11"/>
  <c r="D90" i="6"/>
  <c r="E90" i="10"/>
  <c r="D91" i="6"/>
  <c r="C91" i="10"/>
  <c r="D83" i="6"/>
  <c r="D82" i="6"/>
  <c r="F82" i="13"/>
  <c r="C84" i="6"/>
  <c r="C85" i="6"/>
  <c r="C86" i="6"/>
  <c r="C87" i="6"/>
  <c r="C88" i="6"/>
  <c r="C89" i="6"/>
  <c r="C90" i="6"/>
  <c r="C91" i="6"/>
  <c r="C83" i="6"/>
  <c r="C82" i="6"/>
  <c r="I68" i="6"/>
  <c r="H68" i="6"/>
  <c r="G68" i="6"/>
  <c r="F68" i="6"/>
  <c r="E68" i="6"/>
  <c r="E68" i="10"/>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9" i="6"/>
  <c r="C8"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9" i="6"/>
  <c r="H8"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9" i="6"/>
  <c r="G8"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10" i="6"/>
  <c r="F9" i="6"/>
  <c r="F8"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10" i="6"/>
  <c r="E11" i="6"/>
  <c r="E9" i="6"/>
  <c r="E8"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10" i="6"/>
  <c r="I9" i="6"/>
  <c r="I8" i="6"/>
  <c r="D10" i="6"/>
  <c r="F10" i="13"/>
  <c r="D11" i="6"/>
  <c r="E11" i="11"/>
  <c r="D12" i="6"/>
  <c r="E12" i="10"/>
  <c r="D13" i="6"/>
  <c r="D14" i="6"/>
  <c r="G14" i="13"/>
  <c r="D15" i="6"/>
  <c r="E15" i="10"/>
  <c r="D16" i="6"/>
  <c r="E16" i="11"/>
  <c r="D17" i="6"/>
  <c r="D18" i="6"/>
  <c r="C18" i="10"/>
  <c r="D19" i="6"/>
  <c r="E19" i="10"/>
  <c r="D20" i="6"/>
  <c r="C20" i="10"/>
  <c r="D21" i="6"/>
  <c r="C21" i="10"/>
  <c r="D22" i="6"/>
  <c r="D23" i="6"/>
  <c r="N23" i="15"/>
  <c r="D24" i="6"/>
  <c r="C24" i="10"/>
  <c r="D25" i="6"/>
  <c r="E25" i="10"/>
  <c r="D26" i="6"/>
  <c r="F26" i="13"/>
  <c r="D27" i="6"/>
  <c r="D27" i="10"/>
  <c r="D28" i="6"/>
  <c r="F28" i="13"/>
  <c r="D29" i="6"/>
  <c r="D30" i="6"/>
  <c r="H30" i="11"/>
  <c r="D31" i="6"/>
  <c r="E31" i="10"/>
  <c r="D32" i="6"/>
  <c r="G32" i="13"/>
  <c r="D33" i="6"/>
  <c r="C33" i="10"/>
  <c r="D34" i="6"/>
  <c r="F34" i="13"/>
  <c r="D35" i="6"/>
  <c r="O35" i="15"/>
  <c r="D36" i="6"/>
  <c r="C36" i="10"/>
  <c r="D37" i="6"/>
  <c r="C37" i="10"/>
  <c r="D38" i="6"/>
  <c r="D39" i="6"/>
  <c r="K39" i="11"/>
  <c r="D40" i="6"/>
  <c r="D40" i="10"/>
  <c r="D41" i="6"/>
  <c r="D42" i="6"/>
  <c r="F42" i="13"/>
  <c r="D43" i="6"/>
  <c r="D43" i="10"/>
  <c r="D44" i="6"/>
  <c r="E44" i="10"/>
  <c r="D45" i="6"/>
  <c r="G45" i="13"/>
  <c r="D46" i="6"/>
  <c r="O46" i="15"/>
  <c r="D47" i="6"/>
  <c r="K47" i="11"/>
  <c r="D48" i="6"/>
  <c r="G48" i="13"/>
  <c r="D49" i="6"/>
  <c r="F49" i="13"/>
  <c r="D50" i="6"/>
  <c r="D50" i="10"/>
  <c r="D51" i="6"/>
  <c r="E51" i="10"/>
  <c r="D52" i="6"/>
  <c r="C52" i="10"/>
  <c r="D53" i="6"/>
  <c r="D54" i="6"/>
  <c r="N54" i="15"/>
  <c r="D55" i="6"/>
  <c r="K55" i="11"/>
  <c r="D56" i="6"/>
  <c r="E56" i="11"/>
  <c r="D57" i="6"/>
  <c r="E57" i="10"/>
  <c r="D58" i="6"/>
  <c r="F58" i="13"/>
  <c r="D59" i="6"/>
  <c r="D59" i="10"/>
  <c r="D60" i="6"/>
  <c r="E60" i="10"/>
  <c r="D61" i="6"/>
  <c r="D62" i="6"/>
  <c r="O62" i="15"/>
  <c r="D63" i="6"/>
  <c r="D63" i="10"/>
  <c r="D64" i="6"/>
  <c r="F64" i="13"/>
  <c r="D65" i="6"/>
  <c r="C65" i="10"/>
  <c r="D9" i="6"/>
  <c r="K9" i="11"/>
  <c r="D8" i="6"/>
  <c r="F8" i="13"/>
  <c r="H86" i="7"/>
  <c r="H90" i="7"/>
  <c r="F86" i="13"/>
  <c r="O90" i="15"/>
  <c r="C87" i="10"/>
  <c r="J94" i="11"/>
  <c r="G94" i="11"/>
  <c r="I94" i="10"/>
  <c r="C68" i="10"/>
  <c r="D68" i="10"/>
  <c r="H85" i="7"/>
  <c r="E94" i="13"/>
  <c r="H89" i="7"/>
  <c r="C94" i="13"/>
  <c r="D86" i="10"/>
  <c r="E12" i="11"/>
  <c r="G60" i="13"/>
  <c r="F44" i="13"/>
  <c r="N32" i="15"/>
  <c r="H8" i="7"/>
  <c r="H9" i="7"/>
  <c r="H12" i="7"/>
  <c r="I13" i="7"/>
  <c r="H16" i="7"/>
  <c r="H17" i="7"/>
  <c r="H20" i="7"/>
  <c r="H21" i="7"/>
  <c r="H24" i="7"/>
  <c r="I25" i="7"/>
  <c r="H28" i="7"/>
  <c r="H29" i="7"/>
  <c r="H32" i="7"/>
  <c r="I33" i="7"/>
  <c r="H36" i="7"/>
  <c r="I37" i="7"/>
  <c r="H40" i="7"/>
  <c r="H41" i="7"/>
  <c r="H44" i="7"/>
  <c r="I45" i="7"/>
  <c r="H48" i="7"/>
  <c r="H49" i="7"/>
  <c r="H52" i="7"/>
  <c r="H53" i="7"/>
  <c r="H56" i="7"/>
  <c r="I57" i="7"/>
  <c r="H60" i="7"/>
  <c r="I61" i="7"/>
  <c r="H64" i="7"/>
  <c r="I65" i="7"/>
  <c r="H48" i="13"/>
  <c r="D28" i="10"/>
  <c r="I63" i="7"/>
  <c r="I59" i="7"/>
  <c r="I55" i="7"/>
  <c r="I51" i="7"/>
  <c r="I47" i="7"/>
  <c r="I43" i="7"/>
  <c r="I39" i="7"/>
  <c r="I35" i="7"/>
  <c r="I31" i="7"/>
  <c r="I27" i="7"/>
  <c r="I23" i="7"/>
  <c r="I19" i="7"/>
  <c r="I15" i="7"/>
  <c r="I11" i="7"/>
  <c r="N50" i="15"/>
  <c r="H48" i="11"/>
  <c r="C40" i="10"/>
  <c r="H12" i="13"/>
  <c r="O64" i="15"/>
  <c r="H28" i="11"/>
  <c r="D44" i="10"/>
  <c r="C9" i="10"/>
  <c r="N60" i="15"/>
  <c r="O48" i="15"/>
  <c r="G36" i="13"/>
  <c r="N40" i="15"/>
  <c r="C34" i="10"/>
  <c r="P66" i="15"/>
  <c r="D66" i="13"/>
  <c r="E20" i="11"/>
  <c r="E52" i="10"/>
  <c r="N85" i="15"/>
  <c r="C82" i="10"/>
  <c r="D89" i="10"/>
  <c r="F87" i="13"/>
  <c r="H83" i="7"/>
  <c r="H87" i="7"/>
  <c r="H91" i="7"/>
  <c r="N86" i="15"/>
  <c r="G91" i="13"/>
  <c r="E86" i="10"/>
  <c r="O39" i="15"/>
  <c r="G35" i="13"/>
  <c r="N27" i="15"/>
  <c r="K63" i="11"/>
  <c r="H27" i="13"/>
  <c r="D47" i="10"/>
  <c r="H11" i="7"/>
  <c r="H14" i="7"/>
  <c r="F30" i="13"/>
  <c r="N31" i="15"/>
  <c r="H32" i="13"/>
  <c r="O32" i="15"/>
  <c r="N36" i="15"/>
  <c r="G51" i="13"/>
  <c r="G19" i="13"/>
  <c r="H55" i="13"/>
  <c r="F32" i="13"/>
  <c r="E30" i="11"/>
  <c r="K27" i="11"/>
  <c r="H50" i="11"/>
  <c r="G62" i="13"/>
  <c r="H64" i="11"/>
  <c r="N59" i="15"/>
  <c r="D14" i="10"/>
  <c r="E28" i="10"/>
  <c r="D60" i="10"/>
  <c r="D34" i="10"/>
  <c r="C56" i="10"/>
  <c r="E23" i="10"/>
  <c r="O55" i="15"/>
  <c r="F11" i="13"/>
  <c r="E39" i="10"/>
  <c r="H10" i="7"/>
  <c r="H15" i="7"/>
  <c r="H18" i="7"/>
  <c r="H19" i="7"/>
  <c r="H22" i="7"/>
  <c r="H23" i="7"/>
  <c r="H26" i="7"/>
  <c r="H27" i="7"/>
  <c r="H30" i="7"/>
  <c r="H31" i="7"/>
  <c r="H34" i="7"/>
  <c r="H35" i="7"/>
  <c r="H38" i="7"/>
  <c r="H39" i="7"/>
  <c r="H42" i="7"/>
  <c r="H43" i="7"/>
  <c r="H46" i="7"/>
  <c r="H47" i="7"/>
  <c r="H50" i="7"/>
  <c r="H51" i="7"/>
  <c r="H54" i="7"/>
  <c r="H55" i="7"/>
  <c r="H58" i="7"/>
  <c r="H59" i="7"/>
  <c r="H62" i="7"/>
  <c r="H63" i="7"/>
  <c r="O23" i="15"/>
  <c r="G59" i="13"/>
  <c r="G27" i="13"/>
  <c r="H34" i="11"/>
  <c r="E34" i="11"/>
  <c r="C50" i="10"/>
  <c r="D31" i="10"/>
  <c r="I64" i="7"/>
  <c r="I60" i="7"/>
  <c r="I56" i="7"/>
  <c r="I52" i="7"/>
  <c r="I48" i="7"/>
  <c r="I44" i="7"/>
  <c r="I40" i="7"/>
  <c r="I36" i="7"/>
  <c r="I32" i="7"/>
  <c r="I28" i="7"/>
  <c r="I24" i="7"/>
  <c r="I20" i="7"/>
  <c r="I16" i="7"/>
  <c r="I12" i="7"/>
  <c r="N14" i="15"/>
  <c r="H20" i="13"/>
  <c r="O16" i="15"/>
  <c r="G43" i="13"/>
  <c r="G11" i="13"/>
  <c r="H63" i="13"/>
  <c r="K43" i="11"/>
  <c r="E28" i="11"/>
  <c r="E14" i="10"/>
  <c r="D9" i="10"/>
  <c r="F50" i="13"/>
  <c r="E55" i="10"/>
  <c r="H68" i="7"/>
  <c r="M68" i="11"/>
  <c r="H61" i="16"/>
  <c r="F61" i="16"/>
  <c r="O61" i="17"/>
  <c r="G62" i="18"/>
  <c r="J61" i="16"/>
  <c r="N61" i="15"/>
  <c r="E61" i="10"/>
  <c r="H53" i="16"/>
  <c r="O53" i="17"/>
  <c r="G54" i="18"/>
  <c r="J53" i="16"/>
  <c r="F53" i="16"/>
  <c r="N53" i="15"/>
  <c r="E53" i="10"/>
  <c r="F41" i="16"/>
  <c r="H41" i="16"/>
  <c r="J41" i="16"/>
  <c r="G42" i="18"/>
  <c r="O41" i="17"/>
  <c r="N41" i="15"/>
  <c r="G41" i="13"/>
  <c r="H29" i="16"/>
  <c r="F29" i="16"/>
  <c r="J29" i="16"/>
  <c r="O29" i="17"/>
  <c r="G30" i="18"/>
  <c r="N29" i="15"/>
  <c r="E29" i="10"/>
  <c r="J17" i="16"/>
  <c r="O17" i="17"/>
  <c r="H17" i="16"/>
  <c r="F17" i="16"/>
  <c r="G18" i="18"/>
  <c r="N17" i="15"/>
  <c r="H17" i="11"/>
  <c r="G17" i="13"/>
  <c r="J13" i="16"/>
  <c r="H13" i="16"/>
  <c r="F13" i="16"/>
  <c r="G14" i="18"/>
  <c r="O13" i="17"/>
  <c r="N13" i="15"/>
  <c r="E13" i="10"/>
  <c r="G79" i="18"/>
  <c r="O78" i="17"/>
  <c r="F83" i="16"/>
  <c r="H83" i="16"/>
  <c r="G84" i="18"/>
  <c r="O83" i="17"/>
  <c r="O83" i="15"/>
  <c r="M83" i="11"/>
  <c r="K83" i="11"/>
  <c r="J83" i="16"/>
  <c r="H65" i="7"/>
  <c r="H57" i="7"/>
  <c r="H45" i="7"/>
  <c r="H33" i="7"/>
  <c r="H25" i="7"/>
  <c r="I49" i="7"/>
  <c r="I41" i="7"/>
  <c r="I29" i="7"/>
  <c r="I17" i="7"/>
  <c r="H45" i="13"/>
  <c r="H65" i="13"/>
  <c r="G25" i="13"/>
  <c r="E88" i="11"/>
  <c r="E84" i="11"/>
  <c r="E57" i="11"/>
  <c r="E49" i="11"/>
  <c r="E37" i="11"/>
  <c r="O61" i="15"/>
  <c r="O29" i="15"/>
  <c r="G13" i="13"/>
  <c r="M88" i="11"/>
  <c r="K49" i="11"/>
  <c r="K65" i="11"/>
  <c r="E21" i="11"/>
  <c r="E8" i="10"/>
  <c r="H25" i="11"/>
  <c r="C84" i="10"/>
  <c r="E17" i="10"/>
  <c r="F9" i="16"/>
  <c r="H9" i="16"/>
  <c r="G10" i="18"/>
  <c r="O9" i="17"/>
  <c r="J9" i="16"/>
  <c r="N9" i="15"/>
  <c r="H44" i="16"/>
  <c r="J44" i="16"/>
  <c r="O44" i="17"/>
  <c r="F44" i="16"/>
  <c r="G45" i="18"/>
  <c r="K44" i="11"/>
  <c r="F62" i="16"/>
  <c r="J62" i="16"/>
  <c r="O62" i="17"/>
  <c r="H62" i="16"/>
  <c r="G63" i="18"/>
  <c r="K62" i="11"/>
  <c r="F58" i="16"/>
  <c r="J58" i="16"/>
  <c r="O58" i="17"/>
  <c r="G59" i="18"/>
  <c r="H58" i="16"/>
  <c r="K58" i="11"/>
  <c r="F54" i="16"/>
  <c r="H54" i="16"/>
  <c r="G55" i="18"/>
  <c r="O54" i="17"/>
  <c r="J54" i="16"/>
  <c r="K54" i="11"/>
  <c r="F50" i="16"/>
  <c r="H50" i="16"/>
  <c r="O50" i="17"/>
  <c r="G51" i="18"/>
  <c r="J50" i="16"/>
  <c r="K50" i="11"/>
  <c r="F46" i="16"/>
  <c r="J46" i="16"/>
  <c r="O46" i="17"/>
  <c r="H46" i="16"/>
  <c r="G47" i="18"/>
  <c r="K46" i="11"/>
  <c r="J42" i="16"/>
  <c r="H42" i="16"/>
  <c r="F42" i="16"/>
  <c r="O42" i="17"/>
  <c r="G43" i="18"/>
  <c r="K42" i="11"/>
  <c r="F38" i="16"/>
  <c r="J38" i="16"/>
  <c r="H38" i="16"/>
  <c r="G39" i="18"/>
  <c r="O38" i="17"/>
  <c r="O38" i="15"/>
  <c r="K38" i="11"/>
  <c r="H34" i="16"/>
  <c r="O34" i="17"/>
  <c r="G35" i="18"/>
  <c r="F34" i="16"/>
  <c r="J34" i="16"/>
  <c r="O34" i="15"/>
  <c r="K34" i="11"/>
  <c r="F30" i="16"/>
  <c r="J30" i="16"/>
  <c r="O30" i="17"/>
  <c r="H30" i="16"/>
  <c r="G31" i="18"/>
  <c r="K30" i="11"/>
  <c r="O30" i="15"/>
  <c r="F26" i="16"/>
  <c r="J26" i="16"/>
  <c r="H26" i="16"/>
  <c r="G27" i="18"/>
  <c r="O26" i="17"/>
  <c r="O26" i="15"/>
  <c r="K26" i="11"/>
  <c r="H22" i="16"/>
  <c r="G23" i="18"/>
  <c r="J22" i="16"/>
  <c r="O22" i="17"/>
  <c r="F22" i="16"/>
  <c r="O22" i="15"/>
  <c r="K22" i="11"/>
  <c r="H18" i="16"/>
  <c r="O18" i="17"/>
  <c r="G19" i="18"/>
  <c r="F18" i="16"/>
  <c r="J18" i="16"/>
  <c r="O18" i="15"/>
  <c r="D18" i="10"/>
  <c r="F14" i="16"/>
  <c r="J14" i="16"/>
  <c r="O14" i="17"/>
  <c r="H14" i="16"/>
  <c r="G15" i="18"/>
  <c r="O14" i="15"/>
  <c r="K14" i="11"/>
  <c r="H14" i="11"/>
  <c r="F10" i="16"/>
  <c r="J10" i="16"/>
  <c r="O10" i="17"/>
  <c r="G11" i="18"/>
  <c r="H10" i="16"/>
  <c r="O10" i="15"/>
  <c r="H10" i="11"/>
  <c r="D10" i="10"/>
  <c r="G80" i="18"/>
  <c r="O79" i="17"/>
  <c r="G76" i="18"/>
  <c r="O82" i="17"/>
  <c r="F82" i="16"/>
  <c r="G83" i="18"/>
  <c r="H82" i="16"/>
  <c r="J82" i="16"/>
  <c r="G82" i="13"/>
  <c r="N82" i="15"/>
  <c r="H82" i="11"/>
  <c r="K82" i="11"/>
  <c r="J89" i="16"/>
  <c r="F89" i="16"/>
  <c r="H89" i="16"/>
  <c r="O89" i="17"/>
  <c r="G90" i="18"/>
  <c r="J85" i="16"/>
  <c r="H85" i="16"/>
  <c r="F85" i="16"/>
  <c r="G86" i="18"/>
  <c r="O85" i="17"/>
  <c r="I8" i="7"/>
  <c r="F94" i="7"/>
  <c r="G94" i="8"/>
  <c r="N90" i="15"/>
  <c r="O42" i="15"/>
  <c r="O27" i="15"/>
  <c r="O11" i="15"/>
  <c r="N51" i="15"/>
  <c r="N34" i="15"/>
  <c r="N16" i="15"/>
  <c r="H88" i="13"/>
  <c r="H84" i="13"/>
  <c r="H62" i="13"/>
  <c r="H49" i="13"/>
  <c r="H33" i="13"/>
  <c r="O68" i="15"/>
  <c r="O50" i="15"/>
  <c r="N62" i="15"/>
  <c r="N44" i="15"/>
  <c r="N15" i="15"/>
  <c r="H52" i="13"/>
  <c r="H36" i="13"/>
  <c r="H28" i="13"/>
  <c r="F21" i="13"/>
  <c r="F13" i="13"/>
  <c r="O52" i="15"/>
  <c r="O36" i="15"/>
  <c r="O20" i="15"/>
  <c r="N55" i="15"/>
  <c r="N38" i="15"/>
  <c r="N20" i="15"/>
  <c r="H85" i="13"/>
  <c r="G64" i="13"/>
  <c r="H54" i="13"/>
  <c r="H46" i="13"/>
  <c r="H38" i="13"/>
  <c r="H30" i="13"/>
  <c r="H22" i="13"/>
  <c r="H14" i="13"/>
  <c r="G87" i="13"/>
  <c r="F83" i="13"/>
  <c r="G61" i="13"/>
  <c r="F56" i="13"/>
  <c r="H51" i="13"/>
  <c r="G44" i="13"/>
  <c r="H39" i="13"/>
  <c r="H23" i="13"/>
  <c r="H19" i="13"/>
  <c r="H15" i="13"/>
  <c r="E82" i="11"/>
  <c r="E68" i="11"/>
  <c r="H45" i="11"/>
  <c r="H65" i="11"/>
  <c r="O59" i="15"/>
  <c r="N88" i="15"/>
  <c r="N8" i="15"/>
  <c r="F19" i="13"/>
  <c r="M85" i="11"/>
  <c r="K23" i="11"/>
  <c r="H26" i="11"/>
  <c r="H46" i="11"/>
  <c r="H8" i="11"/>
  <c r="E62" i="11"/>
  <c r="E58" i="11"/>
  <c r="E54" i="11"/>
  <c r="E50" i="11"/>
  <c r="E46" i="11"/>
  <c r="E42" i="11"/>
  <c r="E38" i="11"/>
  <c r="E29" i="11"/>
  <c r="E15" i="11"/>
  <c r="O65" i="15"/>
  <c r="O49" i="15"/>
  <c r="O33" i="15"/>
  <c r="O17" i="15"/>
  <c r="N42" i="15"/>
  <c r="F68" i="13"/>
  <c r="F37" i="13"/>
  <c r="G21" i="13"/>
  <c r="G9" i="13"/>
  <c r="P94" i="15"/>
  <c r="K25" i="11"/>
  <c r="K45" i="11"/>
  <c r="K61" i="11"/>
  <c r="H20" i="11"/>
  <c r="H44" i="11"/>
  <c r="H60" i="11"/>
  <c r="E31" i="11"/>
  <c r="E23" i="11"/>
  <c r="E10" i="11"/>
  <c r="E91" i="11"/>
  <c r="E87" i="11"/>
  <c r="E83" i="11"/>
  <c r="K18" i="11"/>
  <c r="D90" i="10"/>
  <c r="E62" i="10"/>
  <c r="E54" i="10"/>
  <c r="E46" i="10"/>
  <c r="E38" i="10"/>
  <c r="E30" i="10"/>
  <c r="E22" i="10"/>
  <c r="D15" i="10"/>
  <c r="E10" i="10"/>
  <c r="E36" i="10"/>
  <c r="H43" i="13"/>
  <c r="E14" i="11"/>
  <c r="E8" i="11"/>
  <c r="D22" i="10"/>
  <c r="D56" i="10"/>
  <c r="C14" i="10"/>
  <c r="C30" i="10"/>
  <c r="C46" i="10"/>
  <c r="C62" i="10"/>
  <c r="E82" i="10"/>
  <c r="D29" i="10"/>
  <c r="D13" i="10"/>
  <c r="G58" i="13"/>
  <c r="G50" i="13"/>
  <c r="G42" i="13"/>
  <c r="G34" i="13"/>
  <c r="G26" i="13"/>
  <c r="F22" i="13"/>
  <c r="H17" i="13"/>
  <c r="G10" i="13"/>
  <c r="H91" i="11"/>
  <c r="H83" i="11"/>
  <c r="H57" i="11"/>
  <c r="H22" i="11"/>
  <c r="D30" i="10"/>
  <c r="D46" i="10"/>
  <c r="D62" i="10"/>
  <c r="C88" i="10"/>
  <c r="D37" i="10"/>
  <c r="E56" i="10"/>
  <c r="D17" i="10"/>
  <c r="D51" i="10"/>
  <c r="D35" i="10"/>
  <c r="E27" i="10"/>
  <c r="E83" i="10"/>
  <c r="E59" i="10"/>
  <c r="E43" i="10"/>
  <c r="C53" i="10"/>
  <c r="E41" i="10"/>
  <c r="E9" i="10"/>
  <c r="J65" i="16"/>
  <c r="H65" i="16"/>
  <c r="O65" i="17"/>
  <c r="G66" i="18"/>
  <c r="F65" i="16"/>
  <c r="N65" i="15"/>
  <c r="O49" i="17"/>
  <c r="H49" i="16"/>
  <c r="F49" i="16"/>
  <c r="G50" i="18"/>
  <c r="J49" i="16"/>
  <c r="N49" i="15"/>
  <c r="G49" i="13"/>
  <c r="J33" i="16"/>
  <c r="H33" i="16"/>
  <c r="F33" i="16"/>
  <c r="O33" i="17"/>
  <c r="G34" i="18"/>
  <c r="N33" i="15"/>
  <c r="G33" i="13"/>
  <c r="O21" i="17"/>
  <c r="G22" i="18"/>
  <c r="F21" i="16"/>
  <c r="J21" i="16"/>
  <c r="H21" i="16"/>
  <c r="N21" i="15"/>
  <c r="E21" i="10"/>
  <c r="O84" i="17"/>
  <c r="J84" i="16"/>
  <c r="H84" i="16"/>
  <c r="G85" i="18"/>
  <c r="F84" i="16"/>
  <c r="H84" i="11"/>
  <c r="G84" i="13"/>
  <c r="K84" i="11"/>
  <c r="G94" i="7"/>
  <c r="H61" i="7"/>
  <c r="H37" i="7"/>
  <c r="I53" i="7"/>
  <c r="I21" i="7"/>
  <c r="F61" i="13"/>
  <c r="G8" i="13"/>
  <c r="H21" i="11"/>
  <c r="E61" i="11"/>
  <c r="E45" i="11"/>
  <c r="O45" i="15"/>
  <c r="F41" i="13"/>
  <c r="C66" i="13"/>
  <c r="M84" i="11"/>
  <c r="D33" i="10"/>
  <c r="D49" i="10"/>
  <c r="C61" i="10"/>
  <c r="E49" i="10"/>
  <c r="C41" i="10"/>
  <c r="C29" i="10"/>
  <c r="O64" i="17"/>
  <c r="H64" i="16"/>
  <c r="G65" i="18"/>
  <c r="F64" i="16"/>
  <c r="J64" i="16"/>
  <c r="K64" i="11"/>
  <c r="J60" i="16"/>
  <c r="O60" i="17"/>
  <c r="F60" i="16"/>
  <c r="H60" i="16"/>
  <c r="G61" i="18"/>
  <c r="K60" i="11"/>
  <c r="H52" i="16"/>
  <c r="G53" i="18"/>
  <c r="F52" i="16"/>
  <c r="J52" i="16"/>
  <c r="O52" i="17"/>
  <c r="K52" i="11"/>
  <c r="O48" i="17"/>
  <c r="G49" i="18"/>
  <c r="F48" i="16"/>
  <c r="H48" i="16"/>
  <c r="J48" i="16"/>
  <c r="K48" i="11"/>
  <c r="H40" i="16"/>
  <c r="J40" i="16"/>
  <c r="G41" i="18"/>
  <c r="F40" i="16"/>
  <c r="O40" i="17"/>
  <c r="K40" i="11"/>
  <c r="G37" i="18"/>
  <c r="J36" i="16"/>
  <c r="O36" i="17"/>
  <c r="F36" i="16"/>
  <c r="H36" i="16"/>
  <c r="K36" i="11"/>
  <c r="H32" i="16"/>
  <c r="O32" i="17"/>
  <c r="F32" i="16"/>
  <c r="G33" i="18"/>
  <c r="J32" i="16"/>
  <c r="K32" i="11"/>
  <c r="J28" i="16"/>
  <c r="O28" i="17"/>
  <c r="H28" i="16"/>
  <c r="G29" i="18"/>
  <c r="F28" i="16"/>
  <c r="K28" i="11"/>
  <c r="H24" i="16"/>
  <c r="J24" i="16"/>
  <c r="F24" i="16"/>
  <c r="G25" i="18"/>
  <c r="O24" i="17"/>
  <c r="K24" i="11"/>
  <c r="H20" i="16"/>
  <c r="F20" i="16"/>
  <c r="G21" i="18"/>
  <c r="O20" i="17"/>
  <c r="J20" i="16"/>
  <c r="K20" i="11"/>
  <c r="H16" i="16"/>
  <c r="J16" i="16"/>
  <c r="O16" i="17"/>
  <c r="F16" i="16"/>
  <c r="G17" i="18"/>
  <c r="K16" i="11"/>
  <c r="H12" i="16"/>
  <c r="O12" i="17"/>
  <c r="F12" i="16"/>
  <c r="J12" i="16"/>
  <c r="G13" i="18"/>
  <c r="H12" i="11"/>
  <c r="O68" i="17"/>
  <c r="J68" i="16"/>
  <c r="H68" i="16"/>
  <c r="G69" i="18"/>
  <c r="F68" i="16"/>
  <c r="N68" i="15"/>
  <c r="K68" i="11"/>
  <c r="H68" i="11"/>
  <c r="G78" i="18"/>
  <c r="O77" i="17"/>
  <c r="G92" i="18"/>
  <c r="J91" i="16"/>
  <c r="O91" i="17"/>
  <c r="H91" i="16"/>
  <c r="F91" i="16"/>
  <c r="O91" i="15"/>
  <c r="M91" i="11"/>
  <c r="K91" i="11"/>
  <c r="H87" i="16"/>
  <c r="J87" i="16"/>
  <c r="F87" i="16"/>
  <c r="O87" i="17"/>
  <c r="G88" i="18"/>
  <c r="O87" i="15"/>
  <c r="K87" i="11"/>
  <c r="N87" i="15"/>
  <c r="D87" i="10"/>
  <c r="M87" i="11"/>
  <c r="I94" i="6"/>
  <c r="D94" i="7"/>
  <c r="H82" i="7"/>
  <c r="H88" i="7"/>
  <c r="H84" i="7"/>
  <c r="I82" i="7"/>
  <c r="C94" i="8"/>
  <c r="J94" i="8"/>
  <c r="O86" i="15"/>
  <c r="N84" i="15"/>
  <c r="O88" i="15"/>
  <c r="O19" i="15"/>
  <c r="N89" i="15"/>
  <c r="N48" i="15"/>
  <c r="N19" i="15"/>
  <c r="G89" i="13"/>
  <c r="G85" i="13"/>
  <c r="H57" i="13"/>
  <c r="H41" i="13"/>
  <c r="O58" i="15"/>
  <c r="N91" i="15"/>
  <c r="N47" i="15"/>
  <c r="N30" i="15"/>
  <c r="N12" i="15"/>
  <c r="F88" i="13"/>
  <c r="F84" i="13"/>
  <c r="D94" i="13"/>
  <c r="H61" i="13"/>
  <c r="H44" i="13"/>
  <c r="G29" i="13"/>
  <c r="F25" i="13"/>
  <c r="F17" i="13"/>
  <c r="F9" i="13"/>
  <c r="O60" i="15"/>
  <c r="O44" i="15"/>
  <c r="O28" i="15"/>
  <c r="O12" i="15"/>
  <c r="N52" i="15"/>
  <c r="G90" i="13"/>
  <c r="H58" i="13"/>
  <c r="H50" i="13"/>
  <c r="H42" i="13"/>
  <c r="H34" i="13"/>
  <c r="H26" i="13"/>
  <c r="H18" i="13"/>
  <c r="H10" i="13"/>
  <c r="N26" i="15"/>
  <c r="F91" i="13"/>
  <c r="H86" i="13"/>
  <c r="F65" i="13"/>
  <c r="H60" i="13"/>
  <c r="G52" i="13"/>
  <c r="F48" i="13"/>
  <c r="G40" i="13"/>
  <c r="F36" i="13"/>
  <c r="H31" i="13"/>
  <c r="G24" i="13"/>
  <c r="G20" i="13"/>
  <c r="G16" i="13"/>
  <c r="G12" i="13"/>
  <c r="D94" i="11"/>
  <c r="H37" i="11"/>
  <c r="H53" i="11"/>
  <c r="E22" i="11"/>
  <c r="K10" i="11"/>
  <c r="O51" i="15"/>
  <c r="N11" i="15"/>
  <c r="F60" i="13"/>
  <c r="K11" i="11"/>
  <c r="K31" i="11"/>
  <c r="H9" i="11"/>
  <c r="H38" i="11"/>
  <c r="H54" i="11"/>
  <c r="E64" i="11"/>
  <c r="E60" i="11"/>
  <c r="E52" i="11"/>
  <c r="E48" i="11"/>
  <c r="E44" i="11"/>
  <c r="E40" i="11"/>
  <c r="E36" i="11"/>
  <c r="E27" i="11"/>
  <c r="E9" i="11"/>
  <c r="O57" i="15"/>
  <c r="O41" i="15"/>
  <c r="O25" i="15"/>
  <c r="O9" i="15"/>
  <c r="G88" i="13"/>
  <c r="F62" i="13"/>
  <c r="F53" i="13"/>
  <c r="F33" i="13"/>
  <c r="M89" i="11"/>
  <c r="K37" i="11"/>
  <c r="K53" i="11"/>
  <c r="H11" i="11"/>
  <c r="H36" i="11"/>
  <c r="H52" i="11"/>
  <c r="E33" i="11"/>
  <c r="E25" i="11"/>
  <c r="N58" i="15"/>
  <c r="E89" i="11"/>
  <c r="E85" i="11"/>
  <c r="K13" i="11"/>
  <c r="D20" i="10"/>
  <c r="E89" i="10"/>
  <c r="D82" i="10"/>
  <c r="F80" i="10"/>
  <c r="E58" i="10"/>
  <c r="E50" i="10"/>
  <c r="E42" i="10"/>
  <c r="E34" i="10"/>
  <c r="E26" i="10"/>
  <c r="E18" i="10"/>
  <c r="D61" i="10"/>
  <c r="E24" i="10"/>
  <c r="K89" i="11"/>
  <c r="K12" i="11"/>
  <c r="K17" i="11"/>
  <c r="D24" i="10"/>
  <c r="D32" i="10"/>
  <c r="D48" i="10"/>
  <c r="D64" i="10"/>
  <c r="C22" i="10"/>
  <c r="C38" i="10"/>
  <c r="C54" i="10"/>
  <c r="F94" i="10"/>
  <c r="D57" i="10"/>
  <c r="E48" i="10"/>
  <c r="G54" i="13"/>
  <c r="G46" i="13"/>
  <c r="G38" i="13"/>
  <c r="G30" i="13"/>
  <c r="H25" i="13"/>
  <c r="G18" i="13"/>
  <c r="F14" i="13"/>
  <c r="H9" i="13"/>
  <c r="H87" i="11"/>
  <c r="H33" i="11"/>
  <c r="H24" i="11"/>
  <c r="K21" i="11"/>
  <c r="D91" i="10"/>
  <c r="D38" i="10"/>
  <c r="D54" i="10"/>
  <c r="C12" i="10"/>
  <c r="C28" i="10"/>
  <c r="C44" i="10"/>
  <c r="C60" i="10"/>
  <c r="D85" i="10"/>
  <c r="H94" i="10"/>
  <c r="D26" i="10"/>
  <c r="D53" i="10"/>
  <c r="E32" i="10"/>
  <c r="D83" i="10"/>
  <c r="D25" i="10"/>
  <c r="C49" i="10"/>
  <c r="C17" i="10"/>
  <c r="O8" i="17"/>
  <c r="J8" i="16"/>
  <c r="F8" i="16"/>
  <c r="G9" i="18"/>
  <c r="H8" i="16"/>
  <c r="K8" i="11"/>
  <c r="H57" i="16"/>
  <c r="G58" i="18"/>
  <c r="J57" i="16"/>
  <c r="O57" i="17"/>
  <c r="F57" i="16"/>
  <c r="N57" i="15"/>
  <c r="G57" i="13"/>
  <c r="H45" i="16"/>
  <c r="F45" i="16"/>
  <c r="J45" i="16"/>
  <c r="O45" i="17"/>
  <c r="G46" i="18"/>
  <c r="N45" i="15"/>
  <c r="E45" i="10"/>
  <c r="O37" i="17"/>
  <c r="G38" i="18"/>
  <c r="H37" i="16"/>
  <c r="J37" i="16"/>
  <c r="F37" i="16"/>
  <c r="N37" i="15"/>
  <c r="E37" i="10"/>
  <c r="F25" i="16"/>
  <c r="J25" i="16"/>
  <c r="G26" i="18"/>
  <c r="H25" i="16"/>
  <c r="O25" i="17"/>
  <c r="N25" i="15"/>
  <c r="D66" i="6"/>
  <c r="G75" i="18"/>
  <c r="O88" i="17"/>
  <c r="H88" i="16"/>
  <c r="F88" i="16"/>
  <c r="J88" i="16"/>
  <c r="G89" i="18"/>
  <c r="H88" i="11"/>
  <c r="K88" i="11"/>
  <c r="H13" i="7"/>
  <c r="H94" i="8"/>
  <c r="H49" i="11"/>
  <c r="E13" i="11"/>
  <c r="E65" i="11"/>
  <c r="E53" i="11"/>
  <c r="E41" i="11"/>
  <c r="O13" i="15"/>
  <c r="G53" i="13"/>
  <c r="K33" i="11"/>
  <c r="K29" i="11"/>
  <c r="H13" i="11"/>
  <c r="C8" i="10"/>
  <c r="D41" i="10"/>
  <c r="H21" i="13"/>
  <c r="D8" i="10"/>
  <c r="D45" i="10"/>
  <c r="H56" i="16"/>
  <c r="F56" i="16"/>
  <c r="J56" i="16"/>
  <c r="G57" i="18"/>
  <c r="O56" i="17"/>
  <c r="K56" i="11"/>
  <c r="O63" i="17"/>
  <c r="G64" i="18"/>
  <c r="H63" i="16"/>
  <c r="F63" i="16"/>
  <c r="J63" i="16"/>
  <c r="O63" i="15"/>
  <c r="H63" i="11"/>
  <c r="F63" i="13"/>
  <c r="C63" i="10"/>
  <c r="O59" i="17"/>
  <c r="J59" i="16"/>
  <c r="G60" i="18"/>
  <c r="H59" i="16"/>
  <c r="F59" i="16"/>
  <c r="H59" i="13"/>
  <c r="F59" i="13"/>
  <c r="C59" i="10"/>
  <c r="H59" i="11"/>
  <c r="O55" i="17"/>
  <c r="J55" i="16"/>
  <c r="F55" i="16"/>
  <c r="H55" i="16"/>
  <c r="G56" i="18"/>
  <c r="F55" i="13"/>
  <c r="H55" i="11"/>
  <c r="C55" i="10"/>
  <c r="O51" i="17"/>
  <c r="F51" i="16"/>
  <c r="H51" i="16"/>
  <c r="G52" i="18"/>
  <c r="J51" i="16"/>
  <c r="F51" i="13"/>
  <c r="C51" i="10"/>
  <c r="H51" i="11"/>
  <c r="O47" i="17"/>
  <c r="F47" i="16"/>
  <c r="G48" i="18"/>
  <c r="H47" i="16"/>
  <c r="J47" i="16"/>
  <c r="H47" i="11"/>
  <c r="O47" i="15"/>
  <c r="F47" i="13"/>
  <c r="C47" i="10"/>
  <c r="O43" i="17"/>
  <c r="J43" i="16"/>
  <c r="H43" i="16"/>
  <c r="G44" i="18"/>
  <c r="F43" i="16"/>
  <c r="F43" i="13"/>
  <c r="H43" i="11"/>
  <c r="C43" i="10"/>
  <c r="O39" i="17"/>
  <c r="J39" i="16"/>
  <c r="F39" i="16"/>
  <c r="H39" i="16"/>
  <c r="G40" i="18"/>
  <c r="F39" i="13"/>
  <c r="H39" i="11"/>
  <c r="C39" i="10"/>
  <c r="O35" i="17"/>
  <c r="F35" i="16"/>
  <c r="G36" i="18"/>
  <c r="H35" i="16"/>
  <c r="J35" i="16"/>
  <c r="F35" i="13"/>
  <c r="H35" i="11"/>
  <c r="C35" i="10"/>
  <c r="O31" i="17"/>
  <c r="F31" i="16"/>
  <c r="G32" i="18"/>
  <c r="H31" i="16"/>
  <c r="J31" i="16"/>
  <c r="F31" i="13"/>
  <c r="C31" i="10"/>
  <c r="O27" i="17"/>
  <c r="J27" i="16"/>
  <c r="F27" i="16"/>
  <c r="H27" i="16"/>
  <c r="G28" i="18"/>
  <c r="C27" i="10"/>
  <c r="H27" i="11"/>
  <c r="O23" i="17"/>
  <c r="J23" i="16"/>
  <c r="H23" i="16"/>
  <c r="F23" i="16"/>
  <c r="F23" i="13"/>
  <c r="G24" i="18"/>
  <c r="H23" i="11"/>
  <c r="D23" i="10"/>
  <c r="C23" i="10"/>
  <c r="O19" i="17"/>
  <c r="F19" i="16"/>
  <c r="J19" i="16"/>
  <c r="G20" i="18"/>
  <c r="H19" i="16"/>
  <c r="C19" i="10"/>
  <c r="O15" i="17"/>
  <c r="F15" i="16"/>
  <c r="J15" i="16"/>
  <c r="G16" i="18"/>
  <c r="H15" i="16"/>
  <c r="F15" i="13"/>
  <c r="C15" i="10"/>
  <c r="O11" i="17"/>
  <c r="H11" i="16"/>
  <c r="F11" i="16"/>
  <c r="J11" i="16"/>
  <c r="G12" i="18"/>
  <c r="H11" i="13"/>
  <c r="C11" i="10"/>
  <c r="O76" i="17"/>
  <c r="G77" i="18"/>
  <c r="J90" i="16"/>
  <c r="H90" i="16"/>
  <c r="F90" i="16"/>
  <c r="O90" i="17"/>
  <c r="G91" i="18"/>
  <c r="K90" i="11"/>
  <c r="F90" i="13"/>
  <c r="H90" i="11"/>
  <c r="J86" i="16"/>
  <c r="H86" i="16"/>
  <c r="F86" i="16"/>
  <c r="G87" i="18"/>
  <c r="O86" i="17"/>
  <c r="K86" i="11"/>
  <c r="H86" i="11"/>
  <c r="E94" i="7"/>
  <c r="C94" i="7"/>
  <c r="F94" i="8"/>
  <c r="K94" i="8"/>
  <c r="I94" i="8"/>
  <c r="O82" i="15"/>
  <c r="O84" i="15"/>
  <c r="O31" i="15"/>
  <c r="O15" i="15"/>
  <c r="N64" i="15"/>
  <c r="N35" i="15"/>
  <c r="N18" i="15"/>
  <c r="F89" i="13"/>
  <c r="F85" i="13"/>
  <c r="G63" i="13"/>
  <c r="H53" i="13"/>
  <c r="H37" i="13"/>
  <c r="O54" i="15"/>
  <c r="N83" i="15"/>
  <c r="N63" i="15"/>
  <c r="N46" i="15"/>
  <c r="N28" i="15"/>
  <c r="H91" i="13"/>
  <c r="H87" i="13"/>
  <c r="H83" i="13"/>
  <c r="H56" i="13"/>
  <c r="H40" i="13"/>
  <c r="F29" i="13"/>
  <c r="H24" i="13"/>
  <c r="H16" i="13"/>
  <c r="H8" i="13"/>
  <c r="O85" i="15"/>
  <c r="O56" i="15"/>
  <c r="O40" i="15"/>
  <c r="O24" i="15"/>
  <c r="O8" i="15"/>
  <c r="N39" i="15"/>
  <c r="N22" i="15"/>
  <c r="H89" i="13"/>
  <c r="G86" i="13"/>
  <c r="G55" i="13"/>
  <c r="G47" i="13"/>
  <c r="G39" i="13"/>
  <c r="G31" i="13"/>
  <c r="G23" i="13"/>
  <c r="G15" i="13"/>
  <c r="N24" i="15"/>
  <c r="H90" i="13"/>
  <c r="G83" i="13"/>
  <c r="H82" i="13"/>
  <c r="H64" i="13"/>
  <c r="G56" i="13"/>
  <c r="F52" i="13"/>
  <c r="H47" i="13"/>
  <c r="F40" i="13"/>
  <c r="H35" i="13"/>
  <c r="G28" i="13"/>
  <c r="F24" i="13"/>
  <c r="F20" i="13"/>
  <c r="F16" i="13"/>
  <c r="F12" i="13"/>
  <c r="E90" i="11"/>
  <c r="E86" i="11"/>
  <c r="H41" i="11"/>
  <c r="H61" i="11"/>
  <c r="E19" i="11"/>
  <c r="O43" i="15"/>
  <c r="N10" i="15"/>
  <c r="F27" i="13"/>
  <c r="E66" i="13"/>
  <c r="K19" i="11"/>
  <c r="K35" i="11"/>
  <c r="K51" i="11"/>
  <c r="H18" i="11"/>
  <c r="H42" i="11"/>
  <c r="H62" i="11"/>
  <c r="E63" i="11"/>
  <c r="E59" i="11"/>
  <c r="E55" i="11"/>
  <c r="E51" i="11"/>
  <c r="E47" i="11"/>
  <c r="E43" i="11"/>
  <c r="E39" i="11"/>
  <c r="E35" i="11"/>
  <c r="E18" i="11"/>
  <c r="O89" i="15"/>
  <c r="O53" i="15"/>
  <c r="O37" i="15"/>
  <c r="O21" i="15"/>
  <c r="N43" i="15"/>
  <c r="G68" i="13"/>
  <c r="F57" i="13"/>
  <c r="F45" i="13"/>
  <c r="G37" i="13"/>
  <c r="M90" i="11"/>
  <c r="M86" i="11"/>
  <c r="M82" i="11"/>
  <c r="K41" i="11"/>
  <c r="K57" i="11"/>
  <c r="H15" i="11"/>
  <c r="H40" i="11"/>
  <c r="H56" i="11"/>
  <c r="E32" i="11"/>
  <c r="E24" i="11"/>
  <c r="E17" i="11"/>
  <c r="N56" i="15"/>
  <c r="H31" i="11"/>
  <c r="E26" i="11"/>
  <c r="C89" i="10"/>
  <c r="E85" i="10"/>
  <c r="G94" i="10"/>
  <c r="D11" i="10"/>
  <c r="K15" i="11"/>
  <c r="E40" i="10"/>
  <c r="E16" i="10"/>
  <c r="G65" i="13"/>
  <c r="K85" i="11"/>
  <c r="H19" i="11"/>
  <c r="D16" i="10"/>
  <c r="D36" i="10"/>
  <c r="D52" i="10"/>
  <c r="C10" i="10"/>
  <c r="C26" i="10"/>
  <c r="C42" i="10"/>
  <c r="C58" i="10"/>
  <c r="C90" i="10"/>
  <c r="K59" i="11"/>
  <c r="D84" i="10"/>
  <c r="E20" i="10"/>
  <c r="H68" i="13"/>
  <c r="F54" i="13"/>
  <c r="F46" i="13"/>
  <c r="F38" i="13"/>
  <c r="H29" i="13"/>
  <c r="G22" i="13"/>
  <c r="F18" i="13"/>
  <c r="H13" i="13"/>
  <c r="H85" i="11"/>
  <c r="H58" i="11"/>
  <c r="H32" i="11"/>
  <c r="H29" i="11"/>
  <c r="H16" i="11"/>
  <c r="D19" i="10"/>
  <c r="D42" i="10"/>
  <c r="D58" i="10"/>
  <c r="C16" i="10"/>
  <c r="C32" i="10"/>
  <c r="C48" i="10"/>
  <c r="C64" i="10"/>
  <c r="E88" i="10"/>
  <c r="D65" i="10"/>
  <c r="C83" i="10"/>
  <c r="E64" i="10"/>
  <c r="D21" i="10"/>
  <c r="D55" i="10"/>
  <c r="D39" i="10"/>
  <c r="E35" i="10"/>
  <c r="D12" i="10"/>
  <c r="E63" i="10"/>
  <c r="E47" i="10"/>
  <c r="E11" i="10"/>
  <c r="E65" i="10"/>
  <c r="C57" i="10"/>
  <c r="C45" i="10"/>
  <c r="E33" i="10"/>
  <c r="C25" i="10"/>
  <c r="C13" i="10"/>
  <c r="E91" i="10"/>
  <c r="I94" i="7"/>
  <c r="H80" i="7"/>
  <c r="D80" i="10"/>
  <c r="F94" i="13"/>
  <c r="F66" i="13"/>
  <c r="C94" i="10"/>
  <c r="M94" i="11"/>
  <c r="H94" i="13"/>
  <c r="H66" i="13"/>
  <c r="D94" i="10"/>
  <c r="H94" i="11"/>
  <c r="H94" i="16"/>
  <c r="G66" i="13"/>
  <c r="C92" i="10"/>
  <c r="N94" i="15"/>
  <c r="G95" i="18"/>
  <c r="O94" i="15"/>
  <c r="H94" i="7"/>
  <c r="G94" i="13"/>
  <c r="G92" i="13"/>
  <c r="F94" i="16"/>
  <c r="F92" i="16"/>
  <c r="E94" i="10"/>
  <c r="E94" i="11"/>
  <c r="K94" i="11"/>
  <c r="J94" i="16"/>
  <c r="O94" i="17"/>
  <c r="M92" i="17"/>
  <c r="I92" i="17"/>
  <c r="F92" i="17"/>
  <c r="D92" i="17"/>
  <c r="P80" i="17"/>
  <c r="C80" i="17"/>
  <c r="D66" i="17"/>
  <c r="C66" i="17"/>
  <c r="G80" i="13"/>
  <c r="C80" i="13"/>
  <c r="E92" i="7"/>
  <c r="E92" i="17"/>
  <c r="C66" i="12"/>
  <c r="I66" i="8"/>
  <c r="F66" i="8"/>
  <c r="J66" i="8"/>
  <c r="H80" i="8"/>
  <c r="H92" i="8"/>
  <c r="C92" i="8"/>
  <c r="G92" i="8"/>
  <c r="K92" i="8"/>
  <c r="D66" i="9"/>
  <c r="H66" i="9"/>
  <c r="L66" i="9"/>
  <c r="F92" i="9"/>
  <c r="J92" i="9"/>
  <c r="F92" i="10"/>
  <c r="H92" i="15"/>
  <c r="E66" i="16"/>
  <c r="F81" i="18"/>
  <c r="F80" i="11"/>
  <c r="C66" i="7"/>
  <c r="G66" i="7"/>
  <c r="M92" i="16"/>
  <c r="I66" i="6"/>
  <c r="I92" i="6"/>
  <c r="D92" i="6"/>
  <c r="C80" i="7"/>
  <c r="G80" i="7"/>
  <c r="F80" i="13"/>
  <c r="G80" i="17"/>
  <c r="K80" i="17"/>
  <c r="G66" i="12"/>
  <c r="K66" i="12"/>
  <c r="E80" i="12"/>
  <c r="I80" i="12"/>
  <c r="K80" i="12"/>
  <c r="G92" i="12"/>
  <c r="D80" i="13"/>
  <c r="H80" i="13"/>
  <c r="E92" i="13"/>
  <c r="J81" i="18"/>
  <c r="D81" i="18"/>
  <c r="L66" i="11"/>
  <c r="M66" i="11"/>
  <c r="D66" i="7"/>
  <c r="I66" i="7"/>
  <c r="D80" i="7"/>
  <c r="F92" i="7"/>
  <c r="I80" i="8"/>
  <c r="J92" i="8"/>
  <c r="E66" i="9"/>
  <c r="I66" i="9"/>
  <c r="M66" i="9"/>
  <c r="C92" i="9"/>
  <c r="G92" i="9"/>
  <c r="K92" i="9"/>
  <c r="F66" i="10"/>
  <c r="E66" i="10"/>
  <c r="I66" i="10"/>
  <c r="G92" i="10"/>
  <c r="F66" i="11"/>
  <c r="F66" i="12"/>
  <c r="J66" i="12"/>
  <c r="D80" i="15"/>
  <c r="H80" i="15"/>
  <c r="L80" i="15"/>
  <c r="D92" i="15"/>
  <c r="L92" i="15"/>
  <c r="I80" i="6"/>
  <c r="D80" i="6"/>
  <c r="E66" i="7"/>
  <c r="E80" i="7"/>
  <c r="I80" i="7"/>
  <c r="C92" i="7"/>
  <c r="C66" i="8"/>
  <c r="G66" i="8"/>
  <c r="K66" i="8"/>
  <c r="H66" i="8"/>
  <c r="F80" i="8"/>
  <c r="J80" i="8"/>
  <c r="F92" i="8"/>
  <c r="I92" i="8"/>
  <c r="F66" i="9"/>
  <c r="J66" i="9"/>
  <c r="D80" i="9"/>
  <c r="H80" i="9"/>
  <c r="L80" i="9"/>
  <c r="C80" i="9"/>
  <c r="G80" i="9"/>
  <c r="K80" i="9"/>
  <c r="E92" i="15"/>
  <c r="I92" i="15"/>
  <c r="M92" i="15"/>
  <c r="C92" i="15"/>
  <c r="K92" i="15"/>
  <c r="N66" i="16"/>
  <c r="D66" i="16"/>
  <c r="I92" i="16"/>
  <c r="J92" i="16"/>
  <c r="F66" i="7"/>
  <c r="F80" i="7"/>
  <c r="D92" i="7"/>
  <c r="I92" i="7"/>
  <c r="C80" i="8"/>
  <c r="G80" i="8"/>
  <c r="K80" i="8"/>
  <c r="C66" i="9"/>
  <c r="G66" i="9"/>
  <c r="K66" i="9"/>
  <c r="E80" i="9"/>
  <c r="I80" i="9"/>
  <c r="M80" i="9"/>
  <c r="E92" i="9"/>
  <c r="I92" i="9"/>
  <c r="M92" i="9"/>
  <c r="D66" i="10"/>
  <c r="H66" i="10"/>
  <c r="E80" i="10"/>
  <c r="I80" i="10"/>
  <c r="E92" i="10"/>
  <c r="I92" i="10"/>
  <c r="D66" i="12"/>
  <c r="H66" i="12"/>
  <c r="F80" i="16"/>
  <c r="K80" i="16"/>
  <c r="D80" i="12"/>
  <c r="H80" i="12"/>
  <c r="F92" i="12"/>
  <c r="J92" i="12"/>
  <c r="H92" i="13"/>
  <c r="D92" i="13"/>
  <c r="C66" i="15"/>
  <c r="G66" i="15"/>
  <c r="K66" i="15"/>
  <c r="C80" i="15"/>
  <c r="G80" i="15"/>
  <c r="K80" i="15"/>
  <c r="G92" i="15"/>
  <c r="K66" i="16"/>
  <c r="E80" i="16"/>
  <c r="J80" i="16"/>
  <c r="N80" i="16"/>
  <c r="C92" i="16"/>
  <c r="G92" i="16"/>
  <c r="H92" i="16"/>
  <c r="G66" i="17"/>
  <c r="K66" i="17"/>
  <c r="F80" i="12"/>
  <c r="J80" i="12"/>
  <c r="D92" i="12"/>
  <c r="H92" i="12"/>
  <c r="E80" i="13"/>
  <c r="E66" i="15"/>
  <c r="I66" i="15"/>
  <c r="M66" i="15"/>
  <c r="D66" i="15"/>
  <c r="H66" i="15"/>
  <c r="E80" i="15"/>
  <c r="I80" i="15"/>
  <c r="M80" i="15"/>
  <c r="F92" i="15"/>
  <c r="J92" i="15"/>
  <c r="N92" i="15"/>
  <c r="M66" i="16"/>
  <c r="C80" i="16"/>
  <c r="G80" i="16"/>
  <c r="H80" i="16"/>
  <c r="E92" i="16"/>
  <c r="N92" i="16"/>
  <c r="F93" i="18"/>
  <c r="F80" i="9"/>
  <c r="J80" i="9"/>
  <c r="D92" i="9"/>
  <c r="H92" i="9"/>
  <c r="L92" i="9"/>
  <c r="C66" i="10"/>
  <c r="G66" i="10"/>
  <c r="H80" i="10"/>
  <c r="C80" i="10"/>
  <c r="G80" i="10"/>
  <c r="D92" i="10"/>
  <c r="H92" i="10"/>
  <c r="E66" i="12"/>
  <c r="I66" i="12"/>
  <c r="C80" i="12"/>
  <c r="G80" i="12"/>
  <c r="E92" i="12"/>
  <c r="I92" i="12"/>
  <c r="F92" i="13"/>
  <c r="C92" i="13"/>
  <c r="F66" i="15"/>
  <c r="J66" i="15"/>
  <c r="N66" i="15"/>
  <c r="L66" i="15"/>
  <c r="F80" i="15"/>
  <c r="J80" i="15"/>
  <c r="N80" i="15"/>
  <c r="C66" i="16"/>
  <c r="I66" i="16"/>
  <c r="L66" i="16"/>
  <c r="I80" i="16"/>
  <c r="M80" i="16"/>
  <c r="K92" i="16"/>
  <c r="K94" i="16"/>
  <c r="F66" i="17"/>
  <c r="J66" i="17"/>
  <c r="N66" i="17"/>
  <c r="F80" i="17"/>
  <c r="J80" i="17"/>
  <c r="O80" i="17"/>
  <c r="E67" i="18"/>
  <c r="J67" i="18"/>
  <c r="D67" i="18"/>
  <c r="H67" i="18"/>
  <c r="E81" i="18"/>
  <c r="H81" i="18"/>
  <c r="H66" i="17"/>
  <c r="L66" i="17"/>
  <c r="P66" i="17"/>
  <c r="D80" i="17"/>
  <c r="D94" i="17"/>
  <c r="H80" i="17"/>
  <c r="L80" i="17"/>
  <c r="Q80" i="17"/>
  <c r="C92" i="17"/>
  <c r="C94" i="17"/>
  <c r="G92" i="17"/>
  <c r="K92" i="17"/>
  <c r="P92" i="17"/>
  <c r="D80" i="16"/>
  <c r="L80" i="16"/>
  <c r="D92" i="16"/>
  <c r="L92" i="16"/>
  <c r="E66" i="17"/>
  <c r="I66" i="17"/>
  <c r="M66" i="17"/>
  <c r="Q66" i="17"/>
  <c r="E80" i="17"/>
  <c r="I80" i="17"/>
  <c r="M80" i="17"/>
  <c r="H92" i="17"/>
  <c r="L92" i="17"/>
  <c r="Q92" i="17"/>
  <c r="I67" i="18"/>
  <c r="C67" i="18"/>
  <c r="I81" i="18"/>
  <c r="C81" i="18"/>
  <c r="I93" i="18"/>
  <c r="C93" i="18"/>
  <c r="J92" i="17"/>
  <c r="F67" i="18"/>
  <c r="E93" i="18"/>
  <c r="J93" i="18"/>
  <c r="D93" i="18"/>
  <c r="H93" i="18"/>
  <c r="G67" i="18"/>
  <c r="G81" i="18"/>
  <c r="G93" i="18"/>
  <c r="O66" i="17"/>
  <c r="O92" i="17"/>
  <c r="N92" i="17"/>
  <c r="N80" i="17"/>
  <c r="H66" i="16"/>
  <c r="F66" i="16"/>
  <c r="J66" i="16"/>
  <c r="G66" i="16"/>
  <c r="O92" i="15"/>
  <c r="I92" i="11"/>
  <c r="C80" i="11"/>
  <c r="F92" i="11"/>
  <c r="M92" i="11"/>
  <c r="L92" i="11"/>
  <c r="I66" i="11"/>
  <c r="L80" i="11"/>
  <c r="M80" i="11"/>
  <c r="C92" i="11"/>
  <c r="C66" i="11"/>
  <c r="I80" i="11"/>
  <c r="H92" i="7"/>
  <c r="H66" i="7"/>
  <c r="G92" i="7"/>
  <c r="P94" i="17"/>
  <c r="L94" i="9"/>
  <c r="M94" i="17"/>
  <c r="G94" i="17"/>
  <c r="E94" i="16"/>
  <c r="I94" i="17"/>
  <c r="F94" i="17"/>
  <c r="H94" i="9"/>
  <c r="D94" i="9"/>
  <c r="M94" i="9"/>
  <c r="N94" i="17"/>
  <c r="H94" i="17"/>
  <c r="L94" i="16"/>
  <c r="G94" i="15"/>
  <c r="I94" i="9"/>
  <c r="D94" i="16"/>
  <c r="K94" i="17"/>
  <c r="N94" i="16"/>
  <c r="F94" i="15"/>
  <c r="E94" i="9"/>
  <c r="Q94" i="17"/>
  <c r="K94" i="9"/>
  <c r="J94" i="17"/>
  <c r="L94" i="17"/>
  <c r="C94" i="16"/>
  <c r="E94" i="15"/>
  <c r="D94" i="15"/>
  <c r="G94" i="9"/>
  <c r="M94" i="16"/>
  <c r="J94" i="9"/>
  <c r="G94" i="16"/>
  <c r="I94" i="16"/>
  <c r="C94" i="15"/>
  <c r="C94" i="9"/>
  <c r="D94" i="6"/>
  <c r="F94" i="9"/>
  <c r="E94" i="17"/>
  <c r="F95" i="18"/>
  <c r="E95" i="18"/>
  <c r="I95" i="18"/>
  <c r="J95" i="18"/>
  <c r="C95" i="18"/>
  <c r="H95" i="18"/>
  <c r="P80" i="15"/>
  <c r="H80" i="11"/>
  <c r="K80" i="11"/>
  <c r="H92" i="11"/>
  <c r="G80" i="11"/>
  <c r="P92" i="15"/>
  <c r="K66" i="11"/>
  <c r="E92" i="11"/>
  <c r="G92" i="11"/>
  <c r="O80" i="15"/>
  <c r="K92" i="11"/>
  <c r="D92" i="11"/>
  <c r="E66" i="11"/>
  <c r="J66" i="11"/>
  <c r="J80" i="11"/>
  <c r="O66" i="15"/>
  <c r="D80" i="11"/>
  <c r="G66" i="11"/>
  <c r="H66" i="11"/>
  <c r="E80" i="11"/>
  <c r="J92" i="11"/>
  <c r="D66" i="11"/>
</calcChain>
</file>

<file path=xl/comments1.xml><?xml version="1.0" encoding="utf-8"?>
<comments xmlns="http://schemas.openxmlformats.org/spreadsheetml/2006/main">
  <authors>
    <author>State of NC</author>
  </authors>
  <commentList>
    <comment ref="C4" authorId="0" shapeId="0">
      <text>
        <r>
          <rPr>
            <b/>
            <sz val="9"/>
            <color indexed="81"/>
            <rFont val="Tahoma"/>
            <family val="2"/>
          </rPr>
          <t>State of NC:</t>
        </r>
        <r>
          <rPr>
            <sz val="9"/>
            <color indexed="81"/>
            <rFont val="Tahoma"/>
            <family val="2"/>
          </rPr>
          <t xml:space="preserve">
These are based on economic well-being of the county. For libraries in multiple tier designations, I chose the designation that had the highest percentage of the population served or split the difference https://www.nccommerce.com/research-publications/incentive-reports/2011-county-tier-designations</t>
        </r>
      </text>
    </comment>
  </commentList>
</comments>
</file>

<file path=xl/sharedStrings.xml><?xml version="1.0" encoding="utf-8"?>
<sst xmlns="http://schemas.openxmlformats.org/spreadsheetml/2006/main" count="8395" uniqueCount="1732">
  <si>
    <t>ALA-MLS Librarians As Percent of Total Staff</t>
  </si>
  <si>
    <t>Unencumbered operational balance (%)</t>
  </si>
  <si>
    <t>Serial Volumes</t>
  </si>
  <si>
    <t>Total Book and Serial Volumes</t>
  </si>
  <si>
    <t>Total Circulation</t>
  </si>
  <si>
    <t>% of Children's Program Attendance to Total Attendance</t>
  </si>
  <si>
    <t>% of Adult Program Attendance to Total Attendance</t>
  </si>
  <si>
    <t>Total Attendance Per Program</t>
  </si>
  <si>
    <t>Children's Attendance Per Program</t>
  </si>
  <si>
    <t>Adult Attendance Per Program</t>
  </si>
  <si>
    <t>LSTA</t>
  </si>
  <si>
    <t>NC0103</t>
  </si>
  <si>
    <t>NO</t>
  </si>
  <si>
    <t>342 S SPRING ST</t>
  </si>
  <si>
    <t>BURLINGTON</t>
  </si>
  <si>
    <t>ALAMANCE COUNTY PUBLIC LIBRARIES</t>
  </si>
  <si>
    <t>County</t>
  </si>
  <si>
    <t>ALAMANCE</t>
  </si>
  <si>
    <t>Mary Wilkerson</t>
  </si>
  <si>
    <t>(336) 513-4753</t>
  </si>
  <si>
    <t>(336) 229-3592</t>
  </si>
  <si>
    <t>mwilkerson@alamancelibraries.org</t>
  </si>
  <si>
    <t>Teresa Fulcher Lamm</t>
  </si>
  <si>
    <t>Administrative Assistant to Director</t>
  </si>
  <si>
    <t>(336) 513-4755</t>
  </si>
  <si>
    <t>tlamm@alamancelibraries.org</t>
  </si>
  <si>
    <t>www.alamancelibraries.org</t>
  </si>
  <si>
    <t>56778-90844</t>
  </si>
  <si>
    <t>MAY MEMORIAL LIBRARY</t>
  </si>
  <si>
    <t>Susana Goldman</t>
  </si>
  <si>
    <t>sgoldman@alamancelibraries.org</t>
  </si>
  <si>
    <t>M-Th 9a-9p; Fr-Sa 9a-6p; Su 1p-5p</t>
  </si>
  <si>
    <t>CE</t>
  </si>
  <si>
    <t>CC</t>
  </si>
  <si>
    <t>NC0001</t>
  </si>
  <si>
    <t>PO BOX 68</t>
  </si>
  <si>
    <t>WINTON</t>
  </si>
  <si>
    <t>303 W TRYON ST</t>
  </si>
  <si>
    <t>ALBEMARLE REGIONAL LIBRARY</t>
  </si>
  <si>
    <t>Regional</t>
  </si>
  <si>
    <t>HERTFORD</t>
  </si>
  <si>
    <t>Teresa Cole</t>
  </si>
  <si>
    <t>(252) 358-7832</t>
  </si>
  <si>
    <t>(252) 358-7868</t>
  </si>
  <si>
    <t>tcole@arlnc.org</t>
  </si>
  <si>
    <t>Director</t>
  </si>
  <si>
    <t>www.arlnc.org</t>
  </si>
  <si>
    <t>49,000-75,000</t>
  </si>
  <si>
    <t>HERTFORD COUNTY LIBRARY</t>
  </si>
  <si>
    <t>Hal Scott</t>
  </si>
  <si>
    <t>hscott@arlnc.org</t>
  </si>
  <si>
    <t>M, W, TH, F 10-6, T 10-8, SAT 10-2</t>
  </si>
  <si>
    <t>NC0016</t>
  </si>
  <si>
    <t>77 1ST AVE SW</t>
  </si>
  <si>
    <t>TAYLORSVILLE</t>
  </si>
  <si>
    <t>ALEXANDER COUNTY LIBRARY</t>
  </si>
  <si>
    <t>ALEXANDER</t>
  </si>
  <si>
    <t>Laura Crooks</t>
  </si>
  <si>
    <t>(828) 632-4058</t>
  </si>
  <si>
    <t>(828) 632-1094</t>
  </si>
  <si>
    <t>lcrooks@alexandercountync.gov</t>
  </si>
  <si>
    <t>www.alexanderlibrary.org</t>
  </si>
  <si>
    <t>45,670 - 64,531</t>
  </si>
  <si>
    <t>M/R 9-7, T/W/F 9-6 Sat 9-3</t>
  </si>
  <si>
    <t>NC</t>
  </si>
  <si>
    <t>NC0002</t>
  </si>
  <si>
    <t>148 LIBRARY DR</t>
  </si>
  <si>
    <t>WEST JEFFERSON</t>
  </si>
  <si>
    <t>APPALACHIAN REGIONAL LIBRARY</t>
  </si>
  <si>
    <t>ASHE</t>
  </si>
  <si>
    <t>Jane W. Blackburn</t>
  </si>
  <si>
    <t>(336) 846-2041</t>
  </si>
  <si>
    <t>(336) 846-7503</t>
  </si>
  <si>
    <t>jblackburn@arlibrary.org</t>
  </si>
  <si>
    <t>Jane Blackburn</t>
  </si>
  <si>
    <t>Director of Libraries</t>
  </si>
  <si>
    <t>www.arlibrary.org</t>
  </si>
  <si>
    <t>43641 - 77523</t>
  </si>
  <si>
    <t>ASHE COUNTY LIBRARY</t>
  </si>
  <si>
    <t>Suzanne Moore</t>
  </si>
  <si>
    <t>smoore@arlibrary.org</t>
  </si>
  <si>
    <t>M-Th 9 am - 7 pm</t>
  </si>
  <si>
    <t>BR</t>
  </si>
  <si>
    <t>NC0003</t>
  </si>
  <si>
    <t>PO DRAWER 310</t>
  </si>
  <si>
    <t>BURNSVILLE</t>
  </si>
  <si>
    <t>289 BURNSVILLE SCHOOL RD</t>
  </si>
  <si>
    <t>AVERY-MITCHELL-YANCEY REGIONAL LIBRARY</t>
  </si>
  <si>
    <t>YANCEY</t>
  </si>
  <si>
    <t>Amber Briggs</t>
  </si>
  <si>
    <t>(828) 682-4476</t>
  </si>
  <si>
    <t>(828) 682-6277</t>
  </si>
  <si>
    <t>director@amyregionallibrary.org</t>
  </si>
  <si>
    <t>Rella Dale</t>
  </si>
  <si>
    <t>Administrative Assistant</t>
  </si>
  <si>
    <t>tech@amyregionallibrary.org</t>
  </si>
  <si>
    <t>www.amyregionallibrary.org</t>
  </si>
  <si>
    <t>39,000 - 51,000</t>
  </si>
  <si>
    <t>AVERY COUNTY LIBRARY</t>
  </si>
  <si>
    <t>PO BOX 250</t>
  </si>
  <si>
    <t>NEWLAND</t>
  </si>
  <si>
    <t>150 LIBRARY PL</t>
  </si>
  <si>
    <t>AVERY</t>
  </si>
  <si>
    <t>Phyllis Burroughs</t>
  </si>
  <si>
    <t>acpl@amyregionallibrary.org</t>
  </si>
  <si>
    <t>Mon&amp;Tue 9:00am to 8:00pm  Wed,Thur, Fri 9:00am to 5:00pm Sat 10:00 to 1:00pm</t>
  </si>
  <si>
    <t>NC0004</t>
  </si>
  <si>
    <t>158 N MARKET ST</t>
  </si>
  <si>
    <t>WASHINGTON</t>
  </si>
  <si>
    <t>BEAUFORT-HYDE-MARTIN REGIONAL LIBRARY</t>
  </si>
  <si>
    <t>BEAUFORT</t>
  </si>
  <si>
    <t>Hannah Easley</t>
  </si>
  <si>
    <t>(252) 946-6401</t>
  </si>
  <si>
    <t>(252) 946-0352</t>
  </si>
  <si>
    <t>heasley@bhmlib.org</t>
  </si>
  <si>
    <t>www.bhmlib.org</t>
  </si>
  <si>
    <t>BHM REGIONAL LIBRARY</t>
  </si>
  <si>
    <t>Monday - Friday 9:00 a.m. - 5:00 pm</t>
  </si>
  <si>
    <t>NC0017</t>
  </si>
  <si>
    <t>PO BOX 1419</t>
  </si>
  <si>
    <t>ELIZABETHTOWN</t>
  </si>
  <si>
    <t>111 N CYPRESS ST</t>
  </si>
  <si>
    <t>BLADEN COUNTY PUBLIC LIBRARY</t>
  </si>
  <si>
    <t>BLADEN</t>
  </si>
  <si>
    <t>Kelsey Edwards</t>
  </si>
  <si>
    <t>(910) 862-6990</t>
  </si>
  <si>
    <t>(910) 862-8777</t>
  </si>
  <si>
    <t>kedwards@bladenco.org</t>
  </si>
  <si>
    <t>Library Director</t>
  </si>
  <si>
    <t>http://bladenco.libguides.com/home</t>
  </si>
  <si>
    <t>$48,136-$62,154</t>
  </si>
  <si>
    <t>8:30-6 M,W,F, 8:30-8:30 T,R, 8:30-12:30 S</t>
  </si>
  <si>
    <t>NC0046</t>
  </si>
  <si>
    <t>727 N GRACE ST</t>
  </si>
  <si>
    <t>ROCKY MOUNT</t>
  </si>
  <si>
    <t>BRASWELL MEMORIAL LIBRARY</t>
  </si>
  <si>
    <t>NASH</t>
  </si>
  <si>
    <t>Catherine H. Roche</t>
  </si>
  <si>
    <t>(252) 442-1951</t>
  </si>
  <si>
    <t>(252) 442-7366</t>
  </si>
  <si>
    <t>croche@braswell-library.org</t>
  </si>
  <si>
    <t>Catherine Roche</t>
  </si>
  <si>
    <t>www.braswell-library.org</t>
  </si>
  <si>
    <t>$74,000 - $106,000</t>
  </si>
  <si>
    <t>BRASWELL MEMORIAL PUBLIC LIBRARY</t>
  </si>
  <si>
    <t>Mon-Thurs 10:00am-8:00pm; Fri-Sat 10:00am-6:00pm</t>
  </si>
  <si>
    <t>NC0018</t>
  </si>
  <si>
    <t>109 W MOORE ST</t>
  </si>
  <si>
    <t>SOUTHPORT</t>
  </si>
  <si>
    <t>BRUNSWICK COUNTY LIBRARY</t>
  </si>
  <si>
    <t>BRUNSWICK</t>
  </si>
  <si>
    <t>Maurice Tate</t>
  </si>
  <si>
    <t>(910) 278-4283</t>
  </si>
  <si>
    <t>(910) 278-4049</t>
  </si>
  <si>
    <t>maurice.tate@brunswickcountync.gov</t>
  </si>
  <si>
    <t>www.brunsco.net/lib</t>
  </si>
  <si>
    <t>$69,565 - $111,305</t>
  </si>
  <si>
    <t>HARPER LIBRARY</t>
  </si>
  <si>
    <t>Denise Ballard</t>
  </si>
  <si>
    <t>denise.ballard@brunswickcountync.gov</t>
  </si>
  <si>
    <t>Mon. - Fri. 9 - 6</t>
  </si>
  <si>
    <t>NC0019</t>
  </si>
  <si>
    <t>67 HAYWOOD ST</t>
  </si>
  <si>
    <t>ASHEVILLE</t>
  </si>
  <si>
    <t>BUNCOMBE COUNTY PUBLIC LIBRARIES</t>
  </si>
  <si>
    <t>BUNCOMBE</t>
  </si>
  <si>
    <t>Georgianna J. Francis</t>
  </si>
  <si>
    <t>(828) 250-4714</t>
  </si>
  <si>
    <t>gigi.francis@buncombecounty.org</t>
  </si>
  <si>
    <t>Scarlet Clark</t>
  </si>
  <si>
    <t>(828) 250-4712</t>
  </si>
  <si>
    <t>scarlet.clark@buncombecounty.org</t>
  </si>
  <si>
    <t>www.buncombecounty.org/library</t>
  </si>
  <si>
    <t>75415.64-115285.71</t>
  </si>
  <si>
    <t>PACK MEMORIAL LIBRARY</t>
  </si>
  <si>
    <t>M-Th 10:00am-8:00pm; F 10:00am-6:00pm; Sa 10:00am-5:00pm</t>
  </si>
  <si>
    <t>NC0020</t>
  </si>
  <si>
    <t>204 S KING ST</t>
  </si>
  <si>
    <t>MORGANTON</t>
  </si>
  <si>
    <t>BURKE COUNTY PUBLIC LIBRARY</t>
  </si>
  <si>
    <t>BURKE</t>
  </si>
  <si>
    <t>Jim Wilson</t>
  </si>
  <si>
    <t>(828) 764-9276</t>
  </si>
  <si>
    <t>(828) 433-1914</t>
  </si>
  <si>
    <t>jwilson@bcpls.org</t>
  </si>
  <si>
    <t>www.bcpls.org</t>
  </si>
  <si>
    <t>53,214-82481</t>
  </si>
  <si>
    <t>Monday - 9:00 am - 8:00 pm     Tuesday - 9:00 am - 6:00 pm     Wednesday - 9:00 am - 8:00 pm     Thursday - 9:00 am - 6:00 pm     Friday - 12:00 pm (noon) - 6:00 pm     Saturday - 9:00 am - 5:00 pm     Sunday - Closed</t>
  </si>
  <si>
    <t>NC0021</t>
  </si>
  <si>
    <t>27 UNION ST N</t>
  </si>
  <si>
    <t>CONCORD</t>
  </si>
  <si>
    <t>CABARRUS COUNTY PUBLIC LIBRARY</t>
  </si>
  <si>
    <t>CABARRUS</t>
  </si>
  <si>
    <t>Emery Ortiz</t>
  </si>
  <si>
    <t>(704) 920-2063</t>
  </si>
  <si>
    <t>(704) 784-3822</t>
  </si>
  <si>
    <t>emortiz@cabarruscounty.us</t>
  </si>
  <si>
    <t>www.cabarruscounty.us/library</t>
  </si>
  <si>
    <t>75,636.06 to 116,752.93</t>
  </si>
  <si>
    <t>Kyle White</t>
  </si>
  <si>
    <t>kbwhite@cabarruscounty.us</t>
  </si>
  <si>
    <t>M-Th: 9am-8pm; Sat: 10am-6pm</t>
  </si>
  <si>
    <t>NC0022</t>
  </si>
  <si>
    <t>120 HOSPITAL AVE</t>
  </si>
  <si>
    <t>LENOIR</t>
  </si>
  <si>
    <t>CALDWELL COUNTY PUBLIC LIBRARY</t>
  </si>
  <si>
    <t>CALDWELL</t>
  </si>
  <si>
    <t>Forrest Tate</t>
  </si>
  <si>
    <t>(828) 757-1288</t>
  </si>
  <si>
    <t>ftate@caldwellcountync.org</t>
  </si>
  <si>
    <t>Whitney Jordan</t>
  </si>
  <si>
    <t>Technical Services Librarian</t>
  </si>
  <si>
    <t>(828) 757-1275</t>
  </si>
  <si>
    <t>wjordan@caldwellcountync.org</t>
  </si>
  <si>
    <t>www.ccpl.us</t>
  </si>
  <si>
    <t>54,098-81,146</t>
  </si>
  <si>
    <t>NC0107</t>
  </si>
  <si>
    <t>161 MAIN STREET EAST</t>
  </si>
  <si>
    <t>YANCEYVILLE</t>
  </si>
  <si>
    <t>CASWELL COUNTY PUBLIC LIBRARY</t>
  </si>
  <si>
    <t>CASWELL</t>
  </si>
  <si>
    <t>Rhonda H. Griffin</t>
  </si>
  <si>
    <t>(336) 694-6241</t>
  </si>
  <si>
    <t>(336) 694-9846</t>
  </si>
  <si>
    <t>rgriffin@caswellcountync.gov</t>
  </si>
  <si>
    <t>www.caswellcountync.gov/library/</t>
  </si>
  <si>
    <t>GUNN MEMORIAL PUBLIC LIBRARY</t>
  </si>
  <si>
    <t>161 MAIN ST E</t>
  </si>
  <si>
    <t>Mon &amp; Thurs 9:00 - 7:00; Tues &amp; Wed 9:00 - 6:00; Fri 9:00 - 5:00; Sat 10:00 - 1:00</t>
  </si>
  <si>
    <t>NC0023</t>
  </si>
  <si>
    <t>115 W C ST</t>
  </si>
  <si>
    <t>NEWTON</t>
  </si>
  <si>
    <t>CATAWBA COUNTY LIBRARY</t>
  </si>
  <si>
    <t>CATAWBA</t>
  </si>
  <si>
    <t>Suzanne M White</t>
  </si>
  <si>
    <t>(828) 465-8660</t>
  </si>
  <si>
    <t>(828) 465-8983</t>
  </si>
  <si>
    <t>suzanne@catawbacountync.gov</t>
  </si>
  <si>
    <t>Linda Shull</t>
  </si>
  <si>
    <t>Administrative Assistant II</t>
  </si>
  <si>
    <t>(828) 465-8290</t>
  </si>
  <si>
    <t>lshull@catawbacountync.gov</t>
  </si>
  <si>
    <t>www.catawbacountync.gov/library</t>
  </si>
  <si>
    <t>$72,225.50 - $112,056.67</t>
  </si>
  <si>
    <t>Siobhan Loendorf</t>
  </si>
  <si>
    <t>SLoendorf@catawbacountync.gov</t>
  </si>
  <si>
    <t>NC0071</t>
  </si>
  <si>
    <t>100 LIBRARY DR</t>
  </si>
  <si>
    <t>CHAPEL HILL</t>
  </si>
  <si>
    <t>CHAPEL HILL PUBLIC LIBRARY</t>
  </si>
  <si>
    <t>Municipal</t>
  </si>
  <si>
    <t>ORANGE</t>
  </si>
  <si>
    <t>Susan Brown</t>
  </si>
  <si>
    <t>(919) 968-2777</t>
  </si>
  <si>
    <t>(919) 968-2838</t>
  </si>
  <si>
    <t>library@townofchapelhill.org</t>
  </si>
  <si>
    <t>Meeghan Rosen</t>
  </si>
  <si>
    <t>Assistant Director</t>
  </si>
  <si>
    <t>(919) 969-2046</t>
  </si>
  <si>
    <t>mrosen@townofchapelhill.org</t>
  </si>
  <si>
    <t>chapelhillpubliclibrary.org</t>
  </si>
  <si>
    <t>85405-138355</t>
  </si>
  <si>
    <t>sbrown2@townofchapelhill.org</t>
  </si>
  <si>
    <t>M-Th: 10AM-8PM; F-Sat: 10AM-6PM; Sun: 12PM-6PM</t>
  </si>
  <si>
    <t>NC0045</t>
  </si>
  <si>
    <t>310 N TRYON ST</t>
  </si>
  <si>
    <t>CHARLOTTE</t>
  </si>
  <si>
    <t>CHARLOTTE MECKLENBURG LIBRARY</t>
  </si>
  <si>
    <t>MECKLENBURG</t>
  </si>
  <si>
    <t>DAVID SINGLETON</t>
  </si>
  <si>
    <t>(704) 416-0612</t>
  </si>
  <si>
    <t>(704) 416-0677</t>
  </si>
  <si>
    <t>dsingleton@cmlibrary.org</t>
  </si>
  <si>
    <t>DONOVAN CRAIG</t>
  </si>
  <si>
    <t>ADMINISTRATIVE SUPPORT COORDINATOR</t>
  </si>
  <si>
    <t>(704) 416-0606</t>
  </si>
  <si>
    <t>dcraig@cmlibrary.org</t>
  </si>
  <si>
    <t>www.cmlibrary.org</t>
  </si>
  <si>
    <t>$112,800 - $195,811</t>
  </si>
  <si>
    <t>Jonita Edmonds</t>
  </si>
  <si>
    <t>jedmonds@cmlibrary.org</t>
  </si>
  <si>
    <t>M-Thur: 10-8pm, F&amp;Sat: 10-5pm, Sun: 1-5pm (Closed on Sundays during the Summer, Memorial Day - Labor Day)</t>
  </si>
  <si>
    <t>NC0104</t>
  </si>
  <si>
    <t>197 NC HWY 87 N</t>
  </si>
  <si>
    <t>PITTSBORO</t>
  </si>
  <si>
    <t>CHATHAM COUNTY PUBLIC LIBRARIES</t>
  </si>
  <si>
    <t>CHATHAM</t>
  </si>
  <si>
    <t>Linda Clarke</t>
  </si>
  <si>
    <t>(919) 545-8081</t>
  </si>
  <si>
    <t>(919) 545-8080</t>
  </si>
  <si>
    <t>lclarke@chathamlibraries.org</t>
  </si>
  <si>
    <t>www.chathamlibraries.org</t>
  </si>
  <si>
    <t>67835 - 105144</t>
  </si>
  <si>
    <t>WREN MEMORIAL LIBRARY</t>
  </si>
  <si>
    <t>500 N 2ND AVE</t>
  </si>
  <si>
    <t>SILER CITY</t>
  </si>
  <si>
    <t>Mike Cowell</t>
  </si>
  <si>
    <t>mcowell@chathamlibraries.org</t>
  </si>
  <si>
    <t>NC0024</t>
  </si>
  <si>
    <t>PO BOX 1120</t>
  </si>
  <si>
    <t>SHELBY</t>
  </si>
  <si>
    <t>104 HOWIE DR</t>
  </si>
  <si>
    <t>CLEVELAND COUNTY MEMORIAL LIBRARY</t>
  </si>
  <si>
    <t>CLEVELAND</t>
  </si>
  <si>
    <t>Carol H. WIlson</t>
  </si>
  <si>
    <t>(704) 487-9069</t>
  </si>
  <si>
    <t>(704) 487-4856</t>
  </si>
  <si>
    <t>cwilson@ccml.org</t>
  </si>
  <si>
    <t>Carol H. Wilson</t>
  </si>
  <si>
    <t>www.ccml.org</t>
  </si>
  <si>
    <t>M-Th 20 am - 8 pm , F - S 10 am - 2 pm</t>
  </si>
  <si>
    <t>NC0025</t>
  </si>
  <si>
    <t>407 N JK POWELL BLVD</t>
  </si>
  <si>
    <t>WHITEVILLE</t>
  </si>
  <si>
    <t>COLUMBUS COUNTY PUBLIC LIBRARY</t>
  </si>
  <si>
    <t>COLUMBUS</t>
  </si>
  <si>
    <t>Morris Pridgen Jr.</t>
  </si>
  <si>
    <t>(910) 642-3116</t>
  </si>
  <si>
    <t>(910) 642-3839</t>
  </si>
  <si>
    <t>mpridgen@columbusco.org</t>
  </si>
  <si>
    <t>Morris Pridgen</t>
  </si>
  <si>
    <t>(910) 641-3977</t>
  </si>
  <si>
    <t>www.columbusco.org/dotnetnuke_2</t>
  </si>
  <si>
    <t>43,552 _ 65,329</t>
  </si>
  <si>
    <t>Morris Pridgen, Jr.</t>
  </si>
  <si>
    <t>M-Th  9:00am - 8:00pm Fri 9:00am- 5:00pm  Sat 10:30pm</t>
  </si>
  <si>
    <t>NC0006</t>
  </si>
  <si>
    <t>400 JOHNSON ST</t>
  </si>
  <si>
    <t>NEW BERN</t>
  </si>
  <si>
    <t>CRAVEN-PAMLICO-CARTERET REGIONAL LIBRARY</t>
  </si>
  <si>
    <t>CRAVEN</t>
  </si>
  <si>
    <t>Susan W. Simpson</t>
  </si>
  <si>
    <t>(252) 638-7812</t>
  </si>
  <si>
    <t>(252) 638-7817</t>
  </si>
  <si>
    <t>susansimpson@carteretcountylibraries.org</t>
  </si>
  <si>
    <t>(252) 728-2050</t>
  </si>
  <si>
    <t>(252) 728-1857</t>
  </si>
  <si>
    <t>www.carteret.cpclib.org</t>
  </si>
  <si>
    <t>55724 and up</t>
  </si>
  <si>
    <t>BOGUE BANKS PUBLIC LIBRARY</t>
  </si>
  <si>
    <t>320 SALTER PATH RD</t>
  </si>
  <si>
    <t>PINE KNOLL SHORES</t>
  </si>
  <si>
    <t>CARTERET</t>
  </si>
  <si>
    <t>SUSAN W. SIMPSON</t>
  </si>
  <si>
    <t>Mon-Sat 8:30am-5 pm</t>
  </si>
  <si>
    <t>NC0026</t>
  </si>
  <si>
    <t>300 MAIDEN LANE</t>
  </si>
  <si>
    <t>FAYETTEVILLE</t>
  </si>
  <si>
    <t>300 MAIDEN LN</t>
  </si>
  <si>
    <t>CUMBERLAND COUNTY PUBLIC LIBRARY &amp; INFORMATION CENTER</t>
  </si>
  <si>
    <t>CUMBERLAND</t>
  </si>
  <si>
    <t>Joellen Risacher</t>
  </si>
  <si>
    <t>(910) 483-7727</t>
  </si>
  <si>
    <t>(910) 486-5372</t>
  </si>
  <si>
    <t>jrisacher@cumberland.lib.nc.us</t>
  </si>
  <si>
    <t>Brian Manning</t>
  </si>
  <si>
    <t>Deputy Director</t>
  </si>
  <si>
    <t>bmanning@cumberland.lib.nc.us</t>
  </si>
  <si>
    <t>www.cumberland.lib.nc.us</t>
  </si>
  <si>
    <t>73,041 to 122,928</t>
  </si>
  <si>
    <t>JANE CASTO</t>
  </si>
  <si>
    <t>jcasto@cumberland.lib.nc.us</t>
  </si>
  <si>
    <t>Mon-Thu 9am-9pm/Fri-Sat 9am-6pm/Sun 2-6pm</t>
  </si>
  <si>
    <t>NC0027</t>
  </si>
  <si>
    <t>602 S MAIN ST</t>
  </si>
  <si>
    <t>LEXINGTON</t>
  </si>
  <si>
    <t>DAVIDSON COUNTY PUBLIC LIBRARY SYSTEM</t>
  </si>
  <si>
    <t>DAVIDSON</t>
  </si>
  <si>
    <t>Ruth Ann Copley</t>
  </si>
  <si>
    <t>(336) 242-2064</t>
  </si>
  <si>
    <t>(336) 249-8161</t>
  </si>
  <si>
    <t>ruth.copley@davidsoncountync.gov</t>
  </si>
  <si>
    <t>gail.marsh@davidsoncountync.gov</t>
  </si>
  <si>
    <t>Admin.Asst./Tech Support</t>
  </si>
  <si>
    <t>(336) 242-2942</t>
  </si>
  <si>
    <t>www.co.davidson.nc.us/library</t>
  </si>
  <si>
    <t>59,345.05-89,018.14</t>
  </si>
  <si>
    <t>LEXINGTON PUBLIC LIBRARY</t>
  </si>
  <si>
    <t>Sheila Killebrew</t>
  </si>
  <si>
    <t>sheila.killebrew@davidsoncountync.gov</t>
  </si>
  <si>
    <t>M-TH:9:00 a.m.-8:00 p.m. Fri:9:00a.m.-5:30p.m. Sat-9:00a.m.-3:00p.m.</t>
  </si>
  <si>
    <t>NC0028</t>
  </si>
  <si>
    <t>371 N MAIN ST</t>
  </si>
  <si>
    <t>MOCKSVILLE</t>
  </si>
  <si>
    <t>DAVIE COUNTY PUBLIC LIBRARY</t>
  </si>
  <si>
    <t>DAVIE</t>
  </si>
  <si>
    <t>Jane S. McAllister</t>
  </si>
  <si>
    <t>(336) 753-6034</t>
  </si>
  <si>
    <t>(336) 751-1370</t>
  </si>
  <si>
    <t>jmcallister@daviecountync.gov</t>
  </si>
  <si>
    <t>Jane McAllister</t>
  </si>
  <si>
    <t>www.library.daviecounty.org/</t>
  </si>
  <si>
    <t>53593-83109</t>
  </si>
  <si>
    <t>M-Th 9-8:30; F 9-5:30; Sat 9-3; Sun 2-5</t>
  </si>
  <si>
    <t>NC0029</t>
  </si>
  <si>
    <t>PO BOX 930</t>
  </si>
  <si>
    <t>KENANSVILLE</t>
  </si>
  <si>
    <t>107 BOWDEN DR</t>
  </si>
  <si>
    <t>DUPLIN COUNTY LIBRARY</t>
  </si>
  <si>
    <t>DUPLIN</t>
  </si>
  <si>
    <t>Elizabeth Watson</t>
  </si>
  <si>
    <t>(910) 296-2117</t>
  </si>
  <si>
    <t>(910) 296-2172</t>
  </si>
  <si>
    <t>elizabeth.watson@duplincountync.com</t>
  </si>
  <si>
    <t>Shannon Sutton</t>
  </si>
  <si>
    <t>Library Assistant IV/Branch Coordinator/Interim Director</t>
  </si>
  <si>
    <t>shannon.sutton@duplincountync.com</t>
  </si>
  <si>
    <t>www.youseemore.com/duplin</t>
  </si>
  <si>
    <t>$46,651-$62,786</t>
  </si>
  <si>
    <t>DUPLIN COUNTY - DOROTHY WIGHTMAN LIBRARY</t>
  </si>
  <si>
    <t>M-F: 9:00 A.M. - 6:00 P.M.</t>
  </si>
  <si>
    <t>NC0030</t>
  </si>
  <si>
    <t>PO BOX 3809</t>
  </si>
  <si>
    <t>DURHAM</t>
  </si>
  <si>
    <t>300 N ROXBORO ST</t>
  </si>
  <si>
    <t>DURHAM COUNTY LIBRARY</t>
  </si>
  <si>
    <t>Tammy Baggett</t>
  </si>
  <si>
    <t>(919) 560-0164</t>
  </si>
  <si>
    <t>(919) 560-0137</t>
  </si>
  <si>
    <t>tbaggett@dconc.gov</t>
  </si>
  <si>
    <t>Kathy Makens</t>
  </si>
  <si>
    <t>Resources and Finance Officer</t>
  </si>
  <si>
    <t>(919) 560-0187</t>
  </si>
  <si>
    <t>kmakens@dconc.gov</t>
  </si>
  <si>
    <t>durhamcountylibrary.org</t>
  </si>
  <si>
    <t>84,444 -145,377</t>
  </si>
  <si>
    <t>Joel White</t>
  </si>
  <si>
    <t>jwhite@dconc.gov</t>
  </si>
  <si>
    <t>Monday, Tuesday, Thursday: 9:00 am - 9:00 pm; Wednesday: 9:00 am - 6:00 pm; Friday: 2:00 pm - 6:00 pm; Saturday: 9:30 am - 6:00 pm; Sunday 2:00 pm - 6:00 pm</t>
  </si>
  <si>
    <t>NC0007</t>
  </si>
  <si>
    <t>100 E COLONIAL AVE</t>
  </si>
  <si>
    <t>ELIZABETH CITY</t>
  </si>
  <si>
    <t>EAST ALBEMARLE REGIONAL LIBRARY</t>
  </si>
  <si>
    <t>PASQUOTANK</t>
  </si>
  <si>
    <t>Jonathan Wark</t>
  </si>
  <si>
    <t>(252) 335-2511</t>
  </si>
  <si>
    <t>(252) 335-2386</t>
  </si>
  <si>
    <t>jwark@earlibrary.org</t>
  </si>
  <si>
    <t>(252) 473-2372</t>
  </si>
  <si>
    <t>(252) 473-6034</t>
  </si>
  <si>
    <t>www.earlibrary.org</t>
  </si>
  <si>
    <t>53,223-79,010</t>
  </si>
  <si>
    <t>PASQUOTANK COUNTY LIBRARY</t>
  </si>
  <si>
    <t>Jackie king</t>
  </si>
  <si>
    <t>jking@earlibrary.org</t>
  </si>
  <si>
    <t>Mon, Wed,  Fri 8:30 AM to 6:30 PM, Tue &amp; Thur, 8:30 AM to 7 PM, Sat 10 AM to 2 PM</t>
  </si>
  <si>
    <t>NC0031</t>
  </si>
  <si>
    <t>909 MAIN ST</t>
  </si>
  <si>
    <t>TARBORO</t>
  </si>
  <si>
    <t>EDGECOMBE COUNTY MEMORIAL LIBRARY</t>
  </si>
  <si>
    <t>EDGECOMBE</t>
  </si>
  <si>
    <t>Roman Leary</t>
  </si>
  <si>
    <t>(252) 823-1141</t>
  </si>
  <si>
    <t>(252) 823-7699</t>
  </si>
  <si>
    <t>rleary@edgecombelibrary.org</t>
  </si>
  <si>
    <t>Mary S. Howard</t>
  </si>
  <si>
    <t>showard@edgecombelibrary.org</t>
  </si>
  <si>
    <t>www.edgecombelibrary.org</t>
  </si>
  <si>
    <t>M-Th 9am-9pm, F 9am-6pm, Sat 9am-5pm</t>
  </si>
  <si>
    <t>NC0075</t>
  </si>
  <si>
    <t>4276 W CHURCH ST</t>
  </si>
  <si>
    <t>FARMVILLE</t>
  </si>
  <si>
    <t>FARMVILLE PUBLIC LIBRARY</t>
  </si>
  <si>
    <t>PITT</t>
  </si>
  <si>
    <t>David Miller</t>
  </si>
  <si>
    <t>(252) 753-6713</t>
  </si>
  <si>
    <t>(252) 753-2855</t>
  </si>
  <si>
    <t>dmiller@farmville-nc.com</t>
  </si>
  <si>
    <t>www.farmvillelibrary.org</t>
  </si>
  <si>
    <t>M-F (9 am - 6 pm), Sat (9 am - 1 pm)</t>
  </si>
  <si>
    <t>NC0008</t>
  </si>
  <si>
    <t>33 FRYEMONT ST</t>
  </si>
  <si>
    <t>BRYSON CITY</t>
  </si>
  <si>
    <t>FONTANA REGIONAL LIBRARY</t>
  </si>
  <si>
    <t>SWAIN</t>
  </si>
  <si>
    <t>Karen Wallace</t>
  </si>
  <si>
    <t>(828) 524-3600</t>
  </si>
  <si>
    <t>(828) 488-2638</t>
  </si>
  <si>
    <t>kwallace@fontanalib.org</t>
  </si>
  <si>
    <t>Deb Lawley</t>
  </si>
  <si>
    <t>Finance Officer</t>
  </si>
  <si>
    <t>(828) 488-2382</t>
  </si>
  <si>
    <t>dlawley@fontanalib.org</t>
  </si>
  <si>
    <t>www.fontanalib.org</t>
  </si>
  <si>
    <t>ALBERT CARLTON-CASHIERS COMMUNITY LIBRARY</t>
  </si>
  <si>
    <t>P.O. BOX 2127</t>
  </si>
  <si>
    <t>CASHIERS</t>
  </si>
  <si>
    <t>249 FRANK ALLEN RD</t>
  </si>
  <si>
    <t>JACKSON</t>
  </si>
  <si>
    <t>Serenity Richards</t>
  </si>
  <si>
    <t>srichards@fontanalib.org</t>
  </si>
  <si>
    <t>Tu,W,F 10am - 5:30pm; Th 10am - 7pm; Sa 10am-4pm; closed Su,M</t>
  </si>
  <si>
    <t>NC0032</t>
  </si>
  <si>
    <t>660 W 5TH ST</t>
  </si>
  <si>
    <t>WINSTON-SALEM</t>
  </si>
  <si>
    <t>FORSYTH COUNTY PUBLIC LIBRARY</t>
  </si>
  <si>
    <t>FORSYTH</t>
  </si>
  <si>
    <t>Sylvia Sprinkle-Hamlin</t>
  </si>
  <si>
    <t>(336) 703-3016</t>
  </si>
  <si>
    <t>(336) 727-2549</t>
  </si>
  <si>
    <t>hamlinss@forsythlibrary.org</t>
  </si>
  <si>
    <t>hamlinss@forsyth.cc</t>
  </si>
  <si>
    <t>www.forsythlibrary.org</t>
  </si>
  <si>
    <t>82,243.50 - 133,660.80</t>
  </si>
  <si>
    <t>201 N. Chestnut Street</t>
  </si>
  <si>
    <t>660 WEST FIFTH STREET</t>
  </si>
  <si>
    <t>Elizabeth Skinner</t>
  </si>
  <si>
    <t>skinneej@forsyth.cc</t>
  </si>
  <si>
    <t>Monday- Wednesday - 9 AM - 9 PM; Thursday - Friday- 9 PM - 6 PM; Saturday - 9 AM-  5PM</t>
  </si>
  <si>
    <t>NC0033</t>
  </si>
  <si>
    <t>906 N MAIN ST</t>
  </si>
  <si>
    <t>LOUISBURG</t>
  </si>
  <si>
    <t>FRANKLIN COUNTY LIBRARY</t>
  </si>
  <si>
    <t>FRANKLIN</t>
  </si>
  <si>
    <t>Holt Kornegay</t>
  </si>
  <si>
    <t>(919) 496-2111</t>
  </si>
  <si>
    <t>(919) 496-1339</t>
  </si>
  <si>
    <t>hkornegay@franklincountync.us</t>
  </si>
  <si>
    <t>Wayne Hunt</t>
  </si>
  <si>
    <t>Administrative Support Specialist</t>
  </si>
  <si>
    <t>whunt@franklincountync.us</t>
  </si>
  <si>
    <t>www.franklincountync.us/services/library</t>
  </si>
  <si>
    <t>59290-84701</t>
  </si>
  <si>
    <t>Mon-Fri 10A-7P Sat 10A-5P</t>
  </si>
  <si>
    <t>NC0105</t>
  </si>
  <si>
    <t>1555 East Garrison Boulevard</t>
  </si>
  <si>
    <t>GASTONIA</t>
  </si>
  <si>
    <t>Gastonia</t>
  </si>
  <si>
    <t>GASTON COUNTY PUBLIC LIBRARY</t>
  </si>
  <si>
    <t>GASTON</t>
  </si>
  <si>
    <t>Laurel R. Morris</t>
  </si>
  <si>
    <t>(704) 868-2164</t>
  </si>
  <si>
    <t>(704) 853-6012</t>
  </si>
  <si>
    <t>laurel.morris@gastongov.com</t>
  </si>
  <si>
    <t>www.gastonlibrary.org</t>
  </si>
  <si>
    <t>$72,442 - $112,289</t>
  </si>
  <si>
    <t>GASTON COUNTY PUBLIC LIBRARY (REGIONAL HEADQUARTERS)</t>
  </si>
  <si>
    <t>1555 E. GARRISON BLVD</t>
  </si>
  <si>
    <t>1555 E GARRISON BLVD</t>
  </si>
  <si>
    <t>Gaston</t>
  </si>
  <si>
    <t>Laurel Hicks</t>
  </si>
  <si>
    <t>laurel.hicks@gastongov.com</t>
  </si>
  <si>
    <t>M,T,Th10-9,W,Sa10-6,F10-2</t>
  </si>
  <si>
    <t>NC0099</t>
  </si>
  <si>
    <t>122 VAN NORDEN ST</t>
  </si>
  <si>
    <t>GEORGE H. AND LAURA E. BROWN PUBLIC LIBRARY</t>
  </si>
  <si>
    <t>GLORIA JEAN. MOORE</t>
  </si>
  <si>
    <t>(252) 975-9356</t>
  </si>
  <si>
    <t>(252) 975-2015</t>
  </si>
  <si>
    <t>gmoore@washingtonnc.gov</t>
  </si>
  <si>
    <t>Gloria J. Moore</t>
  </si>
  <si>
    <t>www.youseemore.com/brown</t>
  </si>
  <si>
    <t>$49,357 - $73,048</t>
  </si>
  <si>
    <t>GLORIA J. MOORE</t>
  </si>
  <si>
    <t>M-F 10 a.m. - 7 p.m.,  Sat. 10 a.m.- 3 p.m., Sun. 1 - 6 p.m..</t>
  </si>
  <si>
    <t>NC0034</t>
  </si>
  <si>
    <t>PO BOX 339</t>
  </si>
  <si>
    <t>OXFORD</t>
  </si>
  <si>
    <t>210 MAIN ST</t>
  </si>
  <si>
    <t>GRANVILLE COUNTY LIBRARY SYSTEM</t>
  </si>
  <si>
    <t>GRANVILLE</t>
  </si>
  <si>
    <t>Jonathan Bradsher</t>
  </si>
  <si>
    <t>(919) 693-1121</t>
  </si>
  <si>
    <t>(919) 693-2244</t>
  </si>
  <si>
    <t>Jonathan.bradsher@granvillecounty.org</t>
  </si>
  <si>
    <t>jonathan.bradsher@granvillecounty.org</t>
  </si>
  <si>
    <t>www.granville.lib.nc.us</t>
  </si>
  <si>
    <t>40157-70833</t>
  </si>
  <si>
    <t>RICHARD H. THORNTON LIBRARY</t>
  </si>
  <si>
    <t>JONATHAN BRADSHER</t>
  </si>
  <si>
    <t>JONATHAN.BRADSHER@GRANVILLECOUNTY.ORG</t>
  </si>
  <si>
    <t>10am-8pm (Mon-Th), 10am-5pm (Fr &amp; Sat), 1pm-5pm (Sun)</t>
  </si>
  <si>
    <t>NC0035</t>
  </si>
  <si>
    <t>PO BOX 3178</t>
  </si>
  <si>
    <t>GREENSBORO</t>
  </si>
  <si>
    <t>219 N CHURCH ST</t>
  </si>
  <si>
    <t>GREENSBORO PUBLIC LIBRARY</t>
  </si>
  <si>
    <t>GUILFORD</t>
  </si>
  <si>
    <t>Brigitte H. Blanton</t>
  </si>
  <si>
    <t>(336) 373-2716</t>
  </si>
  <si>
    <t>(336) 333-6781</t>
  </si>
  <si>
    <t>brigitte.blanton@greensboro-nc.gov</t>
  </si>
  <si>
    <t>Dena Keesee</t>
  </si>
  <si>
    <t>(336) 373-2698</t>
  </si>
  <si>
    <t>dena.keesee@greensboro-nc.gov</t>
  </si>
  <si>
    <t>www.greensborolibrary.org</t>
  </si>
  <si>
    <t>97,343-162,238</t>
  </si>
  <si>
    <t>Brigitte Blanton</t>
  </si>
  <si>
    <t>M-F=9am-9pm;Sat=9am-6pm;Sun=2-6pm</t>
  </si>
  <si>
    <t>NC0062</t>
  </si>
  <si>
    <t>205 BRECKENRIDGE ST</t>
  </si>
  <si>
    <t>HENDERSON</t>
  </si>
  <si>
    <t>H. LESLIE PERRY MEMORIAL LIBRARY</t>
  </si>
  <si>
    <t>VANCE</t>
  </si>
  <si>
    <t>Patti McAnally</t>
  </si>
  <si>
    <t>(252) 438-3316</t>
  </si>
  <si>
    <t>(252) 438-3744</t>
  </si>
  <si>
    <t>pmcanally@perrylibrary.org</t>
  </si>
  <si>
    <t>www.perrylibrary.org</t>
  </si>
  <si>
    <t>$46,992-$82,716</t>
  </si>
  <si>
    <t>PERRY MEMORIAL LIBRARY</t>
  </si>
  <si>
    <t>M-Tu noon-8pm; W-Th 10am-8pm; F 10am-6pm; Sat-Sun 1pm-5pm</t>
  </si>
  <si>
    <t>NC0036</t>
  </si>
  <si>
    <t>PO BOX 97</t>
  </si>
  <si>
    <t>HALIFAX</t>
  </si>
  <si>
    <t>33 GRANVILLE ST</t>
  </si>
  <si>
    <t>HALIFAX COUNTY LIBRARY SYSTEM</t>
  </si>
  <si>
    <t>Virginia Orvedahl</t>
  </si>
  <si>
    <t>(252) 583-3631</t>
  </si>
  <si>
    <t>(252) 583-8661</t>
  </si>
  <si>
    <t>orvedahlg@halifaxnc.com</t>
  </si>
  <si>
    <t>Ginny Orvedahl</t>
  </si>
  <si>
    <t>www.halifaxnc.libguides.com/hcl</t>
  </si>
  <si>
    <t>$50,668-82,251</t>
  </si>
  <si>
    <t>HALIFAX COUNTY LIBRARY</t>
  </si>
  <si>
    <t>Barbara Valdes</t>
  </si>
  <si>
    <t>bav1968@gmail.com</t>
  </si>
  <si>
    <t>MON: 8:30 AM TO 7:00 PM; TUES-FRI. 8:30 AM TO 5:00 PM; SAT. 9:00 AM TO 12:30 PM</t>
  </si>
  <si>
    <t>NC0037</t>
  </si>
  <si>
    <t>PO BOX 1149</t>
  </si>
  <si>
    <t>LILLINGTON</t>
  </si>
  <si>
    <t>601 S MAIN ST</t>
  </si>
  <si>
    <t>HARNETT COUNTY PUBLIC LIBRARY</t>
  </si>
  <si>
    <t>HARNETT</t>
  </si>
  <si>
    <t>Patrick Fitzgerald</t>
  </si>
  <si>
    <t>(910) 893-3446</t>
  </si>
  <si>
    <t>(910) 893-3001</t>
  </si>
  <si>
    <t>pfitzgerald@harnett.org</t>
  </si>
  <si>
    <t>www.harnett.org/library</t>
  </si>
  <si>
    <t>$55,510-$86040</t>
  </si>
  <si>
    <t>M-TH 9:00AM-8:00PM; F 9:00AM-5:00PM; SA 9:00AM-1:00PM</t>
  </si>
  <si>
    <t>NC0102</t>
  </si>
  <si>
    <t>114 W CHURCH ST</t>
  </si>
  <si>
    <t>NASHVILLE</t>
  </si>
  <si>
    <t>HAROLD D. COOLEY LIBRARY</t>
  </si>
  <si>
    <t>Brian K. Booth</t>
  </si>
  <si>
    <t>(252) 459-2106</t>
  </si>
  <si>
    <t>(252) 459-8819</t>
  </si>
  <si>
    <t>brian.booth@townofnashvillenc.gov</t>
  </si>
  <si>
    <t>Brian Booth</t>
  </si>
  <si>
    <t>www.youseemore.com/cooleylibrary/default.asp</t>
  </si>
  <si>
    <t>37,368-55,210</t>
  </si>
  <si>
    <t>M-F 9:00-6:00; Sa 9:00-3:00</t>
  </si>
  <si>
    <t>NC0038</t>
  </si>
  <si>
    <t>678 S HAYWOOD ST</t>
  </si>
  <si>
    <t>WAYNESVILLE</t>
  </si>
  <si>
    <t>HAYWOOD COUNTY PUBLIC LIBRARY</t>
  </si>
  <si>
    <t>HAYWOOD</t>
  </si>
  <si>
    <t>Sharon Woodrow</t>
  </si>
  <si>
    <t>(828) 356-2504</t>
  </si>
  <si>
    <t>(828) 452-6746</t>
  </si>
  <si>
    <t>swoodrow@haywoodnc.net</t>
  </si>
  <si>
    <t>(828) 452-5464</t>
  </si>
  <si>
    <t>www.haywoodlibrary.org</t>
  </si>
  <si>
    <t>M,T,W,F 9-6 TH 9-7 S 9-5</t>
  </si>
  <si>
    <t>NC0039</t>
  </si>
  <si>
    <t>301 N WASHINGTON ST</t>
  </si>
  <si>
    <t>HENDERSONVILLE</t>
  </si>
  <si>
    <t>HENDERSON COUNTY PUBLIC LIBRARY</t>
  </si>
  <si>
    <t>Trina Rushing</t>
  </si>
  <si>
    <t>(828) 697-4725</t>
  </si>
  <si>
    <t>(828) 692-8449</t>
  </si>
  <si>
    <t>trushing@henderson.lib.nc.us</t>
  </si>
  <si>
    <t>www.henderson.lib.nc.us</t>
  </si>
  <si>
    <t>66,592 - 107,367</t>
  </si>
  <si>
    <t>Mon-Thur 9-8, Fri-Sat 9-5</t>
  </si>
  <si>
    <t>NC0079</t>
  </si>
  <si>
    <t>375 3RD ST NE</t>
  </si>
  <si>
    <t>HICKORY</t>
  </si>
  <si>
    <t>HICKORY PUBLIC LIBRARY</t>
  </si>
  <si>
    <t>Sarah Greene</t>
  </si>
  <si>
    <t>(828) 261-2275</t>
  </si>
  <si>
    <t>(828) 304-0023</t>
  </si>
  <si>
    <t>sgreene@hickorync.gov</t>
  </si>
  <si>
    <t>Erin Clawson</t>
  </si>
  <si>
    <t>(828) 261-2276</t>
  </si>
  <si>
    <t>eclawson@hickorync.gov</t>
  </si>
  <si>
    <t>www.hickorync.gov/library</t>
  </si>
  <si>
    <t>69423-125755</t>
  </si>
  <si>
    <t>PATRICK BEAVER MEMORIAL LIBRARY</t>
  </si>
  <si>
    <t>M-TH: 9am-9pm, F-SA: 9am-5pm</t>
  </si>
  <si>
    <t>NC0080</t>
  </si>
  <si>
    <t>PO BOX 2530</t>
  </si>
  <si>
    <t>HIGH POINT</t>
  </si>
  <si>
    <t>901 N MAIN ST</t>
  </si>
  <si>
    <t>HIGH POINT PUBLIC LIBRARY</t>
  </si>
  <si>
    <t>Mary M. Sizemore</t>
  </si>
  <si>
    <t>(336) 883-3694</t>
  </si>
  <si>
    <t>(336) 883-3636</t>
  </si>
  <si>
    <t>mary.sizemore@highpointnc.gov</t>
  </si>
  <si>
    <t>Lorrie Russell</t>
  </si>
  <si>
    <t>(336) 883-3644</t>
  </si>
  <si>
    <t>lorrie.russell@highpointnc.gov</t>
  </si>
  <si>
    <t>www.highpointpubliclibrary.com</t>
  </si>
  <si>
    <t>$79,862-$136,922</t>
  </si>
  <si>
    <t>Mary Sizemore</t>
  </si>
  <si>
    <t>M-Th 10:00 am -8:00pm; F 10:00 am - 6:00 pm; Sat noon - 6:00 pm; Sun 1:30 pm - 5:30 pm</t>
  </si>
  <si>
    <t>NC0040</t>
  </si>
  <si>
    <t>PO BOX 1810</t>
  </si>
  <si>
    <t>STATESVILLE</t>
  </si>
  <si>
    <t>201 N TRADD ST</t>
  </si>
  <si>
    <t>IREDELL COUNTY LIBRARY</t>
  </si>
  <si>
    <t>IREDELL</t>
  </si>
  <si>
    <t>Steve Messick</t>
  </si>
  <si>
    <t>(704) 878-3092</t>
  </si>
  <si>
    <t>(704) 878-5449</t>
  </si>
  <si>
    <t>smessick@iredell.lib.nc.us</t>
  </si>
  <si>
    <t>www.iredell.lib.nc.us</t>
  </si>
  <si>
    <t>$62,352-$96,706</t>
  </si>
  <si>
    <t>Peggy Carter</t>
  </si>
  <si>
    <t>pcarter@iredell.lib.nc.us</t>
  </si>
  <si>
    <t>M-Th 9am-9pm;F-S 9am-6pm</t>
  </si>
  <si>
    <t>NC0100</t>
  </si>
  <si>
    <t>100 S PIEDMONT AVE</t>
  </si>
  <si>
    <t>KINGS MOUNTAIN</t>
  </si>
  <si>
    <t>JACOB MAUNEY MEMORIAL LIBRARY</t>
  </si>
  <si>
    <t>Sharon Stack</t>
  </si>
  <si>
    <t>(704) 739-2371</t>
  </si>
  <si>
    <t>(704) 734-4499</t>
  </si>
  <si>
    <t>sstack@mauneylibrary.org</t>
  </si>
  <si>
    <t>(704) 734-4535</t>
  </si>
  <si>
    <t>mauneylibrary.org</t>
  </si>
  <si>
    <t>41,068 to 60,966</t>
  </si>
  <si>
    <t>M 9am to 8pm, T 9am to 8pm, W 9am to 6pm, TH 9 am to 6pm, F 9am to 5 pm, S 9am to 1pm</t>
  </si>
  <si>
    <t>NC0042</t>
  </si>
  <si>
    <t>107 HAWKINS AVE</t>
  </si>
  <si>
    <t>SANFORD</t>
  </si>
  <si>
    <t>LEE COUNTY LIBRARY</t>
  </si>
  <si>
    <t>LEE</t>
  </si>
  <si>
    <t>Susan Benning</t>
  </si>
  <si>
    <t>(919) 718-4665</t>
  </si>
  <si>
    <t>(919) 775-1832</t>
  </si>
  <si>
    <t>sbenning@leecountync.gov</t>
  </si>
  <si>
    <t>www.leecountync.gov/library</t>
  </si>
  <si>
    <t>55,000-75,000</t>
  </si>
  <si>
    <t>LEE COUNTY LIBRARY SYSTEM</t>
  </si>
  <si>
    <t>M, TH,F 9-6,Tues-Wed 9-9,Sat 10-2</t>
  </si>
  <si>
    <t>NC0106</t>
  </si>
  <si>
    <t>306 W MAIN ST</t>
  </si>
  <si>
    <t>LINCOLNTON</t>
  </si>
  <si>
    <t>LINCOLN COUNTY PUBLIC LIBRARY</t>
  </si>
  <si>
    <t>LINCOLN</t>
  </si>
  <si>
    <t>Jennifer Sackett</t>
  </si>
  <si>
    <t>(704) 735-8044</t>
  </si>
  <si>
    <t>(704) 732-9042</t>
  </si>
  <si>
    <t>jsackett@lincolncounty.org</t>
  </si>
  <si>
    <t>Stephanie Green</t>
  </si>
  <si>
    <t>sgreen@lincolncounty.org</t>
  </si>
  <si>
    <t>www.mylincolnlibrary.org</t>
  </si>
  <si>
    <t>$61,401 - $93,683</t>
  </si>
  <si>
    <t>CHARLES R. JONAS LIBRARY</t>
  </si>
  <si>
    <t>Helena Brittain</t>
  </si>
  <si>
    <t>hbrittain@lincolncounty.org</t>
  </si>
  <si>
    <t>M, T, Thurs. 9am to 9pm, Wed. 10am to 6pm, Fri. &amp; Sat. 9am to 6pm</t>
  </si>
  <si>
    <t>NC0043</t>
  </si>
  <si>
    <t>1335 N MAIN ST</t>
  </si>
  <si>
    <t>MARSHALL</t>
  </si>
  <si>
    <t>MADISON COUNTY PUBLIC LIBRARY</t>
  </si>
  <si>
    <t>MADISON</t>
  </si>
  <si>
    <t>Melanie U. Morgan</t>
  </si>
  <si>
    <t>(828) 649-3741</t>
  </si>
  <si>
    <t>(828) 649-3504</t>
  </si>
  <si>
    <t>mmorgan@madisoncountync.gov</t>
  </si>
  <si>
    <t>www.madisoncountylibrary.net</t>
  </si>
  <si>
    <t>45,000-55,000</t>
  </si>
  <si>
    <t>Melanie Morgan</t>
  </si>
  <si>
    <t>Monday: 9:00 am to 7:00 pm Tuesday, Wednesday, and Thursday: 9:00 am to 6:00 pm Friday: 9:00 am to 5:30 pm Saturday: 9:00 am to 1:00 pm</t>
  </si>
  <si>
    <t>NC0044</t>
  </si>
  <si>
    <t>90 W COURT ST</t>
  </si>
  <si>
    <t>MARION</t>
  </si>
  <si>
    <t>MCDOWELL COUNTY PUBLIC LIBRARY</t>
  </si>
  <si>
    <t>MCDOWELL</t>
  </si>
  <si>
    <t>Elizabeth House</t>
  </si>
  <si>
    <t>(828) 652-3858</t>
  </si>
  <si>
    <t>(828) 652-2098</t>
  </si>
  <si>
    <t>ehouse@mcdowellpubliclibrary.org</t>
  </si>
  <si>
    <t>www.mcdowellpubliclibrary.org</t>
  </si>
  <si>
    <t>49,500-68,376</t>
  </si>
  <si>
    <t>MWF 10-5:30, TTh 10-7, Sat 11-5</t>
  </si>
  <si>
    <t>NC0083</t>
  </si>
  <si>
    <t>304 S MAIN ST</t>
  </si>
  <si>
    <t>MOORESVILLE</t>
  </si>
  <si>
    <t>MOORESVILLE PUBLIC LIBRARY</t>
  </si>
  <si>
    <t>John A. Pritchard</t>
  </si>
  <si>
    <t>(704) 660-3272</t>
  </si>
  <si>
    <t>(704) 660-3292</t>
  </si>
  <si>
    <t>jpritchard@ci.mooresville.nc.us</t>
  </si>
  <si>
    <t>Neal Martin</t>
  </si>
  <si>
    <t>(704) 799-4203</t>
  </si>
  <si>
    <t>(704) 663-2459</t>
  </si>
  <si>
    <t>nmartin@ci.mooresville.nc.us</t>
  </si>
  <si>
    <t>www.mooresvillelibrary.org</t>
  </si>
  <si>
    <t>64585-101008</t>
  </si>
  <si>
    <t>John Pritchard</t>
  </si>
  <si>
    <t>M-Th, 9-9; F, 9-6; Sa, 10-3</t>
  </si>
  <si>
    <t>NC0011</t>
  </si>
  <si>
    <t>11 BLUMENTHAL ST</t>
  </si>
  <si>
    <t>MURPHY</t>
  </si>
  <si>
    <t>NANTAHALA REGIONAL LIBRARY</t>
  </si>
  <si>
    <t>CHEROKEE</t>
  </si>
  <si>
    <t>Daphne Childres</t>
  </si>
  <si>
    <t>(828) 837-2025</t>
  </si>
  <si>
    <t>(828) 837-6416</t>
  </si>
  <si>
    <t>dchildres@nantahalalibrary.org</t>
  </si>
  <si>
    <t>Daphne Childres Simmons</t>
  </si>
  <si>
    <t>www.nantahalalibrary.org</t>
  </si>
  <si>
    <t>ANDREWS PUBLIC LIBRARY</t>
  </si>
  <si>
    <t>PO DRAWER 700</t>
  </si>
  <si>
    <t>ANDREWS</t>
  </si>
  <si>
    <t>871 MAIN ST</t>
  </si>
  <si>
    <t>Jane Blue</t>
  </si>
  <si>
    <t>jblue@nantahalalibrary.org</t>
  </si>
  <si>
    <t>Mon. &amp; Wed. 8:30 a.m.-6 p.m.; Tues. &amp; Thur. 8:30 a.m.-8 p.m.; Fri. 9 a.m.-6 p.m.; &amp; Sat. 9 a.m.-3 p.m.</t>
  </si>
  <si>
    <t>NC0012</t>
  </si>
  <si>
    <t>510 N QUEEN ST</t>
  </si>
  <si>
    <t>KINSTON</t>
  </si>
  <si>
    <t>NEUSE REGIONAL LIBRARY</t>
  </si>
  <si>
    <t>Agnes W. Ho</t>
  </si>
  <si>
    <t>(252) 527-7066</t>
  </si>
  <si>
    <t>(252) 527-8220</t>
  </si>
  <si>
    <t>aho@neuselibrary.org</t>
  </si>
  <si>
    <t>Stephanie Brown</t>
  </si>
  <si>
    <t>sbrown@neuselibrary.org</t>
  </si>
  <si>
    <t>www.neuselibrary.org</t>
  </si>
  <si>
    <t>81696-</t>
  </si>
  <si>
    <t>KINSTON-LENOIR COUNTY PUBLIC LIBRARY</t>
  </si>
  <si>
    <t>Mon - Thurs 9:00am - 9:00pm, Fri &amp; Sat 9:00am - 6:00pm, Sun 2:00 pm - 6:00 pm</t>
  </si>
  <si>
    <t>NC0047</t>
  </si>
  <si>
    <t>201 CHESTNUT ST</t>
  </si>
  <si>
    <t>WILMINGTON</t>
  </si>
  <si>
    <t>NEW HANOVER COUNTY PUBLIC LIBRARY</t>
  </si>
  <si>
    <t>county</t>
  </si>
  <si>
    <t>NEW HANOVER</t>
  </si>
  <si>
    <t>HARRY TUCHMAYER</t>
  </si>
  <si>
    <t>(910) 798-6321</t>
  </si>
  <si>
    <t>(910) 798-6312</t>
  </si>
  <si>
    <t>HTUCHMAYER@NHCGOV.COM</t>
  </si>
  <si>
    <t>YVETTE MAYS</t>
  </si>
  <si>
    <t>ADMIN SUPPORT SPECIALIST</t>
  </si>
  <si>
    <t>(910) 798-6309</t>
  </si>
  <si>
    <t>YMAYS@NHCGOV.COM</t>
  </si>
  <si>
    <t>WWW.NHCLIBRARY.ORG</t>
  </si>
  <si>
    <t>91,470 - 155,499</t>
  </si>
  <si>
    <t>MON &amp; TUE 9 TO 8, WED &amp; THURS 9 TO 6, FRI &amp; SAT 9 TO 5, SUN 1 TO 5</t>
  </si>
  <si>
    <t>NC0013</t>
  </si>
  <si>
    <t>111 N FRONT ST</t>
  </si>
  <si>
    <t>ELKIN</t>
  </si>
  <si>
    <t>NORTHWESTERN REGIONAL LIBRARY</t>
  </si>
  <si>
    <t>SURRY</t>
  </si>
  <si>
    <t>John Hedrick</t>
  </si>
  <si>
    <t>(336) 835-4894</t>
  </si>
  <si>
    <t>(336) 835-1356</t>
  </si>
  <si>
    <t>jhedrick@nwrl.org</t>
  </si>
  <si>
    <t>www.nwrl.org</t>
  </si>
  <si>
    <t>$50,146-$75,219</t>
  </si>
  <si>
    <t>ALLEGHANY COUNTY PUBLIC LIBRARY</t>
  </si>
  <si>
    <t>PO BOX 656</t>
  </si>
  <si>
    <t>SPARTA</t>
  </si>
  <si>
    <t>122 N MAIN ST</t>
  </si>
  <si>
    <t>ALLEGHANY</t>
  </si>
  <si>
    <t>Debbie Brewer</t>
  </si>
  <si>
    <t>dbrewer@nwrl.org</t>
  </si>
  <si>
    <t>M Thurs:8:30 a.m.-6:00 p.m.; Tues. Wed. Fri.: 8:30 a.m. - 5:30 p.m.; Sat. : 8:30 a.m. -1:30 p.m.</t>
  </si>
  <si>
    <t>NC0048</t>
  </si>
  <si>
    <t>58 DORIS AVENUE E</t>
  </si>
  <si>
    <t>JACKSONVILLE</t>
  </si>
  <si>
    <t>ONSLOW COUNTY PUBLIC LIBRARY</t>
  </si>
  <si>
    <t>ONSLOW</t>
  </si>
  <si>
    <t>Estell Carter</t>
  </si>
  <si>
    <t>(910) 455-7350</t>
  </si>
  <si>
    <t>(910) 455-3974</t>
  </si>
  <si>
    <t>estell_carter@onslowcountync.gov</t>
  </si>
  <si>
    <t>Estell_Carter@onslowcountync.gov</t>
  </si>
  <si>
    <t>www.onslowcountync.gov/library/</t>
  </si>
  <si>
    <t>70,196 to 112,314</t>
  </si>
  <si>
    <t>Mon-Thurs, 9a-9p Fri, Sat 9a-6p, Sun 1p-5p</t>
  </si>
  <si>
    <t>NC0108</t>
  </si>
  <si>
    <t>137 W MARGARET LN</t>
  </si>
  <si>
    <t>HILLSBOROUGH</t>
  </si>
  <si>
    <t>ORANGE COUNTY PUBLIC LIBRARY</t>
  </si>
  <si>
    <t>Lucinda Munger</t>
  </si>
  <si>
    <t>(919) 245-2528</t>
  </si>
  <si>
    <t>(919) 644-3372</t>
  </si>
  <si>
    <t>lmunger@orangecountync.gov</t>
  </si>
  <si>
    <t>Andrea Tullos</t>
  </si>
  <si>
    <t>Assistant Library Director</t>
  </si>
  <si>
    <t>(919) 245-2529</t>
  </si>
  <si>
    <t>atullos@orangecountync.gov</t>
  </si>
  <si>
    <t>http://www.orangecountync.gov/departments/library/index.php</t>
  </si>
  <si>
    <t>75,967-124,480</t>
  </si>
  <si>
    <t>Hillsborough</t>
  </si>
  <si>
    <t>Orange</t>
  </si>
  <si>
    <t>M-Th 9a-8pm: F-Sat: 9a-6p; Sun 12p-6p</t>
  </si>
  <si>
    <t>NC0049</t>
  </si>
  <si>
    <t>PO BOX 879</t>
  </si>
  <si>
    <t>BURGAW</t>
  </si>
  <si>
    <t>103 S COWAN ST</t>
  </si>
  <si>
    <t>PENDER COUNTY PUBLIC LIBRARY</t>
  </si>
  <si>
    <t>PENDER</t>
  </si>
  <si>
    <t>Mike Taylor</t>
  </si>
  <si>
    <t>(910) 259-5113</t>
  </si>
  <si>
    <t>mtaylor@pendercountync.gov</t>
  </si>
  <si>
    <t>Michael Taylor</t>
  </si>
  <si>
    <t>www1.youseemore.com/penderpl</t>
  </si>
  <si>
    <t>$58,655 - $93,848</t>
  </si>
  <si>
    <t>Mon. Wed. Fri. 10am-6pm; Tue. Thur. 10am-7pm; Sat. 10am-2pm</t>
  </si>
  <si>
    <t>NC0109</t>
  </si>
  <si>
    <t>319 S MAIN ST</t>
  </si>
  <si>
    <t>ROXBORO</t>
  </si>
  <si>
    <t>PERSON COUNTY PUBLIC LIBRARY</t>
  </si>
  <si>
    <t>PERSON</t>
  </si>
  <si>
    <t>Christy M Bondy</t>
  </si>
  <si>
    <t>(336) 597-7881</t>
  </si>
  <si>
    <t>(336) 597-5081</t>
  </si>
  <si>
    <t>cbondy@personcounty.net</t>
  </si>
  <si>
    <t>Christy Bondy</t>
  </si>
  <si>
    <t>www.personcounty.net/index.aspx?page=176</t>
  </si>
  <si>
    <t>$51,750-$80,213</t>
  </si>
  <si>
    <t>319 S. MAIN STREET</t>
  </si>
  <si>
    <t>Mon.- Thurs 9-6, Fri. 9-5, Sat. 10-4</t>
  </si>
  <si>
    <t>NC0014</t>
  </si>
  <si>
    <t>201 E THIRD ST</t>
  </si>
  <si>
    <t>PLYMOUTH</t>
  </si>
  <si>
    <t>PETTIGREW REGIONAL LIBRARY</t>
  </si>
  <si>
    <t>CHOWAN, PERQUIMANS,</t>
  </si>
  <si>
    <t>Judi Bugniazet</t>
  </si>
  <si>
    <t>(252) 793-2875</t>
  </si>
  <si>
    <t>(252) 793-2818</t>
  </si>
  <si>
    <t>jbugniazet@pettigrewlibraries.org</t>
  </si>
  <si>
    <t>(252) 793-2715</t>
  </si>
  <si>
    <t>www.pettigrewlibraries.org</t>
  </si>
  <si>
    <t>51,350-65,537</t>
  </si>
  <si>
    <t>PERQUIMANS COUNTY LIBRARY</t>
  </si>
  <si>
    <t>110 W ACADEMY ST</t>
  </si>
  <si>
    <t>PERQUIMANS</t>
  </si>
  <si>
    <t>Anita Bennett</t>
  </si>
  <si>
    <t>abennett@pettigrewlibraries.org</t>
  </si>
  <si>
    <t>NC0051</t>
  </si>
  <si>
    <t>1289 W MILLS ST</t>
  </si>
  <si>
    <t>POLK COUNTY PUBLIC LIBRARY</t>
  </si>
  <si>
    <t>POLK</t>
  </si>
  <si>
    <t>Rishara Finsel</t>
  </si>
  <si>
    <t>(828) 894-8721</t>
  </si>
  <si>
    <t>(828) 894-2761</t>
  </si>
  <si>
    <t>rfinsel@polklibrary.org</t>
  </si>
  <si>
    <t>(828) 897-2761</t>
  </si>
  <si>
    <t>www.polklibrary.org</t>
  </si>
  <si>
    <t>41,864 - 68587</t>
  </si>
  <si>
    <t>828 894-8721</t>
  </si>
  <si>
    <t>Wanangwa Dever</t>
  </si>
  <si>
    <t>Mon &amp; Fri: 9-6; Tues-Thurs: 9-8; Sat: 9-4</t>
  </si>
  <si>
    <t>NC0041</t>
  </si>
  <si>
    <t>305 MARKET ST</t>
  </si>
  <si>
    <t>SMITHFIELD</t>
  </si>
  <si>
    <t>PUBLIC LIBRARY OF JOHNSTON COUNTY &amp; SMITHFIELD</t>
  </si>
  <si>
    <t>JOHNSTON</t>
  </si>
  <si>
    <t>Margaret Marshall</t>
  </si>
  <si>
    <t>(919) 934-8146</t>
  </si>
  <si>
    <t>(919) 934-8084</t>
  </si>
  <si>
    <t>mmarshall@pljcs.org</t>
  </si>
  <si>
    <t>www.pljcs.org</t>
  </si>
  <si>
    <t>52527-89161</t>
  </si>
  <si>
    <t>PUBLIC LIBRARY OF JOHNSTON CNTY &amp; SMITHFIELD</t>
  </si>
  <si>
    <t>M&amp;Th 9-8, T,W,F 9-5:30, Sa 9-5</t>
  </si>
  <si>
    <t>NC0052</t>
  </si>
  <si>
    <t>201 WORTH ST</t>
  </si>
  <si>
    <t>ASHEBORO</t>
  </si>
  <si>
    <t>RANDOLPH PUBLIC LIBRARY</t>
  </si>
  <si>
    <t>RANDOLPH</t>
  </si>
  <si>
    <t>ROSS HOLT</t>
  </si>
  <si>
    <t>(336) 318-6806</t>
  </si>
  <si>
    <t>(336) 318-6823</t>
  </si>
  <si>
    <t>rholt@randolphlibrary.org</t>
  </si>
  <si>
    <t>Linda Shirley</t>
  </si>
  <si>
    <t>Business Manager</t>
  </si>
  <si>
    <t>(336) 318-6812</t>
  </si>
  <si>
    <t>(336) 318-6809</t>
  </si>
  <si>
    <t>lsshirley@randolphlibrary.org</t>
  </si>
  <si>
    <t>www.randolphlibrary.org</t>
  </si>
  <si>
    <t>62899-96845</t>
  </si>
  <si>
    <t>Ross Holt</t>
  </si>
  <si>
    <t>9-9 M-TH 9-6 F 9-5 S</t>
  </si>
  <si>
    <t>NC0088</t>
  </si>
  <si>
    <t>319 ROANOKE AVE</t>
  </si>
  <si>
    <t>ROANOKE RAPIDS</t>
  </si>
  <si>
    <t>ROANOKE RAPIDS PUBLIC LIBRARY</t>
  </si>
  <si>
    <t>Jeffrey C. Watson</t>
  </si>
  <si>
    <t>(252) 533-2890</t>
  </si>
  <si>
    <t>(252) 533-2892</t>
  </si>
  <si>
    <t>jwatson@roanokerapidsnc.com</t>
  </si>
  <si>
    <t>Head Librarian</t>
  </si>
  <si>
    <t>www.youseemore.com/RoanokeRapids/</t>
  </si>
  <si>
    <t>Mon-Tue 10 am - 7 pm; Wed-Fri 10 am - 6 pm; Sat 10 am - 3 pm</t>
  </si>
  <si>
    <t>NC0053</t>
  </si>
  <si>
    <t>PO BOX 988</t>
  </si>
  <si>
    <t>LUMBERTON</t>
  </si>
  <si>
    <t>101 N CHESTNUT ST</t>
  </si>
  <si>
    <t>ROBESON COUNTY PUBLIC LIBRARY</t>
  </si>
  <si>
    <t>ROBESON</t>
  </si>
  <si>
    <t>Katie Fountain</t>
  </si>
  <si>
    <t>(910) 738-4859</t>
  </si>
  <si>
    <t>(910) 739-8321</t>
  </si>
  <si>
    <t>khuneycutt@robesoncountylibrary.org</t>
  </si>
  <si>
    <t>www.robesoncountylibrary.org</t>
  </si>
  <si>
    <t>Mon, Wed, Fri and Sat. 9 a.m.-6 p.m., Tues, Thurs. 9 a.m.-9 p.m.</t>
  </si>
  <si>
    <t>NC0054</t>
  </si>
  <si>
    <t>527 BOONE RD</t>
  </si>
  <si>
    <t>EDEN</t>
  </si>
  <si>
    <t>ROCKINGHAM COUNTY PUBLIC LIBRARY</t>
  </si>
  <si>
    <t>ROCKINGHAM</t>
  </si>
  <si>
    <t>Michael P. Roche</t>
  </si>
  <si>
    <t>(336) 627-1106</t>
  </si>
  <si>
    <t>(336) 623-1258</t>
  </si>
  <si>
    <t>mproche@rcpl.org</t>
  </si>
  <si>
    <t>Cathy Lemons</t>
  </si>
  <si>
    <t>clemons@rcpl.org</t>
  </si>
  <si>
    <t>www.rcpl.org</t>
  </si>
  <si>
    <t>62,837-94,255</t>
  </si>
  <si>
    <t>EDEN BRANCH LIBRARY</t>
  </si>
  <si>
    <t>598 S PIERCE ST</t>
  </si>
  <si>
    <t>Katherine Seaver</t>
  </si>
  <si>
    <t>kseaver@rcpl.org</t>
  </si>
  <si>
    <t>M,Th 9-8; Tu,W,F 9-6; Sat 9-4</t>
  </si>
  <si>
    <t>NC0055</t>
  </si>
  <si>
    <t>201 W FISHER ST</t>
  </si>
  <si>
    <t>SALISBURY</t>
  </si>
  <si>
    <t>ROWAN PUBLIC LIBRARY</t>
  </si>
  <si>
    <t>ROWAN</t>
  </si>
  <si>
    <t>Jeff Hall</t>
  </si>
  <si>
    <t>(704) 216-8233</t>
  </si>
  <si>
    <t>(704) 216-8237</t>
  </si>
  <si>
    <t>jeff.hall@rowancountync.gov</t>
  </si>
  <si>
    <t>Edward Hirst</t>
  </si>
  <si>
    <t>Technical Services Supervisor</t>
  </si>
  <si>
    <t>(704) 216-8259</t>
  </si>
  <si>
    <t>(704) 216-8262</t>
  </si>
  <si>
    <t>edward.hirst@rowancounync.gov</t>
  </si>
  <si>
    <t>www.rowanpubliclibrary.org</t>
  </si>
  <si>
    <t>65,067 - 103,288</t>
  </si>
  <si>
    <t>Erica Kosin</t>
  </si>
  <si>
    <t>erica.kosin@rowancountync.gov</t>
  </si>
  <si>
    <t>9-9 M-W, 9-6 T, 9-5 F-S</t>
  </si>
  <si>
    <t>NC0056</t>
  </si>
  <si>
    <t>255 CALLAHAN KOON RD</t>
  </si>
  <si>
    <t>SPINDALE</t>
  </si>
  <si>
    <t>RUTHERFORD COUNTY LIBRARY</t>
  </si>
  <si>
    <t>RUTHERFORD</t>
  </si>
  <si>
    <t>April Young</t>
  </si>
  <si>
    <t>(828) 287-6117</t>
  </si>
  <si>
    <t>(828) 287-6119</t>
  </si>
  <si>
    <t>april.young@rutherfordcountync.gov</t>
  </si>
  <si>
    <t>rutherfordcountylibrary.org, haynesbranchlibrary.org, mountainsbranchlibrary.org, haynesbranchlibrary.org, mountainsbranchlibrary.org</t>
  </si>
  <si>
    <t>9-5:30</t>
  </si>
  <si>
    <t>NC0057</t>
  </si>
  <si>
    <t>217 GRAHAM ST</t>
  </si>
  <si>
    <t>CLINTON</t>
  </si>
  <si>
    <t>SAMPSON-CLINTON PUBLIC LIBRARY</t>
  </si>
  <si>
    <t>SAMPSON</t>
  </si>
  <si>
    <t>Heather Bonney</t>
  </si>
  <si>
    <t>(910) 592-4153</t>
  </si>
  <si>
    <t>(910) 590-3504</t>
  </si>
  <si>
    <t>hbonney@sampsonnc.com</t>
  </si>
  <si>
    <t>https://sites.google.com/site/sampsonclintonpubliclibrary/</t>
  </si>
  <si>
    <t>$46,668 - $66,672</t>
  </si>
  <si>
    <t>J.C. HOLLIDAY LIBRARY</t>
  </si>
  <si>
    <t>M-F 9-6, Sat 11-5</t>
  </si>
  <si>
    <t>NC0015</t>
  </si>
  <si>
    <t>412 E FRANKLIN ST</t>
  </si>
  <si>
    <t>SANDHILL REGIONAL LIBRARY SYSTEM</t>
  </si>
  <si>
    <t>RICHMOND</t>
  </si>
  <si>
    <t>Jesse Gibson</t>
  </si>
  <si>
    <t>(910) 997-3388</t>
  </si>
  <si>
    <t>(910) 997-2516</t>
  </si>
  <si>
    <t>jesse.gibson@srls.info</t>
  </si>
  <si>
    <t>Donna Hudson</t>
  </si>
  <si>
    <t>donna.hudson@srls.info</t>
  </si>
  <si>
    <t>www.srls.info</t>
  </si>
  <si>
    <t>60000 - 61200</t>
  </si>
  <si>
    <t>ALLEN LIBRARY</t>
  </si>
  <si>
    <t>307 PAGE STREET</t>
  </si>
  <si>
    <t>BISCOE</t>
  </si>
  <si>
    <t>307 PAGE ST</t>
  </si>
  <si>
    <t>MONTGOMERY</t>
  </si>
  <si>
    <t>Dianne Saunders</t>
  </si>
  <si>
    <t>dibiscoe@yahoo.com</t>
  </si>
  <si>
    <t>M,T,TH 2:30 - 6:00; W,F 9:30 - 1:00</t>
  </si>
  <si>
    <t>NC0058</t>
  </si>
  <si>
    <t>312 WEST CHURCH STREET</t>
  </si>
  <si>
    <t>LAURINBURG</t>
  </si>
  <si>
    <t>312 W CHURCH ST</t>
  </si>
  <si>
    <t>SCOTLAND COUNTY MEMORIAL LIBRARY</t>
  </si>
  <si>
    <t>SCOTLAND</t>
  </si>
  <si>
    <t>Leon L. Gyles</t>
  </si>
  <si>
    <t>(910) 276-0577</t>
  </si>
  <si>
    <t>(910) 276-4032</t>
  </si>
  <si>
    <t>lgyles@scotlandcounty.org</t>
  </si>
  <si>
    <t>www.scotlandcounty.org/library</t>
  </si>
  <si>
    <t>47004 - 66420</t>
  </si>
  <si>
    <t>Leon Gyles</t>
  </si>
  <si>
    <t>M,W,F 9:3-6; T,TH 9:30-7;SA 9-5;SU CLOSED</t>
  </si>
  <si>
    <t>NC0050</t>
  </si>
  <si>
    <t>530 S EVANS ST</t>
  </si>
  <si>
    <t>GREENVILLE</t>
  </si>
  <si>
    <t>SHEPPARD MEMORIAL LIBRARY</t>
  </si>
  <si>
    <t>Greg Needham</t>
  </si>
  <si>
    <t>(252) 329-4585</t>
  </si>
  <si>
    <t>(252) 329-4255</t>
  </si>
  <si>
    <t>gneedham@sheppardlibrary.org</t>
  </si>
  <si>
    <t>Lynn Woolard</t>
  </si>
  <si>
    <t>Library Business Manager</t>
  </si>
  <si>
    <t>(252) 329-4586</t>
  </si>
  <si>
    <t>lwoolard@sheppardlibrary.org</t>
  </si>
  <si>
    <t>www.sheppardlibrary.org</t>
  </si>
  <si>
    <t>$84,614.40 - $126,942.40</t>
  </si>
  <si>
    <t>Tammy Fulcher</t>
  </si>
  <si>
    <t>tfulcher@sheppardlibrary.org</t>
  </si>
  <si>
    <t>M-Th 9 am-9 pm; Fri&amp;Sat 9am-6pm; Sun 2pm-5pm</t>
  </si>
  <si>
    <t>NC0093</t>
  </si>
  <si>
    <t>170 W CONNECTICUT AVE</t>
  </si>
  <si>
    <t>SOUTHERN PINES</t>
  </si>
  <si>
    <t>SOUTHERN PINES PUBLIC LIBRARY</t>
  </si>
  <si>
    <t>MOORE</t>
  </si>
  <si>
    <t>Lynn Thompson</t>
  </si>
  <si>
    <t>(910) 692-8235</t>
  </si>
  <si>
    <t>(910) 695-1037</t>
  </si>
  <si>
    <t>thompson@sppl.net</t>
  </si>
  <si>
    <t>(910) 692-8234</t>
  </si>
  <si>
    <t>www.sppl.net</t>
  </si>
  <si>
    <t>$63,225-$94,837</t>
  </si>
  <si>
    <t>910-695-1037</t>
  </si>
  <si>
    <t>NA</t>
  </si>
  <si>
    <t>M.-Th. 10:00-7:00, F.-Sat. 10:00-5:00, Sun. 2:00-5:00</t>
  </si>
  <si>
    <t>NC0059</t>
  </si>
  <si>
    <t>133 E MAIN ST</t>
  </si>
  <si>
    <t>ALBEMARLE</t>
  </si>
  <si>
    <t>STANLY COUNTY PUBLIC LIBRARY</t>
  </si>
  <si>
    <t>STANLY</t>
  </si>
  <si>
    <t>Melanie J Holles</t>
  </si>
  <si>
    <t>(704) 986-3766</t>
  </si>
  <si>
    <t>(704) 983-6713</t>
  </si>
  <si>
    <t>mholles@stanlycountylibrary.org</t>
  </si>
  <si>
    <t>Melanie Holles</t>
  </si>
  <si>
    <t>www.stanlycountylibrary.org</t>
  </si>
  <si>
    <t>54,855-82,283</t>
  </si>
  <si>
    <t>M-TH: 9:00 a.m.-8:00 p.m.; F: 9:00 a.m.-5:00 p.m.; S: 9:00 a.m.-5:00 p.m. (Labor Day to memorial Day) S: 9:00 a.m.-1:00 p.m. (Memorial Day to Labor Day</t>
  </si>
  <si>
    <t>NC0060</t>
  </si>
  <si>
    <t>212 S GASTON ST</t>
  </si>
  <si>
    <t>BREVARD</t>
  </si>
  <si>
    <t>TRANSYLVANIA COUNTY LIBRARY</t>
  </si>
  <si>
    <t>TRANSYLVANIA</t>
  </si>
  <si>
    <t>Anna Yount</t>
  </si>
  <si>
    <t>(828) 884-3151</t>
  </si>
  <si>
    <t>(828) 877-4230</t>
  </si>
  <si>
    <t>anna.yount@transylvaniacounty.org</t>
  </si>
  <si>
    <t>Saronda Morgan</t>
  </si>
  <si>
    <t>Library Program Support Assistant</t>
  </si>
  <si>
    <t>saronda.morgan@transylvaniacounty.org</t>
  </si>
  <si>
    <t>library.transylvaniacounty.org</t>
  </si>
  <si>
    <t>63,212-94,818</t>
  </si>
  <si>
    <t>M,Th 9:30-8, Tu,W,F,S 9:30-5</t>
  </si>
  <si>
    <t>NC0061</t>
  </si>
  <si>
    <t>316 E WINDSOR ST</t>
  </si>
  <si>
    <t>MONROE</t>
  </si>
  <si>
    <t>UNION COUNTY PUBLIC LIBRARY</t>
  </si>
  <si>
    <t>UNION</t>
  </si>
  <si>
    <t>Nina Meadows</t>
  </si>
  <si>
    <t>(704) 283-8184</t>
  </si>
  <si>
    <t>(704) 282-0657</t>
  </si>
  <si>
    <t>nmeadows@union.lib.nc.us</t>
  </si>
  <si>
    <t>JoAnn Jablonski</t>
  </si>
  <si>
    <t>Automation Coordinator</t>
  </si>
  <si>
    <t>jjablonski@union.lib.nc.us</t>
  </si>
  <si>
    <t>www.union.lib.nc.us</t>
  </si>
  <si>
    <t>$70,486-$105,729</t>
  </si>
  <si>
    <t>M-Th: 9:00am-7:00pm; F: 9:00am-6:pm; Sat: 1pm-5pm; Sun: 2pm-5pm</t>
  </si>
  <si>
    <t>NC0063</t>
  </si>
  <si>
    <t>4020 CARYA DR</t>
  </si>
  <si>
    <t>RALEIGH</t>
  </si>
  <si>
    <t>WAKE COUNTY PUBLIC LIBRARIES</t>
  </si>
  <si>
    <t>WAKE</t>
  </si>
  <si>
    <t>Michael J. Wasilick</t>
  </si>
  <si>
    <t>(919) 250-4532</t>
  </si>
  <si>
    <t>(919) 250-1209</t>
  </si>
  <si>
    <t>mwasilick@wakegov.com</t>
  </si>
  <si>
    <t>Carol McCollum</t>
  </si>
  <si>
    <t>Data Coordinator</t>
  </si>
  <si>
    <t>(919) 250-1191</t>
  </si>
  <si>
    <t>cmccollum@wakegov.com</t>
  </si>
  <si>
    <t>www.wakegov.com/libraries</t>
  </si>
  <si>
    <t>$79,400 - $135,100</t>
  </si>
  <si>
    <t>NC0101</t>
  </si>
  <si>
    <t>119 S FRONT ST</t>
  </si>
  <si>
    <t>WARRENTON</t>
  </si>
  <si>
    <t>WARREN COUNTY MEMORIAL LIBRARY</t>
  </si>
  <si>
    <t>WARREN</t>
  </si>
  <si>
    <t>Cheryl Reddish</t>
  </si>
  <si>
    <t>(252) 257-4990</t>
  </si>
  <si>
    <t>(252) 257-4089</t>
  </si>
  <si>
    <t>creddish@co.warren.nc.us</t>
  </si>
  <si>
    <t>cherylreddish@warrencountync.gov</t>
  </si>
  <si>
    <t>www.wcmlibrary.org</t>
  </si>
  <si>
    <t>50967-81547</t>
  </si>
  <si>
    <t>9-7 M-Th  9-5 F  10-2 Sat</t>
  </si>
  <si>
    <t>NC0065</t>
  </si>
  <si>
    <t>1001 E ASH ST</t>
  </si>
  <si>
    <t>GOLDSBORO</t>
  </si>
  <si>
    <t>WAYNE COUNTY PUBLIC LIBRARY</t>
  </si>
  <si>
    <t>WAYNE</t>
  </si>
  <si>
    <t>DONNA PHILLIPS</t>
  </si>
  <si>
    <t>(919) 735-1880</t>
  </si>
  <si>
    <t>(919) 731-2889</t>
  </si>
  <si>
    <t>donna.phillips@waynegov.com</t>
  </si>
  <si>
    <t>Diane Kelley</t>
  </si>
  <si>
    <t>Office Manager/Financial Assistant</t>
  </si>
  <si>
    <t>(919) 581-3554</t>
  </si>
  <si>
    <t>diane.kelley@waynegov.com</t>
  </si>
  <si>
    <t>www.wcpl.org</t>
  </si>
  <si>
    <t>57683-89965</t>
  </si>
  <si>
    <t>WAYNE COUNTY PUBLIC LIBRARY, INC.</t>
  </si>
  <si>
    <t>Donna Phillips</t>
  </si>
  <si>
    <t>M-Th 9a-9p;F&amp;Sa 9a-5:30p</t>
  </si>
  <si>
    <t>NC0066</t>
  </si>
  <si>
    <t>249 NASH ST W</t>
  </si>
  <si>
    <t>WILSON</t>
  </si>
  <si>
    <t>WILSON COUNTY PUBLIC LIBRARY</t>
  </si>
  <si>
    <t>Becky Callison</t>
  </si>
  <si>
    <t>(252) 237-5355</t>
  </si>
  <si>
    <t>(252) 265-5569</t>
  </si>
  <si>
    <t>bcallison@wilson-co.com</t>
  </si>
  <si>
    <t>www.wilsoncountypubliclibrary.org</t>
  </si>
  <si>
    <t>$50,844 - $85,944</t>
  </si>
  <si>
    <t>M/T/W= 9am-9pm; Th/F/Sa= 9am-6pm</t>
  </si>
  <si>
    <t xml:space="preserve">          Five-Year Statewide Summary</t>
  </si>
  <si>
    <t>Collections/Circulation</t>
  </si>
  <si>
    <t>Total</t>
  </si>
  <si>
    <t>Print Book</t>
  </si>
  <si>
    <t xml:space="preserve">Total </t>
  </si>
  <si>
    <t xml:space="preserve">Electronic </t>
  </si>
  <si>
    <t>Cost per</t>
  </si>
  <si>
    <t>Grand</t>
  </si>
  <si>
    <t>Volumes</t>
  </si>
  <si>
    <t>Circulation</t>
  </si>
  <si>
    <t>Materials</t>
  </si>
  <si>
    <t>Year</t>
  </si>
  <si>
    <t>Per Capita</t>
  </si>
  <si>
    <t>Circulation*</t>
  </si>
  <si>
    <t>Circulation ($)</t>
  </si>
  <si>
    <t>N/A</t>
  </si>
  <si>
    <t>2010-2011</t>
  </si>
  <si>
    <t>2011-2012</t>
  </si>
  <si>
    <t>2012-2013</t>
  </si>
  <si>
    <t>2013-2014</t>
  </si>
  <si>
    <t>Trend</t>
  </si>
  <si>
    <t>Operating Income</t>
  </si>
  <si>
    <t>Local</t>
  </si>
  <si>
    <t>Local Income</t>
  </si>
  <si>
    <t>State Aid</t>
  </si>
  <si>
    <t>Federal</t>
  </si>
  <si>
    <t>Total Income</t>
  </si>
  <si>
    <t>Income ($)</t>
  </si>
  <si>
    <t>Per Capita ($)</t>
  </si>
  <si>
    <t>State Aid ($)</t>
  </si>
  <si>
    <t>Income</t>
  </si>
  <si>
    <t>Per capita ($)</t>
  </si>
  <si>
    <t>Operating Expenditures</t>
  </si>
  <si>
    <t>Personnel</t>
  </si>
  <si>
    <t>Other</t>
  </si>
  <si>
    <t>Expenses ($)</t>
  </si>
  <si>
    <t>Service Measures</t>
  </si>
  <si>
    <t>Reference</t>
  </si>
  <si>
    <t xml:space="preserve">Library </t>
  </si>
  <si>
    <t xml:space="preserve">Public </t>
  </si>
  <si>
    <t>Questions</t>
  </si>
  <si>
    <t>Library</t>
  </si>
  <si>
    <t>Visits</t>
  </si>
  <si>
    <t>Registered</t>
  </si>
  <si>
    <t>Computer</t>
  </si>
  <si>
    <t>Annual</t>
  </si>
  <si>
    <t>Borrowers</t>
  </si>
  <si>
    <t>Usage</t>
  </si>
  <si>
    <t>Hours</t>
  </si>
  <si>
    <t>Program/FTE Staff Measures</t>
  </si>
  <si>
    <t>Program</t>
  </si>
  <si>
    <t>Attendance</t>
  </si>
  <si>
    <t>FTE Staff Per</t>
  </si>
  <si>
    <t>% Staff</t>
  </si>
  <si>
    <t>Programs</t>
  </si>
  <si>
    <t>ALA MLS</t>
  </si>
  <si>
    <t>FTE Staff</t>
  </si>
  <si>
    <t>25,000 Pop.</t>
  </si>
  <si>
    <t>with ALA MLS</t>
  </si>
  <si>
    <t xml:space="preserve">* This includes ebooks, downloadable audio, downloadable video, and eperiodicals. </t>
  </si>
  <si>
    <t xml:space="preserve">     The number does not include circulation of electronic materials in library databases.</t>
  </si>
  <si>
    <t>TABLE 1 - LIBRARY PROFILE</t>
  </si>
  <si>
    <t>Legal service population area</t>
  </si>
  <si>
    <t>Service outlets</t>
  </si>
  <si>
    <t>Annual hours</t>
  </si>
  <si>
    <t>Central</t>
  </si>
  <si>
    <t>Branches</t>
  </si>
  <si>
    <t>Bookmobiles</t>
  </si>
  <si>
    <t>Other mobile units</t>
  </si>
  <si>
    <t>Mobile units</t>
  </si>
  <si>
    <t>County Libraries</t>
  </si>
  <si>
    <t>Total:</t>
  </si>
  <si>
    <t>Mean average:</t>
  </si>
  <si>
    <t>Regional Libraries</t>
  </si>
  <si>
    <t>Municipal Libraries</t>
  </si>
  <si>
    <t>NC totals:</t>
  </si>
  <si>
    <t xml:space="preserve">NC mean average: </t>
  </si>
  <si>
    <t>TABLE 2 - LIBRARY STAFF</t>
  </si>
  <si>
    <t>FTE</t>
  </si>
  <si>
    <t>FTE Per</t>
  </si>
  <si>
    <t>% of Staff</t>
  </si>
  <si>
    <t>MLS</t>
  </si>
  <si>
    <t>with</t>
  </si>
  <si>
    <t>ALA/MLS</t>
  </si>
  <si>
    <t>Not ALA</t>
  </si>
  <si>
    <t>Paid Staff</t>
  </si>
  <si>
    <t>Population</t>
  </si>
  <si>
    <t>Mean average</t>
  </si>
  <si>
    <t>NC mean average</t>
  </si>
  <si>
    <t>TABLE 3 - SALARIES AND WAGES</t>
  </si>
  <si>
    <t>Minimum</t>
  </si>
  <si>
    <t>Minimum Paraprofessional Hourly Rate ($)</t>
  </si>
  <si>
    <t>Staff</t>
  </si>
  <si>
    <t>Expenditures on</t>
  </si>
  <si>
    <t>Salary</t>
  </si>
  <si>
    <t>High School</t>
  </si>
  <si>
    <t>2-Year</t>
  </si>
  <si>
    <t>4-Year</t>
  </si>
  <si>
    <t>expenditures</t>
  </si>
  <si>
    <t>salaries &amp; wages</t>
  </si>
  <si>
    <t>Salary ($)</t>
  </si>
  <si>
    <t xml:space="preserve"> range ($)</t>
  </si>
  <si>
    <t>Appointed</t>
  </si>
  <si>
    <t>Diploma</t>
  </si>
  <si>
    <t>Degree</t>
  </si>
  <si>
    <t>per capita</t>
  </si>
  <si>
    <t>per FTE</t>
  </si>
  <si>
    <t>TABLE 4 - OPERATING INCOME</t>
  </si>
  <si>
    <t>Local Funds ($)</t>
  </si>
  <si>
    <t>State Funds ($)</t>
  </si>
  <si>
    <t>Federal Funds ($)</t>
  </si>
  <si>
    <t>Operating</t>
  </si>
  <si>
    <t xml:space="preserve">County </t>
  </si>
  <si>
    <t xml:space="preserve">Other </t>
  </si>
  <si>
    <t xml:space="preserve">Total  </t>
  </si>
  <si>
    <t xml:space="preserve"> Funds ($)</t>
  </si>
  <si>
    <t>NC total</t>
  </si>
  <si>
    <t>TABLE 5 - OPERATING INCOME: PER CAPITA MEASURES &amp; PERCENT TOTALS</t>
  </si>
  <si>
    <t>Operating Funds as a Percent (%) of Total Income</t>
  </si>
  <si>
    <t>Per Capita($)</t>
  </si>
  <si>
    <t>TABLE 6 - OPERATING EXPENDITURES</t>
  </si>
  <si>
    <t>% of Total</t>
  </si>
  <si>
    <t xml:space="preserve">Personnel </t>
  </si>
  <si>
    <t xml:space="preserve">% of Total </t>
  </si>
  <si>
    <t xml:space="preserve">Collection </t>
  </si>
  <si>
    <t>For</t>
  </si>
  <si>
    <t>Costs ($)</t>
  </si>
  <si>
    <t>Collection</t>
  </si>
  <si>
    <t>Total ($)</t>
  </si>
  <si>
    <t>Operating ($)</t>
  </si>
  <si>
    <t>($)</t>
  </si>
  <si>
    <t xml:space="preserve">Per Capita </t>
  </si>
  <si>
    <t xml:space="preserve"> Operating </t>
  </si>
  <si>
    <t xml:space="preserve"> Per Capita</t>
  </si>
  <si>
    <t>TABLE 7 - COLLECTIONS</t>
  </si>
  <si>
    <t>Print collections</t>
  </si>
  <si>
    <t>Non print collections</t>
  </si>
  <si>
    <t>Adult</t>
  </si>
  <si>
    <t>Young adult</t>
  </si>
  <si>
    <t>Juvenile</t>
  </si>
  <si>
    <t>Total Book</t>
  </si>
  <si>
    <t>Print Serial</t>
  </si>
  <si>
    <t>Audio &amp;</t>
  </si>
  <si>
    <t>Video &amp;</t>
  </si>
  <si>
    <t>ePeriodical</t>
  </si>
  <si>
    <t>Books</t>
  </si>
  <si>
    <t>Subscriptions</t>
  </si>
  <si>
    <t>eAudio</t>
  </si>
  <si>
    <t>eVideo</t>
  </si>
  <si>
    <t>eBooks</t>
  </si>
  <si>
    <t xml:space="preserve">TABLE 8 - COLLECTION: PERCENT TOTALS &amp; PER CAPITA MEASURES </t>
  </si>
  <si>
    <t>% of</t>
  </si>
  <si>
    <t xml:space="preserve">Books Young </t>
  </si>
  <si>
    <t>Book Volumes</t>
  </si>
  <si>
    <t>Per</t>
  </si>
  <si>
    <t>Per 1,000</t>
  </si>
  <si>
    <t>Adult Volumes</t>
  </si>
  <si>
    <t>Juvenile Volumes</t>
  </si>
  <si>
    <t>Capita</t>
  </si>
  <si>
    <t xml:space="preserve"> </t>
  </si>
  <si>
    <t>TABLE 9 - CIRCULATION: TYPE OF MATERIAL</t>
  </si>
  <si>
    <t>Print</t>
  </si>
  <si>
    <t>Non-Print</t>
  </si>
  <si>
    <t>Electronic</t>
  </si>
  <si>
    <t>Young Adult</t>
  </si>
  <si>
    <t>Total Print</t>
  </si>
  <si>
    <t>Periodicals</t>
  </si>
  <si>
    <t>ePeriodicals</t>
  </si>
  <si>
    <t>Mean Average</t>
  </si>
  <si>
    <t>NC Mean Average</t>
  </si>
  <si>
    <t xml:space="preserve">     The number does not include circulation of electronic materials in library databases</t>
  </si>
  <si>
    <t xml:space="preserve">TABLE 10 - CIRCULATION: SERVICE OUTLETS &amp; SERVICE MEASURES </t>
  </si>
  <si>
    <t>Service Outlets</t>
  </si>
  <si>
    <t>Print circulation (Books only)</t>
  </si>
  <si>
    <t>Electronic Materials</t>
  </si>
  <si>
    <t>Cost Per</t>
  </si>
  <si>
    <t>% Adult</t>
  </si>
  <si>
    <t>% Young</t>
  </si>
  <si>
    <t xml:space="preserve">% Young Adult </t>
  </si>
  <si>
    <t>% Juvenile</t>
  </si>
  <si>
    <t>Bookmobile</t>
  </si>
  <si>
    <t>Fiction</t>
  </si>
  <si>
    <t>Non-Fiction</t>
  </si>
  <si>
    <t>Adult Fiction</t>
  </si>
  <si>
    <t>Total or mean average*</t>
  </si>
  <si>
    <t>NC total or mean average*</t>
  </si>
  <si>
    <t>*</t>
  </si>
  <si>
    <t>Average</t>
  </si>
  <si>
    <t>TABLE 11 -  SERVICE MEASURES: USERS, VISITS, REFERENCE, ILL</t>
  </si>
  <si>
    <t>Registered Users</t>
  </si>
  <si>
    <t>Number of</t>
  </si>
  <si>
    <t>Reference:</t>
  </si>
  <si>
    <t>Interlibrary Loan</t>
  </si>
  <si>
    <t>Annual Library</t>
  </si>
  <si>
    <t>Transactions</t>
  </si>
  <si>
    <t>Technology/</t>
  </si>
  <si>
    <t>Workforce</t>
  </si>
  <si>
    <t>Items</t>
  </si>
  <si>
    <t>Adults</t>
  </si>
  <si>
    <t>Juveniles</t>
  </si>
  <si>
    <t>Computers</t>
  </si>
  <si>
    <t>Development</t>
  </si>
  <si>
    <t>Loaned</t>
  </si>
  <si>
    <t>Borrowed</t>
  </si>
  <si>
    <t>Totals or mean average*</t>
  </si>
  <si>
    <t>NC totals or mean average</t>
  </si>
  <si>
    <t>*Total or mean average</t>
  </si>
  <si>
    <t>TABLE 12 -  LIBRARY PROGRAMS, ATTENDANCE, AND MEETING SPACE</t>
  </si>
  <si>
    <t>Number of Programs</t>
  </si>
  <si>
    <t>Program attendance</t>
  </si>
  <si>
    <t>Young</t>
  </si>
  <si>
    <t>Meeting Rooms</t>
  </si>
  <si>
    <t>Children</t>
  </si>
  <si>
    <t>Use</t>
  </si>
  <si>
    <t>NC totals or mean average*</t>
  </si>
  <si>
    <t>TABLE 13 - ELECTRONIC TECHNOLOGY</t>
  </si>
  <si>
    <t>Internet Computers</t>
  </si>
  <si>
    <t>Public per</t>
  </si>
  <si>
    <t>Use Sessions</t>
  </si>
  <si>
    <t>Wireless</t>
  </si>
  <si>
    <t>Technology</t>
  </si>
  <si>
    <t>of Internet</t>
  </si>
  <si>
    <t>Internet</t>
  </si>
  <si>
    <t>Website</t>
  </si>
  <si>
    <t>Lending</t>
  </si>
  <si>
    <t>Databases</t>
  </si>
  <si>
    <t>Only</t>
  </si>
  <si>
    <t>Public</t>
  </si>
  <si>
    <t>Sessions</t>
  </si>
  <si>
    <t>Tables ID</t>
  </si>
  <si>
    <t>Name in Tables</t>
  </si>
  <si>
    <t>Library Name</t>
  </si>
  <si>
    <t>Mailing Address</t>
  </si>
  <si>
    <t>City</t>
  </si>
  <si>
    <t>Zip Code</t>
  </si>
  <si>
    <t>Zip Code Extension</t>
  </si>
  <si>
    <t>Street Address</t>
  </si>
  <si>
    <t>Director's Phone Number</t>
  </si>
  <si>
    <t>Fax Number</t>
  </si>
  <si>
    <t>Email Address</t>
  </si>
  <si>
    <t>Person Completing Form</t>
  </si>
  <si>
    <t>Title</t>
  </si>
  <si>
    <t>Phone Number</t>
  </si>
  <si>
    <t>Number of Central Libraries</t>
  </si>
  <si>
    <t>Number of Branch Libraries</t>
  </si>
  <si>
    <t>Number of Bookmobiles</t>
  </si>
  <si>
    <t>Number of Other Mobile Units</t>
  </si>
  <si>
    <t>Total Hours Open to Public</t>
  </si>
  <si>
    <t>FTE MLS w/ALA</t>
  </si>
  <si>
    <t>FTE MLS w/o ALA</t>
  </si>
  <si>
    <t>Total FTE MLS</t>
  </si>
  <si>
    <t>Other Paid FTE</t>
  </si>
  <si>
    <t>Total FTE Staff</t>
  </si>
  <si>
    <t>Director's Salary</t>
  </si>
  <si>
    <t>Director's Salary Range</t>
  </si>
  <si>
    <t>Director's Appointment Year</t>
  </si>
  <si>
    <t>Minimum MLS Salary</t>
  </si>
  <si>
    <t>Min. Hourly Rate -w/High School</t>
  </si>
  <si>
    <t>Min. Hourly Rate - w/2 Years of College</t>
  </si>
  <si>
    <t>Min. Hourly Rate - w/4 Year Degree</t>
  </si>
  <si>
    <t>Municipal Funds</t>
  </si>
  <si>
    <t>County Funds</t>
  </si>
  <si>
    <t>Total Local Funds</t>
  </si>
  <si>
    <t>Aid To Public Libraries Grant</t>
  </si>
  <si>
    <t>Other State Funds</t>
  </si>
  <si>
    <t>Total State Funds</t>
  </si>
  <si>
    <t>LSTA Grants</t>
  </si>
  <si>
    <t>Other Federal Funds</t>
  </si>
  <si>
    <t>Total Federal Funds</t>
  </si>
  <si>
    <t>Other Funds</t>
  </si>
  <si>
    <t>Total Operating Income</t>
  </si>
  <si>
    <t>Salaries and Wages</t>
  </si>
  <si>
    <t>Employee Benefits</t>
  </si>
  <si>
    <t>Total Personnel Expenditures</t>
  </si>
  <si>
    <t>Print Materials Expenditures</t>
  </si>
  <si>
    <t>Electronic Materials Expenditures</t>
  </si>
  <si>
    <t>Other Materials Expenditures</t>
  </si>
  <si>
    <t>Total Collection Expenditures</t>
  </si>
  <si>
    <t>Other Operating Expenditures</t>
  </si>
  <si>
    <t>Total Operating Expenditures</t>
  </si>
  <si>
    <t>Total Unencumbered Operational Balance</t>
  </si>
  <si>
    <t>Local Capital Income</t>
  </si>
  <si>
    <t>State Capital Income</t>
  </si>
  <si>
    <t>Federal Capital Income</t>
  </si>
  <si>
    <t>Other Capital Income</t>
  </si>
  <si>
    <t>Total Capital Income</t>
  </si>
  <si>
    <t>Total Capital Expenditures</t>
  </si>
  <si>
    <t>Adult Nonfiction</t>
  </si>
  <si>
    <t>Total Adult Books</t>
  </si>
  <si>
    <t>Juvenile Fiction</t>
  </si>
  <si>
    <t>Juvenile Nonfiction</t>
  </si>
  <si>
    <t>Total Juvenile Books</t>
  </si>
  <si>
    <t>Young Adult Fiction</t>
  </si>
  <si>
    <t>Young Adult Nonfiction</t>
  </si>
  <si>
    <t>Total Young Adult Books</t>
  </si>
  <si>
    <t>Total Book Volumes</t>
  </si>
  <si>
    <t>Other Print Materials</t>
  </si>
  <si>
    <t>Electronic Books</t>
  </si>
  <si>
    <t>Local Databases</t>
  </si>
  <si>
    <t>Statewide Databases</t>
  </si>
  <si>
    <t>Total Databases</t>
  </si>
  <si>
    <t>Audio - Physical Units</t>
  </si>
  <si>
    <t>Audio - Downloadable</t>
  </si>
  <si>
    <t>Video - Physical Units</t>
  </si>
  <si>
    <t>Video - Downloadable</t>
  </si>
  <si>
    <t>E-Periodicals</t>
  </si>
  <si>
    <t>Agencies partnered with</t>
  </si>
  <si>
    <t>Current Print Serial Subscriptions</t>
  </si>
  <si>
    <t>Circ: Adult Fiction</t>
  </si>
  <si>
    <t>Circ: Adult Nonfiction</t>
  </si>
  <si>
    <t>Total Circ: Adult Books</t>
  </si>
  <si>
    <t>Circ: Young Adult Fiction</t>
  </si>
  <si>
    <t>Circ: Young Adult Nonfiction</t>
  </si>
  <si>
    <t>Total Circ: Young Adult Books</t>
  </si>
  <si>
    <t>Circ: Juvenile Fiction</t>
  </si>
  <si>
    <t>Circ: Juvenile Nonfiction</t>
  </si>
  <si>
    <t>Total Circ: Juvenile Books</t>
  </si>
  <si>
    <t>Total Book Circulation</t>
  </si>
  <si>
    <t>Circ: Periodicals</t>
  </si>
  <si>
    <t>Circ: Other Print Materials</t>
  </si>
  <si>
    <t>Total Print Circulation</t>
  </si>
  <si>
    <t>Circ: Analog audio</t>
  </si>
  <si>
    <t>Circ: Digital audio</t>
  </si>
  <si>
    <t>Circ: All audio</t>
  </si>
  <si>
    <t>Circ: All video</t>
  </si>
  <si>
    <t>Circ: ebooks</t>
  </si>
  <si>
    <t>Circ: eperiodicals</t>
  </si>
  <si>
    <t>Total electronic materials circulation</t>
  </si>
  <si>
    <t>Circ: Other Non-Print Materials</t>
  </si>
  <si>
    <t>Total Non-Print Circulation</t>
  </si>
  <si>
    <t>Circ: Central Library</t>
  </si>
  <si>
    <t>Circ: Branches</t>
  </si>
  <si>
    <t>Circ: Bookmobiles</t>
  </si>
  <si>
    <t>Circ: Other</t>
  </si>
  <si>
    <t>Technology lending</t>
  </si>
  <si>
    <t>Adult Borrowers</t>
  </si>
  <si>
    <t>Juvenile Borrowers</t>
  </si>
  <si>
    <t>Total Registered Borrowers</t>
  </si>
  <si>
    <t>Number Entering Library</t>
  </si>
  <si>
    <t>Adult Program in Library</t>
  </si>
  <si>
    <t>Adult Programs Outside Library</t>
  </si>
  <si>
    <t>Children's Programs in Library</t>
  </si>
  <si>
    <t>Children's Programs Outside Library</t>
  </si>
  <si>
    <t>Young Adult Programs in Library</t>
  </si>
  <si>
    <t>Young Adult Programs Outside Library</t>
  </si>
  <si>
    <t>Total Programs</t>
  </si>
  <si>
    <t>Adult Attendance in Library</t>
  </si>
  <si>
    <t>Adult Attendance Outside Library</t>
  </si>
  <si>
    <t>Total adult program attendance</t>
  </si>
  <si>
    <t>Children's Attendance in Library</t>
  </si>
  <si>
    <t>Children's Attendance Outside Library</t>
  </si>
  <si>
    <t>Total Children's Program Attendance</t>
  </si>
  <si>
    <t>Young Adult Attendance in Library</t>
  </si>
  <si>
    <t>Young Adult Attendance Outside Library</t>
  </si>
  <si>
    <t>Total Young Adult Program Attendance</t>
  </si>
  <si>
    <t>Total Program Attendance</t>
  </si>
  <si>
    <t>Workforce development programs</t>
  </si>
  <si>
    <t>Workforce development program attendance</t>
  </si>
  <si>
    <t>Technology programs</t>
  </si>
  <si>
    <t>Technology program attendance</t>
  </si>
  <si>
    <t>Meeting Room Use</t>
  </si>
  <si>
    <t>Meeting Room Attendance</t>
  </si>
  <si>
    <t>Total reference</t>
  </si>
  <si>
    <t>Technology reference</t>
  </si>
  <si>
    <t>Workforce development reference</t>
  </si>
  <si>
    <t>ILL Loaned</t>
  </si>
  <si>
    <t>ILL Borrowed</t>
  </si>
  <si>
    <t>Library's  Home Page URL</t>
  </si>
  <si>
    <t>Staff Only Internet Computers</t>
  </si>
  <si>
    <t>Public Internet Computers</t>
  </si>
  <si>
    <t>Users of Public Internet Computers</t>
  </si>
  <si>
    <t>Web visits</t>
  </si>
  <si>
    <t>Wireless sessions</t>
  </si>
  <si>
    <t>Name of Branch</t>
  </si>
  <si>
    <t>Branch Head</t>
  </si>
  <si>
    <t>Building Square Feet</t>
  </si>
  <si>
    <t>Hours of Operation</t>
  </si>
  <si>
    <t>Public Service Hours Per Year</t>
  </si>
  <si>
    <t>Number of Weeks Open</t>
  </si>
  <si>
    <t>PLSC ID</t>
  </si>
  <si>
    <t>PLSC SEQ</t>
  </si>
  <si>
    <t>LIB ID</t>
  </si>
  <si>
    <t>Outlet Type Code</t>
  </si>
  <si>
    <t>Metropolitan Status Code</t>
  </si>
  <si>
    <t>ILL Relationship</t>
  </si>
  <si>
    <t>Legal Basis Code</t>
  </si>
  <si>
    <t>Admin Structure Code</t>
  </si>
  <si>
    <t>PLSC Library?</t>
  </si>
  <si>
    <t>Geographic Code</t>
  </si>
  <si>
    <t>LSA Boundary Change?</t>
  </si>
  <si>
    <t>Population of Legal Service Area</t>
  </si>
  <si>
    <t>NC Dept. of Commerce Tier Designation</t>
  </si>
  <si>
    <t>Type</t>
  </si>
  <si>
    <t>10. Library staff did school/daycare visits to advertise the summer reading program.</t>
  </si>
  <si>
    <t>11. Number of birth to Grade 5 registered participants</t>
  </si>
  <si>
    <t>12. Total SRP/SRC events/programs held for birth to grade 5</t>
  </si>
  <si>
    <t>13. Total attendees at events for birth to grade 5 programs (all ages)</t>
  </si>
  <si>
    <t>14. Total books circulated (juvenile), June 1 - Aug. 31</t>
  </si>
  <si>
    <t>16. Number of Grade 6 through Grade 12 registered participants</t>
  </si>
  <si>
    <t>17. Total SRP/SRC events/programs held for grade 6-12</t>
  </si>
  <si>
    <t>18. Total attendees at events for grades 6-12 (all ages)</t>
  </si>
  <si>
    <t>19. Total books circulated (young adult), June 1 - Aug. 31</t>
  </si>
  <si>
    <t>WARREN COUNTY</t>
  </si>
  <si>
    <t>APPALACHIAN</t>
  </si>
  <si>
    <t>BHM</t>
  </si>
  <si>
    <t>EAST ALBEMARLE</t>
  </si>
  <si>
    <t>FONTANA</t>
  </si>
  <si>
    <t>NANTAHALA</t>
  </si>
  <si>
    <t>NEUSE</t>
  </si>
  <si>
    <t>NORTHWESTERN</t>
  </si>
  <si>
    <t>PETTIGREW</t>
  </si>
  <si>
    <t>SANDHILL</t>
  </si>
  <si>
    <t>July 1, 2014 - June 30, 2015</t>
  </si>
  <si>
    <t>NC Dept. of Commerce tier designation (2015)</t>
  </si>
  <si>
    <t xml:space="preserve">      2011-2015</t>
  </si>
  <si>
    <t>2014-2015</t>
  </si>
  <si>
    <t>Washington (Brown)</t>
  </si>
  <si>
    <t>Sandhill</t>
  </si>
  <si>
    <t>Wilson</t>
  </si>
  <si>
    <t>Alamance</t>
  </si>
  <si>
    <t>Alexander</t>
  </si>
  <si>
    <t>Bladen</t>
  </si>
  <si>
    <t>Brunswick</t>
  </si>
  <si>
    <t>Buncombe</t>
  </si>
  <si>
    <t>Burke</t>
  </si>
  <si>
    <t>Cabarrus</t>
  </si>
  <si>
    <t>Caldwell</t>
  </si>
  <si>
    <t>Caswell</t>
  </si>
  <si>
    <t>Catawba</t>
  </si>
  <si>
    <t>Chatham</t>
  </si>
  <si>
    <t>Cleveland</t>
  </si>
  <si>
    <t>Columbus</t>
  </si>
  <si>
    <t>Cumberland</t>
  </si>
  <si>
    <t>Davidson</t>
  </si>
  <si>
    <t>Davie</t>
  </si>
  <si>
    <t>Duplin</t>
  </si>
  <si>
    <t>Durham</t>
  </si>
  <si>
    <t>Edgecombe</t>
  </si>
  <si>
    <t>Forsyth</t>
  </si>
  <si>
    <t>Franklin</t>
  </si>
  <si>
    <t>Granville</t>
  </si>
  <si>
    <t>Guilford (Greensboro)</t>
  </si>
  <si>
    <t>Halifax</t>
  </si>
  <si>
    <t>Harnett</t>
  </si>
  <si>
    <t>Haywood</t>
  </si>
  <si>
    <t>Henderson</t>
  </si>
  <si>
    <t>Iredell</t>
  </si>
  <si>
    <t>Johnston</t>
  </si>
  <si>
    <t>Lee</t>
  </si>
  <si>
    <t>Lincoln</t>
  </si>
  <si>
    <t>Madison</t>
  </si>
  <si>
    <t>McDowell</t>
  </si>
  <si>
    <t>Mecklenburg</t>
  </si>
  <si>
    <t>Nash (Braswell)</t>
  </si>
  <si>
    <t>New Hanover</t>
  </si>
  <si>
    <t>Onslow</t>
  </si>
  <si>
    <t>Pender</t>
  </si>
  <si>
    <t>Person</t>
  </si>
  <si>
    <t>Pitt (Sheppard)</t>
  </si>
  <si>
    <t>Polk</t>
  </si>
  <si>
    <t>Randolph</t>
  </si>
  <si>
    <t>Robeson</t>
  </si>
  <si>
    <t>Rockingham</t>
  </si>
  <si>
    <t>Rowan</t>
  </si>
  <si>
    <t>Rutherford</t>
  </si>
  <si>
    <t>Sampson</t>
  </si>
  <si>
    <t>Scotland</t>
  </si>
  <si>
    <t>Stanly</t>
  </si>
  <si>
    <t>Transylvania</t>
  </si>
  <si>
    <t>Union</t>
  </si>
  <si>
    <t>Vance (Perry)</t>
  </si>
  <si>
    <t>Wake</t>
  </si>
  <si>
    <t>Warren</t>
  </si>
  <si>
    <t>Wayne</t>
  </si>
  <si>
    <t>Albemarle</t>
  </si>
  <si>
    <t>AMY</t>
  </si>
  <si>
    <t>Appalachian</t>
  </si>
  <si>
    <t>CPC</t>
  </si>
  <si>
    <t>East Albemarle</t>
  </si>
  <si>
    <t>Fontana</t>
  </si>
  <si>
    <t>Nantahala</t>
  </si>
  <si>
    <t>Neuse</t>
  </si>
  <si>
    <t>Northwestern</t>
  </si>
  <si>
    <t>Pettigrew</t>
  </si>
  <si>
    <t>Chapel Hill</t>
  </si>
  <si>
    <t>Farmville</t>
  </si>
  <si>
    <t>Hickory</t>
  </si>
  <si>
    <t>High Point</t>
  </si>
  <si>
    <t>Kings Mtn. (Mauney)</t>
  </si>
  <si>
    <t>Mooresville</t>
  </si>
  <si>
    <t>Nashville (Cooley)</t>
  </si>
  <si>
    <t>Roanoke Rapids</t>
  </si>
  <si>
    <t>Southern Pines</t>
  </si>
  <si>
    <t>Changes to the PLS Tables</t>
  </si>
  <si>
    <t xml:space="preserve">The calculation for the statewide averages on the individual tables has been updated to ensure better accuracy.  In prior years, the statewide average was calculated by summing the average of the county, regional, and municipal library averages and dividing by three. This method skewed the data because both municipal and regional libraries were weighted equally with county systems even though there are far more county library systems overall.  This year the statewide averages are calculated by summing the responses from all libraries and dividing by the total number of systems. Averages for each of the different library system types are still available and unchanged. </t>
  </si>
  <si>
    <t>48906 - 76338</t>
  </si>
  <si>
    <t>AVERY-MITCHELL</t>
  </si>
  <si>
    <t>CRAVEN-PAMLICO</t>
  </si>
  <si>
    <t xml:space="preserve">                                         Statistical Report of North Carolina Public Libraries, July 1, 2014- June 30, 2015</t>
  </si>
  <si>
    <t>Statistical Report of North Carolina Public Libraries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</si>
</sst>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_(&quot;$&quot;* #,##0_);_(&quot;$&quot;* \(#,##0\);_(&quot;$&quot;* &quot;-&quot;??_);_(@_)"/>
    <numFmt numFmtId="168" formatCode="&quot;$&quot;#,##0"/>
    <numFmt numFmtId="169" formatCode="_(&quot;$&quot;* #,##0.0_);_(&quot;$&quot;* \(#,##0.0\);_(&quot;$&quot;* &quot;-&quot;??_);_(@_)"/>
    <numFmt numFmtId="170" formatCode="0.000"/>
    <numFmt numFmtId="171" formatCode="_(* #,##0.0_);_(* \(#,##0.0\);_(* &quot;-&quot;??_);_(@_)"/>
    <numFmt numFmtId="172" formatCode="0_);\(0\)"/>
  </numFmts>
  <fonts count="4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color indexed="10"/>
      <name val="Calibri"/>
      <family val="2"/>
      <scheme val="minor"/>
    </font>
    <font>
      <b/>
      <sz val="14"/>
      <name val="Calibri"/>
      <family val="2"/>
      <scheme val="minor"/>
    </font>
    <font>
      <sz val="12"/>
      <name val="Calibri"/>
      <family val="2"/>
      <scheme val="minor"/>
    </font>
    <font>
      <i/>
      <sz val="9"/>
      <name val="Calibri"/>
      <family val="2"/>
      <scheme val="minor"/>
    </font>
    <font>
      <b/>
      <sz val="12"/>
      <color indexed="10"/>
      <name val="Calibri"/>
      <family val="2"/>
      <scheme val="minor"/>
    </font>
    <font>
      <b/>
      <sz val="9"/>
      <name val="Calibri"/>
      <family val="2"/>
      <scheme val="minor"/>
    </font>
    <font>
      <sz val="9"/>
      <name val="Calibri"/>
      <family val="2"/>
      <scheme val="minor"/>
    </font>
    <font>
      <sz val="10"/>
      <name val="Arial"/>
      <family val="2"/>
    </font>
    <font>
      <sz val="11"/>
      <name val="Calibri"/>
      <family val="2"/>
      <scheme val="minor"/>
    </font>
    <font>
      <i/>
      <sz val="10"/>
      <name val="Calibri"/>
      <family val="2"/>
      <scheme val="minor"/>
    </font>
    <font>
      <b/>
      <sz val="12"/>
      <name val="Calibri"/>
      <family val="2"/>
      <scheme val="minor"/>
    </font>
    <font>
      <b/>
      <sz val="10"/>
      <name val="Calibri"/>
      <family val="2"/>
      <scheme val="minor"/>
    </font>
    <font>
      <b/>
      <i/>
      <sz val="10"/>
      <name val="Calibri"/>
      <family val="2"/>
      <scheme val="minor"/>
    </font>
    <font>
      <b/>
      <sz val="9"/>
      <color indexed="81"/>
      <name val="Tahoma"/>
      <family val="2"/>
    </font>
    <font>
      <sz val="9"/>
      <color indexed="81"/>
      <name val="Tahoma"/>
      <family val="2"/>
    </font>
    <font>
      <b/>
      <sz val="12"/>
      <name val="Arial"/>
      <family val="2"/>
    </font>
    <font>
      <b/>
      <sz val="11"/>
      <name val="Calibri"/>
      <family val="2"/>
      <scheme val="minor"/>
    </font>
    <font>
      <b/>
      <sz val="10"/>
      <name val="Arial"/>
      <family val="2"/>
    </font>
    <font>
      <i/>
      <sz val="11"/>
      <name val="Calibri"/>
      <family val="2"/>
      <scheme val="minor"/>
    </font>
    <font>
      <i/>
      <sz val="10"/>
      <name val="Arial"/>
      <family val="2"/>
    </font>
    <font>
      <sz val="10"/>
      <color indexed="10"/>
      <name val="Calibri"/>
      <family val="2"/>
      <scheme val="minor"/>
    </font>
    <font>
      <sz val="11"/>
      <name val="Arial"/>
      <family val="2"/>
    </font>
    <font>
      <b/>
      <sz val="10"/>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double">
        <color auto="1"/>
      </right>
      <top style="thin">
        <color auto="1"/>
      </top>
      <bottom/>
      <diagonal/>
    </border>
    <border>
      <left style="double">
        <color auto="1"/>
      </left>
      <right style="thin">
        <color auto="1"/>
      </right>
      <top/>
      <bottom/>
      <diagonal/>
    </border>
    <border>
      <left/>
      <right style="thin">
        <color auto="1"/>
      </right>
      <top/>
      <bottom/>
      <diagonal/>
    </border>
    <border>
      <left style="thin">
        <color auto="1"/>
      </left>
      <right style="thin">
        <color auto="1"/>
      </right>
      <top/>
      <bottom/>
      <diagonal/>
    </border>
    <border>
      <left/>
      <right style="double">
        <color auto="1"/>
      </right>
      <top/>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right/>
      <top style="thin">
        <color auto="1"/>
      </top>
      <bottom style="thin">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style="thin">
        <color auto="1"/>
      </left>
      <right/>
      <top style="double">
        <color auto="1"/>
      </top>
      <bottom/>
      <diagonal/>
    </border>
    <border>
      <left style="double">
        <color auto="1"/>
      </left>
      <right style="thin">
        <color theme="0" tint="-0.249977111117893"/>
      </right>
      <top style="thin">
        <color auto="1"/>
      </top>
      <bottom/>
      <diagonal/>
    </border>
    <border>
      <left/>
      <right style="double">
        <color auto="1"/>
      </right>
      <top style="double">
        <color auto="1"/>
      </top>
      <bottom/>
      <diagonal/>
    </border>
    <border>
      <left/>
      <right style="double">
        <color auto="1"/>
      </right>
      <top/>
      <bottom style="double">
        <color auto="1"/>
      </bottom>
      <diagonal/>
    </border>
    <border>
      <left style="thin">
        <color auto="1"/>
      </left>
      <right/>
      <top/>
      <bottom style="double">
        <color auto="1"/>
      </bottom>
      <diagonal/>
    </border>
    <border>
      <left style="thin">
        <color auto="1"/>
      </left>
      <right/>
      <top/>
      <bottom style="thin">
        <color auto="1"/>
      </bottom>
      <diagonal/>
    </border>
    <border>
      <left style="thin">
        <color auto="1"/>
      </left>
      <right style="thin">
        <color auto="1"/>
      </right>
      <top style="double">
        <color auto="1"/>
      </top>
      <bottom style="thin">
        <color auto="1"/>
      </bottom>
      <diagonal/>
    </border>
    <border>
      <left/>
      <right/>
      <top/>
      <bottom style="thin">
        <color theme="0" tint="-0.249977111117893"/>
      </bottom>
      <diagonal/>
    </border>
  </borders>
  <cellStyleXfs count="4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0">
    <xf numFmtId="0" fontId="0" fillId="0" borderId="0" xfId="0"/>
    <xf numFmtId="3" fontId="0" fillId="0" borderId="0" xfId="0" applyNumberFormat="1"/>
    <xf numFmtId="4" fontId="0" fillId="0" borderId="0" xfId="0" applyNumberFormat="1"/>
    <xf numFmtId="10" fontId="0" fillId="0" borderId="0" xfId="0" applyNumberFormat="1"/>
    <xf numFmtId="6" fontId="0" fillId="0" borderId="0" xfId="0" applyNumberFormat="1"/>
    <xf numFmtId="8" fontId="0" fillId="0" borderId="0" xfId="0" applyNumberFormat="1"/>
    <xf numFmtId="14" fontId="0" fillId="0" borderId="0" xfId="0" applyNumberFormat="1"/>
    <xf numFmtId="0" fontId="18" fillId="0" borderId="0" xfId="0" applyFont="1"/>
    <xf numFmtId="0" fontId="21" fillId="0" borderId="0" xfId="0" applyFont="1"/>
    <xf numFmtId="0" fontId="18" fillId="0" borderId="0" xfId="0" applyFont="1" applyAlignment="1">
      <alignment vertical="center"/>
    </xf>
    <xf numFmtId="0" fontId="25" fillId="0" borderId="14" xfId="0" applyFont="1" applyBorder="1" applyProtection="1"/>
    <xf numFmtId="3" fontId="25" fillId="0" borderId="15" xfId="0" applyNumberFormat="1" applyFont="1" applyBorder="1" applyAlignment="1" applyProtection="1">
      <alignment horizontal="center"/>
    </xf>
    <xf numFmtId="4" fontId="25" fillId="0" borderId="15" xfId="0" applyNumberFormat="1" applyFont="1" applyBorder="1" applyAlignment="1" applyProtection="1">
      <alignment horizontal="center"/>
    </xf>
    <xf numFmtId="4" fontId="25" fillId="0" borderId="16" xfId="0" applyNumberFormat="1" applyFont="1" applyBorder="1" applyAlignment="1" applyProtection="1">
      <alignment horizontal="center"/>
    </xf>
    <xf numFmtId="3" fontId="25" fillId="0" borderId="17" xfId="0" applyNumberFormat="1" applyFont="1" applyBorder="1" applyAlignment="1" applyProtection="1">
      <alignment horizontal="center"/>
    </xf>
    <xf numFmtId="0" fontId="25" fillId="0" borderId="18" xfId="0" applyFont="1" applyBorder="1" applyProtection="1"/>
    <xf numFmtId="3" fontId="25" fillId="0" borderId="19" xfId="0" applyNumberFormat="1" applyFont="1" applyBorder="1" applyAlignment="1" applyProtection="1">
      <alignment horizontal="center"/>
    </xf>
    <xf numFmtId="4" fontId="25" fillId="0" borderId="19" xfId="0" applyNumberFormat="1" applyFont="1" applyBorder="1" applyAlignment="1" applyProtection="1">
      <alignment horizontal="center"/>
    </xf>
    <xf numFmtId="4" fontId="25" fillId="0" borderId="20" xfId="0" applyNumberFormat="1" applyFont="1" applyBorder="1" applyAlignment="1" applyProtection="1">
      <alignment horizontal="center"/>
    </xf>
    <xf numFmtId="3" fontId="25" fillId="0" borderId="21" xfId="0" applyNumberFormat="1" applyFont="1" applyBorder="1" applyAlignment="1" applyProtection="1">
      <alignment horizontal="center"/>
    </xf>
    <xf numFmtId="0" fontId="25" fillId="0" borderId="22" xfId="0" applyFont="1" applyBorder="1" applyAlignment="1" applyProtection="1">
      <alignment horizontal="center"/>
    </xf>
    <xf numFmtId="3" fontId="25" fillId="0" borderId="23" xfId="0" applyNumberFormat="1" applyFont="1" applyBorder="1" applyAlignment="1" applyProtection="1">
      <alignment horizontal="center"/>
    </xf>
    <xf numFmtId="4" fontId="25" fillId="0" borderId="23" xfId="0" applyNumberFormat="1" applyFont="1" applyBorder="1" applyAlignment="1" applyProtection="1">
      <alignment horizontal="center"/>
    </xf>
    <xf numFmtId="3" fontId="25" fillId="0" borderId="24" xfId="0" applyNumberFormat="1" applyFont="1" applyBorder="1" applyAlignment="1" applyProtection="1">
      <alignment horizontal="center"/>
    </xf>
    <xf numFmtId="0" fontId="25" fillId="0" borderId="25" xfId="0" applyFont="1" applyBorder="1" applyAlignment="1" applyProtection="1">
      <alignment horizontal="center"/>
    </xf>
    <xf numFmtId="3" fontId="25" fillId="0" borderId="26" xfId="0" applyNumberFormat="1" applyFont="1" applyFill="1" applyBorder="1" applyAlignment="1">
      <alignment horizontal="center"/>
    </xf>
    <xf numFmtId="4" fontId="25" fillId="0" borderId="26" xfId="0" applyNumberFormat="1" applyFont="1" applyFill="1" applyBorder="1" applyAlignment="1">
      <alignment horizontal="center"/>
    </xf>
    <xf numFmtId="3" fontId="25" fillId="0" borderId="27" xfId="0" applyNumberFormat="1" applyFont="1" applyFill="1" applyBorder="1" applyAlignment="1">
      <alignment horizontal="center"/>
    </xf>
    <xf numFmtId="0" fontId="25" fillId="0" borderId="25" xfId="0" applyFont="1" applyBorder="1" applyAlignment="1">
      <alignment horizontal="center"/>
    </xf>
    <xf numFmtId="164" fontId="25" fillId="0" borderId="28" xfId="1" applyNumberFormat="1" applyFont="1" applyBorder="1" applyAlignment="1">
      <alignment horizontal="center"/>
    </xf>
    <xf numFmtId="2" fontId="25" fillId="0" borderId="28" xfId="0" applyNumberFormat="1" applyFont="1" applyBorder="1" applyAlignment="1">
      <alignment horizontal="center"/>
    </xf>
    <xf numFmtId="3" fontId="25" fillId="0" borderId="30" xfId="0" applyNumberFormat="1" applyFont="1" applyFill="1" applyBorder="1" applyAlignment="1">
      <alignment horizontal="center"/>
    </xf>
    <xf numFmtId="4" fontId="25" fillId="0" borderId="30" xfId="0" applyNumberFormat="1" applyFont="1" applyFill="1" applyBorder="1" applyAlignment="1">
      <alignment horizontal="center"/>
    </xf>
    <xf numFmtId="164" fontId="25" fillId="0" borderId="30" xfId="1" applyNumberFormat="1" applyFont="1" applyFill="1" applyBorder="1" applyAlignment="1"/>
    <xf numFmtId="3" fontId="25" fillId="0" borderId="29" xfId="0" applyNumberFormat="1" applyFont="1" applyFill="1" applyBorder="1" applyAlignment="1">
      <alignment horizontal="center"/>
    </xf>
    <xf numFmtId="3" fontId="25" fillId="0" borderId="33" xfId="0" applyNumberFormat="1" applyFont="1" applyBorder="1" applyAlignment="1" applyProtection="1">
      <alignment horizontal="center"/>
    </xf>
    <xf numFmtId="4" fontId="25" fillId="0" borderId="33" xfId="0" applyNumberFormat="1" applyFont="1" applyBorder="1" applyAlignment="1" applyProtection="1">
      <alignment horizontal="center"/>
    </xf>
    <xf numFmtId="3" fontId="25" fillId="0" borderId="26" xfId="0" applyNumberFormat="1" applyFont="1" applyFill="1" applyBorder="1" applyAlignment="1" applyProtection="1">
      <alignment horizontal="center"/>
    </xf>
    <xf numFmtId="4" fontId="25" fillId="0" borderId="27" xfId="0" applyNumberFormat="1" applyFont="1" applyFill="1" applyBorder="1" applyAlignment="1">
      <alignment horizontal="center"/>
    </xf>
    <xf numFmtId="2" fontId="25" fillId="0" borderId="29" xfId="0" applyNumberFormat="1" applyFont="1" applyBorder="1" applyAlignment="1">
      <alignment horizontal="center"/>
    </xf>
    <xf numFmtId="4" fontId="25" fillId="0" borderId="29" xfId="0" applyNumberFormat="1" applyFont="1" applyFill="1" applyBorder="1" applyAlignment="1">
      <alignment horizontal="center"/>
    </xf>
    <xf numFmtId="164" fontId="25" fillId="0" borderId="26" xfId="1" applyNumberFormat="1" applyFont="1" applyBorder="1" applyAlignment="1">
      <alignment horizontal="center"/>
    </xf>
    <xf numFmtId="2" fontId="25" fillId="0" borderId="26" xfId="0" applyNumberFormat="1" applyFont="1" applyBorder="1" applyAlignment="1">
      <alignment horizontal="center"/>
    </xf>
    <xf numFmtId="164" fontId="25" fillId="0" borderId="26" xfId="1" applyNumberFormat="1" applyFont="1" applyFill="1" applyBorder="1" applyAlignment="1">
      <alignment horizontal="center"/>
    </xf>
    <xf numFmtId="0" fontId="25" fillId="0" borderId="34" xfId="0" applyFont="1" applyBorder="1" applyAlignment="1">
      <alignment horizontal="center"/>
    </xf>
    <xf numFmtId="164" fontId="25" fillId="0" borderId="30" xfId="1" applyNumberFormat="1" applyFont="1" applyFill="1" applyBorder="1" applyAlignment="1">
      <alignment horizontal="center"/>
    </xf>
    <xf numFmtId="4" fontId="25" fillId="0" borderId="26" xfId="0" applyNumberFormat="1" applyFont="1" applyFill="1" applyBorder="1" applyAlignment="1" applyProtection="1">
      <alignment horizontal="center"/>
    </xf>
    <xf numFmtId="165" fontId="25" fillId="0" borderId="27" xfId="3" applyNumberFormat="1" applyFont="1" applyFill="1" applyBorder="1" applyAlignment="1" applyProtection="1">
      <alignment horizontal="center"/>
    </xf>
    <xf numFmtId="0" fontId="25" fillId="0" borderId="18" xfId="0" applyFont="1" applyBorder="1" applyAlignment="1" applyProtection="1">
      <alignment horizontal="center"/>
    </xf>
    <xf numFmtId="3" fontId="25" fillId="0" borderId="20" xfId="0" applyNumberFormat="1" applyFont="1" applyFill="1" applyBorder="1" applyAlignment="1">
      <alignment horizontal="center"/>
    </xf>
    <xf numFmtId="3" fontId="25" fillId="0" borderId="20" xfId="0" applyNumberFormat="1" applyFont="1" applyFill="1" applyBorder="1" applyAlignment="1" applyProtection="1">
      <alignment horizontal="center"/>
    </xf>
    <xf numFmtId="4" fontId="25" fillId="0" borderId="20" xfId="0" applyNumberFormat="1" applyFont="1" applyFill="1" applyBorder="1" applyAlignment="1" applyProtection="1">
      <alignment horizontal="center"/>
    </xf>
    <xf numFmtId="165" fontId="25" fillId="0" borderId="21" xfId="3" applyNumberFormat="1" applyFont="1" applyFill="1" applyBorder="1" applyAlignment="1" applyProtection="1">
      <alignment horizontal="center"/>
    </xf>
    <xf numFmtId="0" fontId="25" fillId="0" borderId="22" xfId="0" applyFont="1" applyBorder="1" applyAlignment="1">
      <alignment horizontal="center"/>
    </xf>
    <xf numFmtId="1" fontId="25" fillId="0" borderId="28" xfId="1" applyNumberFormat="1" applyFont="1" applyBorder="1" applyAlignment="1">
      <alignment horizontal="center"/>
    </xf>
    <xf numFmtId="1" fontId="25" fillId="0" borderId="28" xfId="0" applyNumberFormat="1" applyFont="1" applyBorder="1" applyAlignment="1">
      <alignment horizontal="center"/>
    </xf>
    <xf numFmtId="165" fontId="25" fillId="0" borderId="29" xfId="3" applyNumberFormat="1" applyFont="1" applyBorder="1" applyAlignment="1">
      <alignment horizontal="center"/>
    </xf>
    <xf numFmtId="3" fontId="25" fillId="0" borderId="15" xfId="0" applyNumberFormat="1" applyFont="1" applyFill="1" applyBorder="1" applyAlignment="1">
      <alignment horizontal="center"/>
    </xf>
    <xf numFmtId="4" fontId="25" fillId="0" borderId="15" xfId="0" applyNumberFormat="1" applyFont="1" applyFill="1" applyBorder="1" applyAlignment="1">
      <alignment horizontal="center"/>
    </xf>
    <xf numFmtId="0" fontId="25" fillId="0" borderId="36" xfId="0" applyFont="1" applyBorder="1" applyAlignment="1" applyProtection="1">
      <alignment horizontal="center"/>
    </xf>
    <xf numFmtId="3" fontId="25" fillId="0" borderId="37" xfId="0" applyNumberFormat="1" applyFont="1" applyFill="1" applyBorder="1" applyAlignment="1">
      <alignment horizontal="center"/>
    </xf>
    <xf numFmtId="3" fontId="25" fillId="0" borderId="38" xfId="0" applyNumberFormat="1" applyFont="1" applyFill="1" applyBorder="1" applyAlignment="1">
      <alignment horizontal="center"/>
    </xf>
    <xf numFmtId="164" fontId="27" fillId="0" borderId="0" xfId="1" applyNumberFormat="1" applyFont="1"/>
    <xf numFmtId="0" fontId="27" fillId="0" borderId="39" xfId="0" applyFont="1" applyBorder="1"/>
    <xf numFmtId="0" fontId="27" fillId="0" borderId="40" xfId="0" applyFont="1" applyBorder="1"/>
    <xf numFmtId="0" fontId="27" fillId="0" borderId="40" xfId="0" applyNumberFormat="1" applyFont="1" applyBorder="1"/>
    <xf numFmtId="164" fontId="27" fillId="0" borderId="40" xfId="1" applyNumberFormat="1" applyFont="1" applyBorder="1"/>
    <xf numFmtId="1" fontId="27" fillId="0" borderId="40" xfId="1" applyNumberFormat="1" applyFont="1" applyBorder="1"/>
    <xf numFmtId="164" fontId="28" fillId="0" borderId="15" xfId="1" applyNumberFormat="1" applyFont="1" applyFill="1" applyBorder="1" applyAlignment="1">
      <alignment horizontal="right"/>
    </xf>
    <xf numFmtId="0" fontId="27" fillId="0" borderId="0" xfId="0" applyFont="1"/>
    <xf numFmtId="0" fontId="29" fillId="0" borderId="41" xfId="0" applyFont="1" applyFill="1" applyBorder="1"/>
    <xf numFmtId="0" fontId="21" fillId="0" borderId="0" xfId="0" applyFont="1" applyFill="1" applyBorder="1"/>
    <xf numFmtId="0" fontId="27" fillId="0" borderId="0" xfId="0" applyNumberFormat="1" applyFont="1" applyFill="1" applyBorder="1"/>
    <xf numFmtId="164" fontId="27" fillId="0" borderId="0" xfId="1" applyNumberFormat="1" applyFont="1" applyFill="1" applyBorder="1"/>
    <xf numFmtId="1" fontId="27" fillId="0" borderId="0" xfId="1" applyNumberFormat="1" applyFont="1" applyFill="1" applyBorder="1"/>
    <xf numFmtId="164" fontId="28" fillId="0" borderId="19" xfId="1" applyNumberFormat="1" applyFont="1" applyFill="1" applyBorder="1" applyAlignment="1">
      <alignment horizontal="right"/>
    </xf>
    <xf numFmtId="0" fontId="27" fillId="0" borderId="41" xfId="0" applyFont="1" applyFill="1" applyBorder="1"/>
    <xf numFmtId="0" fontId="27" fillId="0" borderId="0" xfId="0" applyFont="1" applyFill="1" applyBorder="1"/>
    <xf numFmtId="164" fontId="27" fillId="0" borderId="19" xfId="1" applyNumberFormat="1" applyFont="1" applyFill="1" applyBorder="1"/>
    <xf numFmtId="1" fontId="30" fillId="0" borderId="47" xfId="1" applyNumberFormat="1" applyFont="1" applyFill="1" applyBorder="1" applyAlignment="1">
      <alignment horizontal="center"/>
    </xf>
    <xf numFmtId="1" fontId="30" fillId="0" borderId="37" xfId="1" applyNumberFormat="1" applyFont="1" applyFill="1" applyBorder="1" applyAlignment="1">
      <alignment horizontal="center"/>
    </xf>
    <xf numFmtId="164" fontId="30" fillId="0" borderId="47" xfId="1" applyNumberFormat="1" applyFont="1" applyFill="1" applyBorder="1" applyAlignment="1">
      <alignment horizontal="center"/>
    </xf>
    <xf numFmtId="1" fontId="30" fillId="0" borderId="47" xfId="1" applyNumberFormat="1" applyFont="1" applyFill="1" applyBorder="1" applyAlignment="1">
      <alignment horizontal="center" wrapText="1"/>
    </xf>
    <xf numFmtId="164" fontId="30" fillId="0" borderId="37" xfId="1" applyNumberFormat="1" applyFont="1" applyFill="1" applyBorder="1" applyAlignment="1">
      <alignment horizontal="center"/>
    </xf>
    <xf numFmtId="0" fontId="18" fillId="0" borderId="49" xfId="0" applyFont="1" applyBorder="1"/>
    <xf numFmtId="0" fontId="30" fillId="0" borderId="50" xfId="0" applyFont="1" applyFill="1" applyBorder="1" applyAlignment="1">
      <alignment horizontal="center"/>
    </xf>
    <xf numFmtId="0" fontId="18" fillId="0" borderId="50" xfId="2" applyNumberFormat="1" applyFont="1" applyFill="1" applyBorder="1" applyAlignment="1">
      <alignment horizontal="center"/>
    </xf>
    <xf numFmtId="164" fontId="18" fillId="0" borderId="50" xfId="1" applyNumberFormat="1" applyFont="1" applyFill="1" applyBorder="1" applyAlignment="1">
      <alignment horizontal="center"/>
    </xf>
    <xf numFmtId="1" fontId="18" fillId="0" borderId="50" xfId="1" applyNumberFormat="1" applyFont="1" applyFill="1" applyBorder="1" applyAlignment="1">
      <alignment horizontal="center"/>
    </xf>
    <xf numFmtId="164" fontId="18" fillId="0" borderId="51" xfId="1" applyNumberFormat="1" applyFont="1" applyFill="1" applyBorder="1" applyAlignment="1">
      <alignment horizontal="center"/>
    </xf>
    <xf numFmtId="3" fontId="18" fillId="0" borderId="23" xfId="0" applyNumberFormat="1" applyFont="1" applyFill="1" applyBorder="1"/>
    <xf numFmtId="164" fontId="18" fillId="0" borderId="0" xfId="1" applyNumberFormat="1" applyFont="1" applyBorder="1"/>
    <xf numFmtId="1" fontId="18" fillId="0" borderId="0" xfId="1" applyNumberFormat="1" applyFont="1" applyBorder="1"/>
    <xf numFmtId="164" fontId="18" fillId="0" borderId="43" xfId="1" applyNumberFormat="1" applyFont="1" applyBorder="1"/>
    <xf numFmtId="164" fontId="18" fillId="0" borderId="19" xfId="1" applyNumberFormat="1" applyFont="1" applyBorder="1"/>
    <xf numFmtId="166" fontId="28" fillId="0" borderId="52" xfId="2" applyNumberFormat="1" applyFont="1" applyBorder="1" applyAlignment="1">
      <alignment horizontal="right"/>
    </xf>
    <xf numFmtId="164" fontId="28" fillId="0" borderId="54" xfId="1" applyNumberFormat="1" applyFont="1" applyBorder="1"/>
    <xf numFmtId="1" fontId="28" fillId="0" borderId="54" xfId="1" applyNumberFormat="1" applyFont="1" applyBorder="1"/>
    <xf numFmtId="164" fontId="28" fillId="0" borderId="54" xfId="1" applyNumberFormat="1" applyFont="1" applyBorder="1" applyAlignment="1">
      <alignment horizontal="right"/>
    </xf>
    <xf numFmtId="164" fontId="28" fillId="0" borderId="53" xfId="1" applyNumberFormat="1" applyFont="1" applyBorder="1"/>
    <xf numFmtId="0" fontId="18" fillId="0" borderId="50" xfId="2" applyNumberFormat="1" applyFont="1" applyBorder="1"/>
    <xf numFmtId="164" fontId="18" fillId="0" borderId="50" xfId="1" applyNumberFormat="1" applyFont="1" applyBorder="1"/>
    <xf numFmtId="1" fontId="18" fillId="0" borderId="50" xfId="1" applyNumberFormat="1" applyFont="1" applyBorder="1"/>
    <xf numFmtId="164" fontId="18" fillId="0" borderId="51" xfId="1" applyNumberFormat="1" applyFont="1" applyBorder="1"/>
    <xf numFmtId="0" fontId="18" fillId="0" borderId="0" xfId="2" applyNumberFormat="1" applyFont="1" applyBorder="1"/>
    <xf numFmtId="0" fontId="18" fillId="0" borderId="50" xfId="0" applyFont="1" applyBorder="1"/>
    <xf numFmtId="0" fontId="28" fillId="0" borderId="28" xfId="2" applyNumberFormat="1" applyFont="1" applyBorder="1" applyAlignment="1">
      <alignment horizontal="right"/>
    </xf>
    <xf numFmtId="164" fontId="28" fillId="0" borderId="55" xfId="1" applyNumberFormat="1" applyFont="1" applyBorder="1"/>
    <xf numFmtId="1" fontId="28" fillId="0" borderId="55" xfId="1" applyNumberFormat="1" applyFont="1" applyBorder="1"/>
    <xf numFmtId="164" fontId="28" fillId="0" borderId="55" xfId="1" applyNumberFormat="1" applyFont="1" applyBorder="1" applyAlignment="1">
      <alignment horizontal="right"/>
    </xf>
    <xf numFmtId="164" fontId="28" fillId="0" borderId="30" xfId="1" applyNumberFormat="1" applyFont="1" applyBorder="1"/>
    <xf numFmtId="0" fontId="27" fillId="0" borderId="40" xfId="0" applyFont="1" applyFill="1" applyBorder="1"/>
    <xf numFmtId="0" fontId="27" fillId="0" borderId="0" xfId="2" applyNumberFormat="1" applyFont="1" applyBorder="1"/>
    <xf numFmtId="164" fontId="27" fillId="0" borderId="0" xfId="1" applyNumberFormat="1" applyFont="1" applyBorder="1"/>
    <xf numFmtId="1" fontId="27" fillId="0" borderId="0" xfId="1" applyNumberFormat="1" applyFont="1" applyBorder="1"/>
    <xf numFmtId="164" fontId="27" fillId="0" borderId="19" xfId="1" applyNumberFormat="1" applyFont="1" applyBorder="1"/>
    <xf numFmtId="166" fontId="31" fillId="0" borderId="12" xfId="2" applyNumberFormat="1" applyFont="1" applyBorder="1" applyAlignment="1">
      <alignment horizontal="right"/>
    </xf>
    <xf numFmtId="164" fontId="31" fillId="0" borderId="12" xfId="1" applyNumberFormat="1" applyFont="1" applyBorder="1"/>
    <xf numFmtId="1" fontId="31" fillId="0" borderId="12" xfId="1" applyNumberFormat="1" applyFont="1" applyBorder="1"/>
    <xf numFmtId="1" fontId="31" fillId="0" borderId="12" xfId="1" applyNumberFormat="1" applyFont="1" applyBorder="1" applyAlignment="1">
      <alignment horizontal="right"/>
    </xf>
    <xf numFmtId="164" fontId="31" fillId="0" borderId="46" xfId="1" applyNumberFormat="1" applyFont="1" applyBorder="1"/>
    <xf numFmtId="0" fontId="27" fillId="0" borderId="0" xfId="0" applyNumberFormat="1" applyFont="1"/>
    <xf numFmtId="1" fontId="27" fillId="0" borderId="0" xfId="1" applyNumberFormat="1" applyFont="1"/>
    <xf numFmtId="164" fontId="27" fillId="0" borderId="0" xfId="1" applyNumberFormat="1" applyFont="1" applyFill="1"/>
    <xf numFmtId="0" fontId="18" fillId="0" borderId="39" xfId="0" applyFont="1" applyBorder="1"/>
    <xf numFmtId="0" fontId="18" fillId="0" borderId="40" xfId="0" applyFont="1" applyBorder="1"/>
    <xf numFmtId="2" fontId="18" fillId="0" borderId="40" xfId="0" applyNumberFormat="1" applyFont="1" applyBorder="1"/>
    <xf numFmtId="165" fontId="28" fillId="0" borderId="0" xfId="3" applyNumberFormat="1" applyFont="1" applyFill="1" applyBorder="1" applyAlignment="1">
      <alignment horizontal="right"/>
    </xf>
    <xf numFmtId="0" fontId="26" fillId="0" borderId="0" xfId="0" applyFont="1"/>
    <xf numFmtId="0" fontId="34" fillId="0" borderId="0" xfId="0" applyFont="1" applyFill="1"/>
    <xf numFmtId="0" fontId="18" fillId="0" borderId="0" xfId="0" applyFont="1" applyFill="1" applyBorder="1"/>
    <xf numFmtId="2" fontId="18" fillId="0" borderId="0" xfId="0" applyNumberFormat="1" applyFont="1" applyFill="1" applyBorder="1"/>
    <xf numFmtId="0" fontId="18" fillId="0" borderId="41" xfId="0" applyFont="1" applyFill="1" applyBorder="1"/>
    <xf numFmtId="165" fontId="18" fillId="0" borderId="0" xfId="3" applyNumberFormat="1" applyFont="1" applyFill="1" applyBorder="1"/>
    <xf numFmtId="0" fontId="30" fillId="0" borderId="56" xfId="0" applyFont="1" applyFill="1" applyBorder="1"/>
    <xf numFmtId="2" fontId="30" fillId="0" borderId="43" xfId="0" applyNumberFormat="1" applyFont="1" applyFill="1" applyBorder="1" applyAlignment="1">
      <alignment horizontal="center"/>
    </xf>
    <xf numFmtId="165" fontId="30" fillId="0" borderId="44" xfId="3" applyNumberFormat="1" applyFont="1" applyFill="1" applyBorder="1" applyAlignment="1">
      <alignment horizontal="center"/>
    </xf>
    <xf numFmtId="0" fontId="30" fillId="0" borderId="57" xfId="0" applyFont="1" applyFill="1" applyBorder="1"/>
    <xf numFmtId="2" fontId="30" fillId="0" borderId="19" xfId="0" applyNumberFormat="1" applyFont="1" applyFill="1" applyBorder="1" applyAlignment="1">
      <alignment horizontal="center"/>
    </xf>
    <xf numFmtId="1" fontId="30" fillId="0" borderId="19" xfId="0" applyNumberFormat="1" applyFont="1" applyFill="1" applyBorder="1" applyAlignment="1">
      <alignment horizontal="center"/>
    </xf>
    <xf numFmtId="165" fontId="30" fillId="0" borderId="20" xfId="3" applyNumberFormat="1" applyFont="1" applyFill="1" applyBorder="1" applyAlignment="1">
      <alignment horizontal="center"/>
    </xf>
    <xf numFmtId="0" fontId="30" fillId="0" borderId="58" xfId="0" applyFont="1" applyFill="1" applyBorder="1"/>
    <xf numFmtId="2" fontId="30" fillId="0" borderId="47" xfId="0" applyNumberFormat="1" applyFont="1" applyFill="1" applyBorder="1" applyAlignment="1">
      <alignment horizontal="center"/>
    </xf>
    <xf numFmtId="165" fontId="30" fillId="0" borderId="48" xfId="3" applyNumberFormat="1" applyFont="1" applyFill="1" applyBorder="1" applyAlignment="1">
      <alignment horizontal="center"/>
    </xf>
    <xf numFmtId="2" fontId="18" fillId="0" borderId="50" xfId="2" applyNumberFormat="1" applyFont="1" applyFill="1" applyBorder="1" applyAlignment="1">
      <alignment horizontal="center"/>
    </xf>
    <xf numFmtId="2" fontId="18" fillId="0" borderId="50" xfId="3" applyNumberFormat="1" applyFont="1" applyFill="1" applyBorder="1" applyAlignment="1">
      <alignment horizontal="center"/>
    </xf>
    <xf numFmtId="165" fontId="18" fillId="0" borderId="51" xfId="3" applyNumberFormat="1" applyFont="1" applyFill="1" applyBorder="1" applyAlignment="1">
      <alignment horizontal="center"/>
    </xf>
    <xf numFmtId="2" fontId="18" fillId="0" borderId="0" xfId="2" applyNumberFormat="1" applyFont="1" applyBorder="1"/>
    <xf numFmtId="9" fontId="18" fillId="0" borderId="43" xfId="3" applyFont="1" applyBorder="1"/>
    <xf numFmtId="9" fontId="18" fillId="0" borderId="19" xfId="3" applyFont="1" applyBorder="1"/>
    <xf numFmtId="2" fontId="28" fillId="0" borderId="52" xfId="2" applyNumberFormat="1" applyFont="1" applyBorder="1"/>
    <xf numFmtId="2" fontId="28" fillId="0" borderId="54" xfId="2" applyNumberFormat="1" applyFont="1" applyBorder="1"/>
    <xf numFmtId="9" fontId="28" fillId="0" borderId="53" xfId="3" applyFont="1" applyBorder="1"/>
    <xf numFmtId="2" fontId="18" fillId="0" borderId="50" xfId="2" applyNumberFormat="1" applyFont="1" applyBorder="1"/>
    <xf numFmtId="2" fontId="18" fillId="0" borderId="50" xfId="3" applyNumberFormat="1" applyFont="1" applyBorder="1"/>
    <xf numFmtId="165" fontId="18" fillId="0" borderId="51" xfId="3" applyNumberFormat="1" applyFont="1" applyBorder="1"/>
    <xf numFmtId="2" fontId="18" fillId="0" borderId="0" xfId="3" applyNumberFormat="1" applyFont="1" applyBorder="1"/>
    <xf numFmtId="0" fontId="18" fillId="0" borderId="40" xfId="0" applyFont="1" applyFill="1" applyBorder="1"/>
    <xf numFmtId="165" fontId="18" fillId="0" borderId="19" xfId="3" applyNumberFormat="1" applyFont="1" applyBorder="1"/>
    <xf numFmtId="2" fontId="18" fillId="0" borderId="0" xfId="0" applyNumberFormat="1" applyFont="1"/>
    <xf numFmtId="165" fontId="18" fillId="0" borderId="0" xfId="3" applyNumberFormat="1" applyFont="1" applyFill="1"/>
    <xf numFmtId="2" fontId="26" fillId="0" borderId="0" xfId="0" applyNumberFormat="1" applyFont="1"/>
    <xf numFmtId="165" fontId="26" fillId="0" borderId="0" xfId="3" applyNumberFormat="1" applyFont="1"/>
    <xf numFmtId="0" fontId="21" fillId="0" borderId="39" xfId="0" applyFont="1" applyBorder="1"/>
    <xf numFmtId="0" fontId="21" fillId="0" borderId="40" xfId="0" applyFont="1" applyBorder="1"/>
    <xf numFmtId="167" fontId="21" fillId="0" borderId="40" xfId="2" applyNumberFormat="1" applyFont="1" applyBorder="1"/>
    <xf numFmtId="4" fontId="21" fillId="0" borderId="40" xfId="0" applyNumberFormat="1" applyFont="1" applyBorder="1"/>
    <xf numFmtId="0" fontId="21" fillId="0" borderId="40" xfId="0" applyNumberFormat="1" applyFont="1" applyBorder="1"/>
    <xf numFmtId="44" fontId="21" fillId="0" borderId="40" xfId="2" applyNumberFormat="1" applyFont="1" applyBorder="1"/>
    <xf numFmtId="44" fontId="0" fillId="0" borderId="0" xfId="2" applyNumberFormat="1" applyFont="1" applyBorder="1"/>
    <xf numFmtId="167" fontId="21" fillId="0" borderId="0" xfId="2" applyNumberFormat="1" applyFont="1" applyFill="1" applyBorder="1"/>
    <xf numFmtId="4" fontId="21" fillId="0" borderId="0" xfId="0" applyNumberFormat="1" applyFont="1" applyFill="1" applyBorder="1"/>
    <xf numFmtId="0" fontId="21" fillId="0" borderId="0" xfId="0" applyNumberFormat="1" applyFont="1" applyFill="1" applyBorder="1"/>
    <xf numFmtId="44" fontId="21" fillId="0" borderId="0" xfId="2" applyNumberFormat="1" applyFont="1" applyFill="1" applyBorder="1"/>
    <xf numFmtId="44" fontId="28" fillId="0" borderId="0" xfId="2" applyFont="1" applyFill="1" applyBorder="1" applyAlignment="1">
      <alignment horizontal="right"/>
    </xf>
    <xf numFmtId="0" fontId="21" fillId="0" borderId="41" xfId="0" applyFont="1" applyFill="1" applyBorder="1"/>
    <xf numFmtId="167" fontId="30" fillId="0" borderId="44" xfId="2" applyNumberFormat="1" applyFont="1" applyFill="1" applyBorder="1" applyAlignment="1">
      <alignment horizontal="center"/>
    </xf>
    <xf numFmtId="44" fontId="30" fillId="0" borderId="45" xfId="2" applyNumberFormat="1" applyFont="1" applyFill="1" applyBorder="1" applyAlignment="1">
      <alignment horizontal="right"/>
    </xf>
    <xf numFmtId="44" fontId="30" fillId="0" borderId="45" xfId="2" applyNumberFormat="1" applyFont="1" applyFill="1" applyBorder="1" applyAlignment="1">
      <alignment horizontal="center"/>
    </xf>
    <xf numFmtId="44" fontId="30" fillId="0" borderId="46" xfId="2" applyNumberFormat="1" applyFont="1" applyFill="1" applyBorder="1" applyAlignment="1">
      <alignment horizontal="right"/>
    </xf>
    <xf numFmtId="0" fontId="35" fillId="0" borderId="0" xfId="0" applyFont="1"/>
    <xf numFmtId="167" fontId="30" fillId="0" borderId="16" xfId="2" applyNumberFormat="1" applyFont="1" applyFill="1" applyBorder="1"/>
    <xf numFmtId="0" fontId="30" fillId="0" borderId="15" xfId="0" applyFont="1" applyFill="1" applyBorder="1" applyAlignment="1">
      <alignment horizontal="center"/>
    </xf>
    <xf numFmtId="0" fontId="30" fillId="0" borderId="16" xfId="1" applyNumberFormat="1" applyFont="1" applyFill="1" applyBorder="1" applyAlignment="1">
      <alignment horizontal="center"/>
    </xf>
    <xf numFmtId="167" fontId="30" fillId="0" borderId="20" xfId="2" applyNumberFormat="1" applyFont="1" applyFill="1" applyBorder="1" applyAlignment="1">
      <alignment horizontal="center"/>
    </xf>
    <xf numFmtId="44" fontId="30" fillId="0" borderId="19" xfId="2" applyNumberFormat="1" applyFont="1" applyFill="1" applyBorder="1" applyAlignment="1">
      <alignment horizontal="center"/>
    </xf>
    <xf numFmtId="44" fontId="30" fillId="0" borderId="16" xfId="2" applyNumberFormat="1" applyFont="1" applyFill="1" applyBorder="1" applyAlignment="1">
      <alignment horizontal="center"/>
    </xf>
    <xf numFmtId="167" fontId="30" fillId="0" borderId="47" xfId="2" applyNumberFormat="1" applyFont="1" applyFill="1" applyBorder="1" applyAlignment="1">
      <alignment horizontal="center"/>
    </xf>
    <xf numFmtId="0" fontId="30" fillId="0" borderId="47" xfId="0" applyFont="1" applyFill="1" applyBorder="1" applyAlignment="1">
      <alignment horizontal="center"/>
    </xf>
    <xf numFmtId="0" fontId="30" fillId="0" borderId="47" xfId="1" applyNumberFormat="1" applyFont="1" applyFill="1" applyBorder="1" applyAlignment="1">
      <alignment horizontal="center"/>
    </xf>
    <xf numFmtId="44" fontId="30" fillId="0" borderId="47" xfId="2" applyNumberFormat="1" applyFont="1" applyFill="1" applyBorder="1" applyAlignment="1">
      <alignment horizontal="center"/>
    </xf>
    <xf numFmtId="44" fontId="30" fillId="0" borderId="48" xfId="2" applyNumberFormat="1" applyFont="1" applyFill="1" applyBorder="1" applyAlignment="1">
      <alignment horizontal="center"/>
    </xf>
    <xf numFmtId="167" fontId="18" fillId="0" borderId="50" xfId="2" applyNumberFormat="1" applyFont="1" applyFill="1" applyBorder="1" applyAlignment="1">
      <alignment horizontal="center"/>
    </xf>
    <xf numFmtId="44" fontId="18" fillId="0" borderId="50" xfId="2" applyFont="1" applyFill="1" applyBorder="1" applyAlignment="1">
      <alignment horizontal="center"/>
    </xf>
    <xf numFmtId="44" fontId="18" fillId="0" borderId="50" xfId="2" applyNumberFormat="1" applyFont="1" applyFill="1" applyBorder="1" applyAlignment="1">
      <alignment horizontal="center"/>
    </xf>
    <xf numFmtId="44" fontId="18" fillId="0" borderId="51" xfId="2" applyNumberFormat="1" applyFont="1" applyFill="1" applyBorder="1" applyAlignment="1">
      <alignment horizontal="center"/>
    </xf>
    <xf numFmtId="167" fontId="18" fillId="0" borderId="51" xfId="2" applyNumberFormat="1" applyFont="1" applyFill="1" applyBorder="1" applyAlignment="1">
      <alignment horizontal="center"/>
    </xf>
    <xf numFmtId="167" fontId="18" fillId="0" borderId="0" xfId="2" applyNumberFormat="1" applyFont="1" applyBorder="1"/>
    <xf numFmtId="44" fontId="18" fillId="0" borderId="0" xfId="2" applyNumberFormat="1" applyFont="1" applyBorder="1"/>
    <xf numFmtId="167" fontId="28" fillId="0" borderId="10" xfId="2" applyNumberFormat="1" applyFont="1" applyBorder="1"/>
    <xf numFmtId="167" fontId="18" fillId="0" borderId="50" xfId="2" applyNumberFormat="1" applyFont="1" applyBorder="1"/>
    <xf numFmtId="44" fontId="18" fillId="0" borderId="50" xfId="2" applyFont="1" applyBorder="1"/>
    <xf numFmtId="44" fontId="18" fillId="0" borderId="50" xfId="2" applyNumberFormat="1" applyFont="1" applyBorder="1"/>
    <xf numFmtId="44" fontId="18" fillId="0" borderId="51" xfId="2" applyNumberFormat="1" applyFont="1" applyBorder="1"/>
    <xf numFmtId="167" fontId="28" fillId="0" borderId="52" xfId="2" applyNumberFormat="1" applyFont="1" applyBorder="1"/>
    <xf numFmtId="44" fontId="28" fillId="0" borderId="54" xfId="2" applyFont="1" applyBorder="1"/>
    <xf numFmtId="167" fontId="28" fillId="0" borderId="54" xfId="2" applyNumberFormat="1" applyFont="1" applyBorder="1"/>
    <xf numFmtId="44" fontId="28" fillId="0" borderId="54" xfId="2" applyNumberFormat="1" applyFont="1" applyBorder="1"/>
    <xf numFmtId="44" fontId="28" fillId="0" borderId="53" xfId="2" applyNumberFormat="1" applyFont="1" applyBorder="1"/>
    <xf numFmtId="167" fontId="28" fillId="0" borderId="28" xfId="2" applyNumberFormat="1" applyFont="1" applyBorder="1"/>
    <xf numFmtId="44" fontId="28" fillId="0" borderId="55" xfId="2" applyFont="1" applyBorder="1"/>
    <xf numFmtId="167" fontId="28" fillId="0" borderId="55" xfId="2" applyNumberFormat="1" applyFont="1" applyBorder="1"/>
    <xf numFmtId="44" fontId="28" fillId="0" borderId="55" xfId="2" applyNumberFormat="1" applyFont="1" applyBorder="1"/>
    <xf numFmtId="44" fontId="28" fillId="0" borderId="30" xfId="2" applyNumberFormat="1" applyFont="1" applyBorder="1"/>
    <xf numFmtId="167" fontId="27" fillId="0" borderId="0" xfId="2" applyNumberFormat="1" applyFont="1" applyBorder="1"/>
    <xf numFmtId="44" fontId="27" fillId="0" borderId="0" xfId="2" applyFont="1" applyBorder="1"/>
    <xf numFmtId="44" fontId="27" fillId="0" borderId="0" xfId="2" applyNumberFormat="1" applyFont="1" applyBorder="1"/>
    <xf numFmtId="44" fontId="27" fillId="0" borderId="19" xfId="2" applyNumberFormat="1" applyFont="1" applyBorder="1"/>
    <xf numFmtId="167" fontId="28" fillId="0" borderId="12" xfId="2" applyNumberFormat="1" applyFont="1" applyBorder="1"/>
    <xf numFmtId="44" fontId="28" fillId="0" borderId="12" xfId="2" applyNumberFormat="1" applyFont="1" applyBorder="1"/>
    <xf numFmtId="167" fontId="0" fillId="0" borderId="0" xfId="2" applyNumberFormat="1" applyFont="1"/>
    <xf numFmtId="0" fontId="0" fillId="0" borderId="0" xfId="0" applyNumberFormat="1"/>
    <xf numFmtId="44" fontId="0" fillId="0" borderId="0" xfId="2" applyNumberFormat="1" applyFont="1"/>
    <xf numFmtId="0" fontId="28" fillId="0" borderId="0" xfId="0" applyFont="1" applyFill="1" applyBorder="1" applyAlignment="1">
      <alignment horizontal="right"/>
    </xf>
    <xf numFmtId="0" fontId="29" fillId="0" borderId="0" xfId="0" applyFont="1" applyFill="1"/>
    <xf numFmtId="4" fontId="28" fillId="0" borderId="0" xfId="0" applyNumberFormat="1" applyFont="1" applyFill="1" applyBorder="1" applyAlignment="1">
      <alignment horizontal="right"/>
    </xf>
    <xf numFmtId="3" fontId="30" fillId="0" borderId="59" xfId="0" applyNumberFormat="1" applyFont="1" applyFill="1" applyBorder="1"/>
    <xf numFmtId="3" fontId="30" fillId="0" borderId="42" xfId="0" applyNumberFormat="1" applyFont="1" applyFill="1" applyBorder="1"/>
    <xf numFmtId="3" fontId="30" fillId="0" borderId="43" xfId="0" applyNumberFormat="1" applyFont="1" applyFill="1" applyBorder="1"/>
    <xf numFmtId="3" fontId="30" fillId="0" borderId="44" xfId="0" applyNumberFormat="1" applyFont="1" applyFill="1" applyBorder="1"/>
    <xf numFmtId="3" fontId="30" fillId="0" borderId="43" xfId="0" applyNumberFormat="1" applyFont="1" applyFill="1" applyBorder="1" applyAlignment="1">
      <alignment horizontal="center"/>
    </xf>
    <xf numFmtId="3" fontId="30" fillId="0" borderId="41" xfId="0" applyNumberFormat="1" applyFont="1" applyFill="1" applyBorder="1" applyAlignment="1">
      <alignment horizontal="centerContinuous"/>
    </xf>
    <xf numFmtId="3" fontId="30" fillId="0" borderId="0" xfId="0" applyNumberFormat="1" applyFont="1" applyFill="1" applyBorder="1" applyAlignment="1">
      <alignment horizontal="centerContinuous"/>
    </xf>
    <xf numFmtId="3" fontId="30" fillId="0" borderId="19" xfId="0" applyNumberFormat="1" applyFont="1" applyFill="1" applyBorder="1" applyAlignment="1">
      <alignment horizontal="centerContinuous"/>
    </xf>
    <xf numFmtId="3" fontId="30" fillId="0" borderId="20" xfId="0" applyNumberFormat="1" applyFont="1" applyFill="1" applyBorder="1" applyAlignment="1">
      <alignment horizontal="center"/>
    </xf>
    <xf numFmtId="3" fontId="30" fillId="0" borderId="19" xfId="0" applyNumberFormat="1" applyFont="1" applyFill="1" applyBorder="1" applyAlignment="1">
      <alignment horizontal="center"/>
    </xf>
    <xf numFmtId="0" fontId="30" fillId="0" borderId="60" xfId="0" applyFont="1" applyFill="1" applyBorder="1"/>
    <xf numFmtId="0" fontId="30" fillId="0" borderId="40" xfId="0" applyFont="1" applyFill="1" applyBorder="1"/>
    <xf numFmtId="3" fontId="30" fillId="0" borderId="39" xfId="0" applyNumberFormat="1" applyFont="1" applyFill="1" applyBorder="1" applyAlignment="1">
      <alignment horizontal="center"/>
    </xf>
    <xf numFmtId="3" fontId="30" fillId="0" borderId="16" xfId="0" applyNumberFormat="1" applyFont="1" applyFill="1" applyBorder="1" applyAlignment="1">
      <alignment horizontal="center"/>
    </xf>
    <xf numFmtId="3" fontId="30" fillId="0" borderId="40" xfId="0" applyNumberFormat="1" applyFont="1" applyFill="1" applyBorder="1" applyAlignment="1">
      <alignment horizontal="center"/>
    </xf>
    <xf numFmtId="3" fontId="30" fillId="0" borderId="20" xfId="0" applyNumberFormat="1" applyFont="1" applyFill="1" applyBorder="1" applyAlignment="1">
      <alignment horizontal="center" wrapText="1"/>
    </xf>
    <xf numFmtId="3" fontId="30" fillId="0" borderId="19" xfId="0" applyNumberFormat="1" applyFont="1" applyFill="1" applyBorder="1" applyAlignment="1">
      <alignment horizontal="center" wrapText="1"/>
    </xf>
    <xf numFmtId="165" fontId="18" fillId="0" borderId="50" xfId="3" applyNumberFormat="1" applyFont="1" applyFill="1" applyBorder="1" applyAlignment="1">
      <alignment horizontal="center"/>
    </xf>
    <xf numFmtId="0" fontId="26" fillId="0" borderId="50" xfId="0" applyFont="1" applyBorder="1"/>
    <xf numFmtId="0" fontId="26" fillId="0" borderId="51" xfId="0" applyFont="1" applyBorder="1"/>
    <xf numFmtId="165" fontId="18" fillId="0" borderId="50" xfId="3" applyNumberFormat="1" applyFont="1" applyBorder="1"/>
    <xf numFmtId="165" fontId="27" fillId="0" borderId="0" xfId="3" applyNumberFormat="1" applyFont="1" applyBorder="1"/>
    <xf numFmtId="165" fontId="27" fillId="0" borderId="19" xfId="3" applyNumberFormat="1" applyFont="1" applyBorder="1"/>
    <xf numFmtId="165" fontId="21" fillId="0" borderId="10" xfId="3" applyNumberFormat="1" applyFont="1" applyFill="1" applyBorder="1"/>
    <xf numFmtId="0" fontId="30" fillId="0" borderId="59" xfId="0" applyFont="1" applyFill="1" applyBorder="1"/>
    <xf numFmtId="44" fontId="30" fillId="0" borderId="44" xfId="2" applyFont="1" applyFill="1" applyBorder="1" applyAlignment="1">
      <alignment horizontal="center"/>
    </xf>
    <xf numFmtId="44" fontId="30" fillId="0" borderId="42" xfId="2" applyFont="1" applyFill="1" applyBorder="1"/>
    <xf numFmtId="165" fontId="30" fillId="0" borderId="42" xfId="3" applyNumberFormat="1" applyFont="1" applyFill="1" applyBorder="1"/>
    <xf numFmtId="165" fontId="30" fillId="0" borderId="43" xfId="3" applyNumberFormat="1" applyFont="1" applyFill="1" applyBorder="1"/>
    <xf numFmtId="0" fontId="36" fillId="0" borderId="0" xfId="0" applyFont="1"/>
    <xf numFmtId="0" fontId="30" fillId="0" borderId="41" xfId="0" applyFont="1" applyFill="1" applyBorder="1"/>
    <xf numFmtId="44" fontId="30" fillId="0" borderId="20" xfId="2" applyFont="1" applyFill="1" applyBorder="1" applyAlignment="1">
      <alignment horizontal="center"/>
    </xf>
    <xf numFmtId="44" fontId="30" fillId="0" borderId="0" xfId="2" applyFont="1" applyFill="1" applyBorder="1" applyAlignment="1">
      <alignment horizontal="center"/>
    </xf>
    <xf numFmtId="165" fontId="30" fillId="0" borderId="32" xfId="3" applyNumberFormat="1" applyFont="1" applyFill="1" applyBorder="1" applyAlignment="1">
      <alignment horizontal="centerContinuous"/>
    </xf>
    <xf numFmtId="165" fontId="30" fillId="0" borderId="0" xfId="3" applyNumberFormat="1" applyFont="1" applyFill="1" applyBorder="1" applyAlignment="1">
      <alignment horizontal="centerContinuous"/>
    </xf>
    <xf numFmtId="165" fontId="30" fillId="0" borderId="33" xfId="3" applyNumberFormat="1" applyFont="1" applyFill="1" applyBorder="1" applyAlignment="1">
      <alignment horizontal="centerContinuous"/>
    </xf>
    <xf numFmtId="0" fontId="30" fillId="0" borderId="0" xfId="0" applyFont="1" applyFill="1" applyBorder="1"/>
    <xf numFmtId="44" fontId="30" fillId="0" borderId="47" xfId="2" applyFont="1" applyFill="1" applyBorder="1" applyAlignment="1">
      <alignment horizontal="center"/>
    </xf>
    <xf numFmtId="165" fontId="30" fillId="0" borderId="47" xfId="3" applyNumberFormat="1" applyFont="1" applyFill="1" applyBorder="1" applyAlignment="1">
      <alignment horizontal="center"/>
    </xf>
    <xf numFmtId="165" fontId="30" fillId="0" borderId="37" xfId="3" applyNumberFormat="1" applyFont="1" applyFill="1" applyBorder="1" applyAlignment="1">
      <alignment horizontal="center"/>
    </xf>
    <xf numFmtId="44" fontId="18" fillId="0" borderId="0" xfId="2" applyFont="1" applyBorder="1"/>
    <xf numFmtId="165" fontId="18" fillId="0" borderId="0" xfId="3" applyNumberFormat="1" applyFont="1" applyBorder="1"/>
    <xf numFmtId="44" fontId="28" fillId="0" borderId="52" xfId="2" applyFont="1" applyBorder="1"/>
    <xf numFmtId="165" fontId="28" fillId="0" borderId="54" xfId="3" applyNumberFormat="1" applyFont="1" applyBorder="1"/>
    <xf numFmtId="165" fontId="28" fillId="0" borderId="53" xfId="3" applyNumberFormat="1" applyFont="1" applyBorder="1"/>
    <xf numFmtId="0" fontId="37" fillId="0" borderId="0" xfId="0" applyFont="1"/>
    <xf numFmtId="0" fontId="38" fillId="0" borderId="0" xfId="0" applyFont="1"/>
    <xf numFmtId="44" fontId="28" fillId="0" borderId="28" xfId="2" applyFont="1" applyBorder="1"/>
    <xf numFmtId="165" fontId="28" fillId="0" borderId="55" xfId="3" applyNumberFormat="1" applyFont="1" applyBorder="1"/>
    <xf numFmtId="165" fontId="28" fillId="0" borderId="30" xfId="3" applyNumberFormat="1" applyFont="1" applyBorder="1"/>
    <xf numFmtId="44" fontId="28" fillId="0" borderId="12" xfId="2" applyFont="1" applyBorder="1"/>
    <xf numFmtId="165" fontId="28" fillId="0" borderId="12" xfId="3" applyNumberFormat="1" applyFont="1" applyBorder="1"/>
    <xf numFmtId="0" fontId="28" fillId="0" borderId="0" xfId="0" applyFont="1"/>
    <xf numFmtId="0" fontId="27" fillId="0" borderId="0" xfId="0" applyFont="1" applyFill="1"/>
    <xf numFmtId="44" fontId="27" fillId="0" borderId="0" xfId="2" applyFont="1"/>
    <xf numFmtId="165" fontId="27" fillId="0" borderId="0" xfId="3" applyNumberFormat="1" applyFont="1"/>
    <xf numFmtId="44" fontId="0" fillId="0" borderId="0" xfId="2" applyFont="1"/>
    <xf numFmtId="165" fontId="0" fillId="0" borderId="0" xfId="3" applyNumberFormat="1" applyFont="1"/>
    <xf numFmtId="3" fontId="18" fillId="0" borderId="40" xfId="0" applyNumberFormat="1" applyFont="1" applyBorder="1"/>
    <xf numFmtId="9" fontId="18" fillId="0" borderId="40" xfId="3" applyFont="1" applyBorder="1"/>
    <xf numFmtId="3" fontId="26" fillId="0" borderId="0" xfId="0" applyNumberFormat="1" applyFont="1"/>
    <xf numFmtId="44" fontId="26" fillId="0" borderId="0" xfId="2" applyFont="1"/>
    <xf numFmtId="167" fontId="26" fillId="0" borderId="0" xfId="2" applyNumberFormat="1" applyFont="1"/>
    <xf numFmtId="3" fontId="18" fillId="0" borderId="0" xfId="0" applyNumberFormat="1" applyFont="1" applyFill="1" applyBorder="1"/>
    <xf numFmtId="9" fontId="18" fillId="0" borderId="0" xfId="3" applyFont="1" applyFill="1" applyBorder="1"/>
    <xf numFmtId="0" fontId="30" fillId="0" borderId="56" xfId="0" applyFont="1" applyFill="1" applyBorder="1" applyAlignment="1">
      <alignment horizontal="center"/>
    </xf>
    <xf numFmtId="3" fontId="30" fillId="0" borderId="44" xfId="0" applyNumberFormat="1" applyFont="1" applyFill="1" applyBorder="1" applyAlignment="1">
      <alignment horizontal="center"/>
    </xf>
    <xf numFmtId="9" fontId="30" fillId="0" borderId="43" xfId="3" applyFont="1" applyFill="1" applyBorder="1" applyAlignment="1">
      <alignment horizontal="center"/>
    </xf>
    <xf numFmtId="44" fontId="30" fillId="0" borderId="43" xfId="2" applyFont="1" applyFill="1" applyBorder="1" applyAlignment="1">
      <alignment horizontal="center"/>
    </xf>
    <xf numFmtId="165" fontId="30" fillId="0" borderId="43" xfId="3" applyNumberFormat="1" applyFont="1" applyFill="1" applyBorder="1" applyAlignment="1">
      <alignment horizontal="center" wrapText="1"/>
    </xf>
    <xf numFmtId="167" fontId="30" fillId="0" borderId="43" xfId="2" applyNumberFormat="1" applyFont="1" applyFill="1" applyBorder="1" applyAlignment="1">
      <alignment horizontal="center"/>
    </xf>
    <xf numFmtId="165" fontId="30" fillId="0" borderId="43" xfId="3" applyNumberFormat="1" applyFont="1" applyFill="1" applyBorder="1" applyAlignment="1">
      <alignment horizontal="center"/>
    </xf>
    <xf numFmtId="0" fontId="30" fillId="0" borderId="57" xfId="0" applyFont="1" applyFill="1" applyBorder="1" applyAlignment="1">
      <alignment horizontal="center"/>
    </xf>
    <xf numFmtId="9" fontId="30" fillId="0" borderId="19" xfId="3" applyFont="1" applyFill="1" applyBorder="1" applyAlignment="1">
      <alignment horizontal="center"/>
    </xf>
    <xf numFmtId="44" fontId="30" fillId="0" borderId="19" xfId="2" applyFont="1" applyFill="1" applyBorder="1" applyAlignment="1">
      <alignment horizontal="center"/>
    </xf>
    <xf numFmtId="165" fontId="30" fillId="0" borderId="19" xfId="3" applyNumberFormat="1" applyFont="1" applyFill="1" applyBorder="1" applyAlignment="1">
      <alignment horizontal="center"/>
    </xf>
    <xf numFmtId="167" fontId="30" fillId="0" borderId="19" xfId="2" applyNumberFormat="1" applyFont="1" applyFill="1" applyBorder="1" applyAlignment="1">
      <alignment horizontal="center"/>
    </xf>
    <xf numFmtId="0" fontId="30" fillId="0" borderId="58" xfId="0" applyFont="1" applyFill="1" applyBorder="1" applyAlignment="1">
      <alignment horizontal="center" wrapText="1"/>
    </xf>
    <xf numFmtId="3" fontId="30" fillId="0" borderId="48" xfId="0" applyNumberFormat="1" applyFont="1" applyFill="1" applyBorder="1" applyAlignment="1">
      <alignment horizontal="center" wrapText="1"/>
    </xf>
    <xf numFmtId="9" fontId="30" fillId="0" borderId="47" xfId="3" applyFont="1" applyFill="1" applyBorder="1" applyAlignment="1">
      <alignment horizontal="center" wrapText="1"/>
    </xf>
    <xf numFmtId="44" fontId="30" fillId="0" borderId="47" xfId="2" applyFont="1" applyFill="1" applyBorder="1" applyAlignment="1">
      <alignment horizontal="center" wrapText="1"/>
    </xf>
    <xf numFmtId="3" fontId="30" fillId="0" borderId="47" xfId="0" applyNumberFormat="1" applyFont="1" applyFill="1" applyBorder="1" applyAlignment="1">
      <alignment horizontal="center" wrapText="1"/>
    </xf>
    <xf numFmtId="167" fontId="30" fillId="0" borderId="47" xfId="2" applyNumberFormat="1" applyFont="1" applyFill="1" applyBorder="1" applyAlignment="1">
      <alignment horizontal="center" wrapText="1"/>
    </xf>
    <xf numFmtId="165" fontId="30" fillId="0" borderId="47" xfId="3" applyNumberFormat="1" applyFont="1" applyFill="1" applyBorder="1" applyAlignment="1">
      <alignment horizontal="center" wrapText="1"/>
    </xf>
    <xf numFmtId="3" fontId="18" fillId="0" borderId="50" xfId="2" applyNumberFormat="1" applyFont="1" applyFill="1" applyBorder="1" applyAlignment="1">
      <alignment horizontal="center"/>
    </xf>
    <xf numFmtId="9" fontId="18" fillId="0" borderId="50" xfId="3" applyFont="1" applyFill="1" applyBorder="1" applyAlignment="1">
      <alignment horizontal="center"/>
    </xf>
    <xf numFmtId="3" fontId="18" fillId="0" borderId="50" xfId="0" applyNumberFormat="1" applyFont="1" applyBorder="1"/>
    <xf numFmtId="44" fontId="18" fillId="0" borderId="51" xfId="2" applyFont="1" applyBorder="1"/>
    <xf numFmtId="167" fontId="18" fillId="0" borderId="0" xfId="2" applyNumberFormat="1" applyFont="1"/>
    <xf numFmtId="165" fontId="18" fillId="0" borderId="0" xfId="3" applyNumberFormat="1" applyFont="1"/>
    <xf numFmtId="44" fontId="18" fillId="0" borderId="0" xfId="2" applyFont="1"/>
    <xf numFmtId="169" fontId="18" fillId="0" borderId="0" xfId="2" applyNumberFormat="1" applyFont="1"/>
    <xf numFmtId="44" fontId="18" fillId="0" borderId="19" xfId="2" applyFont="1" applyBorder="1"/>
    <xf numFmtId="3" fontId="28" fillId="0" borderId="52" xfId="2" applyNumberFormat="1" applyFont="1" applyBorder="1"/>
    <xf numFmtId="165" fontId="28" fillId="0" borderId="52" xfId="3" applyNumberFormat="1" applyFont="1" applyBorder="1"/>
    <xf numFmtId="3" fontId="18" fillId="0" borderId="50" xfId="2" applyNumberFormat="1" applyFont="1" applyBorder="1"/>
    <xf numFmtId="9" fontId="18" fillId="0" borderId="50" xfId="3" applyFont="1" applyBorder="1"/>
    <xf numFmtId="169" fontId="28" fillId="0" borderId="54" xfId="2" applyNumberFormat="1" applyFont="1" applyBorder="1"/>
    <xf numFmtId="169" fontId="28" fillId="0" borderId="55" xfId="2" applyNumberFormat="1" applyFont="1" applyBorder="1"/>
    <xf numFmtId="44" fontId="28" fillId="0" borderId="30" xfId="2" applyFont="1" applyBorder="1"/>
    <xf numFmtId="3" fontId="18" fillId="0" borderId="0" xfId="2" applyNumberFormat="1" applyFont="1" applyBorder="1"/>
    <xf numFmtId="9" fontId="18" fillId="0" borderId="0" xfId="3" applyFont="1" applyBorder="1"/>
    <xf numFmtId="44" fontId="26" fillId="0" borderId="19" xfId="2" applyFont="1" applyBorder="1"/>
    <xf numFmtId="9" fontId="26" fillId="0" borderId="0" xfId="3" applyFont="1"/>
    <xf numFmtId="1" fontId="18" fillId="0" borderId="40" xfId="2" applyNumberFormat="1" applyFont="1" applyBorder="1"/>
    <xf numFmtId="1" fontId="26" fillId="0" borderId="0" xfId="2" applyNumberFormat="1" applyFont="1"/>
    <xf numFmtId="1" fontId="26" fillId="0" borderId="0" xfId="3" applyNumberFormat="1" applyFont="1"/>
    <xf numFmtId="1" fontId="0" fillId="0" borderId="0" xfId="0" applyNumberFormat="1"/>
    <xf numFmtId="1" fontId="28" fillId="0" borderId="0" xfId="3" applyNumberFormat="1" applyFont="1" applyFill="1" applyBorder="1" applyAlignment="1">
      <alignment horizontal="right"/>
    </xf>
    <xf numFmtId="1" fontId="18" fillId="0" borderId="0" xfId="2" applyNumberFormat="1" applyFont="1" applyFill="1" applyBorder="1"/>
    <xf numFmtId="1" fontId="30" fillId="0" borderId="20" xfId="0" applyNumberFormat="1" applyFont="1" applyFill="1" applyBorder="1" applyAlignment="1">
      <alignment horizontal="center"/>
    </xf>
    <xf numFmtId="1" fontId="30" fillId="0" borderId="0" xfId="0" applyNumberFormat="1" applyFont="1" applyFill="1" applyBorder="1" applyAlignment="1">
      <alignment horizontal="center"/>
    </xf>
    <xf numFmtId="1" fontId="30" fillId="0" borderId="16" xfId="0" applyNumberFormat="1" applyFont="1" applyFill="1" applyBorder="1" applyAlignment="1">
      <alignment horizontal="center"/>
    </xf>
    <xf numFmtId="1" fontId="30" fillId="0" borderId="15" xfId="0" applyNumberFormat="1" applyFont="1" applyFill="1" applyBorder="1" applyAlignment="1">
      <alignment horizontal="center"/>
    </xf>
    <xf numFmtId="1" fontId="30" fillId="0" borderId="40" xfId="0" applyNumberFormat="1" applyFont="1" applyFill="1" applyBorder="1" applyAlignment="1">
      <alignment horizontal="center"/>
    </xf>
    <xf numFmtId="0" fontId="30" fillId="0" borderId="58" xfId="0" applyFont="1" applyFill="1" applyBorder="1" applyAlignment="1">
      <alignment horizontal="center"/>
    </xf>
    <xf numFmtId="1" fontId="30" fillId="0" borderId="47" xfId="0" applyNumberFormat="1" applyFont="1" applyFill="1" applyBorder="1" applyAlignment="1">
      <alignment horizontal="center"/>
    </xf>
    <xf numFmtId="1" fontId="30" fillId="0" borderId="48" xfId="0" applyNumberFormat="1" applyFont="1" applyFill="1" applyBorder="1" applyAlignment="1">
      <alignment horizontal="center"/>
    </xf>
    <xf numFmtId="1" fontId="30" fillId="0" borderId="10" xfId="0" applyNumberFormat="1" applyFont="1" applyFill="1" applyBorder="1" applyAlignment="1">
      <alignment horizontal="center"/>
    </xf>
    <xf numFmtId="1" fontId="18" fillId="0" borderId="50" xfId="2" applyNumberFormat="1" applyFont="1" applyFill="1" applyBorder="1" applyAlignment="1">
      <alignment horizontal="center"/>
    </xf>
    <xf numFmtId="1" fontId="18" fillId="0" borderId="50" xfId="2" applyNumberFormat="1" applyFont="1" applyBorder="1"/>
    <xf numFmtId="1" fontId="18" fillId="0" borderId="50" xfId="0" applyNumberFormat="1" applyFont="1" applyBorder="1"/>
    <xf numFmtId="1" fontId="18" fillId="0" borderId="51" xfId="0" applyNumberFormat="1" applyFont="1" applyBorder="1"/>
    <xf numFmtId="164" fontId="18" fillId="0" borderId="0" xfId="1" applyNumberFormat="1" applyFont="1"/>
    <xf numFmtId="164" fontId="18" fillId="0" borderId="0" xfId="1" applyNumberFormat="1" applyFont="1" applyFill="1" applyBorder="1"/>
    <xf numFmtId="1" fontId="18" fillId="0" borderId="51" xfId="2" applyNumberFormat="1" applyFont="1" applyBorder="1"/>
    <xf numFmtId="1" fontId="18" fillId="0" borderId="0" xfId="2" applyNumberFormat="1" applyFont="1" applyBorder="1"/>
    <xf numFmtId="1" fontId="26" fillId="0" borderId="0" xfId="2" applyNumberFormat="1" applyFont="1" applyBorder="1"/>
    <xf numFmtId="1" fontId="26" fillId="0" borderId="19" xfId="2" applyNumberFormat="1" applyFont="1" applyBorder="1"/>
    <xf numFmtId="164" fontId="28" fillId="0" borderId="12" xfId="1" applyNumberFormat="1" applyFont="1" applyBorder="1"/>
    <xf numFmtId="166" fontId="27" fillId="0" borderId="0" xfId="0" applyNumberFormat="1" applyFont="1"/>
    <xf numFmtId="166" fontId="28" fillId="0" borderId="0" xfId="0" applyNumberFormat="1" applyFont="1" applyFill="1" applyAlignment="1">
      <alignment horizontal="right"/>
    </xf>
    <xf numFmtId="0" fontId="35" fillId="0" borderId="0" xfId="0" applyFont="1" applyFill="1"/>
    <xf numFmtId="165" fontId="35" fillId="0" borderId="0" xfId="3" applyNumberFormat="1" applyFont="1" applyFill="1"/>
    <xf numFmtId="166" fontId="35" fillId="0" borderId="0" xfId="0" applyNumberFormat="1" applyFont="1" applyFill="1"/>
    <xf numFmtId="165" fontId="30" fillId="0" borderId="42" xfId="3" applyNumberFormat="1" applyFont="1" applyFill="1" applyBorder="1" applyAlignment="1">
      <alignment horizontal="center"/>
    </xf>
    <xf numFmtId="166" fontId="30" fillId="0" borderId="42" xfId="0" applyNumberFormat="1" applyFont="1" applyFill="1" applyBorder="1" applyAlignment="1">
      <alignment horizontal="center"/>
    </xf>
    <xf numFmtId="166" fontId="30" fillId="0" borderId="44" xfId="0" applyNumberFormat="1" applyFont="1" applyFill="1" applyBorder="1" applyAlignment="1">
      <alignment horizontal="center"/>
    </xf>
    <xf numFmtId="166" fontId="30" fillId="0" borderId="61" xfId="0" applyNumberFormat="1" applyFont="1" applyFill="1" applyBorder="1" applyAlignment="1">
      <alignment horizontal="center"/>
    </xf>
    <xf numFmtId="165" fontId="30" fillId="0" borderId="0" xfId="3" applyNumberFormat="1" applyFont="1" applyFill="1" applyBorder="1" applyAlignment="1">
      <alignment horizontal="center"/>
    </xf>
    <xf numFmtId="166" fontId="30" fillId="0" borderId="0" xfId="0" applyNumberFormat="1" applyFont="1" applyFill="1" applyBorder="1" applyAlignment="1">
      <alignment horizontal="center"/>
    </xf>
    <xf numFmtId="166" fontId="30" fillId="0" borderId="20" xfId="0" applyNumberFormat="1" applyFont="1" applyFill="1" applyBorder="1" applyAlignment="1">
      <alignment horizontal="center"/>
    </xf>
    <xf numFmtId="166" fontId="30" fillId="0" borderId="21" xfId="0" applyNumberFormat="1" applyFont="1" applyFill="1" applyBorder="1" applyAlignment="1">
      <alignment horizontal="center"/>
    </xf>
    <xf numFmtId="165" fontId="30" fillId="0" borderId="10" xfId="3" applyNumberFormat="1" applyFont="1" applyFill="1" applyBorder="1" applyAlignment="1">
      <alignment horizontal="center"/>
    </xf>
    <xf numFmtId="166" fontId="30" fillId="0" borderId="10" xfId="0" applyNumberFormat="1" applyFont="1" applyFill="1" applyBorder="1" applyAlignment="1">
      <alignment horizontal="center"/>
    </xf>
    <xf numFmtId="166" fontId="30" fillId="0" borderId="48" xfId="0" applyNumberFormat="1" applyFont="1" applyFill="1" applyBorder="1" applyAlignment="1">
      <alignment horizontal="center"/>
    </xf>
    <xf numFmtId="166" fontId="30" fillId="0" borderId="62" xfId="0" applyNumberFormat="1" applyFont="1" applyFill="1" applyBorder="1" applyAlignment="1">
      <alignment horizontal="center"/>
    </xf>
    <xf numFmtId="166" fontId="18" fillId="0" borderId="50" xfId="2" applyNumberFormat="1" applyFont="1" applyFill="1" applyBorder="1" applyAlignment="1">
      <alignment horizontal="center"/>
    </xf>
    <xf numFmtId="166" fontId="18" fillId="0" borderId="50" xfId="3" applyNumberFormat="1" applyFont="1" applyFill="1" applyBorder="1" applyAlignment="1">
      <alignment horizontal="center"/>
    </xf>
    <xf numFmtId="166" fontId="18" fillId="0" borderId="51" xfId="3" applyNumberFormat="1" applyFont="1" applyFill="1" applyBorder="1" applyAlignment="1">
      <alignment horizontal="center"/>
    </xf>
    <xf numFmtId="166" fontId="18" fillId="0" borderId="0" xfId="2" applyNumberFormat="1" applyFont="1" applyFill="1" applyBorder="1"/>
    <xf numFmtId="166" fontId="18" fillId="0" borderId="19" xfId="3" applyNumberFormat="1" applyFont="1" applyBorder="1"/>
    <xf numFmtId="166" fontId="18" fillId="0" borderId="50" xfId="2" applyNumberFormat="1" applyFont="1" applyBorder="1"/>
    <xf numFmtId="166" fontId="18" fillId="0" borderId="50" xfId="3" applyNumberFormat="1" applyFont="1" applyBorder="1"/>
    <xf numFmtId="166" fontId="18" fillId="0" borderId="51" xfId="3" applyNumberFormat="1" applyFont="1" applyBorder="1"/>
    <xf numFmtId="166" fontId="28" fillId="0" borderId="54" xfId="2" applyNumberFormat="1" applyFont="1" applyBorder="1"/>
    <xf numFmtId="166" fontId="28" fillId="0" borderId="53" xfId="3" applyNumberFormat="1" applyFont="1" applyBorder="1"/>
    <xf numFmtId="166" fontId="18" fillId="0" borderId="0" xfId="2" applyNumberFormat="1" applyFont="1" applyBorder="1"/>
    <xf numFmtId="166" fontId="18" fillId="0" borderId="0" xfId="3" applyNumberFormat="1" applyFont="1" applyBorder="1"/>
    <xf numFmtId="165" fontId="28" fillId="0" borderId="28" xfId="3" applyNumberFormat="1" applyFont="1" applyBorder="1"/>
    <xf numFmtId="166" fontId="28" fillId="0" borderId="55" xfId="2" applyNumberFormat="1" applyFont="1" applyBorder="1"/>
    <xf numFmtId="166" fontId="28" fillId="0" borderId="30" xfId="3" applyNumberFormat="1" applyFont="1" applyBorder="1"/>
    <xf numFmtId="0" fontId="21" fillId="0" borderId="40" xfId="0" applyFont="1" applyFill="1" applyBorder="1"/>
    <xf numFmtId="165" fontId="0" fillId="0" borderId="0" xfId="3" applyNumberFormat="1" applyFont="1" applyBorder="1"/>
    <xf numFmtId="166" fontId="0" fillId="0" borderId="0" xfId="2" applyNumberFormat="1" applyFont="1" applyBorder="1"/>
    <xf numFmtId="166" fontId="0" fillId="0" borderId="0" xfId="3" applyNumberFormat="1" applyFont="1" applyBorder="1"/>
    <xf numFmtId="166" fontId="0" fillId="0" borderId="19" xfId="3" applyNumberFormat="1" applyFont="1" applyBorder="1"/>
    <xf numFmtId="166" fontId="0" fillId="0" borderId="0" xfId="0" applyNumberFormat="1"/>
    <xf numFmtId="164" fontId="28" fillId="0" borderId="0" xfId="1" applyNumberFormat="1" applyFont="1" applyFill="1" applyAlignment="1">
      <alignment horizontal="right"/>
    </xf>
    <xf numFmtId="0" fontId="40" fillId="0" borderId="0" xfId="0" applyFont="1"/>
    <xf numFmtId="164" fontId="35" fillId="0" borderId="0" xfId="1" applyNumberFormat="1" applyFont="1" applyFill="1"/>
    <xf numFmtId="164" fontId="30" fillId="0" borderId="44" xfId="1" applyNumberFormat="1" applyFont="1" applyFill="1" applyBorder="1" applyAlignment="1">
      <alignment horizontal="center"/>
    </xf>
    <xf numFmtId="164" fontId="30" fillId="0" borderId="16" xfId="1" applyNumberFormat="1" applyFont="1" applyFill="1" applyBorder="1" applyAlignment="1">
      <alignment horizontal="center"/>
    </xf>
    <xf numFmtId="164" fontId="30" fillId="0" borderId="15" xfId="1" applyNumberFormat="1" applyFont="1" applyFill="1" applyBorder="1" applyAlignment="1">
      <alignment horizontal="center"/>
    </xf>
    <xf numFmtId="164" fontId="30" fillId="0" borderId="39" xfId="1" applyNumberFormat="1" applyFont="1" applyFill="1" applyBorder="1"/>
    <xf numFmtId="164" fontId="30" fillId="0" borderId="15" xfId="1" applyNumberFormat="1" applyFont="1" applyFill="1" applyBorder="1"/>
    <xf numFmtId="164" fontId="30" fillId="0" borderId="40" xfId="1" applyNumberFormat="1" applyFont="1" applyFill="1" applyBorder="1"/>
    <xf numFmtId="164" fontId="30" fillId="0" borderId="20" xfId="1" applyNumberFormat="1" applyFont="1" applyFill="1" applyBorder="1" applyAlignment="1">
      <alignment horizontal="center"/>
    </xf>
    <xf numFmtId="164" fontId="30" fillId="0" borderId="63" xfId="1" applyNumberFormat="1" applyFont="1" applyFill="1" applyBorder="1" applyAlignment="1">
      <alignment horizontal="center"/>
    </xf>
    <xf numFmtId="164" fontId="30" fillId="0" borderId="48" xfId="1" applyNumberFormat="1" applyFont="1" applyFill="1" applyBorder="1" applyAlignment="1">
      <alignment horizontal="center"/>
    </xf>
    <xf numFmtId="164" fontId="30" fillId="0" borderId="10" xfId="1" applyNumberFormat="1" applyFont="1" applyFill="1" applyBorder="1" applyAlignment="1">
      <alignment horizontal="center"/>
    </xf>
    <xf numFmtId="164" fontId="18" fillId="0" borderId="42" xfId="1" applyNumberFormat="1" applyFont="1" applyBorder="1"/>
    <xf numFmtId="164" fontId="28" fillId="0" borderId="52" xfId="1" applyNumberFormat="1" applyFont="1" applyBorder="1"/>
    <xf numFmtId="164" fontId="28" fillId="0" borderId="37" xfId="1" applyNumberFormat="1" applyFont="1" applyBorder="1"/>
    <xf numFmtId="164" fontId="27" fillId="0" borderId="54" xfId="1" applyNumberFormat="1" applyFont="1" applyBorder="1"/>
    <xf numFmtId="1" fontId="35" fillId="0" borderId="0" xfId="0" applyNumberFormat="1" applyFont="1"/>
    <xf numFmtId="165" fontId="35" fillId="0" borderId="0" xfId="3" applyNumberFormat="1" applyFont="1"/>
    <xf numFmtId="2" fontId="35" fillId="0" borderId="0" xfId="3" applyNumberFormat="1" applyFont="1"/>
    <xf numFmtId="2" fontId="28" fillId="0" borderId="0" xfId="2" applyNumberFormat="1" applyFont="1" applyFill="1" applyAlignment="1">
      <alignment horizontal="right"/>
    </xf>
    <xf numFmtId="1" fontId="35" fillId="0" borderId="0" xfId="0" applyNumberFormat="1" applyFont="1" applyFill="1"/>
    <xf numFmtId="2" fontId="35" fillId="0" borderId="0" xfId="3" applyNumberFormat="1" applyFont="1" applyFill="1"/>
    <xf numFmtId="2" fontId="35" fillId="0" borderId="0" xfId="2" applyNumberFormat="1" applyFont="1" applyFill="1"/>
    <xf numFmtId="0" fontId="30" fillId="0" borderId="42" xfId="0" applyFont="1" applyFill="1" applyBorder="1" applyAlignment="1">
      <alignment horizontal="centerContinuous"/>
    </xf>
    <xf numFmtId="165" fontId="30" fillId="0" borderId="42" xfId="3" applyNumberFormat="1" applyFont="1" applyFill="1" applyBorder="1" applyAlignment="1">
      <alignment horizontal="centerContinuous"/>
    </xf>
    <xf numFmtId="2" fontId="30" fillId="0" borderId="44" xfId="3" applyNumberFormat="1" applyFont="1" applyFill="1" applyBorder="1" applyAlignment="1">
      <alignment horizontal="center"/>
    </xf>
    <xf numFmtId="2" fontId="30" fillId="0" borderId="43" xfId="3" applyNumberFormat="1" applyFont="1" applyFill="1" applyBorder="1" applyAlignment="1">
      <alignment horizontal="center"/>
    </xf>
    <xf numFmtId="2" fontId="30" fillId="0" borderId="43" xfId="2" applyNumberFormat="1" applyFont="1" applyFill="1" applyBorder="1" applyAlignment="1">
      <alignment horizontal="center"/>
    </xf>
    <xf numFmtId="165" fontId="30" fillId="0" borderId="15" xfId="3" applyNumberFormat="1" applyFont="1" applyFill="1" applyBorder="1" applyAlignment="1">
      <alignment horizontal="center"/>
    </xf>
    <xf numFmtId="2" fontId="30" fillId="0" borderId="20" xfId="3" applyNumberFormat="1" applyFont="1" applyFill="1" applyBorder="1" applyAlignment="1">
      <alignment horizontal="center"/>
    </xf>
    <xf numFmtId="2" fontId="30" fillId="0" borderId="19" xfId="3" applyNumberFormat="1" applyFont="1" applyFill="1" applyBorder="1" applyAlignment="1">
      <alignment horizontal="center"/>
    </xf>
    <xf numFmtId="2" fontId="30" fillId="0" borderId="19" xfId="2" applyNumberFormat="1" applyFont="1" applyFill="1" applyBorder="1" applyAlignment="1">
      <alignment horizontal="center"/>
    </xf>
    <xf numFmtId="1" fontId="18" fillId="0" borderId="50" xfId="3" applyNumberFormat="1" applyFont="1" applyFill="1" applyBorder="1" applyAlignment="1">
      <alignment horizontal="center"/>
    </xf>
    <xf numFmtId="2" fontId="18" fillId="0" borderId="51" xfId="3" applyNumberFormat="1" applyFont="1" applyFill="1" applyBorder="1" applyAlignment="1">
      <alignment horizontal="center"/>
    </xf>
    <xf numFmtId="170" fontId="18" fillId="0" borderId="0" xfId="3" applyNumberFormat="1" applyFont="1"/>
    <xf numFmtId="2" fontId="18" fillId="0" borderId="0" xfId="3" applyNumberFormat="1" applyFont="1"/>
    <xf numFmtId="44" fontId="18" fillId="0" borderId="19" xfId="2" applyNumberFormat="1" applyFont="1" applyBorder="1"/>
    <xf numFmtId="165" fontId="0" fillId="0" borderId="0" xfId="0" applyNumberFormat="1"/>
    <xf numFmtId="170" fontId="28" fillId="0" borderId="54" xfId="3" applyNumberFormat="1" applyFont="1" applyBorder="1"/>
    <xf numFmtId="2" fontId="28" fillId="0" borderId="54" xfId="3" applyNumberFormat="1" applyFont="1" applyBorder="1"/>
    <xf numFmtId="44" fontId="28" fillId="0" borderId="53" xfId="2" applyFont="1" applyBorder="1"/>
    <xf numFmtId="1" fontId="27" fillId="0" borderId="0" xfId="2" applyNumberFormat="1" applyFont="1" applyBorder="1"/>
    <xf numFmtId="1" fontId="27" fillId="0" borderId="0" xfId="3" applyNumberFormat="1" applyFont="1" applyBorder="1"/>
    <xf numFmtId="170" fontId="27" fillId="0" borderId="0" xfId="3" applyNumberFormat="1" applyFont="1" applyBorder="1"/>
    <xf numFmtId="2" fontId="27" fillId="0" borderId="19" xfId="3" applyNumberFormat="1" applyFont="1" applyBorder="1"/>
    <xf numFmtId="0" fontId="38" fillId="0" borderId="0" xfId="0" applyFont="1" applyAlignment="1">
      <alignment horizontal="right"/>
    </xf>
    <xf numFmtId="1" fontId="28" fillId="0" borderId="0" xfId="0" applyNumberFormat="1" applyFont="1"/>
    <xf numFmtId="2" fontId="28" fillId="0" borderId="0" xfId="0" applyNumberFormat="1" applyFont="1"/>
    <xf numFmtId="1" fontId="27" fillId="0" borderId="0" xfId="0" applyNumberFormat="1" applyFont="1"/>
    <xf numFmtId="2" fontId="27" fillId="0" borderId="0" xfId="3" applyNumberFormat="1" applyFont="1"/>
    <xf numFmtId="2" fontId="27" fillId="0" borderId="0" xfId="2" applyNumberFormat="1" applyFont="1"/>
    <xf numFmtId="2" fontId="0" fillId="0" borderId="0" xfId="3" applyNumberFormat="1" applyFont="1"/>
    <xf numFmtId="2" fontId="27" fillId="0" borderId="0" xfId="0" applyNumberFormat="1" applyFont="1"/>
    <xf numFmtId="164" fontId="37" fillId="0" borderId="0" xfId="1" applyNumberFormat="1" applyFont="1" applyFill="1" applyAlignment="1">
      <alignment horizontal="right"/>
    </xf>
    <xf numFmtId="2" fontId="35" fillId="0" borderId="0" xfId="0" applyNumberFormat="1" applyFont="1" applyFill="1"/>
    <xf numFmtId="0" fontId="30" fillId="0" borderId="43" xfId="0" applyFont="1" applyFill="1" applyBorder="1" applyAlignment="1">
      <alignment horizontal="centerContinuous"/>
    </xf>
    <xf numFmtId="165" fontId="30" fillId="0" borderId="46" xfId="3" applyNumberFormat="1" applyFont="1" applyFill="1" applyBorder="1" applyAlignment="1">
      <alignment horizontal="centerContinuous"/>
    </xf>
    <xf numFmtId="0" fontId="30" fillId="0" borderId="43" xfId="0" applyFont="1" applyFill="1" applyBorder="1" applyAlignment="1">
      <alignment horizontal="center"/>
    </xf>
    <xf numFmtId="2" fontId="30" fillId="0" borderId="42" xfId="0" applyNumberFormat="1" applyFont="1" applyFill="1" applyBorder="1" applyAlignment="1">
      <alignment horizontal="center"/>
    </xf>
    <xf numFmtId="0" fontId="30" fillId="0" borderId="44" xfId="0" applyFont="1" applyFill="1" applyBorder="1" applyAlignment="1">
      <alignment horizontal="center"/>
    </xf>
    <xf numFmtId="2" fontId="30" fillId="0" borderId="44" xfId="0" applyNumberFormat="1" applyFont="1" applyFill="1" applyBorder="1" applyAlignment="1">
      <alignment horizontal="center"/>
    </xf>
    <xf numFmtId="164" fontId="30" fillId="0" borderId="59" xfId="1" applyNumberFormat="1" applyFont="1" applyFill="1" applyBorder="1" applyAlignment="1">
      <alignment horizontal="center"/>
    </xf>
    <xf numFmtId="0" fontId="30" fillId="0" borderId="15" xfId="0" applyFont="1" applyFill="1" applyBorder="1"/>
    <xf numFmtId="0" fontId="30" fillId="0" borderId="19" xfId="0" applyFont="1" applyFill="1" applyBorder="1" applyAlignment="1">
      <alignment horizontal="center"/>
    </xf>
    <xf numFmtId="2" fontId="30" fillId="0" borderId="0" xfId="0" applyNumberFormat="1" applyFont="1" applyFill="1" applyBorder="1" applyAlignment="1">
      <alignment horizontal="center"/>
    </xf>
    <xf numFmtId="0" fontId="30" fillId="0" borderId="20" xfId="0" applyFont="1" applyFill="1" applyBorder="1" applyAlignment="1">
      <alignment horizontal="center"/>
    </xf>
    <xf numFmtId="2" fontId="30" fillId="0" borderId="20" xfId="0" applyNumberFormat="1" applyFont="1" applyFill="1" applyBorder="1" applyAlignment="1">
      <alignment horizontal="center"/>
    </xf>
    <xf numFmtId="0" fontId="30" fillId="0" borderId="48" xfId="0" applyFont="1" applyFill="1" applyBorder="1" applyAlignment="1">
      <alignment horizontal="center"/>
    </xf>
    <xf numFmtId="2" fontId="30" fillId="0" borderId="48" xfId="0" applyNumberFormat="1" applyFont="1" applyFill="1" applyBorder="1" applyAlignment="1">
      <alignment horizontal="center"/>
    </xf>
    <xf numFmtId="171" fontId="18" fillId="0" borderId="0" xfId="1" applyNumberFormat="1" applyFont="1"/>
    <xf numFmtId="164" fontId="18" fillId="0" borderId="33" xfId="1" applyNumberFormat="1" applyFont="1" applyBorder="1"/>
    <xf numFmtId="171" fontId="28" fillId="0" borderId="54" xfId="1" applyNumberFormat="1" applyFont="1" applyBorder="1"/>
    <xf numFmtId="171" fontId="28" fillId="0" borderId="55" xfId="1" applyNumberFormat="1" applyFont="1" applyBorder="1"/>
    <xf numFmtId="164" fontId="0" fillId="0" borderId="19" xfId="1" applyNumberFormat="1" applyFont="1" applyBorder="1"/>
    <xf numFmtId="165" fontId="28" fillId="0" borderId="0" xfId="3" applyNumberFormat="1" applyFont="1"/>
    <xf numFmtId="164" fontId="28" fillId="0" borderId="0" xfId="1" applyNumberFormat="1" applyFont="1"/>
    <xf numFmtId="164" fontId="0" fillId="0" borderId="0" xfId="1" applyNumberFormat="1" applyFont="1"/>
    <xf numFmtId="0" fontId="30" fillId="0" borderId="0" xfId="0" applyFont="1" applyFill="1"/>
    <xf numFmtId="4" fontId="28" fillId="0" borderId="0" xfId="0" applyNumberFormat="1" applyFont="1" applyFill="1" applyAlignment="1">
      <alignment horizontal="right"/>
    </xf>
    <xf numFmtId="2" fontId="30" fillId="0" borderId="44" xfId="0" applyNumberFormat="1" applyFont="1" applyFill="1" applyBorder="1" applyAlignment="1">
      <alignment horizontal="centerContinuous"/>
    </xf>
    <xf numFmtId="0" fontId="30" fillId="0" borderId="16" xfId="0" applyFont="1" applyFill="1" applyBorder="1"/>
    <xf numFmtId="0" fontId="30" fillId="0" borderId="16" xfId="0" applyFont="1" applyFill="1" applyBorder="1" applyAlignment="1">
      <alignment horizontal="center"/>
    </xf>
    <xf numFmtId="0" fontId="30" fillId="0" borderId="39" xfId="0" applyFont="1" applyFill="1" applyBorder="1"/>
    <xf numFmtId="0" fontId="30" fillId="0" borderId="39" xfId="0" applyFont="1" applyFill="1" applyBorder="1" applyAlignment="1">
      <alignment horizontal="center"/>
    </xf>
    <xf numFmtId="0" fontId="18" fillId="0" borderId="16" xfId="0" applyFont="1" applyFill="1" applyBorder="1"/>
    <xf numFmtId="0" fontId="18" fillId="0" borderId="39" xfId="0" applyFont="1" applyFill="1" applyBorder="1"/>
    <xf numFmtId="2" fontId="30" fillId="0" borderId="16" xfId="0" applyNumberFormat="1" applyFont="1" applyFill="1" applyBorder="1" applyAlignment="1">
      <alignment horizontal="center"/>
    </xf>
    <xf numFmtId="0" fontId="30" fillId="0" borderId="63" xfId="0" applyFont="1" applyFill="1" applyBorder="1" applyAlignment="1">
      <alignment horizontal="center"/>
    </xf>
    <xf numFmtId="0" fontId="30" fillId="0" borderId="10" xfId="0" applyFont="1" applyFill="1" applyBorder="1" applyAlignment="1">
      <alignment horizontal="center"/>
    </xf>
    <xf numFmtId="0" fontId="30" fillId="0" borderId="37" xfId="0" applyFont="1" applyFill="1" applyBorder="1" applyAlignment="1">
      <alignment horizontal="center"/>
    </xf>
    <xf numFmtId="43" fontId="18" fillId="0" borderId="42" xfId="1" applyNumberFormat="1" applyFont="1" applyBorder="1"/>
    <xf numFmtId="43" fontId="18" fillId="0" borderId="0" xfId="1" applyNumberFormat="1" applyFont="1" applyBorder="1"/>
    <xf numFmtId="43" fontId="28" fillId="0" borderId="54" xfId="1" applyNumberFormat="1" applyFont="1" applyBorder="1"/>
    <xf numFmtId="43" fontId="28" fillId="0" borderId="55" xfId="1" applyNumberFormat="1" applyFont="1" applyBorder="1"/>
    <xf numFmtId="171" fontId="28" fillId="0" borderId="30" xfId="1" applyNumberFormat="1" applyFont="1" applyBorder="1"/>
    <xf numFmtId="164" fontId="27" fillId="0" borderId="53" xfId="1" applyNumberFormat="1" applyFont="1" applyBorder="1"/>
    <xf numFmtId="164" fontId="38" fillId="0" borderId="0" xfId="1" applyNumberFormat="1" applyFont="1"/>
    <xf numFmtId="0" fontId="35" fillId="0" borderId="0" xfId="0" applyFont="1" applyFill="1" applyAlignment="1">
      <alignment horizontal="left"/>
    </xf>
    <xf numFmtId="0" fontId="35" fillId="0" borderId="0" xfId="0" applyFont="1" applyFill="1" applyBorder="1"/>
    <xf numFmtId="0" fontId="19" fillId="0" borderId="43" xfId="0" applyFont="1" applyFill="1" applyBorder="1" applyAlignment="1">
      <alignment vertical="center"/>
    </xf>
    <xf numFmtId="0" fontId="19" fillId="0" borderId="65" xfId="0" applyFont="1" applyFill="1" applyBorder="1" applyAlignment="1">
      <alignment vertical="center"/>
    </xf>
    <xf numFmtId="0" fontId="30" fillId="0" borderId="46" xfId="0" applyFont="1" applyFill="1" applyBorder="1" applyAlignment="1">
      <alignment horizontal="center"/>
    </xf>
    <xf numFmtId="0" fontId="30" fillId="0" borderId="59" xfId="0" applyFont="1" applyFill="1" applyBorder="1" applyAlignment="1">
      <alignment horizontal="center"/>
    </xf>
    <xf numFmtId="0" fontId="39" fillId="0" borderId="19" xfId="0" applyFont="1" applyBorder="1" applyAlignment="1">
      <alignment vertical="center"/>
    </xf>
    <xf numFmtId="0" fontId="26" fillId="0" borderId="16" xfId="0" applyFont="1" applyFill="1" applyBorder="1"/>
    <xf numFmtId="0" fontId="30" fillId="0" borderId="41" xfId="0" applyFont="1" applyFill="1" applyBorder="1" applyAlignment="1">
      <alignment horizontal="center"/>
    </xf>
    <xf numFmtId="0" fontId="30" fillId="0" borderId="0" xfId="0" applyFont="1" applyFill="1" applyBorder="1" applyAlignment="1">
      <alignment horizontal="center"/>
    </xf>
    <xf numFmtId="0" fontId="39" fillId="0" borderId="47" xfId="0" applyFont="1" applyBorder="1" applyAlignment="1">
      <alignment vertical="center"/>
    </xf>
    <xf numFmtId="2" fontId="30" fillId="0" borderId="0" xfId="0" applyNumberFormat="1" applyFont="1" applyFill="1"/>
    <xf numFmtId="44" fontId="30" fillId="0" borderId="0" xfId="2" applyNumberFormat="1" applyFont="1" applyFill="1"/>
    <xf numFmtId="164" fontId="30" fillId="0" borderId="0" xfId="1" applyNumberFormat="1" applyFont="1" applyFill="1"/>
    <xf numFmtId="165" fontId="30" fillId="0" borderId="0" xfId="3" applyNumberFormat="1" applyFont="1" applyFill="1"/>
    <xf numFmtId="0" fontId="30" fillId="0" borderId="0" xfId="0" applyNumberFormat="1" applyFont="1" applyFill="1"/>
    <xf numFmtId="0" fontId="0" fillId="0" borderId="0" xfId="0" applyFill="1"/>
    <xf numFmtId="8" fontId="0" fillId="0" borderId="0" xfId="0" applyNumberFormat="1" applyFill="1"/>
    <xf numFmtId="2" fontId="18" fillId="0" borderId="10" xfId="2" applyNumberFormat="1" applyFont="1" applyBorder="1"/>
    <xf numFmtId="2" fontId="18" fillId="0" borderId="10" xfId="3" applyNumberFormat="1" applyFont="1" applyBorder="1"/>
    <xf numFmtId="165" fontId="18" fillId="0" borderId="47" xfId="3" applyNumberFormat="1" applyFont="1" applyBorder="1"/>
    <xf numFmtId="9" fontId="28" fillId="0" borderId="53" xfId="3" applyNumberFormat="1" applyFont="1" applyBorder="1"/>
    <xf numFmtId="7" fontId="18" fillId="0" borderId="0" xfId="2" applyNumberFormat="1" applyFont="1" applyBorder="1"/>
    <xf numFmtId="7" fontId="28" fillId="0" borderId="10" xfId="2" applyNumberFormat="1" applyFont="1" applyBorder="1"/>
    <xf numFmtId="165" fontId="28" fillId="0" borderId="54" xfId="2" applyNumberFormat="1" applyFont="1" applyBorder="1"/>
    <xf numFmtId="166" fontId="28" fillId="0" borderId="12" xfId="3" applyNumberFormat="1" applyFont="1" applyBorder="1"/>
    <xf numFmtId="164" fontId="0" fillId="0" borderId="0" xfId="0" applyNumberFormat="1"/>
    <xf numFmtId="3" fontId="25" fillId="0" borderId="28" xfId="1" applyNumberFormat="1" applyFont="1" applyBorder="1" applyAlignment="1">
      <alignment horizontal="center"/>
    </xf>
    <xf numFmtId="3" fontId="25" fillId="0" borderId="26" xfId="1" applyNumberFormat="1" applyFont="1" applyBorder="1" applyAlignment="1">
      <alignment horizontal="center" vertical="center"/>
    </xf>
    <xf numFmtId="3" fontId="25" fillId="0" borderId="28" xfId="0" applyNumberFormat="1" applyFont="1" applyBorder="1" applyAlignment="1">
      <alignment horizontal="center"/>
    </xf>
    <xf numFmtId="3" fontId="25" fillId="0" borderId="29" xfId="1" applyNumberFormat="1" applyFont="1" applyBorder="1" applyAlignment="1">
      <alignment horizontal="center"/>
    </xf>
    <xf numFmtId="166" fontId="28" fillId="0" borderId="63" xfId="2" applyNumberFormat="1" applyFont="1" applyBorder="1" applyAlignment="1">
      <alignment horizontal="right"/>
    </xf>
    <xf numFmtId="3" fontId="18" fillId="0" borderId="32" xfId="0" applyNumberFormat="1" applyFont="1" applyFill="1" applyBorder="1"/>
    <xf numFmtId="3" fontId="18" fillId="0" borderId="65" xfId="0" applyNumberFormat="1" applyFont="1" applyFill="1" applyBorder="1"/>
    <xf numFmtId="0" fontId="30" fillId="0" borderId="50" xfId="0" applyFont="1" applyFill="1" applyBorder="1" applyAlignment="1">
      <alignment horizontal="center"/>
    </xf>
    <xf numFmtId="44" fontId="28" fillId="0" borderId="10" xfId="2" applyNumberFormat="1" applyFont="1" applyBorder="1"/>
    <xf numFmtId="44" fontId="28" fillId="0" borderId="47" xfId="2" applyNumberFormat="1" applyFont="1" applyBorder="1"/>
    <xf numFmtId="42" fontId="18" fillId="0" borderId="0" xfId="2" applyNumberFormat="1" applyFont="1" applyBorder="1"/>
    <xf numFmtId="42" fontId="18" fillId="0" borderId="43" xfId="2" applyNumberFormat="1" applyFont="1" applyBorder="1"/>
    <xf numFmtId="42" fontId="18" fillId="0" borderId="19" xfId="2" applyNumberFormat="1" applyFont="1" applyBorder="1"/>
    <xf numFmtId="42" fontId="28" fillId="0" borderId="54" xfId="2" applyNumberFormat="1" applyFont="1" applyBorder="1"/>
    <xf numFmtId="42" fontId="28" fillId="0" borderId="53" xfId="2" applyNumberFormat="1" applyFont="1" applyBorder="1"/>
    <xf numFmtId="42" fontId="18" fillId="0" borderId="50" xfId="2" applyNumberFormat="1" applyFont="1" applyBorder="1"/>
    <xf numFmtId="42" fontId="18" fillId="0" borderId="50" xfId="3" applyNumberFormat="1" applyFont="1" applyBorder="1"/>
    <xf numFmtId="42" fontId="18" fillId="0" borderId="51" xfId="3" applyNumberFormat="1" applyFont="1" applyBorder="1"/>
    <xf numFmtId="42" fontId="18" fillId="0" borderId="50" xfId="0" applyNumberFormat="1" applyFont="1" applyBorder="1"/>
    <xf numFmtId="42" fontId="18" fillId="0" borderId="51" xfId="0" applyNumberFormat="1" applyFont="1" applyBorder="1"/>
    <xf numFmtId="42" fontId="28" fillId="0" borderId="52" xfId="2" applyNumberFormat="1" applyFont="1" applyBorder="1"/>
    <xf numFmtId="42" fontId="27" fillId="0" borderId="0" xfId="2" applyNumberFormat="1" applyFont="1" applyBorder="1"/>
    <xf numFmtId="42" fontId="27" fillId="0" borderId="0" xfId="3" applyNumberFormat="1" applyFont="1" applyBorder="1"/>
    <xf numFmtId="42" fontId="27" fillId="0" borderId="19" xfId="3" applyNumberFormat="1" applyFont="1" applyBorder="1"/>
    <xf numFmtId="42" fontId="27" fillId="0" borderId="0" xfId="0" applyNumberFormat="1" applyFont="1"/>
    <xf numFmtId="42" fontId="27" fillId="0" borderId="19" xfId="0" applyNumberFormat="1" applyFont="1" applyBorder="1"/>
    <xf numFmtId="42" fontId="28" fillId="0" borderId="12" xfId="2" applyNumberFormat="1" applyFont="1" applyBorder="1"/>
    <xf numFmtId="42" fontId="28" fillId="0" borderId="46" xfId="2" applyNumberFormat="1" applyFont="1" applyBorder="1"/>
    <xf numFmtId="42" fontId="18" fillId="0" borderId="10" xfId="2" applyNumberFormat="1" applyFont="1" applyBorder="1"/>
    <xf numFmtId="42" fontId="18" fillId="0" borderId="10" xfId="3" applyNumberFormat="1" applyFont="1" applyBorder="1"/>
    <xf numFmtId="42" fontId="18" fillId="0" borderId="47" xfId="3" applyNumberFormat="1" applyFont="1" applyBorder="1"/>
    <xf numFmtId="42" fontId="18" fillId="0" borderId="10" xfId="0" applyNumberFormat="1" applyFont="1" applyBorder="1"/>
    <xf numFmtId="42" fontId="18" fillId="0" borderId="47" xfId="0" applyNumberFormat="1" applyFont="1" applyBorder="1"/>
    <xf numFmtId="3" fontId="18" fillId="0" borderId="10" xfId="2" applyNumberFormat="1" applyFont="1" applyBorder="1"/>
    <xf numFmtId="9" fontId="18" fillId="0" borderId="10" xfId="3" applyFont="1" applyBorder="1"/>
    <xf numFmtId="3" fontId="18" fillId="0" borderId="10" xfId="0" applyNumberFormat="1" applyFont="1" applyBorder="1"/>
    <xf numFmtId="165" fontId="18" fillId="0" borderId="10" xfId="3" applyNumberFormat="1" applyFont="1" applyBorder="1"/>
    <xf numFmtId="44" fontId="18" fillId="0" borderId="10" xfId="2" applyFont="1" applyBorder="1"/>
    <xf numFmtId="167" fontId="18" fillId="0" borderId="10" xfId="2" applyNumberFormat="1" applyFont="1" applyBorder="1"/>
    <xf numFmtId="44" fontId="18" fillId="0" borderId="47" xfId="2" applyFont="1" applyBorder="1"/>
    <xf numFmtId="164" fontId="28" fillId="0" borderId="46" xfId="1" applyNumberFormat="1" applyFont="1" applyBorder="1"/>
    <xf numFmtId="166" fontId="18" fillId="0" borderId="10" xfId="2" applyNumberFormat="1" applyFont="1" applyBorder="1"/>
    <xf numFmtId="166" fontId="18" fillId="0" borderId="10" xfId="3" applyNumberFormat="1" applyFont="1" applyBorder="1"/>
    <xf numFmtId="166" fontId="18" fillId="0" borderId="47" xfId="3" applyNumberFormat="1" applyFont="1" applyBorder="1"/>
    <xf numFmtId="166" fontId="28" fillId="0" borderId="54" xfId="3" applyNumberFormat="1" applyFont="1" applyBorder="1"/>
    <xf numFmtId="166" fontId="28" fillId="0" borderId="46" xfId="3" applyNumberFormat="1" applyFont="1" applyBorder="1"/>
    <xf numFmtId="164" fontId="18" fillId="0" borderId="10" xfId="1" applyNumberFormat="1" applyFont="1" applyBorder="1"/>
    <xf numFmtId="164" fontId="18" fillId="0" borderId="47" xfId="1" applyNumberFormat="1" applyFont="1" applyBorder="1"/>
    <xf numFmtId="1" fontId="18" fillId="0" borderId="10" xfId="2" applyNumberFormat="1" applyFont="1" applyBorder="1"/>
    <xf numFmtId="1" fontId="18" fillId="0" borderId="10" xfId="3" applyNumberFormat="1" applyFont="1" applyBorder="1"/>
    <xf numFmtId="170" fontId="18" fillId="0" borderId="10" xfId="3" applyNumberFormat="1" applyFont="1" applyBorder="1"/>
    <xf numFmtId="2" fontId="18" fillId="0" borderId="47" xfId="3" applyNumberFormat="1" applyFont="1" applyBorder="1"/>
    <xf numFmtId="164" fontId="28" fillId="0" borderId="63" xfId="1" applyNumberFormat="1" applyFont="1" applyBorder="1"/>
    <xf numFmtId="164" fontId="28" fillId="0" borderId="10" xfId="1" applyNumberFormat="1" applyFont="1" applyBorder="1"/>
    <xf numFmtId="164" fontId="28" fillId="0" borderId="47" xfId="1" applyNumberFormat="1" applyFont="1" applyBorder="1"/>
    <xf numFmtId="0" fontId="27" fillId="0" borderId="32" xfId="0" applyFont="1" applyFill="1" applyBorder="1"/>
    <xf numFmtId="164" fontId="27" fillId="0" borderId="32" xfId="1" applyNumberFormat="1" applyFont="1" applyBorder="1"/>
    <xf numFmtId="0" fontId="27" fillId="0" borderId="32" xfId="0" applyFont="1" applyBorder="1"/>
    <xf numFmtId="0" fontId="27" fillId="0" borderId="46" xfId="0" applyFont="1" applyBorder="1"/>
    <xf numFmtId="0" fontId="27" fillId="0" borderId="45" xfId="0" applyFont="1" applyFill="1" applyBorder="1"/>
    <xf numFmtId="44" fontId="18" fillId="0" borderId="40" xfId="2" applyFont="1" applyFill="1" applyBorder="1"/>
    <xf numFmtId="44" fontId="18" fillId="0" borderId="0" xfId="2" applyFont="1" applyFill="1" applyBorder="1"/>
    <xf numFmtId="44" fontId="18" fillId="0" borderId="0" xfId="2" applyFont="1" applyFill="1"/>
    <xf numFmtId="44" fontId="28" fillId="0" borderId="54" xfId="2" applyFont="1" applyFill="1" applyBorder="1"/>
    <xf numFmtId="44" fontId="18" fillId="0" borderId="10" xfId="2" applyFont="1" applyFill="1" applyBorder="1"/>
    <xf numFmtId="44" fontId="28" fillId="0" borderId="54" xfId="2" applyNumberFormat="1" applyFont="1" applyFill="1" applyBorder="1"/>
    <xf numFmtId="44" fontId="18" fillId="0" borderId="50" xfId="2" applyFont="1" applyFill="1" applyBorder="1"/>
    <xf numFmtId="44" fontId="28" fillId="0" borderId="55" xfId="2" applyFont="1" applyFill="1" applyBorder="1"/>
    <xf numFmtId="44" fontId="26" fillId="0" borderId="0" xfId="2" applyFont="1" applyFill="1"/>
    <xf numFmtId="2" fontId="26" fillId="0" borderId="0" xfId="3" applyNumberFormat="1" applyFont="1"/>
    <xf numFmtId="167" fontId="28" fillId="0" borderId="46" xfId="2" applyNumberFormat="1" applyFont="1" applyBorder="1"/>
    <xf numFmtId="9" fontId="28" fillId="0" borderId="46" xfId="3" applyFont="1" applyBorder="1"/>
    <xf numFmtId="164" fontId="18" fillId="0" borderId="19" xfId="1" applyNumberFormat="1" applyFont="1" applyBorder="1" applyAlignment="1">
      <alignment horizontal="right"/>
    </xf>
    <xf numFmtId="2" fontId="28" fillId="0" borderId="12" xfId="3" applyNumberFormat="1" applyFont="1" applyBorder="1"/>
    <xf numFmtId="2" fontId="28" fillId="0" borderId="12" xfId="1" applyNumberFormat="1" applyFont="1" applyBorder="1"/>
    <xf numFmtId="44" fontId="28" fillId="0" borderId="46" xfId="1" applyNumberFormat="1" applyFont="1" applyBorder="1"/>
    <xf numFmtId="170" fontId="28" fillId="0" borderId="12" xfId="1" applyNumberFormat="1" applyFont="1" applyBorder="1"/>
    <xf numFmtId="1" fontId="28" fillId="0" borderId="12" xfId="3" applyNumberFormat="1" applyFont="1" applyBorder="1"/>
    <xf numFmtId="2" fontId="28" fillId="0" borderId="12" xfId="2" applyNumberFormat="1" applyFont="1" applyBorder="1"/>
    <xf numFmtId="165" fontId="28" fillId="0" borderId="46" xfId="3" applyNumberFormat="1" applyFont="1" applyBorder="1"/>
    <xf numFmtId="9" fontId="0" fillId="0" borderId="0" xfId="3" applyFont="1"/>
    <xf numFmtId="165" fontId="25" fillId="0" borderId="35" xfId="3" applyNumberFormat="1" applyFont="1" applyFill="1" applyBorder="1" applyAlignment="1">
      <alignment horizontal="center"/>
    </xf>
    <xf numFmtId="0" fontId="30" fillId="0" borderId="0" xfId="0" applyFont="1" applyFill="1" applyAlignment="1">
      <alignment wrapText="1"/>
    </xf>
    <xf numFmtId="2" fontId="30" fillId="0" borderId="0" xfId="0" applyNumberFormat="1" applyFont="1" applyFill="1" applyAlignment="1">
      <alignment wrapText="1"/>
    </xf>
    <xf numFmtId="44" fontId="30" fillId="0" borderId="0" xfId="2" applyNumberFormat="1" applyFont="1" applyFill="1" applyAlignment="1">
      <alignment wrapText="1"/>
    </xf>
    <xf numFmtId="0" fontId="30" fillId="33" borderId="0" xfId="0" applyFont="1" applyFill="1" applyAlignment="1">
      <alignment wrapText="1"/>
    </xf>
    <xf numFmtId="164" fontId="30" fillId="0" borderId="0" xfId="1" applyNumberFormat="1" applyFont="1" applyFill="1" applyAlignment="1">
      <alignment wrapText="1"/>
    </xf>
    <xf numFmtId="164" fontId="30" fillId="34" borderId="0" xfId="1" applyNumberFormat="1" applyFont="1" applyFill="1" applyAlignment="1">
      <alignment wrapText="1"/>
    </xf>
    <xf numFmtId="0" fontId="41" fillId="0" borderId="0" xfId="0" applyFont="1" applyFill="1" applyAlignment="1">
      <alignment wrapText="1"/>
    </xf>
    <xf numFmtId="165" fontId="30" fillId="0" borderId="0" xfId="3" applyNumberFormat="1" applyFont="1" applyFill="1" applyAlignment="1">
      <alignment wrapText="1"/>
    </xf>
    <xf numFmtId="0" fontId="42" fillId="0" borderId="0" xfId="0" applyFont="1"/>
    <xf numFmtId="3" fontId="42" fillId="0" borderId="0" xfId="0" applyNumberFormat="1" applyFont="1"/>
    <xf numFmtId="10" fontId="42" fillId="0" borderId="0" xfId="0" applyNumberFormat="1" applyFont="1"/>
    <xf numFmtId="6" fontId="42" fillId="0" borderId="0" xfId="0" applyNumberFormat="1" applyFont="1"/>
    <xf numFmtId="8" fontId="42" fillId="0" borderId="0" xfId="0" applyNumberFormat="1" applyFont="1"/>
    <xf numFmtId="6" fontId="42" fillId="0" borderId="0" xfId="0" applyNumberFormat="1" applyFont="1" applyFill="1"/>
    <xf numFmtId="0" fontId="42" fillId="0" borderId="66" xfId="0" applyFont="1" applyBorder="1"/>
    <xf numFmtId="0" fontId="41" fillId="0" borderId="0" xfId="0" applyFont="1" applyFill="1" applyBorder="1" applyAlignment="1">
      <alignment wrapText="1"/>
    </xf>
    <xf numFmtId="164" fontId="18" fillId="0" borderId="0" xfId="0" applyNumberFormat="1" applyFont="1"/>
    <xf numFmtId="164" fontId="18" fillId="0" borderId="19" xfId="0" applyNumberFormat="1" applyFont="1" applyBorder="1"/>
    <xf numFmtId="5" fontId="18" fillId="0" borderId="0" xfId="2" applyNumberFormat="1" applyFont="1" applyBorder="1" applyAlignment="1">
      <alignment horizontal="right"/>
    </xf>
    <xf numFmtId="172" fontId="18" fillId="0" borderId="0" xfId="2" applyNumberFormat="1" applyFont="1" applyBorder="1" applyAlignment="1">
      <alignment horizontal="right"/>
    </xf>
    <xf numFmtId="44" fontId="28" fillId="0" borderId="10" xfId="2" applyFont="1" applyBorder="1" applyAlignment="1">
      <alignment horizontal="right"/>
    </xf>
    <xf numFmtId="1" fontId="28" fillId="0" borderId="10" xfId="2" applyNumberFormat="1" applyFont="1" applyBorder="1" applyAlignment="1">
      <alignment horizontal="right"/>
    </xf>
    <xf numFmtId="44" fontId="18" fillId="0" borderId="50" xfId="2" applyFont="1" applyBorder="1" applyAlignment="1">
      <alignment horizontal="right"/>
    </xf>
    <xf numFmtId="0" fontId="18" fillId="0" borderId="50" xfId="2" applyNumberFormat="1" applyFont="1" applyBorder="1" applyAlignment="1">
      <alignment horizontal="right"/>
    </xf>
    <xf numFmtId="167" fontId="18" fillId="0" borderId="0" xfId="2" applyNumberFormat="1" applyFont="1" applyBorder="1" applyAlignment="1">
      <alignment horizontal="right"/>
    </xf>
    <xf numFmtId="44" fontId="28" fillId="0" borderId="54" xfId="2" applyFont="1" applyBorder="1" applyAlignment="1">
      <alignment horizontal="right"/>
    </xf>
    <xf numFmtId="1" fontId="28" fillId="0" borderId="54" xfId="2" applyNumberFormat="1" applyFont="1" applyBorder="1" applyAlignment="1">
      <alignment horizontal="right"/>
    </xf>
    <xf numFmtId="44" fontId="28" fillId="0" borderId="55" xfId="2" applyFont="1" applyBorder="1" applyAlignment="1">
      <alignment horizontal="right"/>
    </xf>
    <xf numFmtId="1" fontId="28" fillId="0" borderId="55" xfId="2" applyNumberFormat="1" applyFont="1" applyBorder="1" applyAlignment="1">
      <alignment horizontal="right"/>
    </xf>
    <xf numFmtId="44" fontId="27" fillId="0" borderId="0" xfId="2" applyFont="1" applyBorder="1" applyAlignment="1">
      <alignment horizontal="right"/>
    </xf>
    <xf numFmtId="0" fontId="27" fillId="0" borderId="0" xfId="2" applyNumberFormat="1" applyFont="1" applyBorder="1" applyAlignment="1">
      <alignment horizontal="right"/>
    </xf>
    <xf numFmtId="167" fontId="28" fillId="0" borderId="12" xfId="2" applyNumberFormat="1" applyFont="1" applyBorder="1" applyAlignment="1">
      <alignment horizontal="right"/>
    </xf>
    <xf numFmtId="0" fontId="30" fillId="0" borderId="50" xfId="0" applyFont="1" applyFill="1" applyBorder="1" applyAlignment="1">
      <alignment horizontal="center"/>
    </xf>
    <xf numFmtId="0" fontId="0" fillId="0" borderId="0" xfId="0" applyAlignment="1">
      <alignment horizontal="left" vertical="top" wrapText="1"/>
    </xf>
    <xf numFmtId="0" fontId="16" fillId="0" borderId="0" xfId="0" applyFont="1" applyAlignment="1">
      <alignment horizontal="left"/>
    </xf>
    <xf numFmtId="0" fontId="24" fillId="0" borderId="31" xfId="0" applyFont="1" applyBorder="1" applyAlignment="1" applyProtection="1">
      <alignment horizontal="center" vertical="center"/>
    </xf>
    <xf numFmtId="0" fontId="24" fillId="0" borderId="32" xfId="0" applyFont="1" applyBorder="1" applyAlignment="1" applyProtection="1">
      <alignment horizontal="center" vertical="center"/>
    </xf>
    <xf numFmtId="0" fontId="24" fillId="0" borderId="24" xfId="0" applyFont="1" applyBorder="1" applyAlignment="1" applyProtection="1">
      <alignment horizontal="center" vertical="center"/>
    </xf>
    <xf numFmtId="4" fontId="19" fillId="0" borderId="0" xfId="0" applyNumberFormat="1" applyFont="1" applyAlignment="1">
      <alignment horizontal="center"/>
    </xf>
    <xf numFmtId="0" fontId="18" fillId="0" borderId="0" xfId="0" applyFont="1" applyAlignment="1"/>
    <xf numFmtId="0" fontId="20" fillId="0" borderId="0" xfId="0" applyFont="1" applyBorder="1" applyAlignment="1">
      <alignment horizontal="center"/>
    </xf>
    <xf numFmtId="3" fontId="22" fillId="0" borderId="0" xfId="0" applyNumberFormat="1" applyFont="1" applyAlignment="1" applyProtection="1">
      <alignment horizontal="left"/>
    </xf>
    <xf numFmtId="0" fontId="23" fillId="0" borderId="10" xfId="0" applyFont="1" applyBorder="1" applyAlignment="1" applyProtection="1">
      <alignment horizontal="center"/>
    </xf>
    <xf numFmtId="0" fontId="24" fillId="0" borderId="11"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13" xfId="0" applyFont="1" applyBorder="1" applyAlignment="1" applyProtection="1">
      <alignment horizontal="center" vertical="center"/>
    </xf>
    <xf numFmtId="0" fontId="28" fillId="0" borderId="52" xfId="0" applyFont="1" applyFill="1" applyBorder="1" applyAlignment="1">
      <alignment horizontal="center"/>
    </xf>
    <xf numFmtId="0" fontId="28" fillId="0" borderId="53" xfId="0" applyFont="1" applyFill="1" applyBorder="1" applyAlignment="1">
      <alignment horizontal="center"/>
    </xf>
    <xf numFmtId="0" fontId="30" fillId="0" borderId="49" xfId="0" applyFont="1" applyFill="1" applyBorder="1" applyAlignment="1">
      <alignment horizontal="center"/>
    </xf>
    <xf numFmtId="0" fontId="30" fillId="0" borderId="50" xfId="0" applyFont="1" applyFill="1" applyBorder="1" applyAlignment="1">
      <alignment horizontal="center"/>
    </xf>
    <xf numFmtId="0" fontId="28" fillId="0" borderId="28" xfId="0" applyFont="1" applyFill="1" applyBorder="1" applyAlignment="1">
      <alignment horizontal="center"/>
    </xf>
    <xf numFmtId="0" fontId="28" fillId="0" borderId="30" xfId="0" applyFont="1" applyFill="1" applyBorder="1" applyAlignment="1">
      <alignment horizontal="center"/>
    </xf>
    <xf numFmtId="0" fontId="31" fillId="0" borderId="45" xfId="0" applyFont="1" applyFill="1" applyBorder="1" applyAlignment="1">
      <alignment horizontal="center"/>
    </xf>
    <xf numFmtId="0" fontId="31" fillId="0" borderId="46" xfId="0" applyFont="1" applyFill="1" applyBorder="1" applyAlignment="1">
      <alignment horizontal="center"/>
    </xf>
    <xf numFmtId="164" fontId="30" fillId="0" borderId="44" xfId="1" applyNumberFormat="1" applyFont="1" applyFill="1" applyBorder="1" applyAlignment="1">
      <alignment horizontal="center" wrapText="1"/>
    </xf>
    <xf numFmtId="164" fontId="30" fillId="0" borderId="20" xfId="1" applyNumberFormat="1" applyFont="1" applyFill="1" applyBorder="1" applyAlignment="1">
      <alignment horizontal="center" wrapText="1"/>
    </xf>
    <xf numFmtId="164" fontId="30" fillId="0" borderId="48" xfId="1" applyNumberFormat="1" applyFont="1" applyFill="1" applyBorder="1" applyAlignment="1">
      <alignment horizontal="center" wrapText="1"/>
    </xf>
    <xf numFmtId="0" fontId="30" fillId="0" borderId="42" xfId="0" applyFont="1" applyFill="1" applyBorder="1" applyAlignment="1">
      <alignment horizontal="center"/>
    </xf>
    <xf numFmtId="0" fontId="30" fillId="0" borderId="0" xfId="0" applyFont="1" applyFill="1" applyBorder="1" applyAlignment="1">
      <alignment horizontal="center"/>
    </xf>
    <xf numFmtId="0" fontId="30" fillId="0" borderId="10" xfId="0" applyFont="1" applyFill="1" applyBorder="1" applyAlignment="1">
      <alignment horizontal="center"/>
    </xf>
    <xf numFmtId="0" fontId="19" fillId="0" borderId="43" xfId="0" applyFont="1" applyFill="1" applyBorder="1" applyAlignment="1">
      <alignment vertical="center"/>
    </xf>
    <xf numFmtId="0" fontId="19" fillId="0" borderId="19" xfId="0" applyFont="1" applyFill="1" applyBorder="1" applyAlignment="1">
      <alignment vertical="center"/>
    </xf>
    <xf numFmtId="0" fontId="19" fillId="0" borderId="47" xfId="0" applyFont="1" applyFill="1" applyBorder="1" applyAlignment="1">
      <alignment vertical="center"/>
    </xf>
    <xf numFmtId="0" fontId="30" fillId="0" borderId="44" xfId="2" applyNumberFormat="1" applyFont="1" applyFill="1" applyBorder="1" applyAlignment="1">
      <alignment horizontal="center" wrapText="1"/>
    </xf>
    <xf numFmtId="0" fontId="30" fillId="0" borderId="20" xfId="2" applyNumberFormat="1" applyFont="1" applyFill="1" applyBorder="1" applyAlignment="1">
      <alignment horizontal="center" wrapText="1"/>
    </xf>
    <xf numFmtId="0" fontId="30" fillId="0" borderId="48" xfId="2" applyNumberFormat="1" applyFont="1" applyFill="1" applyBorder="1" applyAlignment="1">
      <alignment horizontal="center" wrapText="1"/>
    </xf>
    <xf numFmtId="164" fontId="30" fillId="0" borderId="45" xfId="1" applyNumberFormat="1" applyFont="1" applyFill="1" applyBorder="1" applyAlignment="1">
      <alignment horizontal="center"/>
    </xf>
    <xf numFmtId="164" fontId="30" fillId="0" borderId="12" xfId="1" applyNumberFormat="1" applyFont="1" applyFill="1" applyBorder="1" applyAlignment="1">
      <alignment horizontal="center"/>
    </xf>
    <xf numFmtId="164" fontId="30" fillId="0" borderId="46" xfId="1" applyNumberFormat="1" applyFont="1" applyFill="1" applyBorder="1" applyAlignment="1">
      <alignment horizontal="center"/>
    </xf>
    <xf numFmtId="0" fontId="28" fillId="0" borderId="45" xfId="0" applyFont="1" applyFill="1" applyBorder="1" applyAlignment="1">
      <alignment horizontal="center"/>
    </xf>
    <xf numFmtId="0" fontId="28" fillId="0" borderId="46" xfId="0" applyFont="1" applyFill="1" applyBorder="1" applyAlignment="1">
      <alignment horizontal="center"/>
    </xf>
    <xf numFmtId="0" fontId="30" fillId="0" borderId="19" xfId="0" applyFont="1" applyBorder="1" applyAlignment="1">
      <alignment vertical="center"/>
    </xf>
    <xf numFmtId="0" fontId="30" fillId="0" borderId="47" xfId="0" applyFont="1" applyBorder="1" applyAlignment="1">
      <alignment vertical="center"/>
    </xf>
    <xf numFmtId="4" fontId="30" fillId="0" borderId="45"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46" xfId="0" applyNumberFormat="1" applyFont="1" applyFill="1" applyBorder="1" applyAlignment="1">
      <alignment horizontal="center"/>
    </xf>
    <xf numFmtId="0" fontId="19" fillId="0" borderId="43" xfId="0" applyFont="1" applyFill="1" applyBorder="1" applyAlignment="1"/>
    <xf numFmtId="0" fontId="19" fillId="0" borderId="33" xfId="0" applyFont="1" applyBorder="1" applyAlignment="1"/>
    <xf numFmtId="168" fontId="28" fillId="0" borderId="28" xfId="0" applyNumberFormat="1" applyFont="1" applyFill="1" applyBorder="1" applyAlignment="1">
      <alignment horizontal="center"/>
    </xf>
    <xf numFmtId="168" fontId="28" fillId="0" borderId="55" xfId="0" applyNumberFormat="1" applyFont="1" applyFill="1" applyBorder="1" applyAlignment="1">
      <alignment horizontal="center"/>
    </xf>
    <xf numFmtId="0" fontId="19" fillId="0" borderId="43" xfId="0" applyFont="1" applyFill="1" applyBorder="1" applyAlignment="1">
      <alignment horizontal="center" vertical="center"/>
    </xf>
    <xf numFmtId="0" fontId="39" fillId="0" borderId="19" xfId="0" applyFont="1" applyBorder="1" applyAlignment="1">
      <alignment horizontal="center" vertical="center"/>
    </xf>
    <xf numFmtId="0" fontId="39" fillId="0" borderId="47" xfId="0" applyFont="1" applyBorder="1" applyAlignment="1">
      <alignment horizontal="center" vertical="center"/>
    </xf>
    <xf numFmtId="0" fontId="28" fillId="0" borderId="54" xfId="0" applyFont="1" applyFill="1" applyBorder="1" applyAlignment="1">
      <alignment horizontal="center"/>
    </xf>
    <xf numFmtId="0" fontId="19" fillId="0" borderId="43" xfId="0" applyFont="1" applyFill="1" applyBorder="1" applyAlignment="1">
      <alignment horizontal="left" vertical="center"/>
    </xf>
    <xf numFmtId="0" fontId="39" fillId="0" borderId="19" xfId="0" applyFont="1" applyBorder="1" applyAlignment="1">
      <alignment horizontal="left" vertical="center"/>
    </xf>
    <xf numFmtId="0" fontId="39" fillId="0" borderId="47" xfId="0" applyFont="1" applyBorder="1" applyAlignment="1">
      <alignment horizontal="left" vertical="center"/>
    </xf>
    <xf numFmtId="0" fontId="30" fillId="0" borderId="45" xfId="0" applyFont="1" applyBorder="1" applyAlignment="1">
      <alignment horizontal="center"/>
    </xf>
    <xf numFmtId="0" fontId="30" fillId="0" borderId="12" xfId="0" applyFont="1" applyBorder="1" applyAlignment="1">
      <alignment horizontal="center"/>
    </xf>
    <xf numFmtId="0" fontId="30" fillId="0" borderId="46" xfId="0" applyFont="1" applyBorder="1" applyAlignment="1">
      <alignment horizontal="center"/>
    </xf>
    <xf numFmtId="0" fontId="39" fillId="0" borderId="19" xfId="0" applyFont="1" applyBorder="1" applyAlignment="1">
      <alignment vertical="center"/>
    </xf>
    <xf numFmtId="0" fontId="39" fillId="0" borderId="47" xfId="0" applyFont="1" applyBorder="1" applyAlignment="1">
      <alignment vertical="center"/>
    </xf>
    <xf numFmtId="1" fontId="30" fillId="0" borderId="59" xfId="0" applyNumberFormat="1" applyFont="1" applyFill="1" applyBorder="1" applyAlignment="1">
      <alignment horizontal="center" vertical="center"/>
    </xf>
    <xf numFmtId="1" fontId="30" fillId="0" borderId="42" xfId="0" applyNumberFormat="1" applyFont="1" applyFill="1" applyBorder="1" applyAlignment="1">
      <alignment horizontal="center" vertical="center"/>
    </xf>
    <xf numFmtId="1" fontId="30" fillId="0" borderId="43" xfId="0" applyNumberFormat="1" applyFont="1" applyFill="1" applyBorder="1" applyAlignment="1">
      <alignment horizontal="center" vertical="center"/>
    </xf>
    <xf numFmtId="1" fontId="30" fillId="0" borderId="64" xfId="0" applyNumberFormat="1" applyFont="1" applyFill="1" applyBorder="1" applyAlignment="1">
      <alignment horizontal="center" vertical="center"/>
    </xf>
    <xf numFmtId="1" fontId="30" fillId="0" borderId="32" xfId="0" applyNumberFormat="1" applyFont="1" applyFill="1" applyBorder="1" applyAlignment="1">
      <alignment horizontal="center" vertical="center"/>
    </xf>
    <xf numFmtId="1" fontId="30" fillId="0" borderId="33" xfId="0" applyNumberFormat="1" applyFont="1" applyFill="1" applyBorder="1" applyAlignment="1">
      <alignment horizontal="center" vertical="center"/>
    </xf>
    <xf numFmtId="164" fontId="18" fillId="0" borderId="46" xfId="1" applyNumberFormat="1" applyFont="1" applyBorder="1" applyAlignment="1">
      <alignment horizontal="center"/>
    </xf>
    <xf numFmtId="0" fontId="30" fillId="0" borderId="43" xfId="0" applyFont="1" applyFill="1" applyBorder="1" applyAlignment="1">
      <alignment horizontal="center"/>
    </xf>
    <xf numFmtId="0" fontId="30" fillId="0" borderId="59" xfId="0" applyFont="1" applyFill="1" applyBorder="1" applyAlignment="1">
      <alignment horizontal="center"/>
    </xf>
    <xf numFmtId="0" fontId="18" fillId="0" borderId="43" xfId="0" applyFont="1" applyBorder="1" applyAlignment="1"/>
    <xf numFmtId="0" fontId="30" fillId="0" borderId="64" xfId="0" applyFont="1" applyFill="1" applyBorder="1" applyAlignment="1">
      <alignment horizontal="center"/>
    </xf>
    <xf numFmtId="0" fontId="30" fillId="0" borderId="33" xfId="0" applyFont="1" applyFill="1" applyBorder="1" applyAlignment="1">
      <alignment horizontal="center"/>
    </xf>
    <xf numFmtId="0" fontId="31" fillId="0" borderId="52" xfId="0" applyFont="1" applyFill="1" applyBorder="1" applyAlignment="1">
      <alignment horizontal="center"/>
    </xf>
    <xf numFmtId="0" fontId="28" fillId="0" borderId="10" xfId="0" applyFont="1" applyFill="1" applyBorder="1" applyAlignment="1">
      <alignment horizontal="center"/>
    </xf>
    <xf numFmtId="0" fontId="30" fillId="0" borderId="45" xfId="0" applyFont="1" applyFill="1" applyBorder="1" applyAlignment="1">
      <alignment horizontal="center"/>
    </xf>
    <xf numFmtId="0" fontId="30" fillId="0" borderId="12" xfId="0" applyFont="1" applyFill="1" applyBorder="1" applyAlignment="1">
      <alignment horizontal="center"/>
    </xf>
    <xf numFmtId="0" fontId="30" fillId="0" borderId="46" xfId="0" applyFont="1" applyFill="1" applyBorder="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urrency" xfId="2"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3" builtinId="5"/>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johnson25\Desktop\1415_Final%20tabl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_Library_of_North_Carolina"/>
      <sheetName val="Sheet2"/>
      <sheetName val="AIR Export"/>
    </sheetNames>
    <sheetDataSet>
      <sheetData sheetId="0" refreshError="1"/>
      <sheetData sheetId="1" refreshError="1"/>
      <sheetData sheetId="2">
        <row r="2">
          <cell r="A2" t="str">
            <v>FSCSKEY</v>
          </cell>
          <cell r="B2" t="str">
            <v>STATSTRU</v>
          </cell>
          <cell r="C2" t="str">
            <v>STATNAME</v>
          </cell>
          <cell r="D2" t="str">
            <v>STATADDR</v>
          </cell>
          <cell r="E2" t="str">
            <v>LINKID</v>
          </cell>
          <cell r="F2" t="str">
            <v>OLDID</v>
          </cell>
          <cell r="G2" t="str">
            <v>LIBID</v>
          </cell>
          <cell r="H2" t="str">
            <v>LIBNAME</v>
          </cell>
          <cell r="I2" t="str">
            <v>ADDRESS</v>
          </cell>
          <cell r="J2" t="str">
            <v>CITY</v>
          </cell>
          <cell r="K2" t="str">
            <v>ZIP</v>
          </cell>
          <cell r="L2" t="str">
            <v>ADDRES_M</v>
          </cell>
          <cell r="M2" t="str">
            <v>CITY_M</v>
          </cell>
          <cell r="N2" t="str">
            <v>ZIP_M</v>
          </cell>
          <cell r="O2" t="str">
            <v>CNTY</v>
          </cell>
          <cell r="P2" t="str">
            <v>PHONE</v>
          </cell>
          <cell r="Q2" t="str">
            <v>C_RELATN</v>
          </cell>
          <cell r="R2" t="str">
            <v>C_LEGBAS</v>
          </cell>
          <cell r="S2" t="str">
            <v>C_ADMIN</v>
          </cell>
          <cell r="T2" t="str">
            <v>C_FSCS</v>
          </cell>
          <cell r="U2" t="str">
            <v>GEOCODE</v>
          </cell>
          <cell r="V2" t="str">
            <v>LSABOUND</v>
          </cell>
          <cell r="W2" t="str">
            <v>STARTDAT</v>
          </cell>
          <cell r="X2" t="str">
            <v>ENDDATE</v>
          </cell>
          <cell r="Y2" t="str">
            <v>POPU_LSA</v>
          </cell>
          <cell r="Z2" t="str">
            <v>CENTLIB</v>
          </cell>
          <cell r="AA2" t="str">
            <v>BRANLIB</v>
          </cell>
          <cell r="AB2" t="str">
            <v>BKMOB</v>
          </cell>
          <cell r="AC2" t="str">
            <v>MASTER</v>
          </cell>
          <cell r="AD2" t="str">
            <v>LIBRARIA</v>
          </cell>
          <cell r="AE2" t="str">
            <v>OTHPAID</v>
          </cell>
          <cell r="AF2" t="str">
            <v>TOTSTAFF</v>
          </cell>
          <cell r="AG2" t="str">
            <v>LOCGVT</v>
          </cell>
          <cell r="AH2" t="str">
            <v>STGVT</v>
          </cell>
          <cell r="AI2" t="str">
            <v>FEDGVT</v>
          </cell>
          <cell r="AJ2" t="str">
            <v>OTHINCM</v>
          </cell>
          <cell r="AK2" t="str">
            <v>TOTINCM</v>
          </cell>
          <cell r="AL2" t="str">
            <v>SALARIES</v>
          </cell>
          <cell r="AM2" t="str">
            <v>BENEFIT</v>
          </cell>
          <cell r="AN2" t="str">
            <v>STAFFEXP</v>
          </cell>
          <cell r="AO2" t="str">
            <v>PRMATEXP</v>
          </cell>
          <cell r="AP2" t="str">
            <v>ELMATEXP</v>
          </cell>
          <cell r="AQ2" t="str">
            <v>OTHMATEX</v>
          </cell>
          <cell r="AR2" t="str">
            <v>TOTEXPCO</v>
          </cell>
          <cell r="AS2" t="str">
            <v>OTHOPEXP</v>
          </cell>
          <cell r="AT2" t="str">
            <v>TOTOPEXP</v>
          </cell>
          <cell r="AU2" t="str">
            <v>LCAP_REV</v>
          </cell>
          <cell r="AV2" t="str">
            <v>SCAP_REV</v>
          </cell>
          <cell r="AW2" t="str">
            <v>FCAP_REV</v>
          </cell>
          <cell r="AX2" t="str">
            <v>OCAP_REV</v>
          </cell>
          <cell r="AY2" t="str">
            <v>CAP_REV</v>
          </cell>
          <cell r="AZ2" t="str">
            <v>CAPITAL</v>
          </cell>
          <cell r="BA2" t="str">
            <v>BKVOL</v>
          </cell>
          <cell r="BB2" t="str">
            <v>EBOOK</v>
          </cell>
          <cell r="BC2" t="str">
            <v>AUDIO_PH</v>
          </cell>
          <cell r="BD2" t="str">
            <v>AUDIO_DL</v>
          </cell>
          <cell r="BE2" t="str">
            <v>VIDEO_PH</v>
          </cell>
          <cell r="BF2" t="str">
            <v>VIDEO_DL</v>
          </cell>
          <cell r="BG2" t="str">
            <v>EC_LO_OT</v>
          </cell>
          <cell r="BH2" t="str">
            <v>EC_ST</v>
          </cell>
          <cell r="BI2" t="str">
            <v>ELECCOLL</v>
          </cell>
          <cell r="BJ2" t="str">
            <v>SUBSCRIP</v>
          </cell>
          <cell r="BK2" t="str">
            <v>HRS_OPEN</v>
          </cell>
          <cell r="BL2" t="str">
            <v>VISITS</v>
          </cell>
          <cell r="BM2" t="str">
            <v>REFERENC</v>
          </cell>
          <cell r="BN2" t="str">
            <v>REGBOR</v>
          </cell>
          <cell r="BO2" t="str">
            <v>TOTCIR</v>
          </cell>
          <cell r="BP2" t="str">
            <v>KIDCIRCL</v>
          </cell>
          <cell r="BQ2" t="str">
            <v>ELMATCIR</v>
          </cell>
          <cell r="BR2" t="str">
            <v>LOANTO</v>
          </cell>
          <cell r="BS2" t="str">
            <v>LOANFM</v>
          </cell>
          <cell r="BT2" t="str">
            <v>TOTPRO</v>
          </cell>
          <cell r="BU2" t="str">
            <v>KIDPRO</v>
          </cell>
          <cell r="BV2" t="str">
            <v>YAPRO</v>
          </cell>
          <cell r="BW2" t="str">
            <v>TOTATTEN</v>
          </cell>
          <cell r="BX2" t="str">
            <v>KIDATTEN</v>
          </cell>
          <cell r="BY2" t="str">
            <v>YAATTEN</v>
          </cell>
          <cell r="BZ2" t="str">
            <v>GPTERMS</v>
          </cell>
          <cell r="CA2" t="str">
            <v>PITUSR</v>
          </cell>
          <cell r="CB2" t="str">
            <v>WIFISESS</v>
          </cell>
        </row>
        <row r="3">
          <cell r="A3" t="str">
            <v>NC0103</v>
          </cell>
          <cell r="B3" t="str">
            <v>00</v>
          </cell>
          <cell r="C3" t="str">
            <v>00</v>
          </cell>
          <cell r="D3" t="str">
            <v>00</v>
          </cell>
          <cell r="E3" t="str">
            <v>-3</v>
          </cell>
          <cell r="F3" t="str">
            <v>-3</v>
          </cell>
          <cell r="G3" t="str">
            <v>C-ALAMANCE</v>
          </cell>
          <cell r="H3" t="str">
            <v>ALAMANCE COUNTY PUBLIC LIBRARIES</v>
          </cell>
          <cell r="I3" t="str">
            <v>342 S SPRING ST</v>
          </cell>
          <cell r="J3" t="str">
            <v>BURLINGTON</v>
          </cell>
          <cell r="K3" t="str">
            <v>27215</v>
          </cell>
          <cell r="L3" t="str">
            <v>342 S SPRING ST</v>
          </cell>
          <cell r="M3" t="str">
            <v>BURLINGTON</v>
          </cell>
          <cell r="N3" t="str">
            <v>27215</v>
          </cell>
          <cell r="O3" t="str">
            <v>ALAMANCE</v>
          </cell>
          <cell r="P3" t="str">
            <v>3365134753</v>
          </cell>
          <cell r="Q3" t="str">
            <v>NO</v>
          </cell>
          <cell r="R3" t="str">
            <v>CO</v>
          </cell>
          <cell r="S3" t="str">
            <v>MO</v>
          </cell>
          <cell r="T3" t="str">
            <v>Y</v>
          </cell>
          <cell r="U3" t="str">
            <v>CO1</v>
          </cell>
          <cell r="V3" t="str">
            <v>N</v>
          </cell>
          <cell r="W3" t="str">
            <v>07/01/2014</v>
          </cell>
          <cell r="X3" t="str">
            <v>06/30/2015</v>
          </cell>
          <cell r="Y3">
            <v>155789</v>
          </cell>
          <cell r="Z3">
            <v>1</v>
          </cell>
          <cell r="AA3">
            <v>4</v>
          </cell>
          <cell r="AB3">
            <v>0</v>
          </cell>
          <cell r="AC3">
            <v>10</v>
          </cell>
          <cell r="AD3">
            <v>10</v>
          </cell>
          <cell r="AE3">
            <v>33.700000000000003</v>
          </cell>
          <cell r="AF3">
            <v>43.7</v>
          </cell>
          <cell r="AG3">
            <v>2416760</v>
          </cell>
          <cell r="AH3">
            <v>170418</v>
          </cell>
          <cell r="AI3">
            <v>14137</v>
          </cell>
          <cell r="AJ3">
            <v>26000</v>
          </cell>
          <cell r="AK3">
            <v>2627315</v>
          </cell>
          <cell r="AL3">
            <v>1392088</v>
          </cell>
          <cell r="AM3">
            <v>369887</v>
          </cell>
          <cell r="AN3">
            <v>1761975</v>
          </cell>
          <cell r="AO3">
            <v>170236</v>
          </cell>
          <cell r="AP3">
            <v>19849</v>
          </cell>
          <cell r="AQ3">
            <v>64759</v>
          </cell>
          <cell r="AR3">
            <v>254844</v>
          </cell>
          <cell r="AS3">
            <v>285216</v>
          </cell>
          <cell r="AT3">
            <v>2302035</v>
          </cell>
          <cell r="AU3">
            <v>21109</v>
          </cell>
          <cell r="AV3">
            <v>0</v>
          </cell>
          <cell r="AW3">
            <v>0</v>
          </cell>
          <cell r="AX3">
            <v>0</v>
          </cell>
          <cell r="AY3">
            <v>21109</v>
          </cell>
          <cell r="AZ3">
            <v>21109</v>
          </cell>
          <cell r="BA3">
            <v>185741</v>
          </cell>
          <cell r="BB3">
            <v>197382</v>
          </cell>
          <cell r="BC3">
            <v>14588</v>
          </cell>
          <cell r="BD3">
            <v>2917</v>
          </cell>
          <cell r="BE3">
            <v>24196</v>
          </cell>
          <cell r="BF3">
            <v>564</v>
          </cell>
          <cell r="BG3">
            <v>5</v>
          </cell>
          <cell r="BH3">
            <v>63</v>
          </cell>
          <cell r="BI3">
            <v>68</v>
          </cell>
          <cell r="BJ3">
            <v>453</v>
          </cell>
          <cell r="BK3">
            <v>10669</v>
          </cell>
          <cell r="BL3">
            <v>534201</v>
          </cell>
          <cell r="BM3">
            <v>41073</v>
          </cell>
          <cell r="BN3">
            <v>64558</v>
          </cell>
          <cell r="BO3">
            <v>784319</v>
          </cell>
          <cell r="BP3">
            <v>216210</v>
          </cell>
          <cell r="BQ3">
            <v>5449</v>
          </cell>
          <cell r="BR3">
            <v>320</v>
          </cell>
          <cell r="BS3">
            <v>197</v>
          </cell>
          <cell r="BT3">
            <v>1403</v>
          </cell>
          <cell r="BU3">
            <v>958</v>
          </cell>
          <cell r="BV3">
            <v>86</v>
          </cell>
          <cell r="BW3">
            <v>37721</v>
          </cell>
          <cell r="BX3">
            <v>22862</v>
          </cell>
          <cell r="BY3">
            <v>929</v>
          </cell>
          <cell r="BZ3">
            <v>93</v>
          </cell>
          <cell r="CA3">
            <v>127964</v>
          </cell>
          <cell r="CB3">
            <v>-1</v>
          </cell>
        </row>
        <row r="4">
          <cell r="A4" t="str">
            <v>NC0001</v>
          </cell>
          <cell r="B4" t="str">
            <v>00</v>
          </cell>
          <cell r="C4" t="str">
            <v>00</v>
          </cell>
          <cell r="D4" t="str">
            <v>00</v>
          </cell>
          <cell r="E4" t="str">
            <v>-3</v>
          </cell>
          <cell r="F4" t="str">
            <v>-3</v>
          </cell>
          <cell r="G4" t="str">
            <v>R-ALBEMARLE</v>
          </cell>
          <cell r="H4" t="str">
            <v>ALBEMARLE REGIONAL LIBRARY</v>
          </cell>
          <cell r="I4" t="str">
            <v>303 W TRYON ST</v>
          </cell>
          <cell r="J4" t="str">
            <v>WINTON</v>
          </cell>
          <cell r="K4" t="str">
            <v>27986</v>
          </cell>
          <cell r="L4" t="str">
            <v>PO BOX 68</v>
          </cell>
          <cell r="M4" t="str">
            <v>WINTON</v>
          </cell>
          <cell r="N4" t="str">
            <v>27986</v>
          </cell>
          <cell r="O4" t="str">
            <v>HERTFORD</v>
          </cell>
          <cell r="P4" t="str">
            <v>2523587832</v>
          </cell>
          <cell r="Q4" t="str">
            <v>NO</v>
          </cell>
          <cell r="R4" t="str">
            <v>MJ</v>
          </cell>
          <cell r="S4" t="str">
            <v>MO</v>
          </cell>
          <cell r="T4" t="str">
            <v>Y</v>
          </cell>
          <cell r="U4" t="str">
            <v>MC1</v>
          </cell>
          <cell r="V4" t="str">
            <v>N</v>
          </cell>
          <cell r="W4" t="str">
            <v>07/01/2014</v>
          </cell>
          <cell r="X4" t="str">
            <v>06/30/2015</v>
          </cell>
          <cell r="Y4">
            <v>78340</v>
          </cell>
          <cell r="Z4">
            <v>1</v>
          </cell>
          <cell r="AA4">
            <v>6</v>
          </cell>
          <cell r="AB4">
            <v>0</v>
          </cell>
          <cell r="AC4">
            <v>1</v>
          </cell>
          <cell r="AD4">
            <v>1</v>
          </cell>
          <cell r="AE4">
            <v>16.89</v>
          </cell>
          <cell r="AF4">
            <v>17.89</v>
          </cell>
          <cell r="AG4">
            <v>684830</v>
          </cell>
          <cell r="AH4">
            <v>372092</v>
          </cell>
          <cell r="AI4">
            <v>0</v>
          </cell>
          <cell r="AJ4">
            <v>179935</v>
          </cell>
          <cell r="AK4">
            <v>1236857</v>
          </cell>
          <cell r="AL4">
            <v>587640</v>
          </cell>
          <cell r="AM4">
            <v>183658</v>
          </cell>
          <cell r="AN4">
            <v>771298</v>
          </cell>
          <cell r="AO4">
            <v>33656</v>
          </cell>
          <cell r="AP4">
            <v>5142</v>
          </cell>
          <cell r="AQ4">
            <v>25443</v>
          </cell>
          <cell r="AR4">
            <v>64241</v>
          </cell>
          <cell r="AS4">
            <v>279432</v>
          </cell>
          <cell r="AT4">
            <v>1114971</v>
          </cell>
          <cell r="AU4">
            <v>76476</v>
          </cell>
          <cell r="AV4">
            <v>0</v>
          </cell>
          <cell r="AW4">
            <v>0</v>
          </cell>
          <cell r="AX4">
            <v>0</v>
          </cell>
          <cell r="AY4">
            <v>76476</v>
          </cell>
          <cell r="AZ4">
            <v>0</v>
          </cell>
          <cell r="BA4">
            <v>184454</v>
          </cell>
          <cell r="BB4">
            <v>195758</v>
          </cell>
          <cell r="BC4">
            <v>7984</v>
          </cell>
          <cell r="BD4">
            <v>2916</v>
          </cell>
          <cell r="BE4">
            <v>12490</v>
          </cell>
          <cell r="BF4">
            <v>564</v>
          </cell>
          <cell r="BG4">
            <v>4</v>
          </cell>
          <cell r="BH4">
            <v>63</v>
          </cell>
          <cell r="BI4">
            <v>67</v>
          </cell>
          <cell r="BJ4">
            <v>119</v>
          </cell>
          <cell r="BK4">
            <v>15106</v>
          </cell>
          <cell r="BL4">
            <v>-1</v>
          </cell>
          <cell r="BM4">
            <v>-1</v>
          </cell>
          <cell r="BN4">
            <v>30758</v>
          </cell>
          <cell r="BO4">
            <v>91857</v>
          </cell>
          <cell r="BP4">
            <v>31610</v>
          </cell>
          <cell r="BQ4">
            <v>139</v>
          </cell>
          <cell r="BR4">
            <v>9</v>
          </cell>
          <cell r="BS4">
            <v>0</v>
          </cell>
          <cell r="BT4">
            <v>322</v>
          </cell>
          <cell r="BU4">
            <v>225</v>
          </cell>
          <cell r="BV4">
            <v>27</v>
          </cell>
          <cell r="BW4">
            <v>14330</v>
          </cell>
          <cell r="BX4">
            <v>12503</v>
          </cell>
          <cell r="BY4">
            <v>754</v>
          </cell>
          <cell r="BZ4">
            <v>99</v>
          </cell>
          <cell r="CA4">
            <v>41200</v>
          </cell>
          <cell r="CB4">
            <v>61971</v>
          </cell>
        </row>
        <row r="5">
          <cell r="A5" t="str">
            <v>NC0016</v>
          </cell>
          <cell r="B5" t="str">
            <v>00</v>
          </cell>
          <cell r="C5" t="str">
            <v>00</v>
          </cell>
          <cell r="D5" t="str">
            <v>00</v>
          </cell>
          <cell r="E5" t="str">
            <v>-3</v>
          </cell>
          <cell r="F5" t="str">
            <v>-3</v>
          </cell>
          <cell r="G5" t="str">
            <v>C-ALEXANDER</v>
          </cell>
          <cell r="H5" t="str">
            <v>ALEXANDER COUNTY LIBRARY</v>
          </cell>
          <cell r="I5" t="str">
            <v>77 1ST AVE SW</v>
          </cell>
          <cell r="J5" t="str">
            <v>TAYLORSVILLE</v>
          </cell>
          <cell r="K5" t="str">
            <v>28681</v>
          </cell>
          <cell r="L5" t="str">
            <v>77 1ST AVE SW</v>
          </cell>
          <cell r="M5" t="str">
            <v>TAYLORSVILLE</v>
          </cell>
          <cell r="N5" t="str">
            <v>28681</v>
          </cell>
          <cell r="O5" t="str">
            <v>ALEXANDER</v>
          </cell>
          <cell r="P5" t="str">
            <v>8286324058</v>
          </cell>
          <cell r="Q5" t="str">
            <v>NO</v>
          </cell>
          <cell r="R5" t="str">
            <v>CO</v>
          </cell>
          <cell r="S5" t="str">
            <v>MO</v>
          </cell>
          <cell r="T5" t="str">
            <v>Y</v>
          </cell>
          <cell r="U5" t="str">
            <v>CO1</v>
          </cell>
          <cell r="V5" t="str">
            <v>N</v>
          </cell>
          <cell r="W5" t="str">
            <v>07/01/2014</v>
          </cell>
          <cell r="X5" t="str">
            <v>06/30/2015</v>
          </cell>
          <cell r="Y5">
            <v>37832</v>
          </cell>
          <cell r="Z5">
            <v>1</v>
          </cell>
          <cell r="AA5">
            <v>1</v>
          </cell>
          <cell r="AB5">
            <v>0</v>
          </cell>
          <cell r="AC5">
            <v>1</v>
          </cell>
          <cell r="AD5">
            <v>1</v>
          </cell>
          <cell r="AE5">
            <v>7.85</v>
          </cell>
          <cell r="AF5">
            <v>8.85</v>
          </cell>
          <cell r="AG5">
            <v>331158</v>
          </cell>
          <cell r="AH5">
            <v>91634</v>
          </cell>
          <cell r="AI5">
            <v>4540</v>
          </cell>
          <cell r="AJ5">
            <v>11556</v>
          </cell>
          <cell r="AK5">
            <v>438888</v>
          </cell>
          <cell r="AL5">
            <v>268493</v>
          </cell>
          <cell r="AM5">
            <v>52007</v>
          </cell>
          <cell r="AN5">
            <v>320500</v>
          </cell>
          <cell r="AO5">
            <v>27850</v>
          </cell>
          <cell r="AP5">
            <v>2400</v>
          </cell>
          <cell r="AQ5">
            <v>4050</v>
          </cell>
          <cell r="AR5">
            <v>34300</v>
          </cell>
          <cell r="AS5">
            <v>68723</v>
          </cell>
          <cell r="AT5">
            <v>423523</v>
          </cell>
          <cell r="AU5">
            <v>0</v>
          </cell>
          <cell r="AV5">
            <v>0</v>
          </cell>
          <cell r="AW5">
            <v>0</v>
          </cell>
          <cell r="AX5">
            <v>0</v>
          </cell>
          <cell r="AY5">
            <v>0</v>
          </cell>
          <cell r="AZ5">
            <v>0</v>
          </cell>
          <cell r="BA5">
            <v>61894</v>
          </cell>
          <cell r="BB5">
            <v>195820</v>
          </cell>
          <cell r="BC5">
            <v>2798</v>
          </cell>
          <cell r="BD5">
            <v>2915</v>
          </cell>
          <cell r="BE5">
            <v>4600</v>
          </cell>
          <cell r="BF5">
            <v>564</v>
          </cell>
          <cell r="BG5">
            <v>1</v>
          </cell>
          <cell r="BH5">
            <v>63</v>
          </cell>
          <cell r="BI5">
            <v>64</v>
          </cell>
          <cell r="BJ5">
            <v>62</v>
          </cell>
          <cell r="BK5">
            <v>3801</v>
          </cell>
          <cell r="BL5">
            <v>54502</v>
          </cell>
          <cell r="BM5">
            <v>5256</v>
          </cell>
          <cell r="BN5">
            <v>19958</v>
          </cell>
          <cell r="BO5">
            <v>98605</v>
          </cell>
          <cell r="BP5">
            <v>37483</v>
          </cell>
          <cell r="BQ5">
            <v>252</v>
          </cell>
          <cell r="BR5">
            <v>-1</v>
          </cell>
          <cell r="BS5">
            <v>-1</v>
          </cell>
          <cell r="BT5">
            <v>369</v>
          </cell>
          <cell r="BU5">
            <v>345</v>
          </cell>
          <cell r="BV5">
            <v>0</v>
          </cell>
          <cell r="BW5">
            <v>6911</v>
          </cell>
          <cell r="BX5">
            <v>6296</v>
          </cell>
          <cell r="BY5">
            <v>0</v>
          </cell>
          <cell r="BZ5">
            <v>13</v>
          </cell>
          <cell r="CA5">
            <v>14869</v>
          </cell>
          <cell r="CB5">
            <v>-1</v>
          </cell>
        </row>
        <row r="6">
          <cell r="A6" t="str">
            <v>NC0002</v>
          </cell>
          <cell r="B6" t="str">
            <v>00</v>
          </cell>
          <cell r="C6" t="str">
            <v>00</v>
          </cell>
          <cell r="D6" t="str">
            <v>00</v>
          </cell>
          <cell r="E6" t="str">
            <v>-3</v>
          </cell>
          <cell r="F6" t="str">
            <v>-3</v>
          </cell>
          <cell r="G6" t="str">
            <v>R-APPALACHIAN</v>
          </cell>
          <cell r="H6" t="str">
            <v>APPALACHIAN REGIONAL LIBRARY</v>
          </cell>
          <cell r="I6" t="str">
            <v>148 LIBRARY DR</v>
          </cell>
          <cell r="J6" t="str">
            <v>WEST JEFFERSON</v>
          </cell>
          <cell r="K6" t="str">
            <v>28694</v>
          </cell>
          <cell r="L6" t="str">
            <v>148 LIBRARY DR</v>
          </cell>
          <cell r="M6" t="str">
            <v>WEST JEFFERSON</v>
          </cell>
          <cell r="N6" t="str">
            <v>28694</v>
          </cell>
          <cell r="O6" t="str">
            <v>ASHE</v>
          </cell>
          <cell r="P6" t="str">
            <v>3368462041</v>
          </cell>
          <cell r="Q6" t="str">
            <v>NO</v>
          </cell>
          <cell r="R6" t="str">
            <v>MJ</v>
          </cell>
          <cell r="S6" t="str">
            <v>MA</v>
          </cell>
          <cell r="T6" t="str">
            <v>Y</v>
          </cell>
          <cell r="U6" t="str">
            <v>MC1</v>
          </cell>
          <cell r="V6" t="str">
            <v>N</v>
          </cell>
          <cell r="W6" t="str">
            <v>07/01/2014</v>
          </cell>
          <cell r="X6" t="str">
            <v>06/30/2015</v>
          </cell>
          <cell r="Y6">
            <v>150254</v>
          </cell>
          <cell r="Z6">
            <v>0</v>
          </cell>
          <cell r="AA6">
            <v>5</v>
          </cell>
          <cell r="AB6">
            <v>0</v>
          </cell>
          <cell r="AC6">
            <v>9</v>
          </cell>
          <cell r="AD6">
            <v>11.63</v>
          </cell>
          <cell r="AE6">
            <v>33.83</v>
          </cell>
          <cell r="AF6">
            <v>45.46</v>
          </cell>
          <cell r="AG6">
            <v>1479060</v>
          </cell>
          <cell r="AH6">
            <v>366198</v>
          </cell>
          <cell r="AI6">
            <v>62800</v>
          </cell>
          <cell r="AJ6">
            <v>299858</v>
          </cell>
          <cell r="AK6">
            <v>2207916</v>
          </cell>
          <cell r="AL6">
            <v>1195436</v>
          </cell>
          <cell r="AM6">
            <v>382051</v>
          </cell>
          <cell r="AN6">
            <v>1577487</v>
          </cell>
          <cell r="AO6">
            <v>112377</v>
          </cell>
          <cell r="AP6">
            <v>23444</v>
          </cell>
          <cell r="AQ6">
            <v>23635</v>
          </cell>
          <cell r="AR6">
            <v>159456</v>
          </cell>
          <cell r="AS6">
            <v>438925</v>
          </cell>
          <cell r="AT6">
            <v>2175868</v>
          </cell>
          <cell r="AU6">
            <v>0</v>
          </cell>
          <cell r="AV6">
            <v>0</v>
          </cell>
          <cell r="AW6">
            <v>0</v>
          </cell>
          <cell r="AX6">
            <v>0</v>
          </cell>
          <cell r="AY6">
            <v>0</v>
          </cell>
          <cell r="AZ6">
            <v>0</v>
          </cell>
          <cell r="BA6">
            <v>213470</v>
          </cell>
          <cell r="BB6">
            <v>203726</v>
          </cell>
          <cell r="BC6">
            <v>8709</v>
          </cell>
          <cell r="BD6">
            <v>2915</v>
          </cell>
          <cell r="BE6">
            <v>10253</v>
          </cell>
          <cell r="BF6">
            <v>564</v>
          </cell>
          <cell r="BG6">
            <v>1</v>
          </cell>
          <cell r="BH6">
            <v>63</v>
          </cell>
          <cell r="BI6">
            <v>64</v>
          </cell>
          <cell r="BJ6">
            <v>279</v>
          </cell>
          <cell r="BK6">
            <v>11388</v>
          </cell>
          <cell r="BL6">
            <v>420404</v>
          </cell>
          <cell r="BM6">
            <v>21372</v>
          </cell>
          <cell r="BN6">
            <v>72021</v>
          </cell>
          <cell r="BO6">
            <v>664514</v>
          </cell>
          <cell r="BP6">
            <v>221534</v>
          </cell>
          <cell r="BQ6">
            <v>14112</v>
          </cell>
          <cell r="BR6">
            <v>24415</v>
          </cell>
          <cell r="BS6">
            <v>24449</v>
          </cell>
          <cell r="BT6">
            <v>1716</v>
          </cell>
          <cell r="BU6">
            <v>1064</v>
          </cell>
          <cell r="BV6">
            <v>162</v>
          </cell>
          <cell r="BW6">
            <v>36199</v>
          </cell>
          <cell r="BX6">
            <v>28517</v>
          </cell>
          <cell r="BY6">
            <v>3041</v>
          </cell>
          <cell r="BZ6">
            <v>126</v>
          </cell>
          <cell r="CA6">
            <v>76165</v>
          </cell>
          <cell r="CB6">
            <v>36300</v>
          </cell>
        </row>
        <row r="7">
          <cell r="A7" t="str">
            <v>NC0003</v>
          </cell>
          <cell r="B7" t="str">
            <v>00</v>
          </cell>
          <cell r="C7" t="str">
            <v>00</v>
          </cell>
          <cell r="D7" t="str">
            <v>00</v>
          </cell>
          <cell r="E7" t="str">
            <v>-3</v>
          </cell>
          <cell r="F7" t="str">
            <v>-3</v>
          </cell>
          <cell r="G7" t="str">
            <v>R-AVERY-MITCHELL</v>
          </cell>
          <cell r="H7" t="str">
            <v>AVERY-MITCHELL-YANCEY REGIONAL LIBRARY</v>
          </cell>
          <cell r="I7" t="str">
            <v>289 BURNSVILLE SCHOOL RD</v>
          </cell>
          <cell r="J7" t="str">
            <v>BURNSVILLE</v>
          </cell>
          <cell r="K7" t="str">
            <v>28714</v>
          </cell>
          <cell r="L7" t="str">
            <v>PO DRAWER 310</v>
          </cell>
          <cell r="M7" t="str">
            <v>BURNSVILLE</v>
          </cell>
          <cell r="N7" t="str">
            <v>28714</v>
          </cell>
          <cell r="O7" t="str">
            <v>YANCEY</v>
          </cell>
          <cell r="P7" t="str">
            <v>8286824476</v>
          </cell>
          <cell r="Q7" t="str">
            <v>NO</v>
          </cell>
          <cell r="R7" t="str">
            <v>MJ</v>
          </cell>
          <cell r="S7" t="str">
            <v>MA</v>
          </cell>
          <cell r="T7" t="str">
            <v>Y</v>
          </cell>
          <cell r="U7" t="str">
            <v>MC1</v>
          </cell>
          <cell r="V7" t="str">
            <v>N</v>
          </cell>
          <cell r="W7" t="str">
            <v>07/01/2014</v>
          </cell>
          <cell r="X7" t="str">
            <v>06/30/2015</v>
          </cell>
          <cell r="Y7">
            <v>51627</v>
          </cell>
          <cell r="Z7">
            <v>0</v>
          </cell>
          <cell r="AA7">
            <v>4</v>
          </cell>
          <cell r="AB7">
            <v>1</v>
          </cell>
          <cell r="AC7">
            <v>2</v>
          </cell>
          <cell r="AD7">
            <v>2</v>
          </cell>
          <cell r="AE7">
            <v>17</v>
          </cell>
          <cell r="AF7">
            <v>19</v>
          </cell>
          <cell r="AG7">
            <v>390237</v>
          </cell>
          <cell r="AH7">
            <v>281128</v>
          </cell>
          <cell r="AI7">
            <v>25427</v>
          </cell>
          <cell r="AJ7">
            <v>193976</v>
          </cell>
          <cell r="AK7">
            <v>890768</v>
          </cell>
          <cell r="AL7">
            <v>382967</v>
          </cell>
          <cell r="AM7">
            <v>104897</v>
          </cell>
          <cell r="AN7">
            <v>487864</v>
          </cell>
          <cell r="AO7">
            <v>93008</v>
          </cell>
          <cell r="AP7">
            <v>0</v>
          </cell>
          <cell r="AQ7">
            <v>0</v>
          </cell>
          <cell r="AR7">
            <v>93008</v>
          </cell>
          <cell r="AS7">
            <v>283058</v>
          </cell>
          <cell r="AT7">
            <v>863930</v>
          </cell>
          <cell r="AU7">
            <v>0</v>
          </cell>
          <cell r="AV7">
            <v>0</v>
          </cell>
          <cell r="AW7">
            <v>6200</v>
          </cell>
          <cell r="AX7">
            <v>74393</v>
          </cell>
          <cell r="AY7">
            <v>80593</v>
          </cell>
          <cell r="AZ7">
            <v>83586</v>
          </cell>
          <cell r="BA7">
            <v>157765</v>
          </cell>
          <cell r="BB7">
            <v>195757</v>
          </cell>
          <cell r="BC7">
            <v>3367</v>
          </cell>
          <cell r="BD7">
            <v>2915</v>
          </cell>
          <cell r="BE7">
            <v>3463</v>
          </cell>
          <cell r="BF7">
            <v>564</v>
          </cell>
          <cell r="BG7">
            <v>0</v>
          </cell>
          <cell r="BH7">
            <v>63</v>
          </cell>
          <cell r="BI7">
            <v>63</v>
          </cell>
          <cell r="BJ7">
            <v>66</v>
          </cell>
          <cell r="BK7">
            <v>11640</v>
          </cell>
          <cell r="BL7">
            <v>97943</v>
          </cell>
          <cell r="BM7">
            <v>34906</v>
          </cell>
          <cell r="BN7">
            <v>36916</v>
          </cell>
          <cell r="BO7">
            <v>313117</v>
          </cell>
          <cell r="BP7">
            <v>186715</v>
          </cell>
          <cell r="BQ7">
            <v>678</v>
          </cell>
          <cell r="BR7">
            <v>0</v>
          </cell>
          <cell r="BS7">
            <v>0</v>
          </cell>
          <cell r="BT7">
            <v>1823</v>
          </cell>
          <cell r="BU7">
            <v>365</v>
          </cell>
          <cell r="BV7">
            <v>27</v>
          </cell>
          <cell r="BW7">
            <v>15351</v>
          </cell>
          <cell r="BX7">
            <v>5278</v>
          </cell>
          <cell r="BY7">
            <v>230</v>
          </cell>
          <cell r="BZ7">
            <v>90</v>
          </cell>
          <cell r="CA7">
            <v>84240</v>
          </cell>
          <cell r="CB7">
            <v>22270</v>
          </cell>
        </row>
        <row r="8">
          <cell r="A8" t="str">
            <v>NC0004</v>
          </cell>
          <cell r="B8" t="str">
            <v>00</v>
          </cell>
          <cell r="C8" t="str">
            <v>00</v>
          </cell>
          <cell r="D8" t="str">
            <v>00</v>
          </cell>
          <cell r="E8" t="str">
            <v>-3</v>
          </cell>
          <cell r="F8" t="str">
            <v>-3</v>
          </cell>
          <cell r="G8" t="str">
            <v>R-BHM</v>
          </cell>
          <cell r="H8" t="str">
            <v>BHM REGIONAL LIBRARY</v>
          </cell>
          <cell r="I8" t="str">
            <v>158 N MARKET ST</v>
          </cell>
          <cell r="J8" t="str">
            <v>WASHINGTON</v>
          </cell>
          <cell r="K8" t="str">
            <v>27889</v>
          </cell>
          <cell r="L8" t="str">
            <v>158 N MARKET ST</v>
          </cell>
          <cell r="M8" t="str">
            <v>WASHINGTON</v>
          </cell>
          <cell r="N8" t="str">
            <v>27889</v>
          </cell>
          <cell r="O8" t="str">
            <v>BEAUFORT</v>
          </cell>
          <cell r="P8" t="str">
            <v>2529466401</v>
          </cell>
          <cell r="Q8" t="str">
            <v>NO</v>
          </cell>
          <cell r="R8" t="str">
            <v>MJ</v>
          </cell>
          <cell r="S8" t="str">
            <v>MO</v>
          </cell>
          <cell r="T8" t="str">
            <v>Y</v>
          </cell>
          <cell r="U8" t="str">
            <v>MC2</v>
          </cell>
          <cell r="V8" t="str">
            <v>N</v>
          </cell>
          <cell r="W8" t="str">
            <v>07/01/2014</v>
          </cell>
          <cell r="X8" t="str">
            <v>06/30/2015</v>
          </cell>
          <cell r="Y8">
            <v>67526</v>
          </cell>
          <cell r="Z8">
            <v>1</v>
          </cell>
          <cell r="AA8">
            <v>7</v>
          </cell>
          <cell r="AB8">
            <v>0</v>
          </cell>
          <cell r="AC8">
            <v>2</v>
          </cell>
          <cell r="AD8">
            <v>3</v>
          </cell>
          <cell r="AE8">
            <v>15</v>
          </cell>
          <cell r="AF8">
            <v>18</v>
          </cell>
          <cell r="AG8">
            <v>455558</v>
          </cell>
          <cell r="AH8">
            <v>296011</v>
          </cell>
          <cell r="AI8">
            <v>59643</v>
          </cell>
          <cell r="AJ8">
            <v>60303</v>
          </cell>
          <cell r="AK8">
            <v>871515</v>
          </cell>
          <cell r="AL8">
            <v>438326</v>
          </cell>
          <cell r="AM8">
            <v>103899</v>
          </cell>
          <cell r="AN8">
            <v>542225</v>
          </cell>
          <cell r="AO8">
            <v>65398</v>
          </cell>
          <cell r="AP8">
            <v>0</v>
          </cell>
          <cell r="AQ8">
            <v>21102</v>
          </cell>
          <cell r="AR8">
            <v>86500</v>
          </cell>
          <cell r="AS8">
            <v>192293</v>
          </cell>
          <cell r="AT8">
            <v>821018</v>
          </cell>
          <cell r="AU8">
            <v>26647</v>
          </cell>
          <cell r="AV8">
            <v>19601</v>
          </cell>
          <cell r="AW8">
            <v>0</v>
          </cell>
          <cell r="AX8">
            <v>0</v>
          </cell>
          <cell r="AY8">
            <v>46248</v>
          </cell>
          <cell r="AZ8">
            <v>46248</v>
          </cell>
          <cell r="BA8">
            <v>141105</v>
          </cell>
          <cell r="BB8">
            <v>195757</v>
          </cell>
          <cell r="BC8">
            <v>2318</v>
          </cell>
          <cell r="BD8">
            <v>2914</v>
          </cell>
          <cell r="BE8">
            <v>6178</v>
          </cell>
          <cell r="BF8">
            <v>564</v>
          </cell>
          <cell r="BG8">
            <v>0</v>
          </cell>
          <cell r="BH8">
            <v>63</v>
          </cell>
          <cell r="BI8">
            <v>63</v>
          </cell>
          <cell r="BJ8">
            <v>75</v>
          </cell>
          <cell r="BK8">
            <v>15496</v>
          </cell>
          <cell r="BL8">
            <v>111258</v>
          </cell>
          <cell r="BM8">
            <v>14353</v>
          </cell>
          <cell r="BN8">
            <v>7984</v>
          </cell>
          <cell r="BO8">
            <v>79389</v>
          </cell>
          <cell r="BP8">
            <v>31866</v>
          </cell>
          <cell r="BQ8">
            <v>290</v>
          </cell>
          <cell r="BR8">
            <v>2747</v>
          </cell>
          <cell r="BS8">
            <v>2647</v>
          </cell>
          <cell r="BT8">
            <v>420</v>
          </cell>
          <cell r="BU8">
            <v>222</v>
          </cell>
          <cell r="BV8">
            <v>22</v>
          </cell>
          <cell r="BW8">
            <v>6772</v>
          </cell>
          <cell r="BX8">
            <v>5538</v>
          </cell>
          <cell r="BY8">
            <v>287</v>
          </cell>
          <cell r="BZ8">
            <v>82</v>
          </cell>
          <cell r="CA8">
            <v>28691</v>
          </cell>
          <cell r="CB8">
            <v>41262</v>
          </cell>
        </row>
        <row r="9">
          <cell r="A9" t="str">
            <v>NC0017</v>
          </cell>
          <cell r="B9" t="str">
            <v>00</v>
          </cell>
          <cell r="C9" t="str">
            <v>00</v>
          </cell>
          <cell r="D9" t="str">
            <v>00</v>
          </cell>
          <cell r="E9" t="str">
            <v>-3</v>
          </cell>
          <cell r="F9" t="str">
            <v>-3</v>
          </cell>
          <cell r="G9" t="str">
            <v>C-BLADEN</v>
          </cell>
          <cell r="H9" t="str">
            <v>BLADEN COUNTY PUBLIC LIBRARY</v>
          </cell>
          <cell r="I9" t="str">
            <v>111 N CYPRESS ST</v>
          </cell>
          <cell r="J9" t="str">
            <v>ELIZABETHTOWN</v>
          </cell>
          <cell r="K9" t="str">
            <v>28337</v>
          </cell>
          <cell r="L9" t="str">
            <v>PO BOX 1419</v>
          </cell>
          <cell r="M9" t="str">
            <v>ELIZABETHTOWN</v>
          </cell>
          <cell r="N9" t="str">
            <v>28337</v>
          </cell>
          <cell r="O9" t="str">
            <v>BLADEN</v>
          </cell>
          <cell r="P9" t="str">
            <v>9108626990</v>
          </cell>
          <cell r="Q9" t="str">
            <v>NO</v>
          </cell>
          <cell r="R9" t="str">
            <v>CO</v>
          </cell>
          <cell r="S9" t="str">
            <v>MO</v>
          </cell>
          <cell r="T9" t="str">
            <v>Y</v>
          </cell>
          <cell r="U9" t="str">
            <v>CO1</v>
          </cell>
          <cell r="V9" t="str">
            <v>N</v>
          </cell>
          <cell r="W9" t="str">
            <v>07/01/2014</v>
          </cell>
          <cell r="X9" t="str">
            <v>06/30/2015</v>
          </cell>
          <cell r="Y9">
            <v>35113</v>
          </cell>
          <cell r="Z9">
            <v>1</v>
          </cell>
          <cell r="AA9">
            <v>2</v>
          </cell>
          <cell r="AB9">
            <v>1</v>
          </cell>
          <cell r="AC9">
            <v>1</v>
          </cell>
          <cell r="AD9">
            <v>1</v>
          </cell>
          <cell r="AE9">
            <v>9.26</v>
          </cell>
          <cell r="AF9">
            <v>10.26</v>
          </cell>
          <cell r="AG9">
            <v>330757</v>
          </cell>
          <cell r="AH9">
            <v>91620</v>
          </cell>
          <cell r="AI9">
            <v>7316</v>
          </cell>
          <cell r="AJ9">
            <v>0</v>
          </cell>
          <cell r="AK9">
            <v>429693</v>
          </cell>
          <cell r="AL9">
            <v>267717</v>
          </cell>
          <cell r="AM9">
            <v>102177</v>
          </cell>
          <cell r="AN9">
            <v>369894</v>
          </cell>
          <cell r="AO9">
            <v>9198</v>
          </cell>
          <cell r="AP9">
            <v>1911</v>
          </cell>
          <cell r="AQ9">
            <v>4401</v>
          </cell>
          <cell r="AR9">
            <v>15510</v>
          </cell>
          <cell r="AS9">
            <v>44289</v>
          </cell>
          <cell r="AT9">
            <v>429693</v>
          </cell>
          <cell r="AU9">
            <v>0</v>
          </cell>
          <cell r="AV9">
            <v>0</v>
          </cell>
          <cell r="AW9">
            <v>0</v>
          </cell>
          <cell r="AX9">
            <v>0</v>
          </cell>
          <cell r="AY9">
            <v>0</v>
          </cell>
          <cell r="AZ9">
            <v>0</v>
          </cell>
          <cell r="BA9">
            <v>56826</v>
          </cell>
          <cell r="BB9">
            <v>196057</v>
          </cell>
          <cell r="BC9">
            <v>2303</v>
          </cell>
          <cell r="BD9">
            <v>2915</v>
          </cell>
          <cell r="BE9">
            <v>3066</v>
          </cell>
          <cell r="BF9">
            <v>564</v>
          </cell>
          <cell r="BG9">
            <v>0</v>
          </cell>
          <cell r="BH9">
            <v>63</v>
          </cell>
          <cell r="BI9">
            <v>63</v>
          </cell>
          <cell r="BJ9">
            <v>40</v>
          </cell>
          <cell r="BK9">
            <v>6494</v>
          </cell>
          <cell r="BL9">
            <v>26151</v>
          </cell>
          <cell r="BM9">
            <v>4733</v>
          </cell>
          <cell r="BN9">
            <v>19543</v>
          </cell>
          <cell r="BO9">
            <v>61752</v>
          </cell>
          <cell r="BP9">
            <v>12617</v>
          </cell>
          <cell r="BQ9">
            <v>206</v>
          </cell>
          <cell r="BR9">
            <v>0</v>
          </cell>
          <cell r="BS9">
            <v>17</v>
          </cell>
          <cell r="BT9">
            <v>332</v>
          </cell>
          <cell r="BU9">
            <v>331</v>
          </cell>
          <cell r="BV9">
            <v>0</v>
          </cell>
          <cell r="BW9">
            <v>4681</v>
          </cell>
          <cell r="BX9">
            <v>4673</v>
          </cell>
          <cell r="BY9">
            <v>0</v>
          </cell>
          <cell r="BZ9">
            <v>11</v>
          </cell>
          <cell r="CA9">
            <v>8029</v>
          </cell>
          <cell r="CB9">
            <v>-1</v>
          </cell>
        </row>
        <row r="10">
          <cell r="A10" t="str">
            <v>NC0046</v>
          </cell>
          <cell r="B10" t="str">
            <v>00</v>
          </cell>
          <cell r="C10" t="str">
            <v>00</v>
          </cell>
          <cell r="D10" t="str">
            <v>00</v>
          </cell>
          <cell r="E10" t="str">
            <v>-3</v>
          </cell>
          <cell r="F10" t="str">
            <v>-3</v>
          </cell>
          <cell r="G10" t="str">
            <v>C-NASH-N</v>
          </cell>
          <cell r="H10" t="str">
            <v>BRASWELL MEMORIAL LIBRARY</v>
          </cell>
          <cell r="I10" t="str">
            <v>727 N GRACE ST</v>
          </cell>
          <cell r="J10" t="str">
            <v>ROCKY MOUNT</v>
          </cell>
          <cell r="K10" t="str">
            <v>27804</v>
          </cell>
          <cell r="L10" t="str">
            <v>727 N GRACE ST</v>
          </cell>
          <cell r="M10" t="str">
            <v>ROCKY MOUNT</v>
          </cell>
          <cell r="N10" t="str">
            <v>27804</v>
          </cell>
          <cell r="O10" t="str">
            <v>NASH</v>
          </cell>
          <cell r="P10" t="str">
            <v>2524421951</v>
          </cell>
          <cell r="Q10" t="str">
            <v>NO</v>
          </cell>
          <cell r="R10" t="str">
            <v>MJ</v>
          </cell>
          <cell r="S10" t="str">
            <v>MO</v>
          </cell>
          <cell r="T10" t="str">
            <v>Y</v>
          </cell>
          <cell r="U10" t="str">
            <v>CO2</v>
          </cell>
          <cell r="V10" t="str">
            <v>N</v>
          </cell>
          <cell r="W10" t="str">
            <v>07/01/2014</v>
          </cell>
          <cell r="X10" t="str">
            <v>06/30/2015</v>
          </cell>
          <cell r="Y10">
            <v>89193</v>
          </cell>
          <cell r="Z10">
            <v>1</v>
          </cell>
          <cell r="AA10">
            <v>1</v>
          </cell>
          <cell r="AB10">
            <v>0</v>
          </cell>
          <cell r="AC10">
            <v>8.9</v>
          </cell>
          <cell r="AD10">
            <v>8.9</v>
          </cell>
          <cell r="AE10">
            <v>16.5</v>
          </cell>
          <cell r="AF10">
            <v>25.4</v>
          </cell>
          <cell r="AG10">
            <v>1659172</v>
          </cell>
          <cell r="AH10">
            <v>125484</v>
          </cell>
          <cell r="AI10">
            <v>5842</v>
          </cell>
          <cell r="AJ10">
            <v>314102</v>
          </cell>
          <cell r="AK10">
            <v>2104600</v>
          </cell>
          <cell r="AL10">
            <v>1027060</v>
          </cell>
          <cell r="AM10">
            <v>322317</v>
          </cell>
          <cell r="AN10">
            <v>1349377</v>
          </cell>
          <cell r="AO10">
            <v>67087</v>
          </cell>
          <cell r="AP10">
            <v>25756</v>
          </cell>
          <cell r="AQ10">
            <v>19239</v>
          </cell>
          <cell r="AR10">
            <v>112082</v>
          </cell>
          <cell r="AS10">
            <v>478893</v>
          </cell>
          <cell r="AT10">
            <v>1940352</v>
          </cell>
          <cell r="AU10">
            <v>25596</v>
          </cell>
          <cell r="AV10">
            <v>0</v>
          </cell>
          <cell r="AW10">
            <v>0</v>
          </cell>
          <cell r="AX10">
            <v>0</v>
          </cell>
          <cell r="AY10">
            <v>25596</v>
          </cell>
          <cell r="AZ10">
            <v>0</v>
          </cell>
          <cell r="BA10">
            <v>101420</v>
          </cell>
          <cell r="BB10">
            <v>210074</v>
          </cell>
          <cell r="BC10">
            <v>3111</v>
          </cell>
          <cell r="BD10">
            <v>3657</v>
          </cell>
          <cell r="BE10">
            <v>2513</v>
          </cell>
          <cell r="BF10">
            <v>743</v>
          </cell>
          <cell r="BG10">
            <v>3</v>
          </cell>
          <cell r="BH10">
            <v>63</v>
          </cell>
          <cell r="BI10">
            <v>66</v>
          </cell>
          <cell r="BJ10">
            <v>106</v>
          </cell>
          <cell r="BK10">
            <v>3770</v>
          </cell>
          <cell r="BL10">
            <v>385795</v>
          </cell>
          <cell r="BM10">
            <v>33788</v>
          </cell>
          <cell r="BN10">
            <v>62513</v>
          </cell>
          <cell r="BO10">
            <v>236473</v>
          </cell>
          <cell r="BP10">
            <v>96647</v>
          </cell>
          <cell r="BQ10">
            <v>17973</v>
          </cell>
          <cell r="BR10">
            <v>72</v>
          </cell>
          <cell r="BS10">
            <v>333</v>
          </cell>
          <cell r="BT10">
            <v>1472</v>
          </cell>
          <cell r="BU10">
            <v>1207</v>
          </cell>
          <cell r="BV10">
            <v>32</v>
          </cell>
          <cell r="BW10">
            <v>32967</v>
          </cell>
          <cell r="BX10">
            <v>31233</v>
          </cell>
          <cell r="BY10">
            <v>736</v>
          </cell>
          <cell r="BZ10">
            <v>99</v>
          </cell>
          <cell r="CA10">
            <v>115917</v>
          </cell>
          <cell r="CB10">
            <v>47777</v>
          </cell>
        </row>
        <row r="11">
          <cell r="A11" t="str">
            <v>NC0018</v>
          </cell>
          <cell r="B11" t="str">
            <v>00</v>
          </cell>
          <cell r="C11" t="str">
            <v>00</v>
          </cell>
          <cell r="D11" t="str">
            <v>00</v>
          </cell>
          <cell r="E11" t="str">
            <v>-3</v>
          </cell>
          <cell r="F11" t="str">
            <v>-3</v>
          </cell>
          <cell r="G11" t="str">
            <v>C-BRUNSWICK</v>
          </cell>
          <cell r="H11" t="str">
            <v>BRUNSWICK COUNTY LIBRARY</v>
          </cell>
          <cell r="I11" t="str">
            <v>109 W MOORE ST</v>
          </cell>
          <cell r="J11" t="str">
            <v>SOUTHPORT</v>
          </cell>
          <cell r="K11" t="str">
            <v>28461</v>
          </cell>
          <cell r="L11" t="str">
            <v>109 W MOORE ST</v>
          </cell>
          <cell r="M11" t="str">
            <v>SOUTHPORT</v>
          </cell>
          <cell r="N11" t="str">
            <v>28461</v>
          </cell>
          <cell r="O11" t="str">
            <v>BRUNSWICK</v>
          </cell>
          <cell r="P11" t="str">
            <v>9102784283</v>
          </cell>
          <cell r="Q11" t="str">
            <v>NO</v>
          </cell>
          <cell r="R11" t="str">
            <v>CO</v>
          </cell>
          <cell r="S11" t="str">
            <v>MO</v>
          </cell>
          <cell r="T11" t="str">
            <v>Y</v>
          </cell>
          <cell r="U11" t="str">
            <v>CO1</v>
          </cell>
          <cell r="V11" t="str">
            <v>N</v>
          </cell>
          <cell r="W11" t="str">
            <v>07/01/2014</v>
          </cell>
          <cell r="X11" t="str">
            <v>06/30/2015</v>
          </cell>
          <cell r="Y11">
            <v>117834</v>
          </cell>
          <cell r="Z11">
            <v>0</v>
          </cell>
          <cell r="AA11">
            <v>5</v>
          </cell>
          <cell r="AB11">
            <v>0</v>
          </cell>
          <cell r="AC11">
            <v>1</v>
          </cell>
          <cell r="AD11">
            <v>1</v>
          </cell>
          <cell r="AE11">
            <v>16</v>
          </cell>
          <cell r="AF11">
            <v>17</v>
          </cell>
          <cell r="AG11">
            <v>1166757</v>
          </cell>
          <cell r="AH11">
            <v>130576</v>
          </cell>
          <cell r="AI11">
            <v>1200</v>
          </cell>
          <cell r="AJ11">
            <v>0</v>
          </cell>
          <cell r="AK11">
            <v>1298533</v>
          </cell>
          <cell r="AL11">
            <v>678186</v>
          </cell>
          <cell r="AM11">
            <v>311618</v>
          </cell>
          <cell r="AN11">
            <v>989804</v>
          </cell>
          <cell r="AO11">
            <v>47659</v>
          </cell>
          <cell r="AP11">
            <v>27000</v>
          </cell>
          <cell r="AQ11">
            <v>4989</v>
          </cell>
          <cell r="AR11">
            <v>79648</v>
          </cell>
          <cell r="AS11">
            <v>162627</v>
          </cell>
          <cell r="AT11">
            <v>1232079</v>
          </cell>
          <cell r="AU11">
            <v>0</v>
          </cell>
          <cell r="AV11">
            <v>0</v>
          </cell>
          <cell r="AW11">
            <v>0</v>
          </cell>
          <cell r="AX11">
            <v>0</v>
          </cell>
          <cell r="AY11">
            <v>0</v>
          </cell>
          <cell r="AZ11">
            <v>0</v>
          </cell>
          <cell r="BA11">
            <v>161042</v>
          </cell>
          <cell r="BB11">
            <v>197357</v>
          </cell>
          <cell r="BC11">
            <v>3241</v>
          </cell>
          <cell r="BD11">
            <v>2915</v>
          </cell>
          <cell r="BE11">
            <v>6699</v>
          </cell>
          <cell r="BF11">
            <v>564</v>
          </cell>
          <cell r="BG11">
            <v>1</v>
          </cell>
          <cell r="BH11">
            <v>63</v>
          </cell>
          <cell r="BI11">
            <v>64</v>
          </cell>
          <cell r="BJ11">
            <v>125</v>
          </cell>
          <cell r="BK11">
            <v>11850</v>
          </cell>
          <cell r="BL11">
            <v>259566</v>
          </cell>
          <cell r="BM11">
            <v>58103</v>
          </cell>
          <cell r="BN11">
            <v>59460</v>
          </cell>
          <cell r="BO11">
            <v>397638</v>
          </cell>
          <cell r="BP11">
            <v>86949</v>
          </cell>
          <cell r="BQ11">
            <v>8418</v>
          </cell>
          <cell r="BR11">
            <v>11</v>
          </cell>
          <cell r="BS11">
            <v>243</v>
          </cell>
          <cell r="BT11">
            <v>960</v>
          </cell>
          <cell r="BU11">
            <v>200</v>
          </cell>
          <cell r="BV11">
            <v>0</v>
          </cell>
          <cell r="BW11">
            <v>17502</v>
          </cell>
          <cell r="BX11">
            <v>4909</v>
          </cell>
          <cell r="BY11">
            <v>0</v>
          </cell>
          <cell r="BZ11">
            <v>65</v>
          </cell>
          <cell r="CA11">
            <v>89128</v>
          </cell>
          <cell r="CB11">
            <v>10707</v>
          </cell>
        </row>
        <row r="12">
          <cell r="A12" t="str">
            <v>NC0019</v>
          </cell>
          <cell r="B12" t="str">
            <v>00</v>
          </cell>
          <cell r="C12" t="str">
            <v>00</v>
          </cell>
          <cell r="D12" t="str">
            <v>00</v>
          </cell>
          <cell r="E12" t="str">
            <v>-3</v>
          </cell>
          <cell r="F12" t="str">
            <v>-3</v>
          </cell>
          <cell r="G12" t="str">
            <v>C-BUNCOMBE</v>
          </cell>
          <cell r="H12" t="str">
            <v>BUNCOMBE COUNTY PUBLIC LIBRARIES</v>
          </cell>
          <cell r="I12" t="str">
            <v>67 HAYWOOD ST</v>
          </cell>
          <cell r="J12" t="str">
            <v>ASHEVILLE</v>
          </cell>
          <cell r="K12" t="str">
            <v>28801</v>
          </cell>
          <cell r="L12" t="str">
            <v>67 HAYWOOD ST</v>
          </cell>
          <cell r="M12" t="str">
            <v>ASHEVILLE</v>
          </cell>
          <cell r="N12" t="str">
            <v>28801</v>
          </cell>
          <cell r="O12" t="str">
            <v>BUNCOMBE</v>
          </cell>
          <cell r="P12" t="str">
            <v>8282504714</v>
          </cell>
          <cell r="Q12" t="str">
            <v>NO</v>
          </cell>
          <cell r="R12" t="str">
            <v>CO</v>
          </cell>
          <cell r="S12" t="str">
            <v>MO</v>
          </cell>
          <cell r="T12" t="str">
            <v>Y</v>
          </cell>
          <cell r="U12" t="str">
            <v>CO1</v>
          </cell>
          <cell r="V12" t="str">
            <v>N</v>
          </cell>
          <cell r="W12" t="str">
            <v>07/01/2014</v>
          </cell>
          <cell r="X12" t="str">
            <v>06/30/2015</v>
          </cell>
          <cell r="Y12">
            <v>251275</v>
          </cell>
          <cell r="Z12">
            <v>1</v>
          </cell>
          <cell r="AA12">
            <v>12</v>
          </cell>
          <cell r="AB12">
            <v>0</v>
          </cell>
          <cell r="AC12">
            <v>12</v>
          </cell>
          <cell r="AD12">
            <v>12</v>
          </cell>
          <cell r="AE12">
            <v>46</v>
          </cell>
          <cell r="AF12">
            <v>58</v>
          </cell>
          <cell r="AG12">
            <v>4742829</v>
          </cell>
          <cell r="AH12">
            <v>218847</v>
          </cell>
          <cell r="AI12">
            <v>25788</v>
          </cell>
          <cell r="AJ12">
            <v>234580</v>
          </cell>
          <cell r="AK12">
            <v>5222044</v>
          </cell>
          <cell r="AL12">
            <v>2441263</v>
          </cell>
          <cell r="AM12">
            <v>1528659</v>
          </cell>
          <cell r="AN12">
            <v>3969922</v>
          </cell>
          <cell r="AO12">
            <v>600569</v>
          </cell>
          <cell r="AP12">
            <v>73432</v>
          </cell>
          <cell r="AQ12">
            <v>0</v>
          </cell>
          <cell r="AR12">
            <v>674001</v>
          </cell>
          <cell r="AS12">
            <v>614863</v>
          </cell>
          <cell r="AT12">
            <v>5258786</v>
          </cell>
          <cell r="AU12">
            <v>0</v>
          </cell>
          <cell r="AV12">
            <v>0</v>
          </cell>
          <cell r="AW12">
            <v>0</v>
          </cell>
          <cell r="AX12">
            <v>0</v>
          </cell>
          <cell r="AY12">
            <v>0</v>
          </cell>
          <cell r="AZ12">
            <v>0</v>
          </cell>
          <cell r="BA12">
            <v>736256</v>
          </cell>
          <cell r="BB12">
            <v>221078</v>
          </cell>
          <cell r="BC12">
            <v>39747</v>
          </cell>
          <cell r="BD12">
            <v>16559</v>
          </cell>
          <cell r="BE12">
            <v>16280</v>
          </cell>
          <cell r="BF12">
            <v>909</v>
          </cell>
          <cell r="BG12">
            <v>6</v>
          </cell>
          <cell r="BH12">
            <v>63</v>
          </cell>
          <cell r="BI12">
            <v>69</v>
          </cell>
          <cell r="BJ12">
            <v>620</v>
          </cell>
          <cell r="BK12">
            <v>32188</v>
          </cell>
          <cell r="BL12">
            <v>1923593</v>
          </cell>
          <cell r="BM12">
            <v>105800</v>
          </cell>
          <cell r="BN12">
            <v>147810</v>
          </cell>
          <cell r="BO12">
            <v>1602994</v>
          </cell>
          <cell r="BP12">
            <v>496674</v>
          </cell>
          <cell r="BQ12">
            <v>143120</v>
          </cell>
          <cell r="BR12">
            <v>51997</v>
          </cell>
          <cell r="BS12">
            <v>52298</v>
          </cell>
          <cell r="BT12">
            <v>5524</v>
          </cell>
          <cell r="BU12">
            <v>5021</v>
          </cell>
          <cell r="BV12">
            <v>22</v>
          </cell>
          <cell r="BW12">
            <v>109161</v>
          </cell>
          <cell r="BX12">
            <v>87868</v>
          </cell>
          <cell r="BY12">
            <v>219</v>
          </cell>
          <cell r="BZ12">
            <v>162</v>
          </cell>
          <cell r="CA12">
            <v>140540</v>
          </cell>
          <cell r="CB12">
            <v>11155</v>
          </cell>
        </row>
        <row r="13">
          <cell r="A13" t="str">
            <v>NC0020</v>
          </cell>
          <cell r="B13" t="str">
            <v>00</v>
          </cell>
          <cell r="C13" t="str">
            <v>00</v>
          </cell>
          <cell r="D13" t="str">
            <v>00</v>
          </cell>
          <cell r="E13" t="str">
            <v>-3</v>
          </cell>
          <cell r="F13" t="str">
            <v>-3</v>
          </cell>
          <cell r="G13" t="str">
            <v>C-BURKE</v>
          </cell>
          <cell r="H13" t="str">
            <v>BURKE COUNTY PUBLIC LIBRARY</v>
          </cell>
          <cell r="I13" t="str">
            <v>204 S KING ST</v>
          </cell>
          <cell r="J13" t="str">
            <v>MORGANTON</v>
          </cell>
          <cell r="K13" t="str">
            <v>28655</v>
          </cell>
          <cell r="L13" t="str">
            <v>204 S KING ST</v>
          </cell>
          <cell r="M13" t="str">
            <v>MORGANTON</v>
          </cell>
          <cell r="N13" t="str">
            <v>28655</v>
          </cell>
          <cell r="O13" t="str">
            <v>BURKE</v>
          </cell>
          <cell r="P13" t="str">
            <v>8287649276</v>
          </cell>
          <cell r="Q13" t="str">
            <v>NO</v>
          </cell>
          <cell r="R13" t="str">
            <v>CO</v>
          </cell>
          <cell r="S13" t="str">
            <v>MO</v>
          </cell>
          <cell r="T13" t="str">
            <v>Y</v>
          </cell>
          <cell r="U13" t="str">
            <v>CO1</v>
          </cell>
          <cell r="V13" t="str">
            <v>N</v>
          </cell>
          <cell r="W13" t="str">
            <v>07/01/2014</v>
          </cell>
          <cell r="X13" t="str">
            <v>06/30/2015</v>
          </cell>
          <cell r="Y13">
            <v>89197</v>
          </cell>
          <cell r="Z13">
            <v>1</v>
          </cell>
          <cell r="AA13">
            <v>2</v>
          </cell>
          <cell r="AB13">
            <v>0</v>
          </cell>
          <cell r="AC13">
            <v>2</v>
          </cell>
          <cell r="AD13">
            <v>4</v>
          </cell>
          <cell r="AE13">
            <v>17.05</v>
          </cell>
          <cell r="AF13">
            <v>21.05</v>
          </cell>
          <cell r="AG13">
            <v>1035475</v>
          </cell>
          <cell r="AH13">
            <v>137794</v>
          </cell>
          <cell r="AI13">
            <v>9354</v>
          </cell>
          <cell r="AJ13">
            <v>38618</v>
          </cell>
          <cell r="AK13">
            <v>1221241</v>
          </cell>
          <cell r="AL13">
            <v>668785</v>
          </cell>
          <cell r="AM13">
            <v>253574</v>
          </cell>
          <cell r="AN13">
            <v>922359</v>
          </cell>
          <cell r="AO13">
            <v>71538</v>
          </cell>
          <cell r="AP13">
            <v>11000</v>
          </cell>
          <cell r="AQ13">
            <v>3995</v>
          </cell>
          <cell r="AR13">
            <v>86533</v>
          </cell>
          <cell r="AS13">
            <v>202741</v>
          </cell>
          <cell r="AT13">
            <v>1211633</v>
          </cell>
          <cell r="AU13">
            <v>39900</v>
          </cell>
          <cell r="AV13">
            <v>0</v>
          </cell>
          <cell r="AW13">
            <v>0</v>
          </cell>
          <cell r="AX13">
            <v>0</v>
          </cell>
          <cell r="AY13">
            <v>39900</v>
          </cell>
          <cell r="AZ13">
            <v>39900</v>
          </cell>
          <cell r="BA13">
            <v>115367</v>
          </cell>
          <cell r="BB13">
            <v>210260</v>
          </cell>
          <cell r="BC13">
            <v>3574</v>
          </cell>
          <cell r="BD13">
            <v>3657</v>
          </cell>
          <cell r="BE13">
            <v>1411</v>
          </cell>
          <cell r="BF13">
            <v>784</v>
          </cell>
          <cell r="BG13">
            <v>0</v>
          </cell>
          <cell r="BH13">
            <v>63</v>
          </cell>
          <cell r="BI13">
            <v>63</v>
          </cell>
          <cell r="BJ13">
            <v>134</v>
          </cell>
          <cell r="BK13">
            <v>7332</v>
          </cell>
          <cell r="BL13">
            <v>120763</v>
          </cell>
          <cell r="BM13">
            <v>25168</v>
          </cell>
          <cell r="BN13">
            <v>62472</v>
          </cell>
          <cell r="BO13">
            <v>187503</v>
          </cell>
          <cell r="BP13">
            <v>76050</v>
          </cell>
          <cell r="BQ13">
            <v>11013</v>
          </cell>
          <cell r="BR13">
            <v>107</v>
          </cell>
          <cell r="BS13">
            <v>517</v>
          </cell>
          <cell r="BT13">
            <v>1193</v>
          </cell>
          <cell r="BU13">
            <v>860</v>
          </cell>
          <cell r="BV13">
            <v>124</v>
          </cell>
          <cell r="BW13">
            <v>25585</v>
          </cell>
          <cell r="BX13">
            <v>18793</v>
          </cell>
          <cell r="BY13">
            <v>3022</v>
          </cell>
          <cell r="BZ13">
            <v>37</v>
          </cell>
          <cell r="CA13">
            <v>29680</v>
          </cell>
          <cell r="CB13">
            <v>-1</v>
          </cell>
        </row>
        <row r="14">
          <cell r="A14" t="str">
            <v>NC0021</v>
          </cell>
          <cell r="B14" t="str">
            <v>00</v>
          </cell>
          <cell r="C14" t="str">
            <v>00</v>
          </cell>
          <cell r="D14" t="str">
            <v>00</v>
          </cell>
          <cell r="E14" t="str">
            <v>-3</v>
          </cell>
          <cell r="F14" t="str">
            <v>-3</v>
          </cell>
          <cell r="G14" t="str">
            <v>C-CABARRUS</v>
          </cell>
          <cell r="H14" t="str">
            <v>CABARRUS COUNTY PUBLIC LIBRARY</v>
          </cell>
          <cell r="I14" t="str">
            <v>27 UNION ST N</v>
          </cell>
          <cell r="J14" t="str">
            <v>CONCORD</v>
          </cell>
          <cell r="K14" t="str">
            <v>28025</v>
          </cell>
          <cell r="L14" t="str">
            <v>27 UNION ST N</v>
          </cell>
          <cell r="M14" t="str">
            <v>CONCORD</v>
          </cell>
          <cell r="N14" t="str">
            <v>28025</v>
          </cell>
          <cell r="O14" t="str">
            <v>CABARRUS</v>
          </cell>
          <cell r="P14" t="str">
            <v>7049202063</v>
          </cell>
          <cell r="Q14" t="str">
            <v>NO</v>
          </cell>
          <cell r="R14" t="str">
            <v>CO</v>
          </cell>
          <cell r="S14" t="str">
            <v>MO</v>
          </cell>
          <cell r="T14" t="str">
            <v>Y</v>
          </cell>
          <cell r="U14" t="str">
            <v>CO1</v>
          </cell>
          <cell r="V14" t="str">
            <v>N</v>
          </cell>
          <cell r="W14" t="str">
            <v>07/01/2014</v>
          </cell>
          <cell r="X14" t="str">
            <v>06/30/2015</v>
          </cell>
          <cell r="Y14">
            <v>191060</v>
          </cell>
          <cell r="Z14">
            <v>1</v>
          </cell>
          <cell r="AA14">
            <v>3</v>
          </cell>
          <cell r="AB14">
            <v>0</v>
          </cell>
          <cell r="AC14">
            <v>8</v>
          </cell>
          <cell r="AD14">
            <v>8</v>
          </cell>
          <cell r="AE14">
            <v>33.799999999999997</v>
          </cell>
          <cell r="AF14">
            <v>41.8</v>
          </cell>
          <cell r="AG14">
            <v>3087612</v>
          </cell>
          <cell r="AH14">
            <v>172521</v>
          </cell>
          <cell r="AI14">
            <v>0</v>
          </cell>
          <cell r="AJ14">
            <v>201000</v>
          </cell>
          <cell r="AK14">
            <v>3461133</v>
          </cell>
          <cell r="AL14">
            <v>1349589</v>
          </cell>
          <cell r="AM14">
            <v>457943</v>
          </cell>
          <cell r="AN14">
            <v>1807532</v>
          </cell>
          <cell r="AO14">
            <v>273319</v>
          </cell>
          <cell r="AP14">
            <v>54682</v>
          </cell>
          <cell r="AQ14">
            <v>36545</v>
          </cell>
          <cell r="AR14">
            <v>364546</v>
          </cell>
          <cell r="AS14">
            <v>134139</v>
          </cell>
          <cell r="AT14">
            <v>2306217</v>
          </cell>
          <cell r="AU14">
            <v>0</v>
          </cell>
          <cell r="AV14">
            <v>0</v>
          </cell>
          <cell r="AW14">
            <v>0</v>
          </cell>
          <cell r="AX14">
            <v>0</v>
          </cell>
          <cell r="AY14">
            <v>0</v>
          </cell>
          <cell r="AZ14">
            <v>0</v>
          </cell>
          <cell r="BA14">
            <v>180634</v>
          </cell>
          <cell r="BB14">
            <v>198534</v>
          </cell>
          <cell r="BC14">
            <v>5677</v>
          </cell>
          <cell r="BD14">
            <v>6658</v>
          </cell>
          <cell r="BE14">
            <v>5550</v>
          </cell>
          <cell r="BF14">
            <v>564</v>
          </cell>
          <cell r="BG14">
            <v>0</v>
          </cell>
          <cell r="BH14">
            <v>63</v>
          </cell>
          <cell r="BI14">
            <v>63</v>
          </cell>
          <cell r="BJ14">
            <v>295</v>
          </cell>
          <cell r="BK14">
            <v>9108</v>
          </cell>
          <cell r="BL14">
            <v>374183</v>
          </cell>
          <cell r="BM14">
            <v>62355</v>
          </cell>
          <cell r="BN14">
            <v>62158</v>
          </cell>
          <cell r="BO14">
            <v>669043</v>
          </cell>
          <cell r="BP14">
            <v>321970</v>
          </cell>
          <cell r="BQ14">
            <v>19659</v>
          </cell>
          <cell r="BR14">
            <v>1318</v>
          </cell>
          <cell r="BS14">
            <v>416</v>
          </cell>
          <cell r="BT14">
            <v>2708</v>
          </cell>
          <cell r="BU14">
            <v>1484</v>
          </cell>
          <cell r="BV14">
            <v>160</v>
          </cell>
          <cell r="BW14">
            <v>39975</v>
          </cell>
          <cell r="BX14">
            <v>30646</v>
          </cell>
          <cell r="BY14">
            <v>1900</v>
          </cell>
          <cell r="BZ14">
            <v>62</v>
          </cell>
          <cell r="CA14">
            <v>72893</v>
          </cell>
          <cell r="CB14">
            <v>-1</v>
          </cell>
        </row>
        <row r="15">
          <cell r="A15" t="str">
            <v>NC0022</v>
          </cell>
          <cell r="B15" t="str">
            <v>00</v>
          </cell>
          <cell r="C15" t="str">
            <v>00</v>
          </cell>
          <cell r="D15" t="str">
            <v>00</v>
          </cell>
          <cell r="E15" t="str">
            <v>-3</v>
          </cell>
          <cell r="F15" t="str">
            <v>-3</v>
          </cell>
          <cell r="G15" t="str">
            <v>C-CALDWELL</v>
          </cell>
          <cell r="H15" t="str">
            <v>CALDWELL COUNTY PUBLIC LIBRARY</v>
          </cell>
          <cell r="I15" t="str">
            <v>120 HOSPITAL AVE</v>
          </cell>
          <cell r="J15" t="str">
            <v>LENOIR</v>
          </cell>
          <cell r="K15" t="str">
            <v>28645</v>
          </cell>
          <cell r="L15" t="str">
            <v>120 HOSPITAL AVE</v>
          </cell>
          <cell r="M15" t="str">
            <v>LENOIR</v>
          </cell>
          <cell r="N15" t="str">
            <v>28645</v>
          </cell>
          <cell r="O15" t="str">
            <v>CALDWELL</v>
          </cell>
          <cell r="P15" t="str">
            <v>8287571288</v>
          </cell>
          <cell r="Q15" t="str">
            <v>NO</v>
          </cell>
          <cell r="R15" t="str">
            <v>CO</v>
          </cell>
          <cell r="S15" t="str">
            <v>MO</v>
          </cell>
          <cell r="T15" t="str">
            <v>Y</v>
          </cell>
          <cell r="U15" t="str">
            <v>CO1</v>
          </cell>
          <cell r="V15" t="str">
            <v>N</v>
          </cell>
          <cell r="W15" t="str">
            <v>07/01/2014</v>
          </cell>
          <cell r="X15" t="str">
            <v>06/30/2015</v>
          </cell>
          <cell r="Y15">
            <v>82445</v>
          </cell>
          <cell r="Z15">
            <v>1</v>
          </cell>
          <cell r="AA15">
            <v>2</v>
          </cell>
          <cell r="AB15">
            <v>0</v>
          </cell>
          <cell r="AC15">
            <v>4</v>
          </cell>
          <cell r="AD15">
            <v>5</v>
          </cell>
          <cell r="AE15">
            <v>14</v>
          </cell>
          <cell r="AF15">
            <v>19</v>
          </cell>
          <cell r="AG15">
            <v>899121</v>
          </cell>
          <cell r="AH15">
            <v>131453</v>
          </cell>
          <cell r="AI15">
            <v>4605</v>
          </cell>
          <cell r="AJ15">
            <v>32997</v>
          </cell>
          <cell r="AK15">
            <v>1068176</v>
          </cell>
          <cell r="AL15">
            <v>658964</v>
          </cell>
          <cell r="AM15">
            <v>210706</v>
          </cell>
          <cell r="AN15">
            <v>869670</v>
          </cell>
          <cell r="AO15">
            <v>89208</v>
          </cell>
          <cell r="AP15">
            <v>29093</v>
          </cell>
          <cell r="AQ15">
            <v>17680</v>
          </cell>
          <cell r="AR15">
            <v>135981</v>
          </cell>
          <cell r="AS15">
            <v>62527</v>
          </cell>
          <cell r="AT15">
            <v>1068178</v>
          </cell>
          <cell r="AU15">
            <v>0</v>
          </cell>
          <cell r="AV15">
            <v>0</v>
          </cell>
          <cell r="AW15">
            <v>0</v>
          </cell>
          <cell r="AX15">
            <v>0</v>
          </cell>
          <cell r="AY15">
            <v>0</v>
          </cell>
          <cell r="AZ15">
            <v>88000</v>
          </cell>
          <cell r="BA15">
            <v>127047</v>
          </cell>
          <cell r="BB15">
            <v>216788</v>
          </cell>
          <cell r="BC15">
            <v>6496</v>
          </cell>
          <cell r="BD15">
            <v>14673</v>
          </cell>
          <cell r="BE15">
            <v>10191</v>
          </cell>
          <cell r="BF15">
            <v>906</v>
          </cell>
          <cell r="BG15">
            <v>4</v>
          </cell>
          <cell r="BH15">
            <v>63</v>
          </cell>
          <cell r="BI15">
            <v>67</v>
          </cell>
          <cell r="BJ15">
            <v>209</v>
          </cell>
          <cell r="BK15">
            <v>7228</v>
          </cell>
          <cell r="BL15">
            <v>206366</v>
          </cell>
          <cell r="BM15">
            <v>53820</v>
          </cell>
          <cell r="BN15">
            <v>37911</v>
          </cell>
          <cell r="BO15">
            <v>287732</v>
          </cell>
          <cell r="BP15">
            <v>81784</v>
          </cell>
          <cell r="BQ15">
            <v>23223</v>
          </cell>
          <cell r="BR15">
            <v>9524</v>
          </cell>
          <cell r="BS15">
            <v>9231</v>
          </cell>
          <cell r="BT15">
            <v>387</v>
          </cell>
          <cell r="BU15">
            <v>300</v>
          </cell>
          <cell r="BV15">
            <v>11</v>
          </cell>
          <cell r="BW15">
            <v>8266</v>
          </cell>
          <cell r="BX15">
            <v>7687</v>
          </cell>
          <cell r="BY15">
            <v>120</v>
          </cell>
          <cell r="BZ15">
            <v>39</v>
          </cell>
          <cell r="CA15">
            <v>50586</v>
          </cell>
          <cell r="CB15">
            <v>-1</v>
          </cell>
        </row>
        <row r="16">
          <cell r="A16" t="str">
            <v>NC0107</v>
          </cell>
          <cell r="B16" t="str">
            <v>00</v>
          </cell>
          <cell r="C16" t="str">
            <v>00</v>
          </cell>
          <cell r="D16" t="str">
            <v>00</v>
          </cell>
          <cell r="E16" t="str">
            <v>-3</v>
          </cell>
          <cell r="F16" t="str">
            <v>-3</v>
          </cell>
          <cell r="G16" t="str">
            <v>C-CASWELL</v>
          </cell>
          <cell r="H16" t="str">
            <v>CASWELL COUNTY PUBLIC LIBRARY</v>
          </cell>
          <cell r="I16" t="str">
            <v>161 MAIN STREET EAST</v>
          </cell>
          <cell r="J16" t="str">
            <v>YANCEYVILLE</v>
          </cell>
          <cell r="K16" t="str">
            <v>27379</v>
          </cell>
          <cell r="L16" t="str">
            <v>161 MAIN STREET EAST</v>
          </cell>
          <cell r="M16" t="str">
            <v>YANCEYVILLE</v>
          </cell>
          <cell r="N16" t="str">
            <v>27379</v>
          </cell>
          <cell r="O16" t="str">
            <v>CASWELL</v>
          </cell>
          <cell r="P16" t="str">
            <v>3366946241</v>
          </cell>
          <cell r="Q16" t="str">
            <v>NO</v>
          </cell>
          <cell r="R16" t="str">
            <v>CO</v>
          </cell>
          <cell r="S16" t="str">
            <v>SO</v>
          </cell>
          <cell r="T16" t="str">
            <v>Y</v>
          </cell>
          <cell r="U16" t="str">
            <v>CO1</v>
          </cell>
          <cell r="V16" t="str">
            <v>N</v>
          </cell>
          <cell r="W16" t="str">
            <v>07/01/2014</v>
          </cell>
          <cell r="X16" t="str">
            <v>06/30/2015</v>
          </cell>
          <cell r="Y16">
            <v>23602</v>
          </cell>
          <cell r="Z16">
            <v>1</v>
          </cell>
          <cell r="AA16">
            <v>0</v>
          </cell>
          <cell r="AB16">
            <v>0</v>
          </cell>
          <cell r="AC16">
            <v>1</v>
          </cell>
          <cell r="AD16">
            <v>1</v>
          </cell>
          <cell r="AE16">
            <v>6.02</v>
          </cell>
          <cell r="AF16">
            <v>7.02</v>
          </cell>
          <cell r="AG16">
            <v>167618</v>
          </cell>
          <cell r="AH16">
            <v>82081</v>
          </cell>
          <cell r="AI16">
            <v>37102</v>
          </cell>
          <cell r="AJ16">
            <v>15390</v>
          </cell>
          <cell r="AK16">
            <v>302191</v>
          </cell>
          <cell r="AL16">
            <v>179452</v>
          </cell>
          <cell r="AM16">
            <v>42628</v>
          </cell>
          <cell r="AN16">
            <v>222080</v>
          </cell>
          <cell r="AO16">
            <v>24355</v>
          </cell>
          <cell r="AP16">
            <v>3000</v>
          </cell>
          <cell r="AQ16">
            <v>2948</v>
          </cell>
          <cell r="AR16">
            <v>30303</v>
          </cell>
          <cell r="AS16">
            <v>40499</v>
          </cell>
          <cell r="AT16">
            <v>292882</v>
          </cell>
          <cell r="AU16">
            <v>0</v>
          </cell>
          <cell r="AV16">
            <v>0</v>
          </cell>
          <cell r="AW16">
            <v>0</v>
          </cell>
          <cell r="AX16">
            <v>0</v>
          </cell>
          <cell r="AY16">
            <v>0</v>
          </cell>
          <cell r="AZ16">
            <v>0</v>
          </cell>
          <cell r="BA16">
            <v>38290</v>
          </cell>
          <cell r="BB16">
            <v>210073</v>
          </cell>
          <cell r="BC16">
            <v>799</v>
          </cell>
          <cell r="BD16">
            <v>3657</v>
          </cell>
          <cell r="BE16">
            <v>1728</v>
          </cell>
          <cell r="BF16">
            <v>743</v>
          </cell>
          <cell r="BG16">
            <v>2</v>
          </cell>
          <cell r="BH16">
            <v>63</v>
          </cell>
          <cell r="BI16">
            <v>65</v>
          </cell>
          <cell r="BJ16">
            <v>32</v>
          </cell>
          <cell r="BK16">
            <v>2410</v>
          </cell>
          <cell r="BL16">
            <v>73533</v>
          </cell>
          <cell r="BM16">
            <v>7017</v>
          </cell>
          <cell r="BN16">
            <v>10439</v>
          </cell>
          <cell r="BO16">
            <v>57447</v>
          </cell>
          <cell r="BP16">
            <v>22833</v>
          </cell>
          <cell r="BQ16">
            <v>2294</v>
          </cell>
          <cell r="BR16">
            <v>2481</v>
          </cell>
          <cell r="BS16">
            <v>2486</v>
          </cell>
          <cell r="BT16">
            <v>267</v>
          </cell>
          <cell r="BU16">
            <v>114</v>
          </cell>
          <cell r="BV16">
            <v>25</v>
          </cell>
          <cell r="BW16">
            <v>5050</v>
          </cell>
          <cell r="BX16">
            <v>3434</v>
          </cell>
          <cell r="BY16">
            <v>247</v>
          </cell>
          <cell r="BZ16">
            <v>23</v>
          </cell>
          <cell r="CA16">
            <v>13909</v>
          </cell>
          <cell r="CB16">
            <v>717</v>
          </cell>
        </row>
        <row r="17">
          <cell r="A17" t="str">
            <v>NC0023</v>
          </cell>
          <cell r="B17" t="str">
            <v>00</v>
          </cell>
          <cell r="C17" t="str">
            <v>00</v>
          </cell>
          <cell r="D17" t="str">
            <v>00</v>
          </cell>
          <cell r="E17" t="str">
            <v>-3</v>
          </cell>
          <cell r="F17" t="str">
            <v>-3</v>
          </cell>
          <cell r="G17" t="str">
            <v>C-CATAWBA</v>
          </cell>
          <cell r="H17" t="str">
            <v>CATAWBA COUNTY LIBRARY</v>
          </cell>
          <cell r="I17" t="str">
            <v>115 W C ST</v>
          </cell>
          <cell r="J17" t="str">
            <v>NEWTON</v>
          </cell>
          <cell r="K17" t="str">
            <v>28658</v>
          </cell>
          <cell r="L17" t="str">
            <v>115 W C ST</v>
          </cell>
          <cell r="M17" t="str">
            <v>NEWTON</v>
          </cell>
          <cell r="N17" t="str">
            <v>28658</v>
          </cell>
          <cell r="O17" t="str">
            <v>CATAWBA</v>
          </cell>
          <cell r="P17" t="str">
            <v>8284658660</v>
          </cell>
          <cell r="Q17" t="str">
            <v>NO</v>
          </cell>
          <cell r="R17" t="str">
            <v>CO</v>
          </cell>
          <cell r="S17" t="str">
            <v>MO</v>
          </cell>
          <cell r="T17" t="str">
            <v>Y</v>
          </cell>
          <cell r="U17" t="str">
            <v>CO2</v>
          </cell>
          <cell r="V17" t="str">
            <v>N</v>
          </cell>
          <cell r="W17" t="str">
            <v>07/01/2014</v>
          </cell>
          <cell r="X17" t="str">
            <v>06/30/2015</v>
          </cell>
          <cell r="Y17">
            <v>115500</v>
          </cell>
          <cell r="Z17">
            <v>1</v>
          </cell>
          <cell r="AA17">
            <v>6</v>
          </cell>
          <cell r="AB17">
            <v>0</v>
          </cell>
          <cell r="AC17">
            <v>8</v>
          </cell>
          <cell r="AD17">
            <v>10</v>
          </cell>
          <cell r="AE17">
            <v>23.8</v>
          </cell>
          <cell r="AF17">
            <v>33.799999999999997</v>
          </cell>
          <cell r="AG17">
            <v>2201967</v>
          </cell>
          <cell r="AH17">
            <v>145865</v>
          </cell>
          <cell r="AI17">
            <v>136289</v>
          </cell>
          <cell r="AJ17">
            <v>68200</v>
          </cell>
          <cell r="AK17">
            <v>2552321</v>
          </cell>
          <cell r="AL17">
            <v>1303332</v>
          </cell>
          <cell r="AM17">
            <v>353616</v>
          </cell>
          <cell r="AN17">
            <v>1656948</v>
          </cell>
          <cell r="AO17">
            <v>295703</v>
          </cell>
          <cell r="AP17">
            <v>38626</v>
          </cell>
          <cell r="AQ17">
            <v>69334</v>
          </cell>
          <cell r="AR17">
            <v>403663</v>
          </cell>
          <cell r="AS17">
            <v>491710</v>
          </cell>
          <cell r="AT17">
            <v>2552321</v>
          </cell>
          <cell r="AU17">
            <v>0</v>
          </cell>
          <cell r="AV17">
            <v>0</v>
          </cell>
          <cell r="AW17">
            <v>0</v>
          </cell>
          <cell r="AX17">
            <v>0</v>
          </cell>
          <cell r="AY17">
            <v>0</v>
          </cell>
          <cell r="AZ17">
            <v>0</v>
          </cell>
          <cell r="BA17">
            <v>146212</v>
          </cell>
          <cell r="BB17">
            <v>194645</v>
          </cell>
          <cell r="BC17">
            <v>9050</v>
          </cell>
          <cell r="BD17">
            <v>14673</v>
          </cell>
          <cell r="BE17">
            <v>17742</v>
          </cell>
          <cell r="BF17">
            <v>906</v>
          </cell>
          <cell r="BG17">
            <v>9</v>
          </cell>
          <cell r="BH17">
            <v>63</v>
          </cell>
          <cell r="BI17">
            <v>72</v>
          </cell>
          <cell r="BJ17">
            <v>359</v>
          </cell>
          <cell r="BK17">
            <v>16796</v>
          </cell>
          <cell r="BL17">
            <v>419393</v>
          </cell>
          <cell r="BM17">
            <v>31153</v>
          </cell>
          <cell r="BN17">
            <v>81192</v>
          </cell>
          <cell r="BO17">
            <v>572569</v>
          </cell>
          <cell r="BP17">
            <v>173243</v>
          </cell>
          <cell r="BQ17">
            <v>34388</v>
          </cell>
          <cell r="BR17">
            <v>-1</v>
          </cell>
          <cell r="BS17">
            <v>164</v>
          </cell>
          <cell r="BT17">
            <v>1425</v>
          </cell>
          <cell r="BU17">
            <v>1082</v>
          </cell>
          <cell r="BV17">
            <v>34</v>
          </cell>
          <cell r="BW17">
            <v>22563</v>
          </cell>
          <cell r="BX17">
            <v>18133</v>
          </cell>
          <cell r="BY17">
            <v>1030</v>
          </cell>
          <cell r="BZ17">
            <v>131</v>
          </cell>
          <cell r="CA17">
            <v>102693</v>
          </cell>
          <cell r="CB17">
            <v>-1</v>
          </cell>
        </row>
        <row r="18">
          <cell r="A18" t="str">
            <v>NC0071</v>
          </cell>
          <cell r="B18" t="str">
            <v>00</v>
          </cell>
          <cell r="C18" t="str">
            <v>00</v>
          </cell>
          <cell r="D18" t="str">
            <v>00</v>
          </cell>
          <cell r="E18" t="str">
            <v>-3</v>
          </cell>
          <cell r="F18" t="str">
            <v>-3</v>
          </cell>
          <cell r="G18" t="str">
            <v>M-CHAPEL HILL</v>
          </cell>
          <cell r="H18" t="str">
            <v>CHAPEL HILL PUBLIC LIBRARY</v>
          </cell>
          <cell r="I18" t="str">
            <v>100 LIBRARY DR</v>
          </cell>
          <cell r="J18" t="str">
            <v>CHAPEL HILL</v>
          </cell>
          <cell r="K18" t="str">
            <v>27514</v>
          </cell>
          <cell r="L18" t="str">
            <v>100 LIBRARY DR</v>
          </cell>
          <cell r="M18" t="str">
            <v>CHAPEL HILL</v>
          </cell>
          <cell r="N18" t="str">
            <v>27514</v>
          </cell>
          <cell r="O18" t="str">
            <v>ORANGE</v>
          </cell>
          <cell r="P18" t="str">
            <v>9199682777</v>
          </cell>
          <cell r="Q18" t="str">
            <v>NO</v>
          </cell>
          <cell r="R18" t="str">
            <v>CI</v>
          </cell>
          <cell r="S18" t="str">
            <v>SO</v>
          </cell>
          <cell r="T18" t="str">
            <v>Y</v>
          </cell>
          <cell r="U18" t="str">
            <v>CI1</v>
          </cell>
          <cell r="V18" t="str">
            <v>N</v>
          </cell>
          <cell r="W18" t="str">
            <v>07/01/2014</v>
          </cell>
          <cell r="X18" t="str">
            <v>06/30/2015</v>
          </cell>
          <cell r="Y18">
            <v>59753</v>
          </cell>
          <cell r="Z18">
            <v>1</v>
          </cell>
          <cell r="AA18">
            <v>0</v>
          </cell>
          <cell r="AB18">
            <v>0</v>
          </cell>
          <cell r="AC18">
            <v>11</v>
          </cell>
          <cell r="AD18">
            <v>11</v>
          </cell>
          <cell r="AE18">
            <v>23.94</v>
          </cell>
          <cell r="AF18">
            <v>34.94</v>
          </cell>
          <cell r="AG18">
            <v>2238749</v>
          </cell>
          <cell r="AH18">
            <v>28715</v>
          </cell>
          <cell r="AI18">
            <v>30500</v>
          </cell>
          <cell r="AJ18">
            <v>211544</v>
          </cell>
          <cell r="AK18">
            <v>2509508</v>
          </cell>
          <cell r="AL18">
            <v>1400536</v>
          </cell>
          <cell r="AM18">
            <v>452398</v>
          </cell>
          <cell r="AN18">
            <v>1852934</v>
          </cell>
          <cell r="AO18">
            <v>134020</v>
          </cell>
          <cell r="AP18">
            <v>68822</v>
          </cell>
          <cell r="AQ18">
            <v>46691</v>
          </cell>
          <cell r="AR18">
            <v>249533</v>
          </cell>
          <cell r="AS18">
            <v>407041</v>
          </cell>
          <cell r="AT18">
            <v>2509508</v>
          </cell>
          <cell r="AU18">
            <v>0</v>
          </cell>
          <cell r="AV18">
            <v>0</v>
          </cell>
          <cell r="AW18">
            <v>0</v>
          </cell>
          <cell r="AX18">
            <v>0</v>
          </cell>
          <cell r="AY18">
            <v>0</v>
          </cell>
          <cell r="AZ18">
            <v>85083</v>
          </cell>
          <cell r="BA18">
            <v>181534</v>
          </cell>
          <cell r="BB18">
            <v>217548</v>
          </cell>
          <cell r="BC18">
            <v>13192</v>
          </cell>
          <cell r="BD18">
            <v>14788</v>
          </cell>
          <cell r="BE18">
            <v>9352</v>
          </cell>
          <cell r="BF18">
            <v>906</v>
          </cell>
          <cell r="BG18">
            <v>9</v>
          </cell>
          <cell r="BH18">
            <v>63</v>
          </cell>
          <cell r="BI18">
            <v>72</v>
          </cell>
          <cell r="BJ18">
            <v>161</v>
          </cell>
          <cell r="BK18">
            <v>3136</v>
          </cell>
          <cell r="BL18">
            <v>565794</v>
          </cell>
          <cell r="BM18">
            <v>31720</v>
          </cell>
          <cell r="BN18">
            <v>36627</v>
          </cell>
          <cell r="BO18">
            <v>1360938</v>
          </cell>
          <cell r="BP18">
            <v>760096</v>
          </cell>
          <cell r="BQ18">
            <v>87687</v>
          </cell>
          <cell r="BR18">
            <v>0</v>
          </cell>
          <cell r="BS18">
            <v>439</v>
          </cell>
          <cell r="BT18">
            <v>969</v>
          </cell>
          <cell r="BU18">
            <v>758</v>
          </cell>
          <cell r="BV18">
            <v>102</v>
          </cell>
          <cell r="BW18">
            <v>33946</v>
          </cell>
          <cell r="BX18">
            <v>29390</v>
          </cell>
          <cell r="BY18">
            <v>1611</v>
          </cell>
          <cell r="BZ18">
            <v>74</v>
          </cell>
          <cell r="CA18">
            <v>43952</v>
          </cell>
          <cell r="CB18">
            <v>17986</v>
          </cell>
        </row>
        <row r="19">
          <cell r="A19" t="str">
            <v>NC0045</v>
          </cell>
          <cell r="B19" t="str">
            <v>00</v>
          </cell>
          <cell r="C19" t="str">
            <v>00</v>
          </cell>
          <cell r="D19" t="str">
            <v>00</v>
          </cell>
          <cell r="E19" t="str">
            <v>-3</v>
          </cell>
          <cell r="F19" t="str">
            <v>-3</v>
          </cell>
          <cell r="G19" t="str">
            <v>C-MECKLENBURG</v>
          </cell>
          <cell r="H19" t="str">
            <v>CHARLOTTE MECKLENBURG LIBRARY</v>
          </cell>
          <cell r="I19" t="str">
            <v>310 N TRYON ST</v>
          </cell>
          <cell r="J19" t="str">
            <v>CHARLOTTE</v>
          </cell>
          <cell r="K19" t="str">
            <v>28202</v>
          </cell>
          <cell r="L19" t="str">
            <v>310 N TRYON ST</v>
          </cell>
          <cell r="M19" t="str">
            <v>CHARLOTTE</v>
          </cell>
          <cell r="N19" t="str">
            <v>28202</v>
          </cell>
          <cell r="O19" t="str">
            <v>MECKLENBURG</v>
          </cell>
          <cell r="P19" t="str">
            <v>7044160612</v>
          </cell>
          <cell r="Q19" t="str">
            <v>NO</v>
          </cell>
          <cell r="R19" t="str">
            <v>OT</v>
          </cell>
          <cell r="S19" t="str">
            <v>MO</v>
          </cell>
          <cell r="T19" t="str">
            <v>Y</v>
          </cell>
          <cell r="U19" t="str">
            <v>CO1</v>
          </cell>
          <cell r="V19" t="str">
            <v>N</v>
          </cell>
          <cell r="W19" t="str">
            <v>07/01/2014</v>
          </cell>
          <cell r="X19" t="str">
            <v>06/30/2015</v>
          </cell>
          <cell r="Y19">
            <v>1013199</v>
          </cell>
          <cell r="Z19">
            <v>1</v>
          </cell>
          <cell r="AA19">
            <v>19</v>
          </cell>
          <cell r="AB19">
            <v>0</v>
          </cell>
          <cell r="AC19">
            <v>123.6</v>
          </cell>
          <cell r="AD19">
            <v>124.6</v>
          </cell>
          <cell r="AE19">
            <v>277.13</v>
          </cell>
          <cell r="AF19">
            <v>401.73</v>
          </cell>
          <cell r="AG19">
            <v>32957118</v>
          </cell>
          <cell r="AH19">
            <v>400000</v>
          </cell>
          <cell r="AI19">
            <v>148708</v>
          </cell>
          <cell r="AJ19">
            <v>2532222</v>
          </cell>
          <cell r="AK19">
            <v>36038048</v>
          </cell>
          <cell r="AL19">
            <v>17351867</v>
          </cell>
          <cell r="AM19">
            <v>7091565</v>
          </cell>
          <cell r="AN19">
            <v>24443432</v>
          </cell>
          <cell r="AO19">
            <v>2633202</v>
          </cell>
          <cell r="AP19">
            <v>764897</v>
          </cell>
          <cell r="AQ19">
            <v>489765</v>
          </cell>
          <cell r="AR19">
            <v>3887864</v>
          </cell>
          <cell r="AS19">
            <v>8553993</v>
          </cell>
          <cell r="AT19">
            <v>36885289</v>
          </cell>
          <cell r="AU19">
            <v>2279322</v>
          </cell>
          <cell r="AV19">
            <v>0</v>
          </cell>
          <cell r="AW19">
            <v>0</v>
          </cell>
          <cell r="AX19">
            <v>0</v>
          </cell>
          <cell r="AY19">
            <v>2279322</v>
          </cell>
          <cell r="AZ19">
            <v>1885992</v>
          </cell>
          <cell r="BA19">
            <v>947863</v>
          </cell>
          <cell r="BB19">
            <v>220894</v>
          </cell>
          <cell r="BC19">
            <v>62218</v>
          </cell>
          <cell r="BD19">
            <v>12882</v>
          </cell>
          <cell r="BE19">
            <v>35446</v>
          </cell>
          <cell r="BF19">
            <v>1175</v>
          </cell>
          <cell r="BG19">
            <v>24</v>
          </cell>
          <cell r="BH19">
            <v>63</v>
          </cell>
          <cell r="BI19">
            <v>87</v>
          </cell>
          <cell r="BJ19">
            <v>2178</v>
          </cell>
          <cell r="BK19">
            <v>57376</v>
          </cell>
          <cell r="BL19">
            <v>3250185</v>
          </cell>
          <cell r="BM19">
            <v>1306825</v>
          </cell>
          <cell r="BN19">
            <v>681170</v>
          </cell>
          <cell r="BO19">
            <v>6110131</v>
          </cell>
          <cell r="BP19">
            <v>2835094</v>
          </cell>
          <cell r="BQ19">
            <v>414258</v>
          </cell>
          <cell r="BR19">
            <v>3586</v>
          </cell>
          <cell r="BS19">
            <v>4646</v>
          </cell>
          <cell r="BT19">
            <v>22713</v>
          </cell>
          <cell r="BU19">
            <v>15910</v>
          </cell>
          <cell r="BV19">
            <v>3390</v>
          </cell>
          <cell r="BW19">
            <v>343157</v>
          </cell>
          <cell r="BX19">
            <v>270205</v>
          </cell>
          <cell r="BY19">
            <v>40205</v>
          </cell>
          <cell r="BZ19">
            <v>929</v>
          </cell>
          <cell r="CA19">
            <v>802615</v>
          </cell>
          <cell r="CB19">
            <v>392660</v>
          </cell>
        </row>
        <row r="20">
          <cell r="A20" t="str">
            <v>NC0104</v>
          </cell>
          <cell r="B20" t="str">
            <v>00</v>
          </cell>
          <cell r="C20" t="str">
            <v>00</v>
          </cell>
          <cell r="D20" t="str">
            <v>00</v>
          </cell>
          <cell r="E20" t="str">
            <v>-3</v>
          </cell>
          <cell r="F20" t="str">
            <v>-3</v>
          </cell>
          <cell r="G20" t="str">
            <v>C-CHATHAM</v>
          </cell>
          <cell r="H20" t="str">
            <v>CHATHAM COUNTY PUBLIC LIBRARIES</v>
          </cell>
          <cell r="I20" t="str">
            <v>197 NC HWY 87 N</v>
          </cell>
          <cell r="J20" t="str">
            <v>PITTSBORO</v>
          </cell>
          <cell r="K20" t="str">
            <v>27312</v>
          </cell>
          <cell r="L20" t="str">
            <v>197 NC HWY 87 N</v>
          </cell>
          <cell r="M20" t="str">
            <v>PITTSBORO</v>
          </cell>
          <cell r="N20" t="str">
            <v>27312</v>
          </cell>
          <cell r="O20" t="str">
            <v>CHATHAM</v>
          </cell>
          <cell r="P20" t="str">
            <v>9195458081</v>
          </cell>
          <cell r="Q20" t="str">
            <v>NO</v>
          </cell>
          <cell r="R20" t="str">
            <v>CO</v>
          </cell>
          <cell r="S20" t="str">
            <v>MO</v>
          </cell>
          <cell r="T20" t="str">
            <v>Y</v>
          </cell>
          <cell r="U20" t="str">
            <v>CO1</v>
          </cell>
          <cell r="V20" t="str">
            <v>N</v>
          </cell>
          <cell r="W20" t="str">
            <v>07/01/2014</v>
          </cell>
          <cell r="X20" t="str">
            <v>06/30/2015</v>
          </cell>
          <cell r="Y20">
            <v>68725</v>
          </cell>
          <cell r="Z20">
            <v>1</v>
          </cell>
          <cell r="AA20">
            <v>2</v>
          </cell>
          <cell r="AB20">
            <v>0</v>
          </cell>
          <cell r="AC20">
            <v>3</v>
          </cell>
          <cell r="AD20">
            <v>3</v>
          </cell>
          <cell r="AE20">
            <v>10.5</v>
          </cell>
          <cell r="AF20">
            <v>13.5</v>
          </cell>
          <cell r="AG20">
            <v>1696035</v>
          </cell>
          <cell r="AH20">
            <v>96442</v>
          </cell>
          <cell r="AI20">
            <v>5000</v>
          </cell>
          <cell r="AJ20">
            <v>126450</v>
          </cell>
          <cell r="AK20">
            <v>1923927</v>
          </cell>
          <cell r="AL20">
            <v>644943</v>
          </cell>
          <cell r="AM20">
            <v>237112</v>
          </cell>
          <cell r="AN20">
            <v>882055</v>
          </cell>
          <cell r="AO20">
            <v>127675</v>
          </cell>
          <cell r="AP20">
            <v>32254</v>
          </cell>
          <cell r="AQ20">
            <v>14704</v>
          </cell>
          <cell r="AR20">
            <v>174633</v>
          </cell>
          <cell r="AS20">
            <v>867239</v>
          </cell>
          <cell r="AT20">
            <v>1923927</v>
          </cell>
          <cell r="AU20">
            <v>0</v>
          </cell>
          <cell r="AV20">
            <v>0</v>
          </cell>
          <cell r="AW20">
            <v>0</v>
          </cell>
          <cell r="AX20">
            <v>0</v>
          </cell>
          <cell r="AY20">
            <v>0</v>
          </cell>
          <cell r="AZ20">
            <v>0</v>
          </cell>
          <cell r="BA20">
            <v>94314</v>
          </cell>
          <cell r="BB20">
            <v>210074</v>
          </cell>
          <cell r="BC20">
            <v>2983</v>
          </cell>
          <cell r="BD20">
            <v>3657</v>
          </cell>
          <cell r="BE20">
            <v>3845</v>
          </cell>
          <cell r="BF20">
            <v>743</v>
          </cell>
          <cell r="BG20">
            <v>8</v>
          </cell>
          <cell r="BH20">
            <v>63</v>
          </cell>
          <cell r="BI20">
            <v>71</v>
          </cell>
          <cell r="BJ20">
            <v>182</v>
          </cell>
          <cell r="BK20">
            <v>7100</v>
          </cell>
          <cell r="BL20">
            <v>178820</v>
          </cell>
          <cell r="BM20">
            <v>24575</v>
          </cell>
          <cell r="BN20">
            <v>34560</v>
          </cell>
          <cell r="BO20">
            <v>270944</v>
          </cell>
          <cell r="BP20">
            <v>96572</v>
          </cell>
          <cell r="BQ20">
            <v>28819</v>
          </cell>
          <cell r="BR20">
            <v>4</v>
          </cell>
          <cell r="BS20">
            <v>254</v>
          </cell>
          <cell r="BT20">
            <v>644</v>
          </cell>
          <cell r="BU20">
            <v>399</v>
          </cell>
          <cell r="BV20">
            <v>32</v>
          </cell>
          <cell r="BW20">
            <v>12358</v>
          </cell>
          <cell r="BX20">
            <v>9980</v>
          </cell>
          <cell r="BY20">
            <v>374</v>
          </cell>
          <cell r="BZ20">
            <v>57</v>
          </cell>
          <cell r="CA20">
            <v>30965</v>
          </cell>
          <cell r="CB20">
            <v>-1</v>
          </cell>
        </row>
        <row r="21">
          <cell r="A21" t="str">
            <v>NC0024</v>
          </cell>
          <cell r="B21" t="str">
            <v>00</v>
          </cell>
          <cell r="C21" t="str">
            <v>00</v>
          </cell>
          <cell r="D21" t="str">
            <v>00</v>
          </cell>
          <cell r="E21" t="str">
            <v>-3</v>
          </cell>
          <cell r="F21" t="str">
            <v>-3</v>
          </cell>
          <cell r="G21" t="str">
            <v>C-CLEVELAND</v>
          </cell>
          <cell r="H21" t="str">
            <v>CLEVELAND COUNTY MEMORIAL LIBRARY</v>
          </cell>
          <cell r="I21" t="str">
            <v>104 HOWIE DR</v>
          </cell>
          <cell r="J21" t="str">
            <v>SHELBY</v>
          </cell>
          <cell r="K21" t="str">
            <v>28150</v>
          </cell>
          <cell r="L21" t="str">
            <v>PO BOX 1120</v>
          </cell>
          <cell r="M21" t="str">
            <v>SHELBY</v>
          </cell>
          <cell r="N21" t="str">
            <v>28151</v>
          </cell>
          <cell r="O21" t="str">
            <v>CLEVELAND</v>
          </cell>
          <cell r="P21" t="str">
            <v>7044879069</v>
          </cell>
          <cell r="Q21" t="str">
            <v>NO</v>
          </cell>
          <cell r="R21" t="str">
            <v>CO</v>
          </cell>
          <cell r="S21" t="str">
            <v>MO</v>
          </cell>
          <cell r="T21" t="str">
            <v>Y</v>
          </cell>
          <cell r="U21" t="str">
            <v>CO2</v>
          </cell>
          <cell r="V21" t="str">
            <v>N</v>
          </cell>
          <cell r="W21" t="str">
            <v>07/01/2014</v>
          </cell>
          <cell r="X21" t="str">
            <v>06/30/2015</v>
          </cell>
          <cell r="Y21">
            <v>87288</v>
          </cell>
          <cell r="Z21">
            <v>1</v>
          </cell>
          <cell r="AA21">
            <v>1</v>
          </cell>
          <cell r="AB21">
            <v>0</v>
          </cell>
          <cell r="AC21">
            <v>3</v>
          </cell>
          <cell r="AD21">
            <v>3</v>
          </cell>
          <cell r="AE21">
            <v>15.25</v>
          </cell>
          <cell r="AF21">
            <v>18.25</v>
          </cell>
          <cell r="AG21">
            <v>904111</v>
          </cell>
          <cell r="AH21">
            <v>136386</v>
          </cell>
          <cell r="AI21">
            <v>88450</v>
          </cell>
          <cell r="AJ21">
            <v>114896</v>
          </cell>
          <cell r="AK21">
            <v>1243843</v>
          </cell>
          <cell r="AL21">
            <v>531674</v>
          </cell>
          <cell r="AM21">
            <v>203189</v>
          </cell>
          <cell r="AN21">
            <v>734863</v>
          </cell>
          <cell r="AO21">
            <v>74419</v>
          </cell>
          <cell r="AP21">
            <v>10340</v>
          </cell>
          <cell r="AQ21">
            <v>4576</v>
          </cell>
          <cell r="AR21">
            <v>89335</v>
          </cell>
          <cell r="AS21">
            <v>223157</v>
          </cell>
          <cell r="AT21">
            <v>1047355</v>
          </cell>
          <cell r="AU21">
            <v>7267</v>
          </cell>
          <cell r="AV21">
            <v>0</v>
          </cell>
          <cell r="AW21">
            <v>88450</v>
          </cell>
          <cell r="AX21">
            <v>0</v>
          </cell>
          <cell r="AY21">
            <v>95717</v>
          </cell>
          <cell r="AZ21">
            <v>95717</v>
          </cell>
          <cell r="BA21">
            <v>100814</v>
          </cell>
          <cell r="BB21">
            <v>210073</v>
          </cell>
          <cell r="BC21">
            <v>5325</v>
          </cell>
          <cell r="BD21">
            <v>3656</v>
          </cell>
          <cell r="BE21">
            <v>3048</v>
          </cell>
          <cell r="BF21">
            <v>743</v>
          </cell>
          <cell r="BG21">
            <v>3</v>
          </cell>
          <cell r="BH21">
            <v>63</v>
          </cell>
          <cell r="BI21">
            <v>66</v>
          </cell>
          <cell r="BJ21">
            <v>91</v>
          </cell>
          <cell r="BK21">
            <v>3620</v>
          </cell>
          <cell r="BL21">
            <v>163989</v>
          </cell>
          <cell r="BM21">
            <v>48212</v>
          </cell>
          <cell r="BN21">
            <v>35313</v>
          </cell>
          <cell r="BO21">
            <v>190420</v>
          </cell>
          <cell r="BP21">
            <v>74677</v>
          </cell>
          <cell r="BQ21">
            <v>12863</v>
          </cell>
          <cell r="BR21">
            <v>11446</v>
          </cell>
          <cell r="BS21">
            <v>11662</v>
          </cell>
          <cell r="BT21">
            <v>207</v>
          </cell>
          <cell r="BU21">
            <v>174</v>
          </cell>
          <cell r="BV21">
            <v>17</v>
          </cell>
          <cell r="BW21">
            <v>11919</v>
          </cell>
          <cell r="BX21">
            <v>9598</v>
          </cell>
          <cell r="BY21">
            <v>1264</v>
          </cell>
          <cell r="BZ21">
            <v>33</v>
          </cell>
          <cell r="CA21">
            <v>35564</v>
          </cell>
          <cell r="CB21">
            <v>-1</v>
          </cell>
        </row>
        <row r="22">
          <cell r="A22" t="str">
            <v>NC0025</v>
          </cell>
          <cell r="B22" t="str">
            <v>00</v>
          </cell>
          <cell r="C22" t="str">
            <v>00</v>
          </cell>
          <cell r="D22" t="str">
            <v>00</v>
          </cell>
          <cell r="E22" t="str">
            <v>-3</v>
          </cell>
          <cell r="F22" t="str">
            <v>-3</v>
          </cell>
          <cell r="G22" t="str">
            <v>C-COLUMBUS</v>
          </cell>
          <cell r="H22" t="str">
            <v>COLUMBUS COUNTY PUBLIC LIBRARY</v>
          </cell>
          <cell r="I22" t="str">
            <v>407 N JK POWELL BLVD</v>
          </cell>
          <cell r="J22" t="str">
            <v>WHITEVILLE</v>
          </cell>
          <cell r="K22" t="str">
            <v>28472</v>
          </cell>
          <cell r="L22" t="str">
            <v>407 N JK POWELL BLVD</v>
          </cell>
          <cell r="M22" t="str">
            <v>WHITEVILLE</v>
          </cell>
          <cell r="N22" t="str">
            <v>28472</v>
          </cell>
          <cell r="O22" t="str">
            <v>COLUMBUS</v>
          </cell>
          <cell r="P22" t="str">
            <v>9106423116</v>
          </cell>
          <cell r="Q22" t="str">
            <v>NO</v>
          </cell>
          <cell r="R22" t="str">
            <v>CO</v>
          </cell>
          <cell r="S22" t="str">
            <v>MO</v>
          </cell>
          <cell r="T22" t="str">
            <v>Y</v>
          </cell>
          <cell r="U22" t="str">
            <v>CO1</v>
          </cell>
          <cell r="V22" t="str">
            <v>N</v>
          </cell>
          <cell r="W22" t="str">
            <v>07/01/2014</v>
          </cell>
          <cell r="X22" t="str">
            <v>06/30/2015</v>
          </cell>
          <cell r="Y22">
            <v>57632</v>
          </cell>
          <cell r="Z22">
            <v>1</v>
          </cell>
          <cell r="AA22">
            <v>5</v>
          </cell>
          <cell r="AB22">
            <v>1</v>
          </cell>
          <cell r="AC22">
            <v>1</v>
          </cell>
          <cell r="AD22">
            <v>1</v>
          </cell>
          <cell r="AE22">
            <v>25</v>
          </cell>
          <cell r="AF22">
            <v>26</v>
          </cell>
          <cell r="AG22">
            <v>1215384</v>
          </cell>
          <cell r="AH22">
            <v>112094</v>
          </cell>
          <cell r="AI22">
            <v>0</v>
          </cell>
          <cell r="AJ22">
            <v>0</v>
          </cell>
          <cell r="AK22">
            <v>1327478</v>
          </cell>
          <cell r="AL22">
            <v>752325</v>
          </cell>
          <cell r="AM22">
            <v>328748</v>
          </cell>
          <cell r="AN22">
            <v>1081073</v>
          </cell>
          <cell r="AO22">
            <v>91500</v>
          </cell>
          <cell r="AP22">
            <v>6000</v>
          </cell>
          <cell r="AQ22">
            <v>8700</v>
          </cell>
          <cell r="AR22">
            <v>106200</v>
          </cell>
          <cell r="AS22">
            <v>143855</v>
          </cell>
          <cell r="AT22">
            <v>1331128</v>
          </cell>
          <cell r="AU22">
            <v>0</v>
          </cell>
          <cell r="AV22">
            <v>0</v>
          </cell>
          <cell r="AW22">
            <v>0</v>
          </cell>
          <cell r="AX22">
            <v>0</v>
          </cell>
          <cell r="AY22">
            <v>0</v>
          </cell>
          <cell r="AZ22">
            <v>0</v>
          </cell>
          <cell r="BA22">
            <v>187648</v>
          </cell>
          <cell r="BB22">
            <v>210074</v>
          </cell>
          <cell r="BC22">
            <v>1948</v>
          </cell>
          <cell r="BD22">
            <v>3657</v>
          </cell>
          <cell r="BE22">
            <v>6244</v>
          </cell>
          <cell r="BF22">
            <v>743</v>
          </cell>
          <cell r="BG22">
            <v>0</v>
          </cell>
          <cell r="BH22">
            <v>63</v>
          </cell>
          <cell r="BI22">
            <v>63</v>
          </cell>
          <cell r="BJ22">
            <v>351</v>
          </cell>
          <cell r="BK22">
            <v>13244</v>
          </cell>
          <cell r="BL22">
            <v>105858</v>
          </cell>
          <cell r="BM22">
            <v>32954</v>
          </cell>
          <cell r="BN22">
            <v>40291</v>
          </cell>
          <cell r="BO22">
            <v>180853</v>
          </cell>
          <cell r="BP22">
            <v>52298</v>
          </cell>
          <cell r="BQ22">
            <v>3502</v>
          </cell>
          <cell r="BR22">
            <v>0</v>
          </cell>
          <cell r="BS22">
            <v>38</v>
          </cell>
          <cell r="BT22">
            <v>1138</v>
          </cell>
          <cell r="BU22">
            <v>1008</v>
          </cell>
          <cell r="BV22">
            <v>82</v>
          </cell>
          <cell r="BW22">
            <v>8368</v>
          </cell>
          <cell r="BX22">
            <v>5700</v>
          </cell>
          <cell r="BY22">
            <v>1651</v>
          </cell>
          <cell r="BZ22">
            <v>92</v>
          </cell>
          <cell r="CA22">
            <v>54779</v>
          </cell>
          <cell r="CB22">
            <v>10721</v>
          </cell>
        </row>
        <row r="23">
          <cell r="A23" t="str">
            <v>NC0006</v>
          </cell>
          <cell r="B23" t="str">
            <v>00</v>
          </cell>
          <cell r="C23" t="str">
            <v>00</v>
          </cell>
          <cell r="D23" t="str">
            <v>00</v>
          </cell>
          <cell r="E23" t="str">
            <v>-3</v>
          </cell>
          <cell r="F23" t="str">
            <v>-3</v>
          </cell>
          <cell r="G23" t="str">
            <v>R-CRAVEN-PAMLICO</v>
          </cell>
          <cell r="H23" t="str">
            <v>CRAVEN-PAMLICO-CARTERET REGIONAL LIBRARY</v>
          </cell>
          <cell r="I23" t="str">
            <v>400 JOHNSON ST</v>
          </cell>
          <cell r="J23" t="str">
            <v>NEW BERN</v>
          </cell>
          <cell r="K23" t="str">
            <v>28560</v>
          </cell>
          <cell r="L23" t="str">
            <v>400 JOHNSON ST</v>
          </cell>
          <cell r="M23" t="str">
            <v>NEW BERN</v>
          </cell>
          <cell r="N23" t="str">
            <v>28560</v>
          </cell>
          <cell r="O23" t="str">
            <v>CRAVEN</v>
          </cell>
          <cell r="P23" t="str">
            <v>2526387812</v>
          </cell>
          <cell r="Q23" t="str">
            <v>NO</v>
          </cell>
          <cell r="R23" t="str">
            <v>MJ</v>
          </cell>
          <cell r="S23" t="str">
            <v>MO</v>
          </cell>
          <cell r="T23" t="str">
            <v>Y</v>
          </cell>
          <cell r="U23" t="str">
            <v>MC1</v>
          </cell>
          <cell r="V23" t="str">
            <v>N</v>
          </cell>
          <cell r="W23" t="str">
            <v>07/01/2014</v>
          </cell>
          <cell r="X23" t="str">
            <v>06/30/2015</v>
          </cell>
          <cell r="Y23">
            <v>187007</v>
          </cell>
          <cell r="Z23">
            <v>0</v>
          </cell>
          <cell r="AA23">
            <v>10</v>
          </cell>
          <cell r="AB23">
            <v>0</v>
          </cell>
          <cell r="AC23">
            <v>2.84</v>
          </cell>
          <cell r="AD23">
            <v>7.84</v>
          </cell>
          <cell r="AE23">
            <v>57.18</v>
          </cell>
          <cell r="AF23">
            <v>65.02</v>
          </cell>
          <cell r="AG23">
            <v>2729689</v>
          </cell>
          <cell r="AH23">
            <v>400954</v>
          </cell>
          <cell r="AI23">
            <v>43537</v>
          </cell>
          <cell r="AJ23">
            <v>397737</v>
          </cell>
          <cell r="AK23">
            <v>3571917</v>
          </cell>
          <cell r="AL23">
            <v>1714178</v>
          </cell>
          <cell r="AM23">
            <v>614685</v>
          </cell>
          <cell r="AN23">
            <v>2328863</v>
          </cell>
          <cell r="AO23">
            <v>144618</v>
          </cell>
          <cell r="AP23">
            <v>13949</v>
          </cell>
          <cell r="AQ23">
            <v>37564</v>
          </cell>
          <cell r="AR23">
            <v>196131</v>
          </cell>
          <cell r="AS23">
            <v>612119</v>
          </cell>
          <cell r="AT23">
            <v>3137113</v>
          </cell>
          <cell r="AU23">
            <v>0</v>
          </cell>
          <cell r="AV23">
            <v>0</v>
          </cell>
          <cell r="AW23">
            <v>0</v>
          </cell>
          <cell r="AX23">
            <v>0</v>
          </cell>
          <cell r="AY23">
            <v>0</v>
          </cell>
          <cell r="AZ23">
            <v>0</v>
          </cell>
          <cell r="BA23">
            <v>317058</v>
          </cell>
          <cell r="BB23">
            <v>196240</v>
          </cell>
          <cell r="BC23">
            <v>12620</v>
          </cell>
          <cell r="BD23">
            <v>8870</v>
          </cell>
          <cell r="BE23">
            <v>13711</v>
          </cell>
          <cell r="BF23">
            <v>564</v>
          </cell>
          <cell r="BG23">
            <v>13</v>
          </cell>
          <cell r="BH23">
            <v>63</v>
          </cell>
          <cell r="BI23">
            <v>76</v>
          </cell>
          <cell r="BJ23">
            <v>394</v>
          </cell>
          <cell r="BK23">
            <v>25094</v>
          </cell>
          <cell r="BL23">
            <v>674846</v>
          </cell>
          <cell r="BM23">
            <v>119632</v>
          </cell>
          <cell r="BN23">
            <v>74170</v>
          </cell>
          <cell r="BO23">
            <v>535984</v>
          </cell>
          <cell r="BP23">
            <v>183164</v>
          </cell>
          <cell r="BQ23">
            <v>7953</v>
          </cell>
          <cell r="BR23">
            <v>366</v>
          </cell>
          <cell r="BS23">
            <v>409</v>
          </cell>
          <cell r="BT23">
            <v>2208</v>
          </cell>
          <cell r="BU23">
            <v>1223</v>
          </cell>
          <cell r="BV23">
            <v>366</v>
          </cell>
          <cell r="BW23">
            <v>52090</v>
          </cell>
          <cell r="BX23">
            <v>39700</v>
          </cell>
          <cell r="BY23">
            <v>4864</v>
          </cell>
          <cell r="BZ23">
            <v>132</v>
          </cell>
          <cell r="CA23">
            <v>109815</v>
          </cell>
          <cell r="CB23">
            <v>34752</v>
          </cell>
        </row>
        <row r="24">
          <cell r="A24" t="str">
            <v>NC0026</v>
          </cell>
          <cell r="B24" t="str">
            <v>00</v>
          </cell>
          <cell r="C24" t="str">
            <v>00</v>
          </cell>
          <cell r="D24" t="str">
            <v>00</v>
          </cell>
          <cell r="E24" t="str">
            <v>-3</v>
          </cell>
          <cell r="F24" t="str">
            <v>-3</v>
          </cell>
          <cell r="G24" t="str">
            <v>C-CUMBERLAND</v>
          </cell>
          <cell r="H24" t="str">
            <v>CUMBERLAND COUNTY PUBLIC LIBRARY &amp; INFORMATION CENTER</v>
          </cell>
          <cell r="I24" t="str">
            <v>300 MAIDEN LN</v>
          </cell>
          <cell r="J24" t="str">
            <v>FAYETTEVILLE</v>
          </cell>
          <cell r="K24" t="str">
            <v>28301</v>
          </cell>
          <cell r="L24" t="str">
            <v>300 MAIDEN LANE</v>
          </cell>
          <cell r="M24" t="str">
            <v>FAYETTEVILLE</v>
          </cell>
          <cell r="N24" t="str">
            <v>28301</v>
          </cell>
          <cell r="O24" t="str">
            <v>CUMBERLAND</v>
          </cell>
          <cell r="P24" t="str">
            <v>9104837727</v>
          </cell>
          <cell r="Q24" t="str">
            <v>NO</v>
          </cell>
          <cell r="R24" t="str">
            <v>CO</v>
          </cell>
          <cell r="S24" t="str">
            <v>MO</v>
          </cell>
          <cell r="T24" t="str">
            <v>Y</v>
          </cell>
          <cell r="U24" t="str">
            <v>CO1</v>
          </cell>
          <cell r="V24" t="str">
            <v>N</v>
          </cell>
          <cell r="W24" t="str">
            <v>07/01/2014</v>
          </cell>
          <cell r="X24" t="str">
            <v>06/30/2015</v>
          </cell>
          <cell r="Y24">
            <v>329403</v>
          </cell>
          <cell r="Z24">
            <v>1</v>
          </cell>
          <cell r="AA24">
            <v>8</v>
          </cell>
          <cell r="AB24">
            <v>0</v>
          </cell>
          <cell r="AC24">
            <v>45</v>
          </cell>
          <cell r="AD24">
            <v>45</v>
          </cell>
          <cell r="AE24">
            <v>140</v>
          </cell>
          <cell r="AF24">
            <v>185</v>
          </cell>
          <cell r="AG24">
            <v>10333317</v>
          </cell>
          <cell r="AH24">
            <v>455624</v>
          </cell>
          <cell r="AI24">
            <v>53322</v>
          </cell>
          <cell r="AJ24">
            <v>106987</v>
          </cell>
          <cell r="AK24">
            <v>10949250</v>
          </cell>
          <cell r="AL24">
            <v>6115100</v>
          </cell>
          <cell r="AM24">
            <v>2078195</v>
          </cell>
          <cell r="AN24">
            <v>8193295</v>
          </cell>
          <cell r="AO24">
            <v>787170</v>
          </cell>
          <cell r="AP24">
            <v>252039</v>
          </cell>
          <cell r="AQ24">
            <v>25814</v>
          </cell>
          <cell r="AR24">
            <v>1065023</v>
          </cell>
          <cell r="AS24">
            <v>1348169</v>
          </cell>
          <cell r="AT24">
            <v>10606487</v>
          </cell>
          <cell r="AU24">
            <v>0</v>
          </cell>
          <cell r="AV24">
            <v>0</v>
          </cell>
          <cell r="AW24">
            <v>0</v>
          </cell>
          <cell r="AX24">
            <v>0</v>
          </cell>
          <cell r="AY24">
            <v>0</v>
          </cell>
          <cell r="AZ24">
            <v>20316</v>
          </cell>
          <cell r="BA24">
            <v>477388</v>
          </cell>
          <cell r="BB24">
            <v>218421</v>
          </cell>
          <cell r="BC24">
            <v>27378</v>
          </cell>
          <cell r="BD24">
            <v>17913</v>
          </cell>
          <cell r="BE24">
            <v>29430</v>
          </cell>
          <cell r="BF24">
            <v>906</v>
          </cell>
          <cell r="BG24">
            <v>17</v>
          </cell>
          <cell r="BH24">
            <v>63</v>
          </cell>
          <cell r="BI24">
            <v>80</v>
          </cell>
          <cell r="BJ24">
            <v>695</v>
          </cell>
          <cell r="BK24">
            <v>30108</v>
          </cell>
          <cell r="BL24">
            <v>1344384</v>
          </cell>
          <cell r="BM24">
            <v>224995</v>
          </cell>
          <cell r="BN24">
            <v>199164</v>
          </cell>
          <cell r="BO24">
            <v>1612993</v>
          </cell>
          <cell r="BP24">
            <v>707197</v>
          </cell>
          <cell r="BQ24">
            <v>235068</v>
          </cell>
          <cell r="BR24">
            <v>33165</v>
          </cell>
          <cell r="BS24">
            <v>33361</v>
          </cell>
          <cell r="BT24">
            <v>3979</v>
          </cell>
          <cell r="BU24">
            <v>2607</v>
          </cell>
          <cell r="BV24">
            <v>580</v>
          </cell>
          <cell r="BW24">
            <v>100243</v>
          </cell>
          <cell r="BX24">
            <v>75265</v>
          </cell>
          <cell r="BY24">
            <v>12556</v>
          </cell>
          <cell r="BZ24">
            <v>517</v>
          </cell>
          <cell r="CA24">
            <v>395881</v>
          </cell>
          <cell r="CB24">
            <v>474631</v>
          </cell>
        </row>
        <row r="25">
          <cell r="A25" t="str">
            <v>NC0027</v>
          </cell>
          <cell r="B25" t="str">
            <v>00</v>
          </cell>
          <cell r="C25" t="str">
            <v>00</v>
          </cell>
          <cell r="D25" t="str">
            <v>00</v>
          </cell>
          <cell r="E25" t="str">
            <v>-3</v>
          </cell>
          <cell r="F25" t="str">
            <v>-3</v>
          </cell>
          <cell r="G25" t="str">
            <v>C-DAVIDSON</v>
          </cell>
          <cell r="H25" t="str">
            <v>DAVIDSON COUNTY PUBLIC LIBRARY SYSTEM</v>
          </cell>
          <cell r="I25" t="str">
            <v>602 S MAIN ST</v>
          </cell>
          <cell r="J25" t="str">
            <v>LEXINGTON</v>
          </cell>
          <cell r="K25" t="str">
            <v>27292</v>
          </cell>
          <cell r="L25" t="str">
            <v>602 S MAIN ST</v>
          </cell>
          <cell r="M25" t="str">
            <v>LEXINGTON</v>
          </cell>
          <cell r="N25" t="str">
            <v>27292</v>
          </cell>
          <cell r="O25" t="str">
            <v>DAVIDSON</v>
          </cell>
          <cell r="P25" t="str">
            <v>3362422064</v>
          </cell>
          <cell r="Q25" t="str">
            <v>NO</v>
          </cell>
          <cell r="R25" t="str">
            <v>CO</v>
          </cell>
          <cell r="S25" t="str">
            <v>MO</v>
          </cell>
          <cell r="T25" t="str">
            <v>Y</v>
          </cell>
          <cell r="U25" t="str">
            <v>CO2</v>
          </cell>
          <cell r="V25" t="str">
            <v>N</v>
          </cell>
          <cell r="W25" t="str">
            <v>07/01/2014</v>
          </cell>
          <cell r="X25" t="str">
            <v>06/30/2015</v>
          </cell>
          <cell r="Y25">
            <v>164454</v>
          </cell>
          <cell r="Z25">
            <v>1</v>
          </cell>
          <cell r="AA25">
            <v>4</v>
          </cell>
          <cell r="AB25">
            <v>1</v>
          </cell>
          <cell r="AC25">
            <v>7.5</v>
          </cell>
          <cell r="AD25">
            <v>7.5</v>
          </cell>
          <cell r="AE25">
            <v>51.48</v>
          </cell>
          <cell r="AF25">
            <v>58.98</v>
          </cell>
          <cell r="AG25">
            <v>3323956</v>
          </cell>
          <cell r="AH25">
            <v>179000</v>
          </cell>
          <cell r="AI25">
            <v>6497</v>
          </cell>
          <cell r="AJ25">
            <v>92545</v>
          </cell>
          <cell r="AK25">
            <v>3601998</v>
          </cell>
          <cell r="AL25">
            <v>1688787</v>
          </cell>
          <cell r="AM25">
            <v>582202</v>
          </cell>
          <cell r="AN25">
            <v>2270989</v>
          </cell>
          <cell r="AO25">
            <v>249676</v>
          </cell>
          <cell r="AP25">
            <v>21915</v>
          </cell>
          <cell r="AQ25">
            <v>33103</v>
          </cell>
          <cell r="AR25">
            <v>304694</v>
          </cell>
          <cell r="AS25">
            <v>967957</v>
          </cell>
          <cell r="AT25">
            <v>3543640</v>
          </cell>
          <cell r="AU25">
            <v>59588</v>
          </cell>
          <cell r="AV25">
            <v>0</v>
          </cell>
          <cell r="AW25">
            <v>0</v>
          </cell>
          <cell r="AX25">
            <v>0</v>
          </cell>
          <cell r="AY25">
            <v>59588</v>
          </cell>
          <cell r="AZ25">
            <v>58358</v>
          </cell>
          <cell r="BA25">
            <v>305778</v>
          </cell>
          <cell r="BB25">
            <v>40806</v>
          </cell>
          <cell r="BC25">
            <v>12754</v>
          </cell>
          <cell r="BD25">
            <v>20502</v>
          </cell>
          <cell r="BE25">
            <v>15039</v>
          </cell>
          <cell r="BF25">
            <v>1022</v>
          </cell>
          <cell r="BG25">
            <v>22</v>
          </cell>
          <cell r="BH25">
            <v>63</v>
          </cell>
          <cell r="BI25">
            <v>85</v>
          </cell>
          <cell r="BJ25">
            <v>1618</v>
          </cell>
          <cell r="BK25">
            <v>16068</v>
          </cell>
          <cell r="BL25">
            <v>566107</v>
          </cell>
          <cell r="BM25">
            <v>226472</v>
          </cell>
          <cell r="BN25">
            <v>97879</v>
          </cell>
          <cell r="BO25">
            <v>552155</v>
          </cell>
          <cell r="BP25">
            <v>151792</v>
          </cell>
          <cell r="BQ25">
            <v>73827</v>
          </cell>
          <cell r="BR25">
            <v>20265</v>
          </cell>
          <cell r="BS25">
            <v>19534</v>
          </cell>
          <cell r="BT25">
            <v>3636</v>
          </cell>
          <cell r="BU25">
            <v>2253</v>
          </cell>
          <cell r="BV25">
            <v>275</v>
          </cell>
          <cell r="BW25">
            <v>76739</v>
          </cell>
          <cell r="BX25">
            <v>55214</v>
          </cell>
          <cell r="BY25">
            <v>6132</v>
          </cell>
          <cell r="BZ25">
            <v>133</v>
          </cell>
          <cell r="CA25">
            <v>83988</v>
          </cell>
          <cell r="CB25">
            <v>-1</v>
          </cell>
        </row>
        <row r="26">
          <cell r="A26" t="str">
            <v>NC0028</v>
          </cell>
          <cell r="B26" t="str">
            <v>00</v>
          </cell>
          <cell r="C26" t="str">
            <v>00</v>
          </cell>
          <cell r="D26" t="str">
            <v>00</v>
          </cell>
          <cell r="E26" t="str">
            <v>-3</v>
          </cell>
          <cell r="F26" t="str">
            <v>-3</v>
          </cell>
          <cell r="G26" t="str">
            <v>C-DAVIE</v>
          </cell>
          <cell r="H26" t="str">
            <v>DAVIE COUNTY PUBLIC LIBRARY</v>
          </cell>
          <cell r="I26" t="str">
            <v>371 N MAIN ST</v>
          </cell>
          <cell r="J26" t="str">
            <v>MOCKSVILLE</v>
          </cell>
          <cell r="K26" t="str">
            <v>27028</v>
          </cell>
          <cell r="L26" t="str">
            <v>371 N MAIN ST</v>
          </cell>
          <cell r="M26" t="str">
            <v>MOCKSVILLE</v>
          </cell>
          <cell r="N26" t="str">
            <v>27028</v>
          </cell>
          <cell r="O26" t="str">
            <v>DAVIE</v>
          </cell>
          <cell r="P26" t="str">
            <v>3367536034</v>
          </cell>
          <cell r="Q26" t="str">
            <v>NO</v>
          </cell>
          <cell r="R26" t="str">
            <v>CO</v>
          </cell>
          <cell r="S26" t="str">
            <v>MO</v>
          </cell>
          <cell r="T26" t="str">
            <v>Y</v>
          </cell>
          <cell r="U26" t="str">
            <v>CO1</v>
          </cell>
          <cell r="V26" t="str">
            <v>N</v>
          </cell>
          <cell r="W26" t="str">
            <v>07/01/2014</v>
          </cell>
          <cell r="X26" t="str">
            <v>06/30/2015</v>
          </cell>
          <cell r="Y26">
            <v>41476</v>
          </cell>
          <cell r="Z26">
            <v>1</v>
          </cell>
          <cell r="AA26">
            <v>1</v>
          </cell>
          <cell r="AB26">
            <v>0</v>
          </cell>
          <cell r="AC26">
            <v>1.88</v>
          </cell>
          <cell r="AD26">
            <v>1.88</v>
          </cell>
          <cell r="AE26">
            <v>8.34</v>
          </cell>
          <cell r="AF26">
            <v>10.220000000000001</v>
          </cell>
          <cell r="AG26">
            <v>486824</v>
          </cell>
          <cell r="AH26">
            <v>86193</v>
          </cell>
          <cell r="AI26">
            <v>4300</v>
          </cell>
          <cell r="AJ26">
            <v>70229</v>
          </cell>
          <cell r="AK26">
            <v>647546</v>
          </cell>
          <cell r="AL26">
            <v>324411</v>
          </cell>
          <cell r="AM26">
            <v>91649</v>
          </cell>
          <cell r="AN26">
            <v>416060</v>
          </cell>
          <cell r="AO26">
            <v>92184</v>
          </cell>
          <cell r="AP26">
            <v>16181</v>
          </cell>
          <cell r="AQ26">
            <v>10306</v>
          </cell>
          <cell r="AR26">
            <v>118671</v>
          </cell>
          <cell r="AS26">
            <v>94129</v>
          </cell>
          <cell r="AT26">
            <v>628860</v>
          </cell>
          <cell r="AU26">
            <v>18686</v>
          </cell>
          <cell r="AV26">
            <v>0</v>
          </cell>
          <cell r="AW26">
            <v>0</v>
          </cell>
          <cell r="AX26">
            <v>0</v>
          </cell>
          <cell r="AY26">
            <v>18686</v>
          </cell>
          <cell r="AZ26">
            <v>18686</v>
          </cell>
          <cell r="BA26">
            <v>71206</v>
          </cell>
          <cell r="BB26">
            <v>211764</v>
          </cell>
          <cell r="BC26">
            <v>3978</v>
          </cell>
          <cell r="BD26">
            <v>3659</v>
          </cell>
          <cell r="BE26">
            <v>2019</v>
          </cell>
          <cell r="BF26">
            <v>743</v>
          </cell>
          <cell r="BG26">
            <v>8</v>
          </cell>
          <cell r="BH26">
            <v>63</v>
          </cell>
          <cell r="BI26">
            <v>71</v>
          </cell>
          <cell r="BJ26">
            <v>80</v>
          </cell>
          <cell r="BK26">
            <v>4592</v>
          </cell>
          <cell r="BL26">
            <v>69626</v>
          </cell>
          <cell r="BM26">
            <v>4223</v>
          </cell>
          <cell r="BN26">
            <v>20584</v>
          </cell>
          <cell r="BO26">
            <v>93627</v>
          </cell>
          <cell r="BP26">
            <v>39352</v>
          </cell>
          <cell r="BQ26">
            <v>9854</v>
          </cell>
          <cell r="BR26">
            <v>4111</v>
          </cell>
          <cell r="BS26">
            <v>4007</v>
          </cell>
          <cell r="BT26">
            <v>943</v>
          </cell>
          <cell r="BU26">
            <v>781</v>
          </cell>
          <cell r="BV26">
            <v>74</v>
          </cell>
          <cell r="BW26">
            <v>31297</v>
          </cell>
          <cell r="BX26">
            <v>29821</v>
          </cell>
          <cell r="BY26">
            <v>631</v>
          </cell>
          <cell r="BZ26">
            <v>32</v>
          </cell>
          <cell r="CA26">
            <v>16043</v>
          </cell>
          <cell r="CB26">
            <v>-1</v>
          </cell>
        </row>
        <row r="27">
          <cell r="A27" t="str">
            <v>NC0029</v>
          </cell>
          <cell r="B27" t="str">
            <v>00</v>
          </cell>
          <cell r="C27" t="str">
            <v>00</v>
          </cell>
          <cell r="D27" t="str">
            <v>00</v>
          </cell>
          <cell r="E27" t="str">
            <v>-3</v>
          </cell>
          <cell r="F27" t="str">
            <v>-3</v>
          </cell>
          <cell r="G27" t="str">
            <v>C-DUPLIN</v>
          </cell>
          <cell r="H27" t="str">
            <v>DUPLIN COUNTY LIBRARY</v>
          </cell>
          <cell r="I27" t="str">
            <v>107 BOWDEN DR</v>
          </cell>
          <cell r="J27" t="str">
            <v>KENANSVILLE</v>
          </cell>
          <cell r="K27" t="str">
            <v>28349</v>
          </cell>
          <cell r="L27" t="str">
            <v>PO BOX 930</v>
          </cell>
          <cell r="M27" t="str">
            <v>KENANSVILLE</v>
          </cell>
          <cell r="N27" t="str">
            <v>28349</v>
          </cell>
          <cell r="O27" t="str">
            <v>DUPLIN</v>
          </cell>
          <cell r="P27" t="str">
            <v>9102962117</v>
          </cell>
          <cell r="Q27" t="str">
            <v>NO</v>
          </cell>
          <cell r="R27" t="str">
            <v>CO</v>
          </cell>
          <cell r="S27" t="str">
            <v>MO</v>
          </cell>
          <cell r="T27" t="str">
            <v>Y</v>
          </cell>
          <cell r="U27" t="str">
            <v>CO1</v>
          </cell>
          <cell r="V27" t="str">
            <v>N</v>
          </cell>
          <cell r="W27" t="str">
            <v>07/01/2014</v>
          </cell>
          <cell r="X27" t="str">
            <v>06/30/2015</v>
          </cell>
          <cell r="Y27">
            <v>60126</v>
          </cell>
          <cell r="Z27">
            <v>1</v>
          </cell>
          <cell r="AA27">
            <v>5</v>
          </cell>
          <cell r="AB27">
            <v>0</v>
          </cell>
          <cell r="AC27">
            <v>1</v>
          </cell>
          <cell r="AD27">
            <v>1</v>
          </cell>
          <cell r="AE27">
            <v>8.43</v>
          </cell>
          <cell r="AF27">
            <v>9.43</v>
          </cell>
          <cell r="AG27">
            <v>517826</v>
          </cell>
          <cell r="AH27">
            <v>120229</v>
          </cell>
          <cell r="AI27">
            <v>11482</v>
          </cell>
          <cell r="AJ27">
            <v>0</v>
          </cell>
          <cell r="AK27">
            <v>649537</v>
          </cell>
          <cell r="AL27">
            <v>270128</v>
          </cell>
          <cell r="AM27">
            <v>88659</v>
          </cell>
          <cell r="AN27">
            <v>358787</v>
          </cell>
          <cell r="AO27">
            <v>75000</v>
          </cell>
          <cell r="AP27">
            <v>8800</v>
          </cell>
          <cell r="AQ27">
            <v>30000</v>
          </cell>
          <cell r="AR27">
            <v>113800</v>
          </cell>
          <cell r="AS27">
            <v>72053</v>
          </cell>
          <cell r="AT27">
            <v>544640</v>
          </cell>
          <cell r="AU27">
            <v>0</v>
          </cell>
          <cell r="AV27">
            <v>0</v>
          </cell>
          <cell r="AW27">
            <v>0</v>
          </cell>
          <cell r="AX27">
            <v>0</v>
          </cell>
          <cell r="AY27">
            <v>0</v>
          </cell>
          <cell r="AZ27">
            <v>0</v>
          </cell>
          <cell r="BA27">
            <v>63910</v>
          </cell>
          <cell r="BB27">
            <v>210074</v>
          </cell>
          <cell r="BC27">
            <v>2652</v>
          </cell>
          <cell r="BD27">
            <v>3657</v>
          </cell>
          <cell r="BE27">
            <v>3964</v>
          </cell>
          <cell r="BF27">
            <v>743</v>
          </cell>
          <cell r="BG27">
            <v>19</v>
          </cell>
          <cell r="BH27">
            <v>63</v>
          </cell>
          <cell r="BI27">
            <v>82</v>
          </cell>
          <cell r="BJ27">
            <v>76</v>
          </cell>
          <cell r="BK27">
            <v>7515</v>
          </cell>
          <cell r="BL27">
            <v>53401</v>
          </cell>
          <cell r="BM27">
            <v>7560</v>
          </cell>
          <cell r="BN27">
            <v>4997</v>
          </cell>
          <cell r="BO27">
            <v>82841</v>
          </cell>
          <cell r="BP27">
            <v>16367</v>
          </cell>
          <cell r="BQ27">
            <v>3674</v>
          </cell>
          <cell r="BR27">
            <v>6</v>
          </cell>
          <cell r="BS27">
            <v>255</v>
          </cell>
          <cell r="BT27">
            <v>94</v>
          </cell>
          <cell r="BU27">
            <v>94</v>
          </cell>
          <cell r="BV27">
            <v>0</v>
          </cell>
          <cell r="BW27">
            <v>3013</v>
          </cell>
          <cell r="BX27">
            <v>3013</v>
          </cell>
          <cell r="BY27">
            <v>0</v>
          </cell>
          <cell r="BZ27">
            <v>51</v>
          </cell>
          <cell r="CA27">
            <v>13500</v>
          </cell>
          <cell r="CB27">
            <v>-1</v>
          </cell>
        </row>
        <row r="28">
          <cell r="A28" t="str">
            <v>NC0030</v>
          </cell>
          <cell r="B28" t="str">
            <v>00</v>
          </cell>
          <cell r="C28" t="str">
            <v>00</v>
          </cell>
          <cell r="D28" t="str">
            <v>00</v>
          </cell>
          <cell r="E28" t="str">
            <v>-3</v>
          </cell>
          <cell r="F28" t="str">
            <v>-3</v>
          </cell>
          <cell r="G28" t="str">
            <v>C-DURHAM</v>
          </cell>
          <cell r="H28" t="str">
            <v>DURHAM COUNTY LIBRARY</v>
          </cell>
          <cell r="I28" t="str">
            <v>300 N ROXBORO ST</v>
          </cell>
          <cell r="J28" t="str">
            <v>DURHAM</v>
          </cell>
          <cell r="K28" t="str">
            <v>27701</v>
          </cell>
          <cell r="L28" t="str">
            <v>PO BOX 3809</v>
          </cell>
          <cell r="M28" t="str">
            <v>DURHAM</v>
          </cell>
          <cell r="N28" t="str">
            <v>27702</v>
          </cell>
          <cell r="O28" t="str">
            <v>DURHAM</v>
          </cell>
          <cell r="P28" t="str">
            <v>9195600164</v>
          </cell>
          <cell r="Q28" t="str">
            <v>NO</v>
          </cell>
          <cell r="R28" t="str">
            <v>CO</v>
          </cell>
          <cell r="S28" t="str">
            <v>MO</v>
          </cell>
          <cell r="T28" t="str">
            <v>Y</v>
          </cell>
          <cell r="U28" t="str">
            <v>CO2</v>
          </cell>
          <cell r="V28" t="str">
            <v>N</v>
          </cell>
          <cell r="W28" t="str">
            <v>07/01/2014</v>
          </cell>
          <cell r="X28" t="str">
            <v>06/30/2015</v>
          </cell>
          <cell r="Y28">
            <v>292191</v>
          </cell>
          <cell r="Z28">
            <v>1</v>
          </cell>
          <cell r="AA28">
            <v>6</v>
          </cell>
          <cell r="AB28">
            <v>0</v>
          </cell>
          <cell r="AC28">
            <v>50.77</v>
          </cell>
          <cell r="AD28">
            <v>50.77</v>
          </cell>
          <cell r="AE28">
            <v>78.03</v>
          </cell>
          <cell r="AF28">
            <v>128.80000000000001</v>
          </cell>
          <cell r="AG28">
            <v>10841002</v>
          </cell>
          <cell r="AH28">
            <v>224792</v>
          </cell>
          <cell r="AI28">
            <v>0</v>
          </cell>
          <cell r="AJ28">
            <v>489422</v>
          </cell>
          <cell r="AK28">
            <v>11555216</v>
          </cell>
          <cell r="AL28">
            <v>5836043</v>
          </cell>
          <cell r="AM28">
            <v>1976601</v>
          </cell>
          <cell r="AN28">
            <v>7812644</v>
          </cell>
          <cell r="AO28">
            <v>848830</v>
          </cell>
          <cell r="AP28">
            <v>327000</v>
          </cell>
          <cell r="AQ28">
            <v>484439</v>
          </cell>
          <cell r="AR28">
            <v>1660269</v>
          </cell>
          <cell r="AS28">
            <v>745764</v>
          </cell>
          <cell r="AT28">
            <v>10218677</v>
          </cell>
          <cell r="AU28">
            <v>2789270</v>
          </cell>
          <cell r="AV28">
            <v>0</v>
          </cell>
          <cell r="AW28">
            <v>0</v>
          </cell>
          <cell r="AX28">
            <v>0</v>
          </cell>
          <cell r="AY28">
            <v>2789270</v>
          </cell>
          <cell r="AZ28">
            <v>35479</v>
          </cell>
          <cell r="BA28">
            <v>592202</v>
          </cell>
          <cell r="BB28">
            <v>205103</v>
          </cell>
          <cell r="BC28">
            <v>43877</v>
          </cell>
          <cell r="BD28">
            <v>5894</v>
          </cell>
          <cell r="BE28">
            <v>46742</v>
          </cell>
          <cell r="BF28">
            <v>565</v>
          </cell>
          <cell r="BG28">
            <v>21</v>
          </cell>
          <cell r="BH28">
            <v>63</v>
          </cell>
          <cell r="BI28">
            <v>84</v>
          </cell>
          <cell r="BJ28">
            <v>421</v>
          </cell>
          <cell r="BK28">
            <v>18085</v>
          </cell>
          <cell r="BL28">
            <v>2421602</v>
          </cell>
          <cell r="BM28">
            <v>186940</v>
          </cell>
          <cell r="BN28">
            <v>201639</v>
          </cell>
          <cell r="BO28">
            <v>3174395</v>
          </cell>
          <cell r="BP28">
            <v>1467843</v>
          </cell>
          <cell r="BQ28">
            <v>142908</v>
          </cell>
          <cell r="BR28">
            <v>-1</v>
          </cell>
          <cell r="BS28">
            <v>2446</v>
          </cell>
          <cell r="BT28">
            <v>7201</v>
          </cell>
          <cell r="BU28">
            <v>3868</v>
          </cell>
          <cell r="BV28">
            <v>1579</v>
          </cell>
          <cell r="BW28">
            <v>157627</v>
          </cell>
          <cell r="BX28">
            <v>127338</v>
          </cell>
          <cell r="BY28">
            <v>10934</v>
          </cell>
          <cell r="BZ28">
            <v>237</v>
          </cell>
          <cell r="CA28">
            <v>382403</v>
          </cell>
          <cell r="CB28">
            <v>-1</v>
          </cell>
        </row>
        <row r="29">
          <cell r="A29" t="str">
            <v>NC0007</v>
          </cell>
          <cell r="B29" t="str">
            <v>00</v>
          </cell>
          <cell r="C29" t="str">
            <v>00</v>
          </cell>
          <cell r="D29" t="str">
            <v>00</v>
          </cell>
          <cell r="E29" t="str">
            <v>-3</v>
          </cell>
          <cell r="F29" t="str">
            <v>-3</v>
          </cell>
          <cell r="G29" t="str">
            <v>R-EAST ALBEMARLE</v>
          </cell>
          <cell r="H29" t="str">
            <v>EAST ALBEMARLE REGIONAL LIBRARY</v>
          </cell>
          <cell r="I29" t="str">
            <v>100 E COLONIAL AVE</v>
          </cell>
          <cell r="J29" t="str">
            <v>ELIZABETH CITY</v>
          </cell>
          <cell r="K29" t="str">
            <v>27909</v>
          </cell>
          <cell r="L29" t="str">
            <v>100 E COLONIAL AVE</v>
          </cell>
          <cell r="M29" t="str">
            <v>ELIZABETH CITY</v>
          </cell>
          <cell r="N29" t="str">
            <v>27909</v>
          </cell>
          <cell r="O29" t="str">
            <v>PASQUOTANK</v>
          </cell>
          <cell r="P29" t="str">
            <v>2523352511</v>
          </cell>
          <cell r="Q29" t="str">
            <v>NO</v>
          </cell>
          <cell r="R29" t="str">
            <v>MJ</v>
          </cell>
          <cell r="S29" t="str">
            <v>MO</v>
          </cell>
          <cell r="T29" t="str">
            <v>Y</v>
          </cell>
          <cell r="U29" t="str">
            <v>MC1</v>
          </cell>
          <cell r="V29" t="str">
            <v>N</v>
          </cell>
          <cell r="W29" t="str">
            <v>07/01/2014</v>
          </cell>
          <cell r="X29" t="str">
            <v>06/30/2015</v>
          </cell>
          <cell r="Y29">
            <v>110429</v>
          </cell>
          <cell r="Z29">
            <v>1</v>
          </cell>
          <cell r="AA29">
            <v>7</v>
          </cell>
          <cell r="AB29">
            <v>1</v>
          </cell>
          <cell r="AC29">
            <v>5.69</v>
          </cell>
          <cell r="AD29">
            <v>5.69</v>
          </cell>
          <cell r="AE29">
            <v>39.11</v>
          </cell>
          <cell r="AF29">
            <v>44.8</v>
          </cell>
          <cell r="AG29">
            <v>2268593</v>
          </cell>
          <cell r="AH29">
            <v>371518</v>
          </cell>
          <cell r="AI29">
            <v>0</v>
          </cell>
          <cell r="AJ29">
            <v>84401</v>
          </cell>
          <cell r="AK29">
            <v>2724512</v>
          </cell>
          <cell r="AL29">
            <v>1414290</v>
          </cell>
          <cell r="AM29">
            <v>596070</v>
          </cell>
          <cell r="AN29">
            <v>2010360</v>
          </cell>
          <cell r="AO29">
            <v>103411</v>
          </cell>
          <cell r="AP29">
            <v>31099</v>
          </cell>
          <cell r="AQ29">
            <v>21448</v>
          </cell>
          <cell r="AR29">
            <v>155958</v>
          </cell>
          <cell r="AS29">
            <v>468491</v>
          </cell>
          <cell r="AT29">
            <v>2634809</v>
          </cell>
          <cell r="AU29">
            <v>9093</v>
          </cell>
          <cell r="AV29">
            <v>0</v>
          </cell>
          <cell r="AW29">
            <v>0</v>
          </cell>
          <cell r="AX29">
            <v>0</v>
          </cell>
          <cell r="AY29">
            <v>9093</v>
          </cell>
          <cell r="AZ29">
            <v>9093</v>
          </cell>
          <cell r="BA29">
            <v>218163</v>
          </cell>
          <cell r="BB29">
            <v>197300</v>
          </cell>
          <cell r="BC29">
            <v>8133</v>
          </cell>
          <cell r="BD29">
            <v>2915</v>
          </cell>
          <cell r="BE29">
            <v>16942</v>
          </cell>
          <cell r="BF29">
            <v>635</v>
          </cell>
          <cell r="BG29">
            <v>8</v>
          </cell>
          <cell r="BH29">
            <v>63</v>
          </cell>
          <cell r="BI29">
            <v>71</v>
          </cell>
          <cell r="BJ29">
            <v>120</v>
          </cell>
          <cell r="BK29">
            <v>19679</v>
          </cell>
          <cell r="BL29">
            <v>363091</v>
          </cell>
          <cell r="BM29">
            <v>71403</v>
          </cell>
          <cell r="BN29">
            <v>51660</v>
          </cell>
          <cell r="BO29">
            <v>449154</v>
          </cell>
          <cell r="BP29">
            <v>159765</v>
          </cell>
          <cell r="BQ29">
            <v>17025</v>
          </cell>
          <cell r="BR29">
            <v>738</v>
          </cell>
          <cell r="BS29">
            <v>894</v>
          </cell>
          <cell r="BT29">
            <v>1434</v>
          </cell>
          <cell r="BU29">
            <v>1210</v>
          </cell>
          <cell r="BV29">
            <v>17</v>
          </cell>
          <cell r="BW29">
            <v>24916</v>
          </cell>
          <cell r="BX29">
            <v>22258</v>
          </cell>
          <cell r="BY29">
            <v>402</v>
          </cell>
          <cell r="BZ29">
            <v>113</v>
          </cell>
          <cell r="CA29">
            <v>74287</v>
          </cell>
          <cell r="CB29">
            <v>21896</v>
          </cell>
        </row>
        <row r="30">
          <cell r="A30" t="str">
            <v>NC0031</v>
          </cell>
          <cell r="B30" t="str">
            <v>00</v>
          </cell>
          <cell r="C30" t="str">
            <v>00</v>
          </cell>
          <cell r="D30" t="str">
            <v>00</v>
          </cell>
          <cell r="E30" t="str">
            <v>-3</v>
          </cell>
          <cell r="F30" t="str">
            <v>-3</v>
          </cell>
          <cell r="G30" t="str">
            <v>C-EDGECOMBE</v>
          </cell>
          <cell r="H30" t="str">
            <v>EDGECOMBE COUNTY MEMORIAL LIBRARY</v>
          </cell>
          <cell r="I30" t="str">
            <v>909 MAIN ST</v>
          </cell>
          <cell r="J30" t="str">
            <v>TARBORO</v>
          </cell>
          <cell r="K30" t="str">
            <v>27886</v>
          </cell>
          <cell r="L30" t="str">
            <v>909 MAIN ST</v>
          </cell>
          <cell r="M30" t="str">
            <v>TARBORO</v>
          </cell>
          <cell r="N30" t="str">
            <v>27886</v>
          </cell>
          <cell r="O30" t="str">
            <v>EDGECOMBE</v>
          </cell>
          <cell r="P30" t="str">
            <v>2528231141</v>
          </cell>
          <cell r="Q30" t="str">
            <v>NO</v>
          </cell>
          <cell r="R30" t="str">
            <v>OT</v>
          </cell>
          <cell r="S30" t="str">
            <v>MO</v>
          </cell>
          <cell r="T30" t="str">
            <v>Y</v>
          </cell>
          <cell r="U30" t="str">
            <v>CO1</v>
          </cell>
          <cell r="V30" t="str">
            <v>N</v>
          </cell>
          <cell r="W30" t="str">
            <v>07/01/2014</v>
          </cell>
          <cell r="X30" t="str">
            <v>06/30/2015</v>
          </cell>
          <cell r="Y30">
            <v>55483</v>
          </cell>
          <cell r="Z30">
            <v>1</v>
          </cell>
          <cell r="AA30">
            <v>1</v>
          </cell>
          <cell r="AB30">
            <v>0</v>
          </cell>
          <cell r="AC30">
            <v>2</v>
          </cell>
          <cell r="AD30">
            <v>2</v>
          </cell>
          <cell r="AE30">
            <v>11.1</v>
          </cell>
          <cell r="AF30">
            <v>13.1</v>
          </cell>
          <cell r="AG30">
            <v>520400</v>
          </cell>
          <cell r="AH30">
            <v>114212</v>
          </cell>
          <cell r="AI30">
            <v>9200</v>
          </cell>
          <cell r="AJ30">
            <v>123211</v>
          </cell>
          <cell r="AK30">
            <v>767023</v>
          </cell>
          <cell r="AL30">
            <v>337383</v>
          </cell>
          <cell r="AM30">
            <v>115642</v>
          </cell>
          <cell r="AN30">
            <v>453025</v>
          </cell>
          <cell r="AO30">
            <v>54940</v>
          </cell>
          <cell r="AP30">
            <v>3380</v>
          </cell>
          <cell r="AQ30">
            <v>387</v>
          </cell>
          <cell r="AR30">
            <v>58707</v>
          </cell>
          <cell r="AS30">
            <v>237573</v>
          </cell>
          <cell r="AT30">
            <v>749305</v>
          </cell>
          <cell r="AU30">
            <v>0</v>
          </cell>
          <cell r="AV30">
            <v>0</v>
          </cell>
          <cell r="AW30">
            <v>0</v>
          </cell>
          <cell r="AX30">
            <v>0</v>
          </cell>
          <cell r="AY30">
            <v>0</v>
          </cell>
          <cell r="AZ30">
            <v>0</v>
          </cell>
          <cell r="BA30">
            <v>108232</v>
          </cell>
          <cell r="BB30">
            <v>195970</v>
          </cell>
          <cell r="BC30">
            <v>1389</v>
          </cell>
          <cell r="BD30">
            <v>2915</v>
          </cell>
          <cell r="BE30">
            <v>205</v>
          </cell>
          <cell r="BF30">
            <v>564</v>
          </cell>
          <cell r="BG30">
            <v>1</v>
          </cell>
          <cell r="BH30">
            <v>63</v>
          </cell>
          <cell r="BI30">
            <v>64</v>
          </cell>
          <cell r="BJ30">
            <v>108</v>
          </cell>
          <cell r="BK30">
            <v>4750</v>
          </cell>
          <cell r="BL30">
            <v>139979</v>
          </cell>
          <cell r="BM30">
            <v>5035</v>
          </cell>
          <cell r="BN30">
            <v>16180</v>
          </cell>
          <cell r="BO30">
            <v>61179</v>
          </cell>
          <cell r="BP30">
            <v>21386</v>
          </cell>
          <cell r="BQ30">
            <v>404</v>
          </cell>
          <cell r="BR30">
            <v>39</v>
          </cell>
          <cell r="BS30">
            <v>18</v>
          </cell>
          <cell r="BT30">
            <v>528</v>
          </cell>
          <cell r="BU30">
            <v>462</v>
          </cell>
          <cell r="BV30">
            <v>0</v>
          </cell>
          <cell r="BW30">
            <v>12033</v>
          </cell>
          <cell r="BX30">
            <v>10826</v>
          </cell>
          <cell r="BY30">
            <v>0</v>
          </cell>
          <cell r="BZ30">
            <v>34</v>
          </cell>
          <cell r="CA30">
            <v>37437</v>
          </cell>
          <cell r="CB30">
            <v>-1</v>
          </cell>
        </row>
        <row r="31">
          <cell r="A31" t="str">
            <v>NC0075</v>
          </cell>
          <cell r="B31" t="str">
            <v>00</v>
          </cell>
          <cell r="C31" t="str">
            <v>00</v>
          </cell>
          <cell r="D31" t="str">
            <v>00</v>
          </cell>
          <cell r="E31" t="str">
            <v>-3</v>
          </cell>
          <cell r="F31" t="str">
            <v>-3</v>
          </cell>
          <cell r="G31" t="str">
            <v>M-FARMVILLE</v>
          </cell>
          <cell r="H31" t="str">
            <v>FARMVILLE PUBLIC LIBRARY</v>
          </cell>
          <cell r="I31" t="str">
            <v>4276 W CHURCH ST</v>
          </cell>
          <cell r="J31" t="str">
            <v>FARMVILLE</v>
          </cell>
          <cell r="K31" t="str">
            <v>27828</v>
          </cell>
          <cell r="L31" t="str">
            <v>4276 W CHURCH ST</v>
          </cell>
          <cell r="M31" t="str">
            <v>FARMVILLE</v>
          </cell>
          <cell r="N31" t="str">
            <v>27828</v>
          </cell>
          <cell r="O31" t="str">
            <v>PITT</v>
          </cell>
          <cell r="P31" t="str">
            <v>2527536713</v>
          </cell>
          <cell r="Q31" t="str">
            <v>NO</v>
          </cell>
          <cell r="R31" t="str">
            <v>CI</v>
          </cell>
          <cell r="S31" t="str">
            <v>SO</v>
          </cell>
          <cell r="T31" t="str">
            <v>Y</v>
          </cell>
          <cell r="U31" t="str">
            <v>CI1</v>
          </cell>
          <cell r="V31" t="str">
            <v>N</v>
          </cell>
          <cell r="W31" t="str">
            <v>07/01/2014</v>
          </cell>
          <cell r="X31" t="str">
            <v>06/30/2015</v>
          </cell>
          <cell r="Y31">
            <v>4714</v>
          </cell>
          <cell r="Z31">
            <v>1</v>
          </cell>
          <cell r="AA31">
            <v>0</v>
          </cell>
          <cell r="AB31">
            <v>0</v>
          </cell>
          <cell r="AC31">
            <v>1</v>
          </cell>
          <cell r="AD31">
            <v>2</v>
          </cell>
          <cell r="AE31">
            <v>2</v>
          </cell>
          <cell r="AF31">
            <v>4</v>
          </cell>
          <cell r="AG31">
            <v>303081</v>
          </cell>
          <cell r="AH31">
            <v>4139</v>
          </cell>
          <cell r="AI31">
            <v>19117</v>
          </cell>
          <cell r="AJ31">
            <v>0</v>
          </cell>
          <cell r="AK31">
            <v>326337</v>
          </cell>
          <cell r="AL31">
            <v>144171</v>
          </cell>
          <cell r="AM31">
            <v>66396</v>
          </cell>
          <cell r="AN31">
            <v>210567</v>
          </cell>
          <cell r="AO31">
            <v>15019</v>
          </cell>
          <cell r="AP31">
            <v>2336</v>
          </cell>
          <cell r="AQ31">
            <v>2241</v>
          </cell>
          <cell r="AR31">
            <v>19596</v>
          </cell>
          <cell r="AS31">
            <v>43757</v>
          </cell>
          <cell r="AT31">
            <v>273920</v>
          </cell>
          <cell r="AU31">
            <v>0</v>
          </cell>
          <cell r="AV31">
            <v>0</v>
          </cell>
          <cell r="AW31">
            <v>0</v>
          </cell>
          <cell r="AX31">
            <v>0</v>
          </cell>
          <cell r="AY31">
            <v>0</v>
          </cell>
          <cell r="AZ31">
            <v>0</v>
          </cell>
          <cell r="BA31">
            <v>33393</v>
          </cell>
          <cell r="BB31">
            <v>210119</v>
          </cell>
          <cell r="BC31">
            <v>5723</v>
          </cell>
          <cell r="BD31">
            <v>3657</v>
          </cell>
          <cell r="BE31">
            <v>763</v>
          </cell>
          <cell r="BF31">
            <v>743</v>
          </cell>
          <cell r="BG31">
            <v>1</v>
          </cell>
          <cell r="BH31">
            <v>63</v>
          </cell>
          <cell r="BI31">
            <v>64</v>
          </cell>
          <cell r="BJ31">
            <v>90</v>
          </cell>
          <cell r="BK31">
            <v>2548</v>
          </cell>
          <cell r="BL31">
            <v>32234</v>
          </cell>
          <cell r="BM31">
            <v>21109</v>
          </cell>
          <cell r="BN31">
            <v>10522</v>
          </cell>
          <cell r="BO31">
            <v>21085</v>
          </cell>
          <cell r="BP31">
            <v>6477</v>
          </cell>
          <cell r="BQ31">
            <v>1389</v>
          </cell>
          <cell r="BR31">
            <v>1646</v>
          </cell>
          <cell r="BS31">
            <v>1445</v>
          </cell>
          <cell r="BT31">
            <v>337</v>
          </cell>
          <cell r="BU31">
            <v>296</v>
          </cell>
          <cell r="BV31">
            <v>1</v>
          </cell>
          <cell r="BW31">
            <v>4004</v>
          </cell>
          <cell r="BX31">
            <v>3431</v>
          </cell>
          <cell r="BY31">
            <v>20</v>
          </cell>
          <cell r="BZ31">
            <v>20</v>
          </cell>
          <cell r="CA31">
            <v>11336</v>
          </cell>
          <cell r="CB31">
            <v>1734</v>
          </cell>
        </row>
        <row r="32">
          <cell r="A32" t="str">
            <v>NC0008</v>
          </cell>
          <cell r="B32" t="str">
            <v>00</v>
          </cell>
          <cell r="C32" t="str">
            <v>00</v>
          </cell>
          <cell r="D32" t="str">
            <v>00</v>
          </cell>
          <cell r="E32" t="str">
            <v>-3</v>
          </cell>
          <cell r="F32" t="str">
            <v>-3</v>
          </cell>
          <cell r="G32" t="str">
            <v>R-FONTANA</v>
          </cell>
          <cell r="H32" t="str">
            <v>FONTANA REGIONAL LIBRARY</v>
          </cell>
          <cell r="I32" t="str">
            <v>33 FRYEMONT ST</v>
          </cell>
          <cell r="J32" t="str">
            <v>BRYSON CITY</v>
          </cell>
          <cell r="K32" t="str">
            <v>28713</v>
          </cell>
          <cell r="L32" t="str">
            <v>33 FRYEMONT ST</v>
          </cell>
          <cell r="M32" t="str">
            <v>BRYSON CITY</v>
          </cell>
          <cell r="N32" t="str">
            <v>28713</v>
          </cell>
          <cell r="O32" t="str">
            <v>SWAIN</v>
          </cell>
          <cell r="P32" t="str">
            <v>8285243600</v>
          </cell>
          <cell r="Q32" t="str">
            <v>NO</v>
          </cell>
          <cell r="R32" t="str">
            <v>MJ</v>
          </cell>
          <cell r="S32" t="str">
            <v>MO</v>
          </cell>
          <cell r="T32" t="str">
            <v>Y</v>
          </cell>
          <cell r="U32" t="str">
            <v>MC1</v>
          </cell>
          <cell r="V32" t="str">
            <v>N</v>
          </cell>
          <cell r="W32" t="str">
            <v>07/01/2014</v>
          </cell>
          <cell r="X32" t="str">
            <v>06/30/2015</v>
          </cell>
          <cell r="Y32">
            <v>90298</v>
          </cell>
          <cell r="Z32">
            <v>0</v>
          </cell>
          <cell r="AA32">
            <v>6</v>
          </cell>
          <cell r="AB32">
            <v>0</v>
          </cell>
          <cell r="AC32">
            <v>7.75</v>
          </cell>
          <cell r="AD32">
            <v>7.75</v>
          </cell>
          <cell r="AE32">
            <v>51.55</v>
          </cell>
          <cell r="AF32">
            <v>59.3</v>
          </cell>
          <cell r="AG32">
            <v>2169413</v>
          </cell>
          <cell r="AH32">
            <v>363709</v>
          </cell>
          <cell r="AI32">
            <v>68280</v>
          </cell>
          <cell r="AJ32">
            <v>485642</v>
          </cell>
          <cell r="AK32">
            <v>3087044</v>
          </cell>
          <cell r="AL32">
            <v>1605743</v>
          </cell>
          <cell r="AM32">
            <v>596266</v>
          </cell>
          <cell r="AN32">
            <v>2202009</v>
          </cell>
          <cell r="AO32">
            <v>182931</v>
          </cell>
          <cell r="AP32">
            <v>36064</v>
          </cell>
          <cell r="AQ32">
            <v>44115</v>
          </cell>
          <cell r="AR32">
            <v>263110</v>
          </cell>
          <cell r="AS32">
            <v>589842</v>
          </cell>
          <cell r="AT32">
            <v>3054961</v>
          </cell>
          <cell r="AU32">
            <v>0</v>
          </cell>
          <cell r="AV32">
            <v>0</v>
          </cell>
          <cell r="AW32">
            <v>0</v>
          </cell>
          <cell r="AX32">
            <v>0</v>
          </cell>
          <cell r="AY32">
            <v>0</v>
          </cell>
          <cell r="AZ32">
            <v>0</v>
          </cell>
          <cell r="BA32">
            <v>225092</v>
          </cell>
          <cell r="BB32">
            <v>210418</v>
          </cell>
          <cell r="BC32">
            <v>7930</v>
          </cell>
          <cell r="BD32">
            <v>3706</v>
          </cell>
          <cell r="BE32">
            <v>11125</v>
          </cell>
          <cell r="BF32">
            <v>743</v>
          </cell>
          <cell r="BG32">
            <v>4</v>
          </cell>
          <cell r="BH32">
            <v>63</v>
          </cell>
          <cell r="BI32">
            <v>67</v>
          </cell>
          <cell r="BJ32">
            <v>495</v>
          </cell>
          <cell r="BK32">
            <v>12901</v>
          </cell>
          <cell r="BL32">
            <v>457303</v>
          </cell>
          <cell r="BM32">
            <v>88369</v>
          </cell>
          <cell r="BN32">
            <v>68208</v>
          </cell>
          <cell r="BO32">
            <v>350270</v>
          </cell>
          <cell r="BP32">
            <v>117379</v>
          </cell>
          <cell r="BQ32">
            <v>39321</v>
          </cell>
          <cell r="BR32">
            <v>22142</v>
          </cell>
          <cell r="BS32">
            <v>20913</v>
          </cell>
          <cell r="BT32">
            <v>2516</v>
          </cell>
          <cell r="BU32">
            <v>1843</v>
          </cell>
          <cell r="BV32">
            <v>138</v>
          </cell>
          <cell r="BW32">
            <v>52110</v>
          </cell>
          <cell r="BX32">
            <v>40731</v>
          </cell>
          <cell r="BY32">
            <v>1380</v>
          </cell>
          <cell r="BZ32">
            <v>108</v>
          </cell>
          <cell r="CA32">
            <v>57117</v>
          </cell>
          <cell r="CB32">
            <v>85897</v>
          </cell>
        </row>
        <row r="33">
          <cell r="A33" t="str">
            <v>NC0032</v>
          </cell>
          <cell r="B33" t="str">
            <v>00</v>
          </cell>
          <cell r="C33" t="str">
            <v>00</v>
          </cell>
          <cell r="D33" t="str">
            <v>00</v>
          </cell>
          <cell r="E33" t="str">
            <v>-3</v>
          </cell>
          <cell r="F33" t="str">
            <v>-3</v>
          </cell>
          <cell r="G33" t="str">
            <v>C-FORSYTH</v>
          </cell>
          <cell r="H33" t="str">
            <v>FORSYTH COUNTY PUBLIC LIBRARY</v>
          </cell>
          <cell r="I33" t="str">
            <v>660 W 5TH ST</v>
          </cell>
          <cell r="J33" t="str">
            <v>WINSTON-SALEM</v>
          </cell>
          <cell r="K33" t="str">
            <v>27101</v>
          </cell>
          <cell r="L33" t="str">
            <v>660 W 5TH ST</v>
          </cell>
          <cell r="M33" t="str">
            <v>WINSTON-SALEM</v>
          </cell>
          <cell r="N33" t="str">
            <v>27101</v>
          </cell>
          <cell r="O33" t="str">
            <v>FORSYTH</v>
          </cell>
          <cell r="P33" t="str">
            <v>3367033016</v>
          </cell>
          <cell r="Q33" t="str">
            <v>NO</v>
          </cell>
          <cell r="R33" t="str">
            <v>CO</v>
          </cell>
          <cell r="S33" t="str">
            <v>MO</v>
          </cell>
          <cell r="T33" t="str">
            <v>Y</v>
          </cell>
          <cell r="U33" t="str">
            <v>CO2</v>
          </cell>
          <cell r="V33" t="str">
            <v>N</v>
          </cell>
          <cell r="W33" t="str">
            <v>07/01/2014</v>
          </cell>
          <cell r="X33" t="str">
            <v>06/30/2015</v>
          </cell>
          <cell r="Y33">
            <v>364248</v>
          </cell>
          <cell r="Z33">
            <v>1</v>
          </cell>
          <cell r="AA33">
            <v>11</v>
          </cell>
          <cell r="AB33">
            <v>2</v>
          </cell>
          <cell r="AC33">
            <v>46.5</v>
          </cell>
          <cell r="AD33">
            <v>47.5</v>
          </cell>
          <cell r="AE33">
            <v>56.3</v>
          </cell>
          <cell r="AF33">
            <v>103.8</v>
          </cell>
          <cell r="AG33">
            <v>7430708</v>
          </cell>
          <cell r="AH33">
            <v>290061</v>
          </cell>
          <cell r="AI33">
            <v>45950</v>
          </cell>
          <cell r="AJ33">
            <v>86083</v>
          </cell>
          <cell r="AK33">
            <v>7852802</v>
          </cell>
          <cell r="AL33">
            <v>3751174</v>
          </cell>
          <cell r="AM33">
            <v>1353800</v>
          </cell>
          <cell r="AN33">
            <v>5104974</v>
          </cell>
          <cell r="AO33">
            <v>646000</v>
          </cell>
          <cell r="AP33">
            <v>284380</v>
          </cell>
          <cell r="AQ33">
            <v>169461</v>
          </cell>
          <cell r="AR33">
            <v>1099841</v>
          </cell>
          <cell r="AS33">
            <v>1652479</v>
          </cell>
          <cell r="AT33">
            <v>7857294</v>
          </cell>
          <cell r="AU33">
            <v>0</v>
          </cell>
          <cell r="AV33">
            <v>0</v>
          </cell>
          <cell r="AW33">
            <v>0</v>
          </cell>
          <cell r="AX33">
            <v>0</v>
          </cell>
          <cell r="AY33">
            <v>0</v>
          </cell>
          <cell r="AZ33">
            <v>0</v>
          </cell>
          <cell r="BA33">
            <v>598147</v>
          </cell>
          <cell r="BB33">
            <v>259208</v>
          </cell>
          <cell r="BC33">
            <v>32531</v>
          </cell>
          <cell r="BD33">
            <v>33754</v>
          </cell>
          <cell r="BE33">
            <v>28418</v>
          </cell>
          <cell r="BF33">
            <v>1084</v>
          </cell>
          <cell r="BG33">
            <v>28</v>
          </cell>
          <cell r="BH33">
            <v>63</v>
          </cell>
          <cell r="BI33">
            <v>91</v>
          </cell>
          <cell r="BJ33">
            <v>1528</v>
          </cell>
          <cell r="BK33">
            <v>31090</v>
          </cell>
          <cell r="BL33">
            <v>1112709</v>
          </cell>
          <cell r="BM33">
            <v>359919</v>
          </cell>
          <cell r="BN33">
            <v>173068</v>
          </cell>
          <cell r="BO33">
            <v>1483910</v>
          </cell>
          <cell r="BP33">
            <v>493126</v>
          </cell>
          <cell r="BQ33">
            <v>165951</v>
          </cell>
          <cell r="BR33">
            <v>1616</v>
          </cell>
          <cell r="BS33">
            <v>1142</v>
          </cell>
          <cell r="BT33">
            <v>3260</v>
          </cell>
          <cell r="BU33">
            <v>2014</v>
          </cell>
          <cell r="BV33">
            <v>243</v>
          </cell>
          <cell r="BW33">
            <v>78765</v>
          </cell>
          <cell r="BX33">
            <v>64132</v>
          </cell>
          <cell r="BY33">
            <v>2049</v>
          </cell>
          <cell r="BZ33">
            <v>229</v>
          </cell>
          <cell r="CA33">
            <v>428996</v>
          </cell>
          <cell r="CB33">
            <v>-1</v>
          </cell>
        </row>
        <row r="34">
          <cell r="A34" t="str">
            <v>NC0033</v>
          </cell>
          <cell r="B34" t="str">
            <v>00</v>
          </cell>
          <cell r="C34" t="str">
            <v>00</v>
          </cell>
          <cell r="D34" t="str">
            <v>00</v>
          </cell>
          <cell r="E34" t="str">
            <v>-3</v>
          </cell>
          <cell r="F34" t="str">
            <v>-3</v>
          </cell>
          <cell r="G34" t="str">
            <v>C-FRANKLIN</v>
          </cell>
          <cell r="H34" t="str">
            <v>FRANKLIN COUNTY LIBRARY</v>
          </cell>
          <cell r="I34" t="str">
            <v>906 N MAIN ST</v>
          </cell>
          <cell r="J34" t="str">
            <v>LOUISBURG</v>
          </cell>
          <cell r="K34" t="str">
            <v>27549</v>
          </cell>
          <cell r="L34" t="str">
            <v>906 N MAIN ST</v>
          </cell>
          <cell r="M34" t="str">
            <v>LOUISBURG</v>
          </cell>
          <cell r="N34" t="str">
            <v>27549</v>
          </cell>
          <cell r="O34" t="str">
            <v>FRANKLIN</v>
          </cell>
          <cell r="P34" t="str">
            <v>9194962111</v>
          </cell>
          <cell r="Q34" t="str">
            <v>NO</v>
          </cell>
          <cell r="R34" t="str">
            <v>CO</v>
          </cell>
          <cell r="S34" t="str">
            <v>MO</v>
          </cell>
          <cell r="T34" t="str">
            <v>Y</v>
          </cell>
          <cell r="U34" t="str">
            <v>CO1</v>
          </cell>
          <cell r="V34" t="str">
            <v>N</v>
          </cell>
          <cell r="W34" t="str">
            <v>07/01/2014</v>
          </cell>
          <cell r="X34" t="str">
            <v>06/30/2015</v>
          </cell>
          <cell r="Y34">
            <v>63225</v>
          </cell>
          <cell r="Z34">
            <v>1</v>
          </cell>
          <cell r="AA34">
            <v>3</v>
          </cell>
          <cell r="AB34">
            <v>1</v>
          </cell>
          <cell r="AC34">
            <v>3</v>
          </cell>
          <cell r="AD34">
            <v>3</v>
          </cell>
          <cell r="AE34">
            <v>9.57</v>
          </cell>
          <cell r="AF34">
            <v>12.57</v>
          </cell>
          <cell r="AG34">
            <v>738944</v>
          </cell>
          <cell r="AH34">
            <v>108442</v>
          </cell>
          <cell r="AI34">
            <v>0</v>
          </cell>
          <cell r="AJ34">
            <v>13123</v>
          </cell>
          <cell r="AK34">
            <v>860509</v>
          </cell>
          <cell r="AL34">
            <v>495893</v>
          </cell>
          <cell r="AM34">
            <v>155697</v>
          </cell>
          <cell r="AN34">
            <v>651590</v>
          </cell>
          <cell r="AO34">
            <v>74278</v>
          </cell>
          <cell r="AP34">
            <v>6000</v>
          </cell>
          <cell r="AQ34">
            <v>7711</v>
          </cell>
          <cell r="AR34">
            <v>87989</v>
          </cell>
          <cell r="AS34">
            <v>131498</v>
          </cell>
          <cell r="AT34">
            <v>871077</v>
          </cell>
          <cell r="AU34">
            <v>25000</v>
          </cell>
          <cell r="AV34">
            <v>0</v>
          </cell>
          <cell r="AW34">
            <v>0</v>
          </cell>
          <cell r="AX34">
            <v>0</v>
          </cell>
          <cell r="AY34">
            <v>25000</v>
          </cell>
          <cell r="AZ34">
            <v>314</v>
          </cell>
          <cell r="BA34">
            <v>93109</v>
          </cell>
          <cell r="BB34">
            <v>210074</v>
          </cell>
          <cell r="BC34">
            <v>4447</v>
          </cell>
          <cell r="BD34">
            <v>3657</v>
          </cell>
          <cell r="BE34">
            <v>2776</v>
          </cell>
          <cell r="BF34">
            <v>743</v>
          </cell>
          <cell r="BG34">
            <v>3</v>
          </cell>
          <cell r="BH34">
            <v>63</v>
          </cell>
          <cell r="BI34">
            <v>66</v>
          </cell>
          <cell r="BJ34">
            <v>107</v>
          </cell>
          <cell r="BK34">
            <v>9430</v>
          </cell>
          <cell r="BL34">
            <v>211560</v>
          </cell>
          <cell r="BM34">
            <v>12740</v>
          </cell>
          <cell r="BN34">
            <v>32530</v>
          </cell>
          <cell r="BO34">
            <v>150262</v>
          </cell>
          <cell r="BP34">
            <v>54135</v>
          </cell>
          <cell r="BQ34">
            <v>6641</v>
          </cell>
          <cell r="BR34">
            <v>7037</v>
          </cell>
          <cell r="BS34">
            <v>6471</v>
          </cell>
          <cell r="BT34">
            <v>245</v>
          </cell>
          <cell r="BU34">
            <v>245</v>
          </cell>
          <cell r="BV34">
            <v>0</v>
          </cell>
          <cell r="BW34">
            <v>3429</v>
          </cell>
          <cell r="BX34">
            <v>3429</v>
          </cell>
          <cell r="BY34">
            <v>0</v>
          </cell>
          <cell r="BZ34">
            <v>35</v>
          </cell>
          <cell r="CA34">
            <v>28914</v>
          </cell>
          <cell r="CB34">
            <v>3210</v>
          </cell>
        </row>
        <row r="35">
          <cell r="A35" t="str">
            <v>NC0105</v>
          </cell>
          <cell r="B35" t="str">
            <v>00</v>
          </cell>
          <cell r="C35" t="str">
            <v>00</v>
          </cell>
          <cell r="D35" t="str">
            <v>00</v>
          </cell>
          <cell r="E35" t="str">
            <v>-3</v>
          </cell>
          <cell r="F35" t="str">
            <v>-3</v>
          </cell>
          <cell r="G35" t="str">
            <v>C-GASTON</v>
          </cell>
          <cell r="H35" t="str">
            <v>GASTON COUNTY PUBLIC LIBRARY</v>
          </cell>
          <cell r="I35" t="str">
            <v>1555 East Garrison Boulevard</v>
          </cell>
          <cell r="J35" t="str">
            <v>Gastonia</v>
          </cell>
          <cell r="K35" t="str">
            <v>28054</v>
          </cell>
          <cell r="L35" t="str">
            <v>1555 East Garrison Boulevard</v>
          </cell>
          <cell r="M35" t="str">
            <v>GASTONIA</v>
          </cell>
          <cell r="N35" t="str">
            <v>28054</v>
          </cell>
          <cell r="O35" t="str">
            <v>GASTON</v>
          </cell>
          <cell r="P35" t="str">
            <v>7048682164</v>
          </cell>
          <cell r="Q35" t="str">
            <v>NO</v>
          </cell>
          <cell r="R35" t="str">
            <v>MJ</v>
          </cell>
          <cell r="S35" t="str">
            <v>MO</v>
          </cell>
          <cell r="T35" t="str">
            <v>Y</v>
          </cell>
          <cell r="U35" t="str">
            <v>MC1</v>
          </cell>
          <cell r="V35" t="str">
            <v>N</v>
          </cell>
          <cell r="W35" t="str">
            <v>07/01/2014</v>
          </cell>
          <cell r="X35" t="str">
            <v>06/30/2015</v>
          </cell>
          <cell r="Y35">
            <v>210735</v>
          </cell>
          <cell r="Z35">
            <v>1</v>
          </cell>
          <cell r="AA35">
            <v>9</v>
          </cell>
          <cell r="AB35">
            <v>0</v>
          </cell>
          <cell r="AC35">
            <v>12</v>
          </cell>
          <cell r="AD35">
            <v>20</v>
          </cell>
          <cell r="AE35">
            <v>31.95</v>
          </cell>
          <cell r="AF35">
            <v>51.95</v>
          </cell>
          <cell r="AG35">
            <v>3787911</v>
          </cell>
          <cell r="AH35">
            <v>213547</v>
          </cell>
          <cell r="AI35">
            <v>19966</v>
          </cell>
          <cell r="AJ35">
            <v>25000</v>
          </cell>
          <cell r="AK35">
            <v>4046424</v>
          </cell>
          <cell r="AL35">
            <v>1873248</v>
          </cell>
          <cell r="AM35">
            <v>745322</v>
          </cell>
          <cell r="AN35">
            <v>2618570</v>
          </cell>
          <cell r="AO35">
            <v>218927</v>
          </cell>
          <cell r="AP35">
            <v>73237</v>
          </cell>
          <cell r="AQ35">
            <v>62781</v>
          </cell>
          <cell r="AR35">
            <v>354945</v>
          </cell>
          <cell r="AS35">
            <v>583398</v>
          </cell>
          <cell r="AT35">
            <v>3556913</v>
          </cell>
          <cell r="AU35">
            <v>0</v>
          </cell>
          <cell r="AV35">
            <v>0</v>
          </cell>
          <cell r="AW35">
            <v>0</v>
          </cell>
          <cell r="AX35">
            <v>0</v>
          </cell>
          <cell r="AY35">
            <v>0</v>
          </cell>
          <cell r="AZ35">
            <v>0</v>
          </cell>
          <cell r="BA35">
            <v>457068</v>
          </cell>
          <cell r="BB35">
            <v>217348</v>
          </cell>
          <cell r="BC35">
            <v>14510</v>
          </cell>
          <cell r="BD35">
            <v>14760</v>
          </cell>
          <cell r="BE35">
            <v>22649</v>
          </cell>
          <cell r="BF35">
            <v>920</v>
          </cell>
          <cell r="BG35">
            <v>10</v>
          </cell>
          <cell r="BH35">
            <v>63</v>
          </cell>
          <cell r="BI35">
            <v>73</v>
          </cell>
          <cell r="BJ35">
            <v>300</v>
          </cell>
          <cell r="BK35">
            <v>14300</v>
          </cell>
          <cell r="BL35">
            <v>486111</v>
          </cell>
          <cell r="BM35">
            <v>157664</v>
          </cell>
          <cell r="BN35">
            <v>104815</v>
          </cell>
          <cell r="BO35">
            <v>933512</v>
          </cell>
          <cell r="BP35">
            <v>413207</v>
          </cell>
          <cell r="BQ35">
            <v>66433</v>
          </cell>
          <cell r="BR35">
            <v>322</v>
          </cell>
          <cell r="BS35">
            <v>1282</v>
          </cell>
          <cell r="BT35">
            <v>3243</v>
          </cell>
          <cell r="BU35">
            <v>1753</v>
          </cell>
          <cell r="BV35">
            <v>252</v>
          </cell>
          <cell r="BW35">
            <v>77031</v>
          </cell>
          <cell r="BX35">
            <v>60781</v>
          </cell>
          <cell r="BY35">
            <v>5532</v>
          </cell>
          <cell r="BZ35">
            <v>69</v>
          </cell>
          <cell r="CA35">
            <v>109984</v>
          </cell>
          <cell r="CB35">
            <v>58578</v>
          </cell>
        </row>
        <row r="36">
          <cell r="A36" t="str">
            <v>NC0099</v>
          </cell>
          <cell r="B36" t="str">
            <v>00</v>
          </cell>
          <cell r="C36" t="str">
            <v>00</v>
          </cell>
          <cell r="D36" t="str">
            <v>00</v>
          </cell>
          <cell r="E36" t="str">
            <v>-3</v>
          </cell>
          <cell r="F36" t="str">
            <v>-3</v>
          </cell>
          <cell r="G36" t="str">
            <v>M-WASHINGTON</v>
          </cell>
          <cell r="H36" t="str">
            <v>GEORGE H. AND LAURA E. BROWN PUBLIC LIBRARY</v>
          </cell>
          <cell r="I36" t="str">
            <v>122 VAN NORDEN ST</v>
          </cell>
          <cell r="J36" t="str">
            <v>WASHINGTON</v>
          </cell>
          <cell r="K36" t="str">
            <v>27889</v>
          </cell>
          <cell r="L36" t="str">
            <v>122 VAN NORDEN ST</v>
          </cell>
          <cell r="M36" t="str">
            <v>WASHINGTON</v>
          </cell>
          <cell r="N36" t="str">
            <v>27889</v>
          </cell>
          <cell r="O36" t="str">
            <v>BEAUFORT</v>
          </cell>
          <cell r="P36" t="str">
            <v>2529759356</v>
          </cell>
          <cell r="Q36" t="str">
            <v>NO</v>
          </cell>
          <cell r="R36" t="str">
            <v>CI</v>
          </cell>
          <cell r="S36" t="str">
            <v>SO</v>
          </cell>
          <cell r="T36" t="str">
            <v>Y</v>
          </cell>
          <cell r="U36" t="str">
            <v>CI1</v>
          </cell>
          <cell r="V36" t="str">
            <v>N</v>
          </cell>
          <cell r="W36" t="str">
            <v>07/01/2014</v>
          </cell>
          <cell r="X36" t="str">
            <v>06/30/2015</v>
          </cell>
          <cell r="Y36">
            <v>9643</v>
          </cell>
          <cell r="Z36">
            <v>1</v>
          </cell>
          <cell r="AA36">
            <v>0</v>
          </cell>
          <cell r="AB36">
            <v>0</v>
          </cell>
          <cell r="AC36">
            <v>0</v>
          </cell>
          <cell r="AD36">
            <v>1</v>
          </cell>
          <cell r="AE36">
            <v>5.5</v>
          </cell>
          <cell r="AF36">
            <v>6.5</v>
          </cell>
          <cell r="AG36">
            <v>395640</v>
          </cell>
          <cell r="AH36">
            <v>8696</v>
          </cell>
          <cell r="AI36">
            <v>0</v>
          </cell>
          <cell r="AJ36">
            <v>26275</v>
          </cell>
          <cell r="AK36">
            <v>430611</v>
          </cell>
          <cell r="AL36">
            <v>211923</v>
          </cell>
          <cell r="AM36">
            <v>68425</v>
          </cell>
          <cell r="AN36">
            <v>280348</v>
          </cell>
          <cell r="AO36">
            <v>50641</v>
          </cell>
          <cell r="AP36">
            <v>4500</v>
          </cell>
          <cell r="AQ36">
            <v>6821</v>
          </cell>
          <cell r="AR36">
            <v>61962</v>
          </cell>
          <cell r="AS36">
            <v>113296</v>
          </cell>
          <cell r="AT36">
            <v>455606</v>
          </cell>
          <cell r="AU36">
            <v>0</v>
          </cell>
          <cell r="AV36">
            <v>0</v>
          </cell>
          <cell r="AW36">
            <v>0</v>
          </cell>
          <cell r="AX36">
            <v>0</v>
          </cell>
          <cell r="AY36">
            <v>0</v>
          </cell>
          <cell r="AZ36">
            <v>0</v>
          </cell>
          <cell r="BA36">
            <v>53049</v>
          </cell>
          <cell r="BB36">
            <v>211026</v>
          </cell>
          <cell r="BC36">
            <v>2962</v>
          </cell>
          <cell r="BD36">
            <v>3662</v>
          </cell>
          <cell r="BE36">
            <v>3721</v>
          </cell>
          <cell r="BF36">
            <v>743</v>
          </cell>
          <cell r="BG36">
            <v>1</v>
          </cell>
          <cell r="BH36">
            <v>63</v>
          </cell>
          <cell r="BI36">
            <v>64</v>
          </cell>
          <cell r="BJ36">
            <v>50</v>
          </cell>
          <cell r="BK36">
            <v>2845</v>
          </cell>
          <cell r="BL36">
            <v>101155</v>
          </cell>
          <cell r="BM36">
            <v>14767</v>
          </cell>
          <cell r="BN36">
            <v>15618</v>
          </cell>
          <cell r="BO36">
            <v>260204</v>
          </cell>
          <cell r="BP36">
            <v>53635</v>
          </cell>
          <cell r="BQ36">
            <v>5727</v>
          </cell>
          <cell r="BR36">
            <v>265</v>
          </cell>
          <cell r="BS36">
            <v>88</v>
          </cell>
          <cell r="BT36">
            <v>150</v>
          </cell>
          <cell r="BU36">
            <v>136</v>
          </cell>
          <cell r="BV36">
            <v>14</v>
          </cell>
          <cell r="BW36">
            <v>4192</v>
          </cell>
          <cell r="BX36">
            <v>3914</v>
          </cell>
          <cell r="BY36">
            <v>278</v>
          </cell>
          <cell r="BZ36">
            <v>16</v>
          </cell>
          <cell r="CA36">
            <v>13375</v>
          </cell>
          <cell r="CB36">
            <v>-1</v>
          </cell>
        </row>
        <row r="37">
          <cell r="A37" t="str">
            <v>NC0034</v>
          </cell>
          <cell r="B37" t="str">
            <v>00</v>
          </cell>
          <cell r="C37" t="str">
            <v>00</v>
          </cell>
          <cell r="D37" t="str">
            <v>00</v>
          </cell>
          <cell r="E37" t="str">
            <v>-3</v>
          </cell>
          <cell r="F37" t="str">
            <v>-3</v>
          </cell>
          <cell r="G37" t="str">
            <v>C-GRANVILLE</v>
          </cell>
          <cell r="H37" t="str">
            <v>GRANVILLE COUNTY LIBRARY SYSTEM</v>
          </cell>
          <cell r="I37" t="str">
            <v>210 MAIN ST</v>
          </cell>
          <cell r="J37" t="str">
            <v>OXFORD</v>
          </cell>
          <cell r="K37" t="str">
            <v>27565</v>
          </cell>
          <cell r="L37" t="str">
            <v>PO BOX 339</v>
          </cell>
          <cell r="M37" t="str">
            <v>OXFORD</v>
          </cell>
          <cell r="N37" t="str">
            <v>27565</v>
          </cell>
          <cell r="O37" t="str">
            <v>GRANVILLE</v>
          </cell>
          <cell r="P37" t="str">
            <v>9196931121</v>
          </cell>
          <cell r="Q37" t="str">
            <v>NO</v>
          </cell>
          <cell r="R37" t="str">
            <v>CO</v>
          </cell>
          <cell r="S37" t="str">
            <v>MO</v>
          </cell>
          <cell r="T37" t="str">
            <v>Y</v>
          </cell>
          <cell r="U37" t="str">
            <v>CO1</v>
          </cell>
          <cell r="V37" t="str">
            <v>N</v>
          </cell>
          <cell r="W37" t="str">
            <v>07/01/2014</v>
          </cell>
          <cell r="X37" t="str">
            <v>06/30/2015</v>
          </cell>
          <cell r="Y37">
            <v>58104</v>
          </cell>
          <cell r="Z37">
            <v>1</v>
          </cell>
          <cell r="AA37">
            <v>3</v>
          </cell>
          <cell r="AB37">
            <v>0</v>
          </cell>
          <cell r="AC37">
            <v>4</v>
          </cell>
          <cell r="AD37">
            <v>4</v>
          </cell>
          <cell r="AE37">
            <v>18.5</v>
          </cell>
          <cell r="AF37">
            <v>22.5</v>
          </cell>
          <cell r="AG37">
            <v>1010438</v>
          </cell>
          <cell r="AH37">
            <v>104517</v>
          </cell>
          <cell r="AI37">
            <v>4445</v>
          </cell>
          <cell r="AJ37">
            <v>43001</v>
          </cell>
          <cell r="AK37">
            <v>1162401</v>
          </cell>
          <cell r="AL37">
            <v>488571</v>
          </cell>
          <cell r="AM37">
            <v>141156</v>
          </cell>
          <cell r="AN37">
            <v>629727</v>
          </cell>
          <cell r="AO37">
            <v>103906</v>
          </cell>
          <cell r="AP37">
            <v>26882</v>
          </cell>
          <cell r="AQ37">
            <v>16001</v>
          </cell>
          <cell r="AR37">
            <v>146789</v>
          </cell>
          <cell r="AS37">
            <v>150501</v>
          </cell>
          <cell r="AT37">
            <v>927017</v>
          </cell>
          <cell r="BA37">
            <v>134055</v>
          </cell>
          <cell r="BB37">
            <v>210074</v>
          </cell>
          <cell r="BC37">
            <v>4644</v>
          </cell>
          <cell r="BD37">
            <v>8858</v>
          </cell>
          <cell r="BE37">
            <v>7501</v>
          </cell>
          <cell r="BF37">
            <v>743</v>
          </cell>
          <cell r="BG37">
            <v>5</v>
          </cell>
          <cell r="BH37">
            <v>63</v>
          </cell>
          <cell r="BI37">
            <v>68</v>
          </cell>
          <cell r="BJ37">
            <v>170</v>
          </cell>
          <cell r="BK37">
            <v>7644</v>
          </cell>
          <cell r="BL37">
            <v>197721</v>
          </cell>
          <cell r="BM37">
            <v>12076</v>
          </cell>
          <cell r="BN37">
            <v>52299</v>
          </cell>
          <cell r="BO37">
            <v>126891</v>
          </cell>
          <cell r="BP37">
            <v>50970</v>
          </cell>
          <cell r="BQ37">
            <v>11491</v>
          </cell>
          <cell r="BR37">
            <v>25</v>
          </cell>
          <cell r="BS37">
            <v>75</v>
          </cell>
          <cell r="BT37">
            <v>348</v>
          </cell>
          <cell r="BU37">
            <v>176</v>
          </cell>
          <cell r="BV37">
            <v>64</v>
          </cell>
          <cell r="BW37">
            <v>8032</v>
          </cell>
          <cell r="BX37">
            <v>5111</v>
          </cell>
          <cell r="BY37">
            <v>1184</v>
          </cell>
          <cell r="BZ37">
            <v>46</v>
          </cell>
          <cell r="CA37">
            <v>54830</v>
          </cell>
          <cell r="CB37">
            <v>-1</v>
          </cell>
        </row>
        <row r="38">
          <cell r="A38" t="str">
            <v>NC0035</v>
          </cell>
          <cell r="B38" t="str">
            <v>00</v>
          </cell>
          <cell r="C38" t="str">
            <v>00</v>
          </cell>
          <cell r="D38" t="str">
            <v>00</v>
          </cell>
          <cell r="E38" t="str">
            <v>-3</v>
          </cell>
          <cell r="F38" t="str">
            <v>-3</v>
          </cell>
          <cell r="G38" t="str">
            <v>C-GUILFORD</v>
          </cell>
          <cell r="H38" t="str">
            <v>GREENSBORO PUBLIC LIBRARY</v>
          </cell>
          <cell r="I38" t="str">
            <v>219 N CHURCH ST</v>
          </cell>
          <cell r="J38" t="str">
            <v>GREENSBORO</v>
          </cell>
          <cell r="K38" t="str">
            <v>27401</v>
          </cell>
          <cell r="L38" t="str">
            <v>PO BOX 3178</v>
          </cell>
          <cell r="M38" t="str">
            <v>GREENSBORO</v>
          </cell>
          <cell r="N38" t="str">
            <v>27402</v>
          </cell>
          <cell r="O38" t="str">
            <v>GUILFORD</v>
          </cell>
          <cell r="P38" t="str">
            <v>3363732716</v>
          </cell>
          <cell r="Q38" t="str">
            <v>NO</v>
          </cell>
          <cell r="R38" t="str">
            <v>CI</v>
          </cell>
          <cell r="S38" t="str">
            <v>MO</v>
          </cell>
          <cell r="T38" t="str">
            <v>Y</v>
          </cell>
          <cell r="U38" t="str">
            <v>CO2</v>
          </cell>
          <cell r="V38" t="str">
            <v>N</v>
          </cell>
          <cell r="W38" t="str">
            <v>07/01/2014</v>
          </cell>
          <cell r="X38" t="str">
            <v>06/30/2015</v>
          </cell>
          <cell r="Y38">
            <v>403721</v>
          </cell>
          <cell r="Z38">
            <v>1</v>
          </cell>
          <cell r="AA38">
            <v>7</v>
          </cell>
          <cell r="AB38">
            <v>0</v>
          </cell>
          <cell r="AC38">
            <v>28</v>
          </cell>
          <cell r="AD38">
            <v>28</v>
          </cell>
          <cell r="AE38">
            <v>69</v>
          </cell>
          <cell r="AF38">
            <v>97</v>
          </cell>
          <cell r="AG38">
            <v>8071059</v>
          </cell>
          <cell r="AH38">
            <v>317534</v>
          </cell>
          <cell r="AI38">
            <v>0</v>
          </cell>
          <cell r="AJ38">
            <v>234730</v>
          </cell>
          <cell r="AK38">
            <v>8623323</v>
          </cell>
          <cell r="AL38">
            <v>4100753</v>
          </cell>
          <cell r="AM38">
            <v>1429520</v>
          </cell>
          <cell r="AN38">
            <v>5530273</v>
          </cell>
          <cell r="AO38">
            <v>529292</v>
          </cell>
          <cell r="AP38">
            <v>382387</v>
          </cell>
          <cell r="AQ38">
            <v>201498</v>
          </cell>
          <cell r="AR38">
            <v>1113177</v>
          </cell>
          <cell r="AS38">
            <v>1508857</v>
          </cell>
          <cell r="AT38">
            <v>8152307</v>
          </cell>
          <cell r="AU38">
            <v>0</v>
          </cell>
          <cell r="AV38">
            <v>0</v>
          </cell>
          <cell r="AW38">
            <v>0</v>
          </cell>
          <cell r="AX38">
            <v>0</v>
          </cell>
          <cell r="AY38">
            <v>0</v>
          </cell>
          <cell r="AZ38">
            <v>14045</v>
          </cell>
          <cell r="BA38">
            <v>525309</v>
          </cell>
          <cell r="BB38">
            <v>248816</v>
          </cell>
          <cell r="BC38">
            <v>21190</v>
          </cell>
          <cell r="BD38">
            <v>22118</v>
          </cell>
          <cell r="BE38">
            <v>51260</v>
          </cell>
          <cell r="BF38">
            <v>1053</v>
          </cell>
          <cell r="BG38">
            <v>14</v>
          </cell>
          <cell r="BH38">
            <v>63</v>
          </cell>
          <cell r="BI38">
            <v>77</v>
          </cell>
          <cell r="BJ38">
            <v>742</v>
          </cell>
          <cell r="BK38">
            <v>28391</v>
          </cell>
          <cell r="BL38">
            <v>2840412</v>
          </cell>
          <cell r="BM38">
            <v>345072</v>
          </cell>
          <cell r="BN38">
            <v>250154</v>
          </cell>
          <cell r="BO38">
            <v>1828111</v>
          </cell>
          <cell r="BP38">
            <v>749950</v>
          </cell>
          <cell r="BQ38">
            <v>233972</v>
          </cell>
          <cell r="BR38">
            <v>728</v>
          </cell>
          <cell r="BS38">
            <v>518</v>
          </cell>
          <cell r="BT38">
            <v>3893</v>
          </cell>
          <cell r="BU38">
            <v>2237</v>
          </cell>
          <cell r="BV38">
            <v>404</v>
          </cell>
          <cell r="BW38">
            <v>81209</v>
          </cell>
          <cell r="BX38">
            <v>68223</v>
          </cell>
          <cell r="BY38">
            <v>3734</v>
          </cell>
          <cell r="BZ38">
            <v>247</v>
          </cell>
          <cell r="CA38">
            <v>452172</v>
          </cell>
          <cell r="CB38">
            <v>-1</v>
          </cell>
        </row>
        <row r="39">
          <cell r="A39" t="str">
            <v>NC0062</v>
          </cell>
          <cell r="B39" t="str">
            <v>00</v>
          </cell>
          <cell r="C39" t="str">
            <v>00</v>
          </cell>
          <cell r="D39" t="str">
            <v>00</v>
          </cell>
          <cell r="E39" t="str">
            <v>-3</v>
          </cell>
          <cell r="F39" t="str">
            <v>-3</v>
          </cell>
          <cell r="G39" t="str">
            <v>C-VANCE</v>
          </cell>
          <cell r="H39" t="str">
            <v>H. LESLIE PERRY MEMORIAL LIBRARY</v>
          </cell>
          <cell r="I39" t="str">
            <v>205 BRECKENRIDGE ST</v>
          </cell>
          <cell r="J39" t="str">
            <v>HENDERSON</v>
          </cell>
          <cell r="K39" t="str">
            <v>27536</v>
          </cell>
          <cell r="L39" t="str">
            <v>205 BRECKENRIDGE ST</v>
          </cell>
          <cell r="M39" t="str">
            <v>HENDERSON</v>
          </cell>
          <cell r="N39" t="str">
            <v>27536</v>
          </cell>
          <cell r="O39" t="str">
            <v>VANCE</v>
          </cell>
          <cell r="P39" t="str">
            <v>2524383316</v>
          </cell>
          <cell r="Q39" t="str">
            <v>NO</v>
          </cell>
          <cell r="R39" t="str">
            <v>NP</v>
          </cell>
          <cell r="S39" t="str">
            <v>SO</v>
          </cell>
          <cell r="T39" t="str">
            <v>Y</v>
          </cell>
          <cell r="U39" t="str">
            <v>CO1</v>
          </cell>
          <cell r="V39" t="str">
            <v>N</v>
          </cell>
          <cell r="W39" t="str">
            <v>07/01/2014</v>
          </cell>
          <cell r="X39" t="str">
            <v>06/30/2015</v>
          </cell>
          <cell r="Y39">
            <v>45077</v>
          </cell>
          <cell r="Z39">
            <v>1</v>
          </cell>
          <cell r="AA39">
            <v>0</v>
          </cell>
          <cell r="AB39">
            <v>0</v>
          </cell>
          <cell r="AC39">
            <v>3</v>
          </cell>
          <cell r="AD39">
            <v>3</v>
          </cell>
          <cell r="AE39">
            <v>12</v>
          </cell>
          <cell r="AF39">
            <v>15</v>
          </cell>
          <cell r="AG39">
            <v>749600</v>
          </cell>
          <cell r="AH39">
            <v>130499</v>
          </cell>
          <cell r="AI39">
            <v>0</v>
          </cell>
          <cell r="AJ39">
            <v>70622</v>
          </cell>
          <cell r="AK39">
            <v>950721</v>
          </cell>
          <cell r="AL39">
            <v>478985</v>
          </cell>
          <cell r="AM39">
            <v>156356</v>
          </cell>
          <cell r="AN39">
            <v>635341</v>
          </cell>
          <cell r="AO39">
            <v>43364</v>
          </cell>
          <cell r="AP39">
            <v>25690</v>
          </cell>
          <cell r="AQ39">
            <v>13194</v>
          </cell>
          <cell r="AR39">
            <v>82248</v>
          </cell>
          <cell r="AS39">
            <v>251497</v>
          </cell>
          <cell r="AT39">
            <v>969086</v>
          </cell>
          <cell r="AU39">
            <v>0</v>
          </cell>
          <cell r="AV39">
            <v>0</v>
          </cell>
          <cell r="AW39">
            <v>0</v>
          </cell>
          <cell r="AX39">
            <v>0</v>
          </cell>
          <cell r="AY39">
            <v>0</v>
          </cell>
          <cell r="AZ39">
            <v>0</v>
          </cell>
          <cell r="BA39">
            <v>98339</v>
          </cell>
          <cell r="BB39">
            <v>210074</v>
          </cell>
          <cell r="BC39">
            <v>2386</v>
          </cell>
          <cell r="BD39">
            <v>6957</v>
          </cell>
          <cell r="BE39">
            <v>1796</v>
          </cell>
          <cell r="BF39">
            <v>743</v>
          </cell>
          <cell r="BG39">
            <v>7</v>
          </cell>
          <cell r="BH39">
            <v>63</v>
          </cell>
          <cell r="BI39">
            <v>70</v>
          </cell>
          <cell r="BJ39">
            <v>102</v>
          </cell>
          <cell r="BK39">
            <v>2500</v>
          </cell>
          <cell r="BL39">
            <v>190000</v>
          </cell>
          <cell r="BM39">
            <v>33800</v>
          </cell>
          <cell r="BN39">
            <v>30212</v>
          </cell>
          <cell r="BO39">
            <v>92638</v>
          </cell>
          <cell r="BP39">
            <v>44989</v>
          </cell>
          <cell r="BQ39">
            <v>3580</v>
          </cell>
          <cell r="BR39">
            <v>69</v>
          </cell>
          <cell r="BS39">
            <v>117</v>
          </cell>
          <cell r="BT39">
            <v>307</v>
          </cell>
          <cell r="BU39">
            <v>200</v>
          </cell>
          <cell r="BV39">
            <v>50</v>
          </cell>
          <cell r="BW39">
            <v>8489</v>
          </cell>
          <cell r="BX39">
            <v>6300</v>
          </cell>
          <cell r="BY39">
            <v>200</v>
          </cell>
          <cell r="BZ39">
            <v>45</v>
          </cell>
          <cell r="CA39">
            <v>42178</v>
          </cell>
          <cell r="CB39">
            <v>-1</v>
          </cell>
        </row>
        <row r="40">
          <cell r="A40" t="str">
            <v>NC0036</v>
          </cell>
          <cell r="B40" t="str">
            <v>00</v>
          </cell>
          <cell r="C40" t="str">
            <v>00</v>
          </cell>
          <cell r="D40" t="str">
            <v>00</v>
          </cell>
          <cell r="E40" t="str">
            <v>-3</v>
          </cell>
          <cell r="F40" t="str">
            <v>-3</v>
          </cell>
          <cell r="G40" t="str">
            <v>C-HALIFAX</v>
          </cell>
          <cell r="H40" t="str">
            <v>HALIFAX COUNTY LIBRARY SYSTEM</v>
          </cell>
          <cell r="I40" t="str">
            <v>33 GRANVILLE ST</v>
          </cell>
          <cell r="J40" t="str">
            <v>HALIFAX</v>
          </cell>
          <cell r="K40" t="str">
            <v>27839</v>
          </cell>
          <cell r="L40" t="str">
            <v>PO BOX 97</v>
          </cell>
          <cell r="M40" t="str">
            <v>HALIFAX</v>
          </cell>
          <cell r="N40" t="str">
            <v>27839</v>
          </cell>
          <cell r="O40" t="str">
            <v>HALIFAX</v>
          </cell>
          <cell r="P40" t="str">
            <v>2525833631</v>
          </cell>
          <cell r="Q40" t="str">
            <v>NO</v>
          </cell>
          <cell r="R40" t="str">
            <v>CO</v>
          </cell>
          <cell r="S40" t="str">
            <v>MO</v>
          </cell>
          <cell r="T40" t="str">
            <v>Y</v>
          </cell>
          <cell r="U40" t="str">
            <v>CO2</v>
          </cell>
          <cell r="V40" t="str">
            <v>N</v>
          </cell>
          <cell r="W40" t="str">
            <v>07/01/2014</v>
          </cell>
          <cell r="X40" t="str">
            <v>06/30/2015</v>
          </cell>
          <cell r="Y40">
            <v>37798</v>
          </cell>
          <cell r="Z40">
            <v>1</v>
          </cell>
          <cell r="AA40">
            <v>4</v>
          </cell>
          <cell r="AB40">
            <v>0</v>
          </cell>
          <cell r="AC40">
            <v>1</v>
          </cell>
          <cell r="AD40">
            <v>1</v>
          </cell>
          <cell r="AE40">
            <v>9</v>
          </cell>
          <cell r="AF40">
            <v>10</v>
          </cell>
          <cell r="AG40">
            <v>484428</v>
          </cell>
          <cell r="AH40">
            <v>95184</v>
          </cell>
          <cell r="AI40">
            <v>4947</v>
          </cell>
          <cell r="AJ40">
            <v>11181</v>
          </cell>
          <cell r="AK40">
            <v>595740</v>
          </cell>
          <cell r="AL40">
            <v>357049</v>
          </cell>
          <cell r="AM40">
            <v>125469</v>
          </cell>
          <cell r="AN40">
            <v>482518</v>
          </cell>
          <cell r="AO40">
            <v>9303</v>
          </cell>
          <cell r="AP40">
            <v>1068</v>
          </cell>
          <cell r="AQ40">
            <v>0</v>
          </cell>
          <cell r="AR40">
            <v>10371</v>
          </cell>
          <cell r="AS40">
            <v>96618</v>
          </cell>
          <cell r="AT40">
            <v>589507</v>
          </cell>
          <cell r="AU40">
            <v>9859</v>
          </cell>
          <cell r="AV40">
            <v>0</v>
          </cell>
          <cell r="AW40">
            <v>0</v>
          </cell>
          <cell r="AX40">
            <v>0</v>
          </cell>
          <cell r="AY40">
            <v>9859</v>
          </cell>
          <cell r="AZ40">
            <v>6106</v>
          </cell>
          <cell r="BA40">
            <v>97021</v>
          </cell>
          <cell r="BB40">
            <v>195757</v>
          </cell>
          <cell r="BC40">
            <v>1033</v>
          </cell>
          <cell r="BD40">
            <v>2915</v>
          </cell>
          <cell r="BE40">
            <v>55</v>
          </cell>
          <cell r="BF40">
            <v>564</v>
          </cell>
          <cell r="BG40">
            <v>1</v>
          </cell>
          <cell r="BH40">
            <v>63</v>
          </cell>
          <cell r="BI40">
            <v>64</v>
          </cell>
          <cell r="BJ40">
            <v>15</v>
          </cell>
          <cell r="BK40">
            <v>12428</v>
          </cell>
          <cell r="BL40">
            <v>73267</v>
          </cell>
          <cell r="BM40">
            <v>40929</v>
          </cell>
          <cell r="BN40">
            <v>21018</v>
          </cell>
          <cell r="BO40">
            <v>84430</v>
          </cell>
          <cell r="BP40">
            <v>13686</v>
          </cell>
          <cell r="BQ40">
            <v>45</v>
          </cell>
          <cell r="BR40">
            <v>3</v>
          </cell>
          <cell r="BS40">
            <v>22</v>
          </cell>
          <cell r="BT40">
            <v>337</v>
          </cell>
          <cell r="BU40">
            <v>231</v>
          </cell>
          <cell r="BV40">
            <v>15</v>
          </cell>
          <cell r="BW40">
            <v>7173</v>
          </cell>
          <cell r="BX40">
            <v>5554</v>
          </cell>
          <cell r="BY40">
            <v>270</v>
          </cell>
          <cell r="BZ40">
            <v>59</v>
          </cell>
          <cell r="CA40">
            <v>36801</v>
          </cell>
          <cell r="CB40">
            <v>-1</v>
          </cell>
        </row>
        <row r="41">
          <cell r="A41" t="str">
            <v>NC0037</v>
          </cell>
          <cell r="B41" t="str">
            <v>00</v>
          </cell>
          <cell r="C41" t="str">
            <v>00</v>
          </cell>
          <cell r="D41" t="str">
            <v>00</v>
          </cell>
          <cell r="E41" t="str">
            <v>-3</v>
          </cell>
          <cell r="F41" t="str">
            <v>-3</v>
          </cell>
          <cell r="G41" t="str">
            <v>C-HARNETT</v>
          </cell>
          <cell r="H41" t="str">
            <v>HARNETT COUNTY PUBLIC LIBRARY</v>
          </cell>
          <cell r="I41" t="str">
            <v>601 S MAIN ST</v>
          </cell>
          <cell r="J41" t="str">
            <v>LILLINGTON</v>
          </cell>
          <cell r="K41" t="str">
            <v>27546</v>
          </cell>
          <cell r="L41" t="str">
            <v>PO BOX 1149</v>
          </cell>
          <cell r="M41" t="str">
            <v>LILLINGTON</v>
          </cell>
          <cell r="N41" t="str">
            <v>27546</v>
          </cell>
          <cell r="O41" t="str">
            <v>HARNETT</v>
          </cell>
          <cell r="P41" t="str">
            <v>9108933446</v>
          </cell>
          <cell r="Q41" t="str">
            <v>NO</v>
          </cell>
          <cell r="R41" t="str">
            <v>CO</v>
          </cell>
          <cell r="S41" t="str">
            <v>MO</v>
          </cell>
          <cell r="T41" t="str">
            <v>Y</v>
          </cell>
          <cell r="U41" t="str">
            <v>CO1</v>
          </cell>
          <cell r="V41" t="str">
            <v>N</v>
          </cell>
          <cell r="W41" t="str">
            <v>07/01/2014</v>
          </cell>
          <cell r="X41" t="str">
            <v>06/30/2015</v>
          </cell>
          <cell r="Y41">
            <v>125730</v>
          </cell>
          <cell r="Z41">
            <v>1</v>
          </cell>
          <cell r="AA41">
            <v>5</v>
          </cell>
          <cell r="AB41">
            <v>0</v>
          </cell>
          <cell r="AC41">
            <v>4</v>
          </cell>
          <cell r="AD41">
            <v>5</v>
          </cell>
          <cell r="AE41">
            <v>9.6</v>
          </cell>
          <cell r="AF41">
            <v>14.6</v>
          </cell>
          <cell r="AG41">
            <v>1450204</v>
          </cell>
          <cell r="AH41">
            <v>162717</v>
          </cell>
          <cell r="AI41">
            <v>17127</v>
          </cell>
          <cell r="AJ41">
            <v>16946</v>
          </cell>
          <cell r="AK41">
            <v>1646994</v>
          </cell>
          <cell r="AL41">
            <v>763413</v>
          </cell>
          <cell r="AM41">
            <v>306138</v>
          </cell>
          <cell r="AN41">
            <v>1069551</v>
          </cell>
          <cell r="AO41">
            <v>118847</v>
          </cell>
          <cell r="AP41">
            <v>39227</v>
          </cell>
          <cell r="AQ41">
            <v>13630</v>
          </cell>
          <cell r="AR41">
            <v>171704</v>
          </cell>
          <cell r="AS41">
            <v>258009</v>
          </cell>
          <cell r="AT41">
            <v>1499264</v>
          </cell>
          <cell r="AU41">
            <v>0</v>
          </cell>
          <cell r="AV41">
            <v>0</v>
          </cell>
          <cell r="AW41">
            <v>0</v>
          </cell>
          <cell r="AX41">
            <v>0</v>
          </cell>
          <cell r="AY41">
            <v>0</v>
          </cell>
          <cell r="AZ41">
            <v>0</v>
          </cell>
          <cell r="BA41">
            <v>206630</v>
          </cell>
          <cell r="BB41">
            <v>210446</v>
          </cell>
          <cell r="BC41">
            <v>7304</v>
          </cell>
          <cell r="BD41">
            <v>3915</v>
          </cell>
          <cell r="BE41">
            <v>10030</v>
          </cell>
          <cell r="BF41">
            <v>743</v>
          </cell>
          <cell r="BG41">
            <v>0</v>
          </cell>
          <cell r="BH41">
            <v>63</v>
          </cell>
          <cell r="BI41">
            <v>63</v>
          </cell>
          <cell r="BJ41">
            <v>110</v>
          </cell>
          <cell r="BK41">
            <v>10945</v>
          </cell>
          <cell r="BL41">
            <v>268901</v>
          </cell>
          <cell r="BM41">
            <v>11440</v>
          </cell>
          <cell r="BN41">
            <v>61291</v>
          </cell>
          <cell r="BO41">
            <v>344465</v>
          </cell>
          <cell r="BP41">
            <v>175087</v>
          </cell>
          <cell r="BQ41">
            <v>10266</v>
          </cell>
          <cell r="BR41">
            <v>23440</v>
          </cell>
          <cell r="BS41">
            <v>23546</v>
          </cell>
          <cell r="BT41">
            <v>656</v>
          </cell>
          <cell r="BU41">
            <v>549</v>
          </cell>
          <cell r="BV41">
            <v>61</v>
          </cell>
          <cell r="BW41">
            <v>15279</v>
          </cell>
          <cell r="BX41">
            <v>14567</v>
          </cell>
          <cell r="BY41">
            <v>209</v>
          </cell>
          <cell r="BZ41">
            <v>94</v>
          </cell>
          <cell r="CA41">
            <v>39696</v>
          </cell>
          <cell r="CB41">
            <v>-1</v>
          </cell>
        </row>
        <row r="42">
          <cell r="A42" t="str">
            <v>NC0102</v>
          </cell>
          <cell r="B42" t="str">
            <v>00</v>
          </cell>
          <cell r="C42" t="str">
            <v>00</v>
          </cell>
          <cell r="D42" t="str">
            <v>00</v>
          </cell>
          <cell r="E42" t="str">
            <v>-3</v>
          </cell>
          <cell r="F42" t="str">
            <v>-3</v>
          </cell>
          <cell r="G42" t="str">
            <v>M-NASHVILLE</v>
          </cell>
          <cell r="H42" t="str">
            <v>HAROLD D. COOLEY LIBRARY</v>
          </cell>
          <cell r="I42" t="str">
            <v>114 W CHURCH ST</v>
          </cell>
          <cell r="J42" t="str">
            <v>NASHVILLE</v>
          </cell>
          <cell r="K42" t="str">
            <v>27856</v>
          </cell>
          <cell r="L42" t="str">
            <v>114 W CHURCH ST</v>
          </cell>
          <cell r="M42" t="str">
            <v>NASHVILLE</v>
          </cell>
          <cell r="N42" t="str">
            <v>27856</v>
          </cell>
          <cell r="O42" t="str">
            <v>NASH</v>
          </cell>
          <cell r="P42" t="str">
            <v>2524592106</v>
          </cell>
          <cell r="Q42" t="str">
            <v>NO</v>
          </cell>
          <cell r="R42" t="str">
            <v>CI</v>
          </cell>
          <cell r="S42" t="str">
            <v>SO</v>
          </cell>
          <cell r="T42" t="str">
            <v>Y</v>
          </cell>
          <cell r="U42" t="str">
            <v>CI1</v>
          </cell>
          <cell r="V42" t="str">
            <v>N</v>
          </cell>
          <cell r="W42" t="str">
            <v>07/01/2014</v>
          </cell>
          <cell r="X42" t="str">
            <v>06/30/2015</v>
          </cell>
          <cell r="Y42">
            <v>5332</v>
          </cell>
          <cell r="Z42">
            <v>1</v>
          </cell>
          <cell r="AA42">
            <v>0</v>
          </cell>
          <cell r="AB42">
            <v>0</v>
          </cell>
          <cell r="AC42">
            <v>1</v>
          </cell>
          <cell r="AD42">
            <v>1</v>
          </cell>
          <cell r="AE42">
            <v>3</v>
          </cell>
          <cell r="AF42">
            <v>4</v>
          </cell>
          <cell r="AG42">
            <v>212154</v>
          </cell>
          <cell r="AH42">
            <v>4048</v>
          </cell>
          <cell r="AI42">
            <v>0</v>
          </cell>
          <cell r="AJ42">
            <v>0</v>
          </cell>
          <cell r="AK42">
            <v>216202</v>
          </cell>
          <cell r="AL42">
            <v>112180</v>
          </cell>
          <cell r="AM42">
            <v>32955</v>
          </cell>
          <cell r="AN42">
            <v>145135</v>
          </cell>
          <cell r="AO42">
            <v>13000</v>
          </cell>
          <cell r="AP42">
            <v>1500</v>
          </cell>
          <cell r="AQ42">
            <v>1500</v>
          </cell>
          <cell r="AR42">
            <v>16000</v>
          </cell>
          <cell r="AS42">
            <v>36500</v>
          </cell>
          <cell r="AT42">
            <v>197635</v>
          </cell>
          <cell r="AU42">
            <v>0</v>
          </cell>
          <cell r="AV42">
            <v>0</v>
          </cell>
          <cell r="AW42">
            <v>0</v>
          </cell>
          <cell r="AX42">
            <v>0</v>
          </cell>
          <cell r="AY42">
            <v>0</v>
          </cell>
          <cell r="AZ42">
            <v>0</v>
          </cell>
          <cell r="BA42">
            <v>19355</v>
          </cell>
          <cell r="BB42">
            <v>195757</v>
          </cell>
          <cell r="BC42">
            <v>374</v>
          </cell>
          <cell r="BD42">
            <v>2915</v>
          </cell>
          <cell r="BE42">
            <v>1510</v>
          </cell>
          <cell r="BF42">
            <v>564</v>
          </cell>
          <cell r="BG42">
            <v>0</v>
          </cell>
          <cell r="BH42">
            <v>63</v>
          </cell>
          <cell r="BI42">
            <v>63</v>
          </cell>
          <cell r="BJ42">
            <v>35</v>
          </cell>
          <cell r="BK42">
            <v>2652</v>
          </cell>
          <cell r="BL42">
            <v>56246</v>
          </cell>
          <cell r="BM42">
            <v>3452</v>
          </cell>
          <cell r="BN42">
            <v>7197</v>
          </cell>
          <cell r="BO42">
            <v>36547</v>
          </cell>
          <cell r="BP42">
            <v>15101</v>
          </cell>
          <cell r="BQ42">
            <v>13</v>
          </cell>
          <cell r="BR42">
            <v>0</v>
          </cell>
          <cell r="BS42">
            <v>4</v>
          </cell>
          <cell r="BT42">
            <v>109</v>
          </cell>
          <cell r="BU42">
            <v>63</v>
          </cell>
          <cell r="BV42">
            <v>0</v>
          </cell>
          <cell r="BW42">
            <v>2212</v>
          </cell>
          <cell r="BX42">
            <v>1060</v>
          </cell>
          <cell r="BY42">
            <v>0</v>
          </cell>
          <cell r="BZ42">
            <v>18</v>
          </cell>
          <cell r="CA42">
            <v>8957</v>
          </cell>
          <cell r="CB42">
            <v>-1</v>
          </cell>
        </row>
        <row r="43">
          <cell r="A43" t="str">
            <v>NC0038</v>
          </cell>
          <cell r="B43" t="str">
            <v>00</v>
          </cell>
          <cell r="C43" t="str">
            <v>00</v>
          </cell>
          <cell r="D43" t="str">
            <v>00</v>
          </cell>
          <cell r="E43" t="str">
            <v>-3</v>
          </cell>
          <cell r="F43" t="str">
            <v>-3</v>
          </cell>
          <cell r="G43" t="str">
            <v>C-HAYWOOD</v>
          </cell>
          <cell r="H43" t="str">
            <v>HAYWOOD COUNTY PUBLIC LIBRARY</v>
          </cell>
          <cell r="I43" t="str">
            <v>678 S HAYWOOD ST</v>
          </cell>
          <cell r="J43" t="str">
            <v>WAYNESVILLE</v>
          </cell>
          <cell r="K43" t="str">
            <v>28786</v>
          </cell>
          <cell r="L43" t="str">
            <v>678 S HAYWOOD ST</v>
          </cell>
          <cell r="M43" t="str">
            <v>WAYNESVILLE</v>
          </cell>
          <cell r="N43" t="str">
            <v>28786</v>
          </cell>
          <cell r="O43" t="str">
            <v>HAYWOOD</v>
          </cell>
          <cell r="P43" t="str">
            <v>8283562504</v>
          </cell>
          <cell r="Q43" t="str">
            <v>NO</v>
          </cell>
          <cell r="R43" t="str">
            <v>CO</v>
          </cell>
          <cell r="S43" t="str">
            <v>MO</v>
          </cell>
          <cell r="T43" t="str">
            <v>Y</v>
          </cell>
          <cell r="U43" t="str">
            <v>CO1</v>
          </cell>
          <cell r="V43" t="str">
            <v>N</v>
          </cell>
          <cell r="W43" t="str">
            <v>07/01/2014</v>
          </cell>
          <cell r="X43" t="str">
            <v>06/30/2015</v>
          </cell>
          <cell r="Y43">
            <v>59913</v>
          </cell>
          <cell r="Z43">
            <v>1</v>
          </cell>
          <cell r="AA43">
            <v>3</v>
          </cell>
          <cell r="AB43">
            <v>0</v>
          </cell>
          <cell r="AC43">
            <v>4</v>
          </cell>
          <cell r="AD43">
            <v>5</v>
          </cell>
          <cell r="AE43">
            <v>12</v>
          </cell>
          <cell r="AF43">
            <v>17</v>
          </cell>
          <cell r="AG43">
            <v>1224350</v>
          </cell>
          <cell r="AH43">
            <v>100904</v>
          </cell>
          <cell r="AI43">
            <v>65442</v>
          </cell>
          <cell r="AJ43">
            <v>0</v>
          </cell>
          <cell r="AK43">
            <v>1390696</v>
          </cell>
          <cell r="AL43">
            <v>702867</v>
          </cell>
          <cell r="AM43">
            <v>259711</v>
          </cell>
          <cell r="AN43">
            <v>962578</v>
          </cell>
          <cell r="AO43">
            <v>76650</v>
          </cell>
          <cell r="AP43">
            <v>35417</v>
          </cell>
          <cell r="AQ43">
            <v>36726</v>
          </cell>
          <cell r="AR43">
            <v>148793</v>
          </cell>
          <cell r="AS43">
            <v>182264</v>
          </cell>
          <cell r="AT43">
            <v>1293635</v>
          </cell>
          <cell r="AU43">
            <v>0</v>
          </cell>
          <cell r="AV43">
            <v>0</v>
          </cell>
          <cell r="AW43">
            <v>20580</v>
          </cell>
          <cell r="AX43">
            <v>22558</v>
          </cell>
          <cell r="AY43">
            <v>43138</v>
          </cell>
          <cell r="AZ43">
            <v>43094</v>
          </cell>
          <cell r="BA43">
            <v>131243</v>
          </cell>
          <cell r="BB43">
            <v>217021</v>
          </cell>
          <cell r="BC43">
            <v>8225</v>
          </cell>
          <cell r="BD43">
            <v>17173</v>
          </cell>
          <cell r="BE43">
            <v>6332</v>
          </cell>
          <cell r="BF43">
            <v>906</v>
          </cell>
          <cell r="BG43">
            <v>11</v>
          </cell>
          <cell r="BH43">
            <v>63</v>
          </cell>
          <cell r="BI43">
            <v>74</v>
          </cell>
          <cell r="BJ43">
            <v>245</v>
          </cell>
          <cell r="BK43">
            <v>7022</v>
          </cell>
          <cell r="BL43">
            <v>276941</v>
          </cell>
          <cell r="BM43">
            <v>-1</v>
          </cell>
          <cell r="BN43">
            <v>35589</v>
          </cell>
          <cell r="BO43">
            <v>375702</v>
          </cell>
          <cell r="BP43">
            <v>73150</v>
          </cell>
          <cell r="BQ43">
            <v>35041</v>
          </cell>
          <cell r="BR43">
            <v>16353</v>
          </cell>
          <cell r="BS43">
            <v>16488</v>
          </cell>
          <cell r="BT43">
            <v>945</v>
          </cell>
          <cell r="BU43">
            <v>501</v>
          </cell>
          <cell r="BV43">
            <v>52</v>
          </cell>
          <cell r="BW43">
            <v>12796</v>
          </cell>
          <cell r="BX43">
            <v>8669</v>
          </cell>
          <cell r="BY43">
            <v>400</v>
          </cell>
          <cell r="BZ43">
            <v>38</v>
          </cell>
          <cell r="CA43">
            <v>32925</v>
          </cell>
          <cell r="CB43">
            <v>4453</v>
          </cell>
        </row>
        <row r="44">
          <cell r="A44" t="str">
            <v>NC0039</v>
          </cell>
          <cell r="B44" t="str">
            <v>00</v>
          </cell>
          <cell r="C44" t="str">
            <v>00</v>
          </cell>
          <cell r="D44" t="str">
            <v>00</v>
          </cell>
          <cell r="E44" t="str">
            <v>-3</v>
          </cell>
          <cell r="F44" t="str">
            <v>-3</v>
          </cell>
          <cell r="G44" t="str">
            <v>C-HENDERSON</v>
          </cell>
          <cell r="H44" t="str">
            <v>HENDERSON COUNTY PUBLIC LIBRARY</v>
          </cell>
          <cell r="I44" t="str">
            <v>301 N WASHINGTON ST</v>
          </cell>
          <cell r="J44" t="str">
            <v>HENDERSONVILLE</v>
          </cell>
          <cell r="K44" t="str">
            <v>28739</v>
          </cell>
          <cell r="L44" t="str">
            <v>301 N WASHINGTON ST</v>
          </cell>
          <cell r="M44" t="str">
            <v>HENDERSONVILLE</v>
          </cell>
          <cell r="N44" t="str">
            <v>28739</v>
          </cell>
          <cell r="O44" t="str">
            <v>HENDERSON</v>
          </cell>
          <cell r="P44" t="str">
            <v>8286974725</v>
          </cell>
          <cell r="Q44" t="str">
            <v>NO</v>
          </cell>
          <cell r="R44" t="str">
            <v>CO</v>
          </cell>
          <cell r="S44" t="str">
            <v>MO</v>
          </cell>
          <cell r="T44" t="str">
            <v>Y</v>
          </cell>
          <cell r="U44" t="str">
            <v>CO1</v>
          </cell>
          <cell r="V44" t="str">
            <v>N</v>
          </cell>
          <cell r="W44" t="str">
            <v>07/01/2014</v>
          </cell>
          <cell r="X44" t="str">
            <v>06/30/2015</v>
          </cell>
          <cell r="Y44">
            <v>110897</v>
          </cell>
          <cell r="Z44">
            <v>1</v>
          </cell>
          <cell r="AA44">
            <v>5</v>
          </cell>
          <cell r="AB44">
            <v>0</v>
          </cell>
          <cell r="AC44">
            <v>10</v>
          </cell>
          <cell r="AD44">
            <v>10</v>
          </cell>
          <cell r="AE44">
            <v>27.36</v>
          </cell>
          <cell r="AF44">
            <v>37.36</v>
          </cell>
          <cell r="AG44">
            <v>2709894</v>
          </cell>
          <cell r="AH44">
            <v>129894</v>
          </cell>
          <cell r="AI44">
            <v>0</v>
          </cell>
          <cell r="AJ44">
            <v>88888</v>
          </cell>
          <cell r="AK44">
            <v>2928676</v>
          </cell>
          <cell r="AL44">
            <v>1467370</v>
          </cell>
          <cell r="AM44">
            <v>705641</v>
          </cell>
          <cell r="AN44">
            <v>2173011</v>
          </cell>
          <cell r="AO44">
            <v>341084</v>
          </cell>
          <cell r="AP44">
            <v>65000</v>
          </cell>
          <cell r="AQ44">
            <v>54500</v>
          </cell>
          <cell r="AR44">
            <v>460584</v>
          </cell>
          <cell r="AS44">
            <v>295081</v>
          </cell>
          <cell r="AT44">
            <v>2928676</v>
          </cell>
          <cell r="AU44">
            <v>0</v>
          </cell>
          <cell r="AV44">
            <v>0</v>
          </cell>
          <cell r="AW44">
            <v>0</v>
          </cell>
          <cell r="AX44">
            <v>0</v>
          </cell>
          <cell r="AY44">
            <v>0</v>
          </cell>
          <cell r="AZ44">
            <v>0</v>
          </cell>
          <cell r="BA44">
            <v>264762</v>
          </cell>
          <cell r="BB44">
            <v>218563</v>
          </cell>
          <cell r="BC44">
            <v>14275</v>
          </cell>
          <cell r="BD44">
            <v>15435</v>
          </cell>
          <cell r="BE44">
            <v>18041</v>
          </cell>
          <cell r="BF44">
            <v>906</v>
          </cell>
          <cell r="BG44">
            <v>9</v>
          </cell>
          <cell r="BH44">
            <v>63</v>
          </cell>
          <cell r="BI44">
            <v>72</v>
          </cell>
          <cell r="BJ44">
            <v>285</v>
          </cell>
          <cell r="BK44">
            <v>13556</v>
          </cell>
          <cell r="BL44">
            <v>566061</v>
          </cell>
          <cell r="BM44">
            <v>107837</v>
          </cell>
          <cell r="BN44">
            <v>62577</v>
          </cell>
          <cell r="BO44">
            <v>910636</v>
          </cell>
          <cell r="BP44">
            <v>217817</v>
          </cell>
          <cell r="BQ44">
            <v>65728</v>
          </cell>
          <cell r="BR44">
            <v>588</v>
          </cell>
          <cell r="BS44">
            <v>587</v>
          </cell>
          <cell r="BT44">
            <v>1056</v>
          </cell>
          <cell r="BU44">
            <v>606</v>
          </cell>
          <cell r="BV44">
            <v>71</v>
          </cell>
          <cell r="BW44">
            <v>23132</v>
          </cell>
          <cell r="BX44">
            <v>17448</v>
          </cell>
          <cell r="BY44">
            <v>914</v>
          </cell>
          <cell r="BZ44">
            <v>77</v>
          </cell>
          <cell r="CA44">
            <v>72904</v>
          </cell>
          <cell r="CB44">
            <v>20770</v>
          </cell>
        </row>
        <row r="45">
          <cell r="A45" t="str">
            <v>NC0079</v>
          </cell>
          <cell r="B45" t="str">
            <v>00</v>
          </cell>
          <cell r="C45" t="str">
            <v>00</v>
          </cell>
          <cell r="D45" t="str">
            <v>00</v>
          </cell>
          <cell r="E45" t="str">
            <v>-3</v>
          </cell>
          <cell r="F45" t="str">
            <v>-3</v>
          </cell>
          <cell r="G45" t="str">
            <v>M-HICKORY</v>
          </cell>
          <cell r="H45" t="str">
            <v>HICKORY PUBLIC LIBRARY</v>
          </cell>
          <cell r="I45" t="str">
            <v>375 3RD ST NE</v>
          </cell>
          <cell r="J45" t="str">
            <v>HICKORY</v>
          </cell>
          <cell r="K45" t="str">
            <v>28601</v>
          </cell>
          <cell r="L45" t="str">
            <v>375 3RD ST NE</v>
          </cell>
          <cell r="M45" t="str">
            <v>HICKORY</v>
          </cell>
          <cell r="N45" t="str">
            <v>28601</v>
          </cell>
          <cell r="O45" t="str">
            <v>CATAWBA</v>
          </cell>
          <cell r="P45" t="str">
            <v>8282612275</v>
          </cell>
          <cell r="Q45" t="str">
            <v>NO</v>
          </cell>
          <cell r="R45" t="str">
            <v>CI</v>
          </cell>
          <cell r="S45" t="str">
            <v>MO</v>
          </cell>
          <cell r="T45" t="str">
            <v>Y</v>
          </cell>
          <cell r="U45" t="str">
            <v>CI1</v>
          </cell>
          <cell r="V45" t="str">
            <v>N</v>
          </cell>
          <cell r="W45" t="str">
            <v>07/01/2014</v>
          </cell>
          <cell r="X45" t="str">
            <v>06/30/2015</v>
          </cell>
          <cell r="Y45">
            <v>40330</v>
          </cell>
          <cell r="Z45">
            <v>1</v>
          </cell>
          <cell r="AA45">
            <v>1</v>
          </cell>
          <cell r="AB45">
            <v>0</v>
          </cell>
          <cell r="AC45">
            <v>6.56</v>
          </cell>
          <cell r="AD45">
            <v>7.5</v>
          </cell>
          <cell r="AE45">
            <v>17.440000000000001</v>
          </cell>
          <cell r="AF45">
            <v>24.94</v>
          </cell>
          <cell r="AG45">
            <v>1872126</v>
          </cell>
          <cell r="AH45">
            <v>25493</v>
          </cell>
          <cell r="AI45">
            <v>16579</v>
          </cell>
          <cell r="AJ45">
            <v>171163</v>
          </cell>
          <cell r="AK45">
            <v>2085361</v>
          </cell>
          <cell r="AL45">
            <v>912968</v>
          </cell>
          <cell r="AM45">
            <v>221199</v>
          </cell>
          <cell r="AN45">
            <v>1134167</v>
          </cell>
          <cell r="AO45">
            <v>172269</v>
          </cell>
          <cell r="AP45">
            <v>28328</v>
          </cell>
          <cell r="AQ45">
            <v>50681</v>
          </cell>
          <cell r="AR45">
            <v>251278</v>
          </cell>
          <cell r="AS45">
            <v>441835</v>
          </cell>
          <cell r="AT45">
            <v>1827280</v>
          </cell>
          <cell r="AU45">
            <v>65725</v>
          </cell>
          <cell r="AV45">
            <v>0</v>
          </cell>
          <cell r="AW45">
            <v>0</v>
          </cell>
          <cell r="AX45">
            <v>0</v>
          </cell>
          <cell r="AY45">
            <v>65725</v>
          </cell>
          <cell r="AZ45">
            <v>52902</v>
          </cell>
          <cell r="BA45">
            <v>113793</v>
          </cell>
          <cell r="BB45">
            <v>217060</v>
          </cell>
          <cell r="BC45">
            <v>8307</v>
          </cell>
          <cell r="BD45">
            <v>34699</v>
          </cell>
          <cell r="BE45">
            <v>11700</v>
          </cell>
          <cell r="BF45">
            <v>7894</v>
          </cell>
          <cell r="BG45">
            <v>12</v>
          </cell>
          <cell r="BH45">
            <v>63</v>
          </cell>
          <cell r="BI45">
            <v>75</v>
          </cell>
          <cell r="BJ45">
            <v>350</v>
          </cell>
          <cell r="BK45">
            <v>6656</v>
          </cell>
          <cell r="BL45">
            <v>355456</v>
          </cell>
          <cell r="BM45">
            <v>50042</v>
          </cell>
          <cell r="BN45">
            <v>34193</v>
          </cell>
          <cell r="BO45">
            <v>369367</v>
          </cell>
          <cell r="BP45">
            <v>152568</v>
          </cell>
          <cell r="BQ45">
            <v>16219</v>
          </cell>
          <cell r="BR45">
            <v>208</v>
          </cell>
          <cell r="BS45">
            <v>211</v>
          </cell>
          <cell r="BT45">
            <v>881</v>
          </cell>
          <cell r="BU45">
            <v>627</v>
          </cell>
          <cell r="BV45">
            <v>10</v>
          </cell>
          <cell r="BW45">
            <v>23098</v>
          </cell>
          <cell r="BX45">
            <v>16372</v>
          </cell>
          <cell r="BY45">
            <v>362</v>
          </cell>
          <cell r="BZ45">
            <v>56</v>
          </cell>
          <cell r="CA45">
            <v>51702</v>
          </cell>
          <cell r="CB45">
            <v>-1</v>
          </cell>
        </row>
        <row r="46">
          <cell r="A46" t="str">
            <v>NC0080</v>
          </cell>
          <cell r="B46" t="str">
            <v>00</v>
          </cell>
          <cell r="C46" t="str">
            <v>00</v>
          </cell>
          <cell r="D46" t="str">
            <v>00</v>
          </cell>
          <cell r="E46" t="str">
            <v>-3</v>
          </cell>
          <cell r="F46" t="str">
            <v>-3</v>
          </cell>
          <cell r="G46" t="str">
            <v>M-HIGH POINT</v>
          </cell>
          <cell r="H46" t="str">
            <v>HIGH POINT PUBLIC LIBRARY</v>
          </cell>
          <cell r="I46" t="str">
            <v>901 N MAIN ST</v>
          </cell>
          <cell r="J46" t="str">
            <v>HIGH POINT</v>
          </cell>
          <cell r="K46" t="str">
            <v>27262</v>
          </cell>
          <cell r="L46" t="str">
            <v>PO BOX 2530</v>
          </cell>
          <cell r="M46" t="str">
            <v>HIGH POINT</v>
          </cell>
          <cell r="N46" t="str">
            <v>27261</v>
          </cell>
          <cell r="O46" t="str">
            <v>GUILFORD</v>
          </cell>
          <cell r="P46" t="str">
            <v>3368833694</v>
          </cell>
          <cell r="Q46" t="str">
            <v>NO</v>
          </cell>
          <cell r="R46" t="str">
            <v>CI</v>
          </cell>
          <cell r="S46" t="str">
            <v>MO</v>
          </cell>
          <cell r="T46" t="str">
            <v>Y</v>
          </cell>
          <cell r="U46" t="str">
            <v>CI1</v>
          </cell>
          <cell r="V46" t="str">
            <v>N</v>
          </cell>
          <cell r="W46" t="str">
            <v>07/01/2014</v>
          </cell>
          <cell r="X46" t="str">
            <v>06/30/2015</v>
          </cell>
          <cell r="Y46">
            <v>108552</v>
          </cell>
          <cell r="Z46">
            <v>1</v>
          </cell>
          <cell r="AA46">
            <v>0</v>
          </cell>
          <cell r="AB46">
            <v>1</v>
          </cell>
          <cell r="AC46">
            <v>15.75</v>
          </cell>
          <cell r="AD46">
            <v>15.75</v>
          </cell>
          <cell r="AE46">
            <v>50.25</v>
          </cell>
          <cell r="AF46">
            <v>66</v>
          </cell>
          <cell r="AG46">
            <v>4507903</v>
          </cell>
          <cell r="AH46">
            <v>78790</v>
          </cell>
          <cell r="AI46">
            <v>4400</v>
          </cell>
          <cell r="AJ46">
            <v>0</v>
          </cell>
          <cell r="AK46">
            <v>4591093</v>
          </cell>
          <cell r="AL46">
            <v>1734370</v>
          </cell>
          <cell r="AM46">
            <v>1072291</v>
          </cell>
          <cell r="AN46">
            <v>2806661</v>
          </cell>
          <cell r="AO46">
            <v>242625</v>
          </cell>
          <cell r="AP46">
            <v>92498</v>
          </cell>
          <cell r="AQ46">
            <v>81731</v>
          </cell>
          <cell r="AR46">
            <v>416854</v>
          </cell>
          <cell r="AS46">
            <v>1006358</v>
          </cell>
          <cell r="AT46">
            <v>4229873</v>
          </cell>
          <cell r="AU46">
            <v>0</v>
          </cell>
          <cell r="AV46">
            <v>0</v>
          </cell>
          <cell r="AW46">
            <v>0</v>
          </cell>
          <cell r="AX46">
            <v>0</v>
          </cell>
          <cell r="AY46">
            <v>0</v>
          </cell>
          <cell r="AZ46">
            <v>0</v>
          </cell>
          <cell r="BA46">
            <v>258820</v>
          </cell>
          <cell r="BB46">
            <v>243655</v>
          </cell>
          <cell r="BC46">
            <v>10041</v>
          </cell>
          <cell r="BD46">
            <v>15536</v>
          </cell>
          <cell r="BE46">
            <v>18230</v>
          </cell>
          <cell r="BF46">
            <v>1249</v>
          </cell>
          <cell r="BG46">
            <v>22</v>
          </cell>
          <cell r="BH46">
            <v>63</v>
          </cell>
          <cell r="BI46">
            <v>85</v>
          </cell>
          <cell r="BJ46">
            <v>752</v>
          </cell>
          <cell r="BK46">
            <v>3081</v>
          </cell>
          <cell r="BL46">
            <v>353617</v>
          </cell>
          <cell r="BM46">
            <v>105003</v>
          </cell>
          <cell r="BN46">
            <v>87586</v>
          </cell>
          <cell r="BO46">
            <v>701395</v>
          </cell>
          <cell r="BP46">
            <v>177520</v>
          </cell>
          <cell r="BQ46">
            <v>41988</v>
          </cell>
          <cell r="BR46">
            <v>1381</v>
          </cell>
          <cell r="BS46">
            <v>676</v>
          </cell>
          <cell r="BT46">
            <v>3989</v>
          </cell>
          <cell r="BU46">
            <v>2133</v>
          </cell>
          <cell r="BV46">
            <v>8</v>
          </cell>
          <cell r="BW46">
            <v>36453</v>
          </cell>
          <cell r="BX46">
            <v>29071</v>
          </cell>
          <cell r="BY46">
            <v>156</v>
          </cell>
          <cell r="BZ46">
            <v>96</v>
          </cell>
          <cell r="CA46">
            <v>71649</v>
          </cell>
          <cell r="CB46">
            <v>17823</v>
          </cell>
        </row>
        <row r="47">
          <cell r="A47" t="str">
            <v>NC0040</v>
          </cell>
          <cell r="B47" t="str">
            <v>00</v>
          </cell>
          <cell r="C47" t="str">
            <v>00</v>
          </cell>
          <cell r="D47" t="str">
            <v>00</v>
          </cell>
          <cell r="E47" t="str">
            <v>-3</v>
          </cell>
          <cell r="F47" t="str">
            <v>-3</v>
          </cell>
          <cell r="G47" t="str">
            <v>C-IREDELL</v>
          </cell>
          <cell r="H47" t="str">
            <v>IREDELL COUNTY LIBRARY</v>
          </cell>
          <cell r="I47" t="str">
            <v>201 N TRADD ST</v>
          </cell>
          <cell r="J47" t="str">
            <v>STATESVILLE</v>
          </cell>
          <cell r="K47" t="str">
            <v>28677</v>
          </cell>
          <cell r="L47" t="str">
            <v>PO BOX 1810</v>
          </cell>
          <cell r="M47" t="str">
            <v>STATESVILLE</v>
          </cell>
          <cell r="N47" t="str">
            <v>28677</v>
          </cell>
          <cell r="O47" t="str">
            <v>IREDELL</v>
          </cell>
          <cell r="P47" t="str">
            <v>7048783092</v>
          </cell>
          <cell r="Q47" t="str">
            <v>NO</v>
          </cell>
          <cell r="R47" t="str">
            <v>CO</v>
          </cell>
          <cell r="S47" t="str">
            <v>MO</v>
          </cell>
          <cell r="T47" t="str">
            <v>Y</v>
          </cell>
          <cell r="U47" t="str">
            <v>CO2</v>
          </cell>
          <cell r="V47" t="str">
            <v>N</v>
          </cell>
          <cell r="W47" t="str">
            <v>07/01/2014</v>
          </cell>
          <cell r="X47" t="str">
            <v>06/30/2015</v>
          </cell>
          <cell r="Y47">
            <v>130766</v>
          </cell>
          <cell r="Z47">
            <v>1</v>
          </cell>
          <cell r="AA47">
            <v>2</v>
          </cell>
          <cell r="AB47">
            <v>0</v>
          </cell>
          <cell r="AC47">
            <v>6</v>
          </cell>
          <cell r="AD47">
            <v>7</v>
          </cell>
          <cell r="AE47">
            <v>21.9</v>
          </cell>
          <cell r="AF47">
            <v>28.9</v>
          </cell>
          <cell r="AG47">
            <v>2012024</v>
          </cell>
          <cell r="AH47">
            <v>142909</v>
          </cell>
          <cell r="AI47">
            <v>2400</v>
          </cell>
          <cell r="AJ47">
            <v>0</v>
          </cell>
          <cell r="AK47">
            <v>2157333</v>
          </cell>
          <cell r="AL47">
            <v>1119790</v>
          </cell>
          <cell r="AM47">
            <v>446419</v>
          </cell>
          <cell r="AN47">
            <v>1566209</v>
          </cell>
          <cell r="AO47">
            <v>260136</v>
          </cell>
          <cell r="AP47">
            <v>73414</v>
          </cell>
          <cell r="AQ47">
            <v>0</v>
          </cell>
          <cell r="AR47">
            <v>333550</v>
          </cell>
          <cell r="AS47">
            <v>257574</v>
          </cell>
          <cell r="AT47">
            <v>2157333</v>
          </cell>
          <cell r="AU47">
            <v>0</v>
          </cell>
          <cell r="AV47">
            <v>0</v>
          </cell>
          <cell r="AW47">
            <v>0</v>
          </cell>
          <cell r="AX47">
            <v>0</v>
          </cell>
          <cell r="AY47">
            <v>0</v>
          </cell>
          <cell r="AZ47">
            <v>0</v>
          </cell>
          <cell r="BA47">
            <v>198436</v>
          </cell>
          <cell r="BB47">
            <v>201168</v>
          </cell>
          <cell r="BC47">
            <v>7100</v>
          </cell>
          <cell r="BD47">
            <v>3477</v>
          </cell>
          <cell r="BE47">
            <v>0</v>
          </cell>
          <cell r="BF47">
            <v>785</v>
          </cell>
          <cell r="BG47">
            <v>11</v>
          </cell>
          <cell r="BH47">
            <v>63</v>
          </cell>
          <cell r="BI47">
            <v>74</v>
          </cell>
          <cell r="BJ47">
            <v>91</v>
          </cell>
          <cell r="BK47">
            <v>9048</v>
          </cell>
          <cell r="BL47">
            <v>270496</v>
          </cell>
          <cell r="BM47">
            <v>59406</v>
          </cell>
          <cell r="BN47">
            <v>26274</v>
          </cell>
          <cell r="BO47">
            <v>421419</v>
          </cell>
          <cell r="BP47">
            <v>172114</v>
          </cell>
          <cell r="BQ47">
            <v>25224</v>
          </cell>
          <cell r="BR47">
            <v>99</v>
          </cell>
          <cell r="BS47">
            <v>71</v>
          </cell>
          <cell r="BT47">
            <v>837</v>
          </cell>
          <cell r="BU47">
            <v>390</v>
          </cell>
          <cell r="BV47">
            <v>175</v>
          </cell>
          <cell r="BW47">
            <v>16829</v>
          </cell>
          <cell r="BX47">
            <v>12083</v>
          </cell>
          <cell r="BY47">
            <v>1026</v>
          </cell>
          <cell r="BZ47">
            <v>64</v>
          </cell>
          <cell r="CA47">
            <v>75900</v>
          </cell>
          <cell r="CB47">
            <v>44070</v>
          </cell>
        </row>
        <row r="48">
          <cell r="A48" t="str">
            <v>NC0100</v>
          </cell>
          <cell r="B48" t="str">
            <v>00</v>
          </cell>
          <cell r="C48" t="str">
            <v>00</v>
          </cell>
          <cell r="D48" t="str">
            <v>00</v>
          </cell>
          <cell r="E48" t="str">
            <v>-3</v>
          </cell>
          <cell r="F48" t="str">
            <v>-3</v>
          </cell>
          <cell r="G48" t="str">
            <v>M-KINGS MOUNTAIN</v>
          </cell>
          <cell r="H48" t="str">
            <v>JACOB MAUNEY MEMORIAL LIBRARY</v>
          </cell>
          <cell r="I48" t="str">
            <v>100 S PIEDMONT AVE</v>
          </cell>
          <cell r="J48" t="str">
            <v>KINGS MOUNTAIN</v>
          </cell>
          <cell r="K48" t="str">
            <v>28086</v>
          </cell>
          <cell r="L48" t="str">
            <v>100 S PIEDMONT AVE</v>
          </cell>
          <cell r="M48" t="str">
            <v>KINGS MOUNTAIN</v>
          </cell>
          <cell r="N48" t="str">
            <v>28086</v>
          </cell>
          <cell r="O48" t="str">
            <v>CLEVELAND</v>
          </cell>
          <cell r="P48" t="str">
            <v>7047392371</v>
          </cell>
          <cell r="Q48" t="str">
            <v>NO</v>
          </cell>
          <cell r="R48" t="str">
            <v>CI</v>
          </cell>
          <cell r="S48" t="str">
            <v>SO</v>
          </cell>
          <cell r="T48" t="str">
            <v>Y</v>
          </cell>
          <cell r="U48" t="str">
            <v>CI1</v>
          </cell>
          <cell r="V48" t="str">
            <v>N</v>
          </cell>
          <cell r="W48" t="str">
            <v>07/01/2014</v>
          </cell>
          <cell r="X48" t="str">
            <v>06/30/2015</v>
          </cell>
          <cell r="Y48">
            <v>10632</v>
          </cell>
          <cell r="Z48">
            <v>1</v>
          </cell>
          <cell r="AA48">
            <v>0</v>
          </cell>
          <cell r="AB48">
            <v>0</v>
          </cell>
          <cell r="AC48">
            <v>2</v>
          </cell>
          <cell r="AD48">
            <v>3</v>
          </cell>
          <cell r="AE48">
            <v>5.5</v>
          </cell>
          <cell r="AF48">
            <v>8.5</v>
          </cell>
          <cell r="AG48">
            <v>628191</v>
          </cell>
          <cell r="AH48">
            <v>8783</v>
          </cell>
          <cell r="AI48">
            <v>50294</v>
          </cell>
          <cell r="AJ48">
            <v>0</v>
          </cell>
          <cell r="AK48">
            <v>687268</v>
          </cell>
          <cell r="AL48">
            <v>249921</v>
          </cell>
          <cell r="AM48">
            <v>100389</v>
          </cell>
          <cell r="AN48">
            <v>350310</v>
          </cell>
          <cell r="AO48">
            <v>47172</v>
          </cell>
          <cell r="AP48">
            <v>24215</v>
          </cell>
          <cell r="AQ48">
            <v>3500</v>
          </cell>
          <cell r="AR48">
            <v>74887</v>
          </cell>
          <cell r="AS48">
            <v>195795</v>
          </cell>
          <cell r="AT48">
            <v>620992</v>
          </cell>
          <cell r="AU48">
            <v>10683</v>
          </cell>
          <cell r="AV48">
            <v>0</v>
          </cell>
          <cell r="AW48">
            <v>0</v>
          </cell>
          <cell r="AX48">
            <v>0</v>
          </cell>
          <cell r="AY48">
            <v>10683</v>
          </cell>
          <cell r="AZ48">
            <v>0</v>
          </cell>
          <cell r="BA48">
            <v>46668</v>
          </cell>
          <cell r="BB48">
            <v>210074</v>
          </cell>
          <cell r="BC48">
            <v>1519</v>
          </cell>
          <cell r="BD48">
            <v>10470</v>
          </cell>
          <cell r="BE48">
            <v>3424</v>
          </cell>
          <cell r="BF48">
            <v>743</v>
          </cell>
          <cell r="BG48">
            <v>12</v>
          </cell>
          <cell r="BH48">
            <v>63</v>
          </cell>
          <cell r="BI48">
            <v>75</v>
          </cell>
          <cell r="BJ48">
            <v>82</v>
          </cell>
          <cell r="BK48">
            <v>2704</v>
          </cell>
          <cell r="BL48">
            <v>100149</v>
          </cell>
          <cell r="BM48">
            <v>5928</v>
          </cell>
          <cell r="BN48">
            <v>16124</v>
          </cell>
          <cell r="BO48">
            <v>82999</v>
          </cell>
          <cell r="BP48">
            <v>41187</v>
          </cell>
          <cell r="BQ48">
            <v>4783</v>
          </cell>
          <cell r="BR48">
            <v>9620</v>
          </cell>
          <cell r="BS48">
            <v>9364</v>
          </cell>
          <cell r="BT48">
            <v>518</v>
          </cell>
          <cell r="BU48">
            <v>410</v>
          </cell>
          <cell r="BV48">
            <v>11</v>
          </cell>
          <cell r="BW48">
            <v>12253</v>
          </cell>
          <cell r="BX48">
            <v>10890</v>
          </cell>
          <cell r="BY48">
            <v>547</v>
          </cell>
          <cell r="BZ48">
            <v>29</v>
          </cell>
          <cell r="CA48">
            <v>24399</v>
          </cell>
          <cell r="CB48">
            <v>36865</v>
          </cell>
        </row>
        <row r="49">
          <cell r="A49" t="str">
            <v>NC0042</v>
          </cell>
          <cell r="B49" t="str">
            <v>00</v>
          </cell>
          <cell r="C49" t="str">
            <v>00</v>
          </cell>
          <cell r="D49" t="str">
            <v>00</v>
          </cell>
          <cell r="E49" t="str">
            <v>-3</v>
          </cell>
          <cell r="F49" t="str">
            <v>-3</v>
          </cell>
          <cell r="G49" t="str">
            <v>C-LEE</v>
          </cell>
          <cell r="H49" t="str">
            <v>LEE COUNTY LIBRARY</v>
          </cell>
          <cell r="I49" t="str">
            <v>107 HAWKINS AVE</v>
          </cell>
          <cell r="J49" t="str">
            <v>SANFORD</v>
          </cell>
          <cell r="K49" t="str">
            <v>27330</v>
          </cell>
          <cell r="L49" t="str">
            <v>107 HAWKINS AVE</v>
          </cell>
          <cell r="M49" t="str">
            <v>SANFORD</v>
          </cell>
          <cell r="N49" t="str">
            <v>27330</v>
          </cell>
          <cell r="O49" t="str">
            <v>LEE</v>
          </cell>
          <cell r="P49" t="str">
            <v>9197184665</v>
          </cell>
          <cell r="Q49" t="str">
            <v>NO</v>
          </cell>
          <cell r="R49" t="str">
            <v>CO</v>
          </cell>
          <cell r="S49" t="str">
            <v>MO</v>
          </cell>
          <cell r="T49" t="str">
            <v>Y</v>
          </cell>
          <cell r="U49" t="str">
            <v>CO1</v>
          </cell>
          <cell r="V49" t="str">
            <v>N</v>
          </cell>
          <cell r="W49" t="str">
            <v>07/01/2014</v>
          </cell>
          <cell r="X49" t="str">
            <v>06/30/2015</v>
          </cell>
          <cell r="Y49">
            <v>59194</v>
          </cell>
          <cell r="Z49">
            <v>1</v>
          </cell>
          <cell r="AA49">
            <v>1</v>
          </cell>
          <cell r="AB49">
            <v>0</v>
          </cell>
          <cell r="AC49">
            <v>1</v>
          </cell>
          <cell r="AD49">
            <v>1</v>
          </cell>
          <cell r="AE49">
            <v>9</v>
          </cell>
          <cell r="AF49">
            <v>10</v>
          </cell>
          <cell r="AG49">
            <v>534792</v>
          </cell>
          <cell r="AH49">
            <v>106201</v>
          </cell>
          <cell r="AI49">
            <v>0</v>
          </cell>
          <cell r="AJ49">
            <v>18372</v>
          </cell>
          <cell r="AK49">
            <v>659365</v>
          </cell>
          <cell r="AL49">
            <v>329246</v>
          </cell>
          <cell r="AM49">
            <v>112959</v>
          </cell>
          <cell r="AN49">
            <v>442205</v>
          </cell>
          <cell r="AO49">
            <v>81426</v>
          </cell>
          <cell r="AP49">
            <v>6000</v>
          </cell>
          <cell r="AQ49">
            <v>19730</v>
          </cell>
          <cell r="AR49">
            <v>107156</v>
          </cell>
          <cell r="AS49">
            <v>66834</v>
          </cell>
          <cell r="AT49">
            <v>616195</v>
          </cell>
          <cell r="AU49">
            <v>0</v>
          </cell>
          <cell r="AV49">
            <v>0</v>
          </cell>
          <cell r="AW49">
            <v>0</v>
          </cell>
          <cell r="AX49">
            <v>0</v>
          </cell>
          <cell r="AY49">
            <v>0</v>
          </cell>
          <cell r="AZ49">
            <v>0</v>
          </cell>
          <cell r="BA49">
            <v>115711</v>
          </cell>
          <cell r="BB49">
            <v>210074</v>
          </cell>
          <cell r="BC49">
            <v>3141</v>
          </cell>
          <cell r="BD49">
            <v>3657</v>
          </cell>
          <cell r="BE49">
            <v>3632</v>
          </cell>
          <cell r="BF49">
            <v>743</v>
          </cell>
          <cell r="BG49">
            <v>0</v>
          </cell>
          <cell r="BH49">
            <v>63</v>
          </cell>
          <cell r="BI49">
            <v>63</v>
          </cell>
          <cell r="BJ49">
            <v>137</v>
          </cell>
          <cell r="BK49">
            <v>3484</v>
          </cell>
          <cell r="BL49">
            <v>138746</v>
          </cell>
          <cell r="BM49">
            <v>17940</v>
          </cell>
          <cell r="BN49">
            <v>56021</v>
          </cell>
          <cell r="BO49">
            <v>144393</v>
          </cell>
          <cell r="BP49">
            <v>33069</v>
          </cell>
          <cell r="BQ49">
            <v>12375</v>
          </cell>
          <cell r="BR49">
            <v>5674</v>
          </cell>
          <cell r="BS49">
            <v>5469</v>
          </cell>
          <cell r="BT49">
            <v>169</v>
          </cell>
          <cell r="BU49">
            <v>166</v>
          </cell>
          <cell r="BV49">
            <v>0</v>
          </cell>
          <cell r="BW49">
            <v>5691</v>
          </cell>
          <cell r="BX49">
            <v>5621</v>
          </cell>
          <cell r="BY49">
            <v>0</v>
          </cell>
          <cell r="BZ49">
            <v>25</v>
          </cell>
          <cell r="CA49">
            <v>28694</v>
          </cell>
          <cell r="CB49">
            <v>5113</v>
          </cell>
        </row>
        <row r="50">
          <cell r="A50" t="str">
            <v>NC0106</v>
          </cell>
          <cell r="B50" t="str">
            <v>00</v>
          </cell>
          <cell r="C50" t="str">
            <v>00</v>
          </cell>
          <cell r="D50" t="str">
            <v>00</v>
          </cell>
          <cell r="E50" t="str">
            <v>-3</v>
          </cell>
          <cell r="F50" t="str">
            <v>-3</v>
          </cell>
          <cell r="G50" t="str">
            <v>C-LINCOLN</v>
          </cell>
          <cell r="H50" t="str">
            <v>LINCOLN COUNTY PUBLIC LIBRARY</v>
          </cell>
          <cell r="I50" t="str">
            <v>306 W MAIN ST</v>
          </cell>
          <cell r="J50" t="str">
            <v>LINCOLNTON</v>
          </cell>
          <cell r="K50" t="str">
            <v>28092</v>
          </cell>
          <cell r="L50" t="str">
            <v>306 W MAIN ST</v>
          </cell>
          <cell r="M50" t="str">
            <v>LINCOLNTON</v>
          </cell>
          <cell r="N50" t="str">
            <v>28092</v>
          </cell>
          <cell r="O50" t="str">
            <v>LINCOLN</v>
          </cell>
          <cell r="P50" t="str">
            <v>7047358044</v>
          </cell>
          <cell r="Q50" t="str">
            <v>NO</v>
          </cell>
          <cell r="R50" t="str">
            <v>CC</v>
          </cell>
          <cell r="S50" t="str">
            <v>MA</v>
          </cell>
          <cell r="T50" t="str">
            <v>Y</v>
          </cell>
          <cell r="U50" t="str">
            <v>CO1</v>
          </cell>
          <cell r="V50" t="str">
            <v>N</v>
          </cell>
          <cell r="W50" t="str">
            <v>07/01/2014</v>
          </cell>
          <cell r="X50" t="str">
            <v>06/30/2015</v>
          </cell>
          <cell r="Y50">
            <v>80202</v>
          </cell>
          <cell r="Z50">
            <v>1</v>
          </cell>
          <cell r="AA50">
            <v>2</v>
          </cell>
          <cell r="AB50">
            <v>0</v>
          </cell>
          <cell r="AC50">
            <v>2</v>
          </cell>
          <cell r="AD50">
            <v>4</v>
          </cell>
          <cell r="AE50">
            <v>18</v>
          </cell>
          <cell r="AF50">
            <v>22</v>
          </cell>
          <cell r="AG50">
            <v>1111962</v>
          </cell>
          <cell r="AH50">
            <v>112470</v>
          </cell>
          <cell r="AI50">
            <v>11163</v>
          </cell>
          <cell r="AJ50">
            <v>11225</v>
          </cell>
          <cell r="AK50">
            <v>1246820</v>
          </cell>
          <cell r="AL50">
            <v>571643</v>
          </cell>
          <cell r="AM50">
            <v>211826</v>
          </cell>
          <cell r="AN50">
            <v>783469</v>
          </cell>
          <cell r="AO50">
            <v>178220</v>
          </cell>
          <cell r="AP50">
            <v>43669</v>
          </cell>
          <cell r="AQ50">
            <v>10025</v>
          </cell>
          <cell r="AR50">
            <v>231914</v>
          </cell>
          <cell r="AS50">
            <v>225709</v>
          </cell>
          <cell r="AT50">
            <v>1241092</v>
          </cell>
          <cell r="AU50">
            <v>93420</v>
          </cell>
          <cell r="AV50">
            <v>0</v>
          </cell>
          <cell r="AW50">
            <v>0</v>
          </cell>
          <cell r="AX50">
            <v>0</v>
          </cell>
          <cell r="AY50">
            <v>93420</v>
          </cell>
          <cell r="AZ50">
            <v>93420</v>
          </cell>
          <cell r="BA50">
            <v>150318</v>
          </cell>
          <cell r="BB50">
            <v>219083</v>
          </cell>
          <cell r="BC50">
            <v>7476</v>
          </cell>
          <cell r="BD50">
            <v>14673</v>
          </cell>
          <cell r="BE50">
            <v>12716</v>
          </cell>
          <cell r="BF50">
            <v>906</v>
          </cell>
          <cell r="BG50">
            <v>1</v>
          </cell>
          <cell r="BH50">
            <v>63</v>
          </cell>
          <cell r="BI50">
            <v>64</v>
          </cell>
          <cell r="BJ50">
            <v>168</v>
          </cell>
          <cell r="BK50">
            <v>7529</v>
          </cell>
          <cell r="BL50">
            <v>218987</v>
          </cell>
          <cell r="BM50">
            <v>16080</v>
          </cell>
          <cell r="BN50">
            <v>40080</v>
          </cell>
          <cell r="BO50">
            <v>245675</v>
          </cell>
          <cell r="BP50">
            <v>87181</v>
          </cell>
          <cell r="BQ50">
            <v>15096</v>
          </cell>
          <cell r="BR50">
            <v>-1</v>
          </cell>
          <cell r="BS50">
            <v>444</v>
          </cell>
          <cell r="BT50">
            <v>487</v>
          </cell>
          <cell r="BU50">
            <v>272</v>
          </cell>
          <cell r="BV50">
            <v>130</v>
          </cell>
          <cell r="BW50">
            <v>12472</v>
          </cell>
          <cell r="BX50">
            <v>9813</v>
          </cell>
          <cell r="BY50">
            <v>2141</v>
          </cell>
          <cell r="BZ50">
            <v>46</v>
          </cell>
          <cell r="CA50">
            <v>42602</v>
          </cell>
          <cell r="CB50">
            <v>5744</v>
          </cell>
        </row>
        <row r="51">
          <cell r="A51" t="str">
            <v>NC0043</v>
          </cell>
          <cell r="B51" t="str">
            <v>00</v>
          </cell>
          <cell r="C51" t="str">
            <v>00</v>
          </cell>
          <cell r="D51" t="str">
            <v>00</v>
          </cell>
          <cell r="E51" t="str">
            <v>-3</v>
          </cell>
          <cell r="F51" t="str">
            <v>-3</v>
          </cell>
          <cell r="G51" t="str">
            <v>C-MADISON</v>
          </cell>
          <cell r="H51" t="str">
            <v>MADISON COUNTY PUBLIC LIBRARY</v>
          </cell>
          <cell r="I51" t="str">
            <v>1335 N MAIN ST</v>
          </cell>
          <cell r="J51" t="str">
            <v>MARSHALL</v>
          </cell>
          <cell r="K51" t="str">
            <v>28753</v>
          </cell>
          <cell r="L51" t="str">
            <v>1335 N MAIN ST</v>
          </cell>
          <cell r="M51" t="str">
            <v>MARSHALL</v>
          </cell>
          <cell r="N51" t="str">
            <v>28753</v>
          </cell>
          <cell r="O51" t="str">
            <v>MADISON</v>
          </cell>
          <cell r="P51" t="str">
            <v>8286493741</v>
          </cell>
          <cell r="Q51" t="str">
            <v>NO</v>
          </cell>
          <cell r="R51" t="str">
            <v>CO</v>
          </cell>
          <cell r="S51" t="str">
            <v>MO</v>
          </cell>
          <cell r="T51" t="str">
            <v>Y</v>
          </cell>
          <cell r="U51" t="str">
            <v>CO1</v>
          </cell>
          <cell r="V51" t="str">
            <v>N</v>
          </cell>
          <cell r="W51" t="str">
            <v>07/01/2014</v>
          </cell>
          <cell r="X51" t="str">
            <v>06/30/2015</v>
          </cell>
          <cell r="Y51">
            <v>21584</v>
          </cell>
          <cell r="Z51">
            <v>1</v>
          </cell>
          <cell r="AA51">
            <v>2</v>
          </cell>
          <cell r="AB51">
            <v>0</v>
          </cell>
          <cell r="AC51">
            <v>1</v>
          </cell>
          <cell r="AD51">
            <v>1</v>
          </cell>
          <cell r="AE51">
            <v>10.02</v>
          </cell>
          <cell r="AF51">
            <v>11.02</v>
          </cell>
          <cell r="AG51">
            <v>375644</v>
          </cell>
          <cell r="AH51">
            <v>78109</v>
          </cell>
          <cell r="AI51">
            <v>0</v>
          </cell>
          <cell r="AJ51">
            <v>10069</v>
          </cell>
          <cell r="AK51">
            <v>463822</v>
          </cell>
          <cell r="AL51">
            <v>224143</v>
          </cell>
          <cell r="AM51">
            <v>65961</v>
          </cell>
          <cell r="AN51">
            <v>290104</v>
          </cell>
          <cell r="AO51">
            <v>26375</v>
          </cell>
          <cell r="AP51">
            <v>3800</v>
          </cell>
          <cell r="AQ51">
            <v>5873</v>
          </cell>
          <cell r="AR51">
            <v>36048</v>
          </cell>
          <cell r="AS51">
            <v>137670</v>
          </cell>
          <cell r="AT51">
            <v>463822</v>
          </cell>
          <cell r="AU51">
            <v>0</v>
          </cell>
          <cell r="AV51">
            <v>0</v>
          </cell>
          <cell r="AW51">
            <v>0</v>
          </cell>
          <cell r="AX51">
            <v>0</v>
          </cell>
          <cell r="AY51">
            <v>0</v>
          </cell>
          <cell r="AZ51">
            <v>0</v>
          </cell>
          <cell r="BA51">
            <v>68236</v>
          </cell>
          <cell r="BB51">
            <v>210078</v>
          </cell>
          <cell r="BC51">
            <v>4087</v>
          </cell>
          <cell r="BD51">
            <v>3657</v>
          </cell>
          <cell r="BE51">
            <v>7029</v>
          </cell>
          <cell r="BF51">
            <v>743</v>
          </cell>
          <cell r="BG51">
            <v>1</v>
          </cell>
          <cell r="BH51">
            <v>63</v>
          </cell>
          <cell r="BI51">
            <v>64</v>
          </cell>
          <cell r="BJ51">
            <v>76</v>
          </cell>
          <cell r="BK51">
            <v>6442</v>
          </cell>
          <cell r="BL51">
            <v>112928</v>
          </cell>
          <cell r="BM51">
            <v>2564</v>
          </cell>
          <cell r="BN51">
            <v>17337</v>
          </cell>
          <cell r="BO51">
            <v>123868</v>
          </cell>
          <cell r="BP51">
            <v>21897</v>
          </cell>
          <cell r="BQ51">
            <v>828</v>
          </cell>
          <cell r="BR51">
            <v>12</v>
          </cell>
          <cell r="BS51">
            <v>7</v>
          </cell>
          <cell r="BT51">
            <v>360</v>
          </cell>
          <cell r="BU51">
            <v>235</v>
          </cell>
          <cell r="BV51">
            <v>36</v>
          </cell>
          <cell r="BW51">
            <v>7071</v>
          </cell>
          <cell r="BX51">
            <v>4573</v>
          </cell>
          <cell r="BY51">
            <v>955</v>
          </cell>
          <cell r="BZ51">
            <v>52</v>
          </cell>
          <cell r="CA51">
            <v>15853</v>
          </cell>
          <cell r="CB51">
            <v>10790</v>
          </cell>
        </row>
        <row r="52">
          <cell r="A52" t="str">
            <v>NC0044</v>
          </cell>
          <cell r="B52" t="str">
            <v>00</v>
          </cell>
          <cell r="C52" t="str">
            <v>00</v>
          </cell>
          <cell r="D52" t="str">
            <v>00</v>
          </cell>
          <cell r="E52" t="str">
            <v>-3</v>
          </cell>
          <cell r="F52" t="str">
            <v>-3</v>
          </cell>
          <cell r="G52" t="str">
            <v>C-MCDOWELL</v>
          </cell>
          <cell r="H52" t="str">
            <v>MCDOWELL COUNTY PUBLIC LIBRARY</v>
          </cell>
          <cell r="I52" t="str">
            <v>90 W COURT ST</v>
          </cell>
          <cell r="J52" t="str">
            <v>MARION</v>
          </cell>
          <cell r="K52" t="str">
            <v>28752</v>
          </cell>
          <cell r="L52" t="str">
            <v>90 W COURT ST</v>
          </cell>
          <cell r="M52" t="str">
            <v>MARION</v>
          </cell>
          <cell r="N52" t="str">
            <v>28752</v>
          </cell>
          <cell r="O52" t="str">
            <v>MCDOWELL</v>
          </cell>
          <cell r="P52" t="str">
            <v>8286523858</v>
          </cell>
          <cell r="Q52" t="str">
            <v>NO</v>
          </cell>
          <cell r="R52" t="str">
            <v>CO</v>
          </cell>
          <cell r="S52" t="str">
            <v>MO</v>
          </cell>
          <cell r="T52" t="str">
            <v>Y</v>
          </cell>
          <cell r="U52" t="str">
            <v>CO1</v>
          </cell>
          <cell r="V52" t="str">
            <v>N</v>
          </cell>
          <cell r="W52" t="str">
            <v>07/01/2014</v>
          </cell>
          <cell r="X52" t="str">
            <v>06/30/2015</v>
          </cell>
          <cell r="Y52">
            <v>45320</v>
          </cell>
          <cell r="Z52">
            <v>1</v>
          </cell>
          <cell r="AA52">
            <v>2</v>
          </cell>
          <cell r="AB52">
            <v>0</v>
          </cell>
          <cell r="AC52">
            <v>1</v>
          </cell>
          <cell r="AD52">
            <v>1</v>
          </cell>
          <cell r="AE52">
            <v>13.5</v>
          </cell>
          <cell r="AF52">
            <v>14.5</v>
          </cell>
          <cell r="AG52">
            <v>579960</v>
          </cell>
          <cell r="AH52">
            <v>99383</v>
          </cell>
          <cell r="AI52">
            <v>0</v>
          </cell>
          <cell r="AJ52">
            <v>24859</v>
          </cell>
          <cell r="AK52">
            <v>704202</v>
          </cell>
          <cell r="AL52">
            <v>371575</v>
          </cell>
          <cell r="AM52">
            <v>135689</v>
          </cell>
          <cell r="AN52">
            <v>507264</v>
          </cell>
          <cell r="AO52">
            <v>55082</v>
          </cell>
          <cell r="AP52">
            <v>7974</v>
          </cell>
          <cell r="AQ52">
            <v>9422</v>
          </cell>
          <cell r="AR52">
            <v>72478</v>
          </cell>
          <cell r="AS52">
            <v>127100</v>
          </cell>
          <cell r="AT52">
            <v>706842</v>
          </cell>
          <cell r="AU52">
            <v>2330</v>
          </cell>
          <cell r="AV52">
            <v>0</v>
          </cell>
          <cell r="AW52">
            <v>0</v>
          </cell>
          <cell r="AX52">
            <v>0</v>
          </cell>
          <cell r="AY52">
            <v>2330</v>
          </cell>
          <cell r="AZ52">
            <v>2330</v>
          </cell>
          <cell r="BA52">
            <v>94384</v>
          </cell>
          <cell r="BB52">
            <v>210073</v>
          </cell>
          <cell r="BC52">
            <v>5696</v>
          </cell>
          <cell r="BD52">
            <v>3656</v>
          </cell>
          <cell r="BE52">
            <v>6263</v>
          </cell>
          <cell r="BF52">
            <v>743</v>
          </cell>
          <cell r="BG52">
            <v>2</v>
          </cell>
          <cell r="BH52">
            <v>63</v>
          </cell>
          <cell r="BI52">
            <v>65</v>
          </cell>
          <cell r="BJ52">
            <v>142</v>
          </cell>
          <cell r="BK52">
            <v>4186</v>
          </cell>
          <cell r="BL52">
            <v>132849</v>
          </cell>
          <cell r="BM52">
            <v>28912</v>
          </cell>
          <cell r="BN52">
            <v>28331</v>
          </cell>
          <cell r="BO52">
            <v>145643</v>
          </cell>
          <cell r="BP52">
            <v>34692</v>
          </cell>
          <cell r="BQ52">
            <v>11560</v>
          </cell>
          <cell r="BR52">
            <v>8326</v>
          </cell>
          <cell r="BS52">
            <v>7626</v>
          </cell>
          <cell r="BT52">
            <v>340</v>
          </cell>
          <cell r="BU52">
            <v>265</v>
          </cell>
          <cell r="BV52">
            <v>25</v>
          </cell>
          <cell r="BW52">
            <v>5966</v>
          </cell>
          <cell r="BX52">
            <v>5014</v>
          </cell>
          <cell r="BY52">
            <v>365</v>
          </cell>
          <cell r="BZ52">
            <v>38</v>
          </cell>
          <cell r="CA52">
            <v>17662</v>
          </cell>
          <cell r="CB52">
            <v>6632</v>
          </cell>
        </row>
        <row r="53">
          <cell r="A53" t="str">
            <v>NC0083</v>
          </cell>
          <cell r="B53" t="str">
            <v>00</v>
          </cell>
          <cell r="C53" t="str">
            <v>00</v>
          </cell>
          <cell r="D53" t="str">
            <v>00</v>
          </cell>
          <cell r="E53" t="str">
            <v>-3</v>
          </cell>
          <cell r="F53" t="str">
            <v>-3</v>
          </cell>
          <cell r="G53" t="str">
            <v>M-MOORESVILLE</v>
          </cell>
          <cell r="H53" t="str">
            <v>MOORESVILLE PUBLIC LIBRARY</v>
          </cell>
          <cell r="I53" t="str">
            <v>304 S MAIN ST</v>
          </cell>
          <cell r="J53" t="str">
            <v>MOORESVILLE</v>
          </cell>
          <cell r="K53" t="str">
            <v>28115</v>
          </cell>
          <cell r="L53" t="str">
            <v>304 S MAIN ST</v>
          </cell>
          <cell r="M53" t="str">
            <v>MOORESVILLE</v>
          </cell>
          <cell r="N53" t="str">
            <v>28115</v>
          </cell>
          <cell r="O53" t="str">
            <v>IREDELL</v>
          </cell>
          <cell r="P53" t="str">
            <v>7046603272</v>
          </cell>
          <cell r="Q53" t="str">
            <v>NO</v>
          </cell>
          <cell r="R53" t="str">
            <v>CI</v>
          </cell>
          <cell r="S53" t="str">
            <v>SO</v>
          </cell>
          <cell r="T53" t="str">
            <v>Y</v>
          </cell>
          <cell r="U53" t="str">
            <v>CI1</v>
          </cell>
          <cell r="V53" t="str">
            <v>N</v>
          </cell>
          <cell r="W53" t="str">
            <v>07/01/2014</v>
          </cell>
          <cell r="X53" t="str">
            <v>06/30/2015</v>
          </cell>
          <cell r="Y53">
            <v>36391</v>
          </cell>
          <cell r="Z53">
            <v>1</v>
          </cell>
          <cell r="AA53">
            <v>0</v>
          </cell>
          <cell r="AB53">
            <v>0</v>
          </cell>
          <cell r="AC53">
            <v>6</v>
          </cell>
          <cell r="AD53">
            <v>7</v>
          </cell>
          <cell r="AE53">
            <v>19.25</v>
          </cell>
          <cell r="AF53">
            <v>26.25</v>
          </cell>
          <cell r="AG53">
            <v>1795443</v>
          </cell>
          <cell r="AH53">
            <v>22769</v>
          </cell>
          <cell r="AI53">
            <v>0</v>
          </cell>
          <cell r="AJ53">
            <v>83896</v>
          </cell>
          <cell r="AK53">
            <v>1902108</v>
          </cell>
          <cell r="AL53">
            <v>962990</v>
          </cell>
          <cell r="AM53">
            <v>361794</v>
          </cell>
          <cell r="AN53">
            <v>1324784</v>
          </cell>
          <cell r="AO53">
            <v>210481</v>
          </cell>
          <cell r="AP53">
            <v>25127</v>
          </cell>
          <cell r="AQ53">
            <v>81560</v>
          </cell>
          <cell r="AR53">
            <v>317168</v>
          </cell>
          <cell r="AS53">
            <v>260155</v>
          </cell>
          <cell r="AT53">
            <v>1902107</v>
          </cell>
          <cell r="AU53">
            <v>0</v>
          </cell>
          <cell r="AV53">
            <v>0</v>
          </cell>
          <cell r="AW53">
            <v>0</v>
          </cell>
          <cell r="AX53">
            <v>0</v>
          </cell>
          <cell r="AY53">
            <v>0</v>
          </cell>
          <cell r="AZ53">
            <v>286387</v>
          </cell>
          <cell r="BA53">
            <v>120675</v>
          </cell>
          <cell r="BB53">
            <v>217087</v>
          </cell>
          <cell r="BC53">
            <v>6685</v>
          </cell>
          <cell r="BD53">
            <v>14710</v>
          </cell>
          <cell r="BE53">
            <v>12921</v>
          </cell>
          <cell r="BF53">
            <v>906</v>
          </cell>
          <cell r="BG53">
            <v>5</v>
          </cell>
          <cell r="BH53">
            <v>63</v>
          </cell>
          <cell r="BI53">
            <v>68</v>
          </cell>
          <cell r="BJ53">
            <v>175</v>
          </cell>
          <cell r="BK53">
            <v>3070</v>
          </cell>
          <cell r="BL53">
            <v>226543</v>
          </cell>
          <cell r="BM53">
            <v>32240</v>
          </cell>
          <cell r="BN53">
            <v>43125</v>
          </cell>
          <cell r="BO53">
            <v>506793</v>
          </cell>
          <cell r="BP53">
            <v>203182</v>
          </cell>
          <cell r="BQ53">
            <v>36888</v>
          </cell>
          <cell r="BR53">
            <v>19</v>
          </cell>
          <cell r="BS53">
            <v>119</v>
          </cell>
          <cell r="BT53">
            <v>1111</v>
          </cell>
          <cell r="BU53">
            <v>935</v>
          </cell>
          <cell r="BV53">
            <v>55</v>
          </cell>
          <cell r="BW53">
            <v>47239</v>
          </cell>
          <cell r="BX53">
            <v>45401</v>
          </cell>
          <cell r="BY53">
            <v>605</v>
          </cell>
          <cell r="BZ53">
            <v>55</v>
          </cell>
          <cell r="CA53">
            <v>48278</v>
          </cell>
          <cell r="CB53">
            <v>-1</v>
          </cell>
        </row>
        <row r="54">
          <cell r="A54" t="str">
            <v>NC0011</v>
          </cell>
          <cell r="B54" t="str">
            <v>00</v>
          </cell>
          <cell r="C54" t="str">
            <v>00</v>
          </cell>
          <cell r="D54" t="str">
            <v>00</v>
          </cell>
          <cell r="E54" t="str">
            <v>-3</v>
          </cell>
          <cell r="F54" t="str">
            <v>-3</v>
          </cell>
          <cell r="G54" t="str">
            <v>R-NANTAHALA</v>
          </cell>
          <cell r="H54" t="str">
            <v>NANTAHALA REGIONAL LIBRARY</v>
          </cell>
          <cell r="I54" t="str">
            <v>11 BLUMENTHAL ST</v>
          </cell>
          <cell r="J54" t="str">
            <v>MURPHY</v>
          </cell>
          <cell r="K54" t="str">
            <v>28906</v>
          </cell>
          <cell r="L54" t="str">
            <v>11 BLUMENTHAL ST</v>
          </cell>
          <cell r="M54" t="str">
            <v>MURPHY</v>
          </cell>
          <cell r="N54" t="str">
            <v>28906</v>
          </cell>
          <cell r="O54" t="str">
            <v>CHEROKEE</v>
          </cell>
          <cell r="P54" t="str">
            <v>8288372025</v>
          </cell>
          <cell r="Q54" t="str">
            <v>NO</v>
          </cell>
          <cell r="R54" t="str">
            <v>MJ</v>
          </cell>
          <cell r="S54" t="str">
            <v>MO</v>
          </cell>
          <cell r="T54" t="str">
            <v>Y</v>
          </cell>
          <cell r="U54" t="str">
            <v>MC1</v>
          </cell>
          <cell r="V54" t="str">
            <v>N</v>
          </cell>
          <cell r="W54" t="str">
            <v>07/01/2014</v>
          </cell>
          <cell r="X54" t="str">
            <v>06/30/2015</v>
          </cell>
          <cell r="Y54">
            <v>47074</v>
          </cell>
          <cell r="Z54">
            <v>0</v>
          </cell>
          <cell r="AA54">
            <v>4</v>
          </cell>
          <cell r="AB54">
            <v>1</v>
          </cell>
          <cell r="AC54">
            <v>3.53</v>
          </cell>
          <cell r="AD54">
            <v>3.53</v>
          </cell>
          <cell r="AE54">
            <v>12.91</v>
          </cell>
          <cell r="AF54">
            <v>16.440000000000001</v>
          </cell>
          <cell r="AG54">
            <v>734927</v>
          </cell>
          <cell r="AH54">
            <v>280647</v>
          </cell>
          <cell r="AI54">
            <v>0</v>
          </cell>
          <cell r="AJ54">
            <v>207346</v>
          </cell>
          <cell r="AK54">
            <v>1222920</v>
          </cell>
          <cell r="AL54">
            <v>514577</v>
          </cell>
          <cell r="AM54">
            <v>259867</v>
          </cell>
          <cell r="AN54">
            <v>774444</v>
          </cell>
          <cell r="AO54">
            <v>64811</v>
          </cell>
          <cell r="AP54">
            <v>3828</v>
          </cell>
          <cell r="AQ54">
            <v>0</v>
          </cell>
          <cell r="AR54">
            <v>68639</v>
          </cell>
          <cell r="AS54">
            <v>204155</v>
          </cell>
          <cell r="AT54">
            <v>1047238</v>
          </cell>
          <cell r="AU54">
            <v>0</v>
          </cell>
          <cell r="AV54">
            <v>0</v>
          </cell>
          <cell r="AW54">
            <v>0</v>
          </cell>
          <cell r="AX54">
            <v>0</v>
          </cell>
          <cell r="AY54">
            <v>0</v>
          </cell>
          <cell r="AZ54">
            <v>0</v>
          </cell>
          <cell r="BA54">
            <v>151600</v>
          </cell>
          <cell r="BB54">
            <v>195757</v>
          </cell>
          <cell r="BC54">
            <v>7379</v>
          </cell>
          <cell r="BD54">
            <v>2915</v>
          </cell>
          <cell r="BE54">
            <v>11905</v>
          </cell>
          <cell r="BF54">
            <v>564</v>
          </cell>
          <cell r="BG54">
            <v>2</v>
          </cell>
          <cell r="BH54">
            <v>63</v>
          </cell>
          <cell r="BI54">
            <v>65</v>
          </cell>
          <cell r="BJ54">
            <v>275</v>
          </cell>
          <cell r="BK54">
            <v>11986</v>
          </cell>
          <cell r="BL54">
            <v>262179</v>
          </cell>
          <cell r="BM54">
            <v>88246</v>
          </cell>
          <cell r="BN54">
            <v>35063</v>
          </cell>
          <cell r="BO54">
            <v>261572</v>
          </cell>
          <cell r="BP54">
            <v>66528</v>
          </cell>
          <cell r="BQ54">
            <v>880</v>
          </cell>
          <cell r="BR54">
            <v>13</v>
          </cell>
          <cell r="BS54">
            <v>189</v>
          </cell>
          <cell r="BT54">
            <v>629</v>
          </cell>
          <cell r="BU54">
            <v>409</v>
          </cell>
          <cell r="BV54">
            <v>10</v>
          </cell>
          <cell r="BW54">
            <v>14019</v>
          </cell>
          <cell r="BX54">
            <v>10602</v>
          </cell>
          <cell r="BY54">
            <v>118</v>
          </cell>
          <cell r="BZ54">
            <v>80</v>
          </cell>
          <cell r="CA54">
            <v>58905</v>
          </cell>
          <cell r="CB54">
            <v>6530</v>
          </cell>
        </row>
        <row r="55">
          <cell r="A55" t="str">
            <v>NC0012</v>
          </cell>
          <cell r="B55" t="str">
            <v>00</v>
          </cell>
          <cell r="C55" t="str">
            <v>00</v>
          </cell>
          <cell r="D55" t="str">
            <v>00</v>
          </cell>
          <cell r="E55" t="str">
            <v>-3</v>
          </cell>
          <cell r="F55" t="str">
            <v>-3</v>
          </cell>
          <cell r="G55" t="str">
            <v>R-NEUSE</v>
          </cell>
          <cell r="H55" t="str">
            <v>NEUSE REGIONAL LIBRARY</v>
          </cell>
          <cell r="I55" t="str">
            <v>510 N QUEEN ST</v>
          </cell>
          <cell r="J55" t="str">
            <v>KINSTON</v>
          </cell>
          <cell r="K55" t="str">
            <v>28501</v>
          </cell>
          <cell r="L55" t="str">
            <v>510 N QUEEN ST</v>
          </cell>
          <cell r="M55" t="str">
            <v>KINSTON</v>
          </cell>
          <cell r="N55" t="str">
            <v>28501</v>
          </cell>
          <cell r="O55" t="str">
            <v>LENOIR</v>
          </cell>
          <cell r="P55" t="str">
            <v>2525277066</v>
          </cell>
          <cell r="Q55" t="str">
            <v>NO</v>
          </cell>
          <cell r="R55" t="str">
            <v>MJ</v>
          </cell>
          <cell r="S55" t="str">
            <v>MO</v>
          </cell>
          <cell r="T55" t="str">
            <v>Y</v>
          </cell>
          <cell r="U55" t="str">
            <v>MC1</v>
          </cell>
          <cell r="V55" t="str">
            <v>N</v>
          </cell>
          <cell r="W55" t="str">
            <v>07/01/2014</v>
          </cell>
          <cell r="X55" t="str">
            <v>06/30/2015</v>
          </cell>
          <cell r="Y55">
            <v>90584</v>
          </cell>
          <cell r="Z55">
            <v>1</v>
          </cell>
          <cell r="AA55">
            <v>7</v>
          </cell>
          <cell r="AB55">
            <v>0</v>
          </cell>
          <cell r="AC55">
            <v>6</v>
          </cell>
          <cell r="AD55">
            <v>6</v>
          </cell>
          <cell r="AE55">
            <v>26.59</v>
          </cell>
          <cell r="AF55">
            <v>32.590000000000003</v>
          </cell>
          <cell r="AG55">
            <v>1144500</v>
          </cell>
          <cell r="AH55">
            <v>321102</v>
          </cell>
          <cell r="AI55">
            <v>34322</v>
          </cell>
          <cell r="AJ55">
            <v>620710</v>
          </cell>
          <cell r="AK55">
            <v>2120634</v>
          </cell>
          <cell r="AL55">
            <v>871730</v>
          </cell>
          <cell r="AM55">
            <v>241771</v>
          </cell>
          <cell r="AN55">
            <v>1113501</v>
          </cell>
          <cell r="AO55">
            <v>100436</v>
          </cell>
          <cell r="AP55">
            <v>55555</v>
          </cell>
          <cell r="AQ55">
            <v>41587</v>
          </cell>
          <cell r="AR55">
            <v>197578</v>
          </cell>
          <cell r="AS55">
            <v>450194</v>
          </cell>
          <cell r="AT55">
            <v>1761273</v>
          </cell>
          <cell r="AU55">
            <v>0</v>
          </cell>
          <cell r="AV55">
            <v>0</v>
          </cell>
          <cell r="AW55">
            <v>5000</v>
          </cell>
          <cell r="AX55">
            <v>0</v>
          </cell>
          <cell r="AY55">
            <v>5000</v>
          </cell>
          <cell r="AZ55">
            <v>22843</v>
          </cell>
          <cell r="BA55">
            <v>189076</v>
          </cell>
          <cell r="BB55">
            <v>196611</v>
          </cell>
          <cell r="BC55">
            <v>4742</v>
          </cell>
          <cell r="BD55">
            <v>7376</v>
          </cell>
          <cell r="BE55">
            <v>11252</v>
          </cell>
          <cell r="BF55">
            <v>564</v>
          </cell>
          <cell r="BG55">
            <v>4</v>
          </cell>
          <cell r="BH55">
            <v>63</v>
          </cell>
          <cell r="BI55">
            <v>67</v>
          </cell>
          <cell r="BJ55">
            <v>373</v>
          </cell>
          <cell r="BK55">
            <v>17368</v>
          </cell>
          <cell r="BL55">
            <v>447469</v>
          </cell>
          <cell r="BM55">
            <v>143252</v>
          </cell>
          <cell r="BN55">
            <v>49536</v>
          </cell>
          <cell r="BO55">
            <v>275562</v>
          </cell>
          <cell r="BP55">
            <v>60242</v>
          </cell>
          <cell r="BQ55">
            <v>6284</v>
          </cell>
          <cell r="BR55">
            <v>0</v>
          </cell>
          <cell r="BS55">
            <v>67</v>
          </cell>
          <cell r="BT55">
            <v>1101</v>
          </cell>
          <cell r="BU55">
            <v>733</v>
          </cell>
          <cell r="BV55">
            <v>118</v>
          </cell>
          <cell r="BW55">
            <v>27927</v>
          </cell>
          <cell r="BX55">
            <v>24267</v>
          </cell>
          <cell r="BY55">
            <v>795</v>
          </cell>
          <cell r="BZ55">
            <v>172</v>
          </cell>
          <cell r="CA55">
            <v>120453</v>
          </cell>
          <cell r="CB55">
            <v>0</v>
          </cell>
        </row>
        <row r="56">
          <cell r="A56" t="str">
            <v>NC0047</v>
          </cell>
          <cell r="B56" t="str">
            <v>00</v>
          </cell>
          <cell r="C56" t="str">
            <v>00</v>
          </cell>
          <cell r="D56" t="str">
            <v>00</v>
          </cell>
          <cell r="E56" t="str">
            <v>-3</v>
          </cell>
          <cell r="F56" t="str">
            <v>-3</v>
          </cell>
          <cell r="G56" t="str">
            <v>C-NEW HANOVER</v>
          </cell>
          <cell r="H56" t="str">
            <v>NEW HANOVER COUNTY PUBLIC LIBRARY</v>
          </cell>
          <cell r="I56" t="str">
            <v>201 CHESTNUT ST</v>
          </cell>
          <cell r="J56" t="str">
            <v>WILMINGTON</v>
          </cell>
          <cell r="K56" t="str">
            <v>28401</v>
          </cell>
          <cell r="L56" t="str">
            <v>201 CHESTNUT ST</v>
          </cell>
          <cell r="M56" t="str">
            <v>WILMINGTON</v>
          </cell>
          <cell r="N56" t="str">
            <v>28401</v>
          </cell>
          <cell r="O56" t="str">
            <v>NEW HANOVER</v>
          </cell>
          <cell r="P56" t="str">
            <v>9107986321</v>
          </cell>
          <cell r="Q56" t="str">
            <v>NO</v>
          </cell>
          <cell r="R56" t="str">
            <v>CO</v>
          </cell>
          <cell r="S56" t="str">
            <v>MO</v>
          </cell>
          <cell r="T56" t="str">
            <v>Y</v>
          </cell>
          <cell r="U56" t="str">
            <v>CO1</v>
          </cell>
          <cell r="V56" t="str">
            <v>N</v>
          </cell>
          <cell r="W56" t="str">
            <v>07/01/2014</v>
          </cell>
          <cell r="X56" t="str">
            <v>06/30/2015</v>
          </cell>
          <cell r="Y56">
            <v>216955</v>
          </cell>
          <cell r="Z56">
            <v>1</v>
          </cell>
          <cell r="AA56">
            <v>3</v>
          </cell>
          <cell r="AB56">
            <v>0</v>
          </cell>
          <cell r="AC56">
            <v>15</v>
          </cell>
          <cell r="AD56">
            <v>15</v>
          </cell>
          <cell r="AE56">
            <v>31</v>
          </cell>
          <cell r="AF56">
            <v>46</v>
          </cell>
          <cell r="AG56">
            <v>3349927</v>
          </cell>
          <cell r="AH56">
            <v>275755</v>
          </cell>
          <cell r="AI56">
            <v>14290</v>
          </cell>
          <cell r="AJ56">
            <v>371438</v>
          </cell>
          <cell r="AK56">
            <v>4011410</v>
          </cell>
          <cell r="AL56">
            <v>2321411</v>
          </cell>
          <cell r="AM56">
            <v>719863</v>
          </cell>
          <cell r="AN56">
            <v>3041274</v>
          </cell>
          <cell r="AO56">
            <v>287443</v>
          </cell>
          <cell r="AP56">
            <v>192417</v>
          </cell>
          <cell r="AQ56">
            <v>159306</v>
          </cell>
          <cell r="AR56">
            <v>639166</v>
          </cell>
          <cell r="AS56">
            <v>796971</v>
          </cell>
          <cell r="AT56">
            <v>4477411</v>
          </cell>
          <cell r="AU56">
            <v>446993</v>
          </cell>
          <cell r="AV56">
            <v>0</v>
          </cell>
          <cell r="AW56">
            <v>0</v>
          </cell>
          <cell r="AX56">
            <v>0</v>
          </cell>
          <cell r="AY56">
            <v>446993</v>
          </cell>
          <cell r="AZ56">
            <v>446993</v>
          </cell>
          <cell r="BA56">
            <v>373334</v>
          </cell>
          <cell r="BB56">
            <v>219269</v>
          </cell>
          <cell r="BC56">
            <v>17164</v>
          </cell>
          <cell r="BD56">
            <v>15124</v>
          </cell>
          <cell r="BE56">
            <v>17934</v>
          </cell>
          <cell r="BF56">
            <v>8406</v>
          </cell>
          <cell r="BG56">
            <v>51</v>
          </cell>
          <cell r="BH56">
            <v>63</v>
          </cell>
          <cell r="BI56">
            <v>114</v>
          </cell>
          <cell r="BJ56">
            <v>448</v>
          </cell>
          <cell r="BK56">
            <v>11856</v>
          </cell>
          <cell r="BL56">
            <v>1257045</v>
          </cell>
          <cell r="BM56">
            <v>261669</v>
          </cell>
          <cell r="BN56">
            <v>100504</v>
          </cell>
          <cell r="BO56">
            <v>1357505</v>
          </cell>
          <cell r="BP56">
            <v>435457</v>
          </cell>
          <cell r="BQ56">
            <v>97595</v>
          </cell>
          <cell r="BR56">
            <v>1678</v>
          </cell>
          <cell r="BS56">
            <v>2204</v>
          </cell>
          <cell r="BT56">
            <v>3202</v>
          </cell>
          <cell r="BU56">
            <v>2055</v>
          </cell>
          <cell r="BV56">
            <v>105</v>
          </cell>
          <cell r="BW56">
            <v>57036</v>
          </cell>
          <cell r="BX56">
            <v>46453</v>
          </cell>
          <cell r="BY56">
            <v>1880</v>
          </cell>
          <cell r="BZ56">
            <v>112</v>
          </cell>
          <cell r="CA56">
            <v>138437</v>
          </cell>
          <cell r="CB56">
            <v>-1</v>
          </cell>
        </row>
        <row r="57">
          <cell r="A57" t="str">
            <v>NC0013</v>
          </cell>
          <cell r="B57" t="str">
            <v>00</v>
          </cell>
          <cell r="C57" t="str">
            <v>00</v>
          </cell>
          <cell r="D57" t="str">
            <v>00</v>
          </cell>
          <cell r="E57" t="str">
            <v>-3</v>
          </cell>
          <cell r="F57" t="str">
            <v>-3</v>
          </cell>
          <cell r="G57" t="str">
            <v>R-NORTHWESTERN</v>
          </cell>
          <cell r="H57" t="str">
            <v>NORTHWESTERN REGIONAL LIBRARY</v>
          </cell>
          <cell r="I57" t="str">
            <v>111 N FRONT ST</v>
          </cell>
          <cell r="J57" t="str">
            <v>ELKIN</v>
          </cell>
          <cell r="K57" t="str">
            <v>28621</v>
          </cell>
          <cell r="L57" t="str">
            <v>111 N FRONT ST</v>
          </cell>
          <cell r="M57" t="str">
            <v>ELKIN</v>
          </cell>
          <cell r="N57" t="str">
            <v>28621</v>
          </cell>
          <cell r="O57" t="str">
            <v>SURRY</v>
          </cell>
          <cell r="P57" t="str">
            <v>3368354894</v>
          </cell>
          <cell r="Q57" t="str">
            <v>NO</v>
          </cell>
          <cell r="R57" t="str">
            <v>MJ</v>
          </cell>
          <cell r="S57" t="str">
            <v>MA</v>
          </cell>
          <cell r="T57" t="str">
            <v>Y</v>
          </cell>
          <cell r="U57" t="str">
            <v>MC1</v>
          </cell>
          <cell r="V57" t="str">
            <v>N</v>
          </cell>
          <cell r="W57" t="str">
            <v>07/01/2014</v>
          </cell>
          <cell r="X57" t="str">
            <v>06/30/2015</v>
          </cell>
          <cell r="Y57">
            <v>169561</v>
          </cell>
          <cell r="Z57">
            <v>0</v>
          </cell>
          <cell r="AA57">
            <v>13</v>
          </cell>
          <cell r="AB57">
            <v>1</v>
          </cell>
          <cell r="AC57">
            <v>3</v>
          </cell>
          <cell r="AD57">
            <v>3</v>
          </cell>
          <cell r="AE57">
            <v>46.19</v>
          </cell>
          <cell r="AF57">
            <v>49.19</v>
          </cell>
          <cell r="AG57">
            <v>1811788</v>
          </cell>
          <cell r="AH57">
            <v>439136</v>
          </cell>
          <cell r="AI57">
            <v>55472</v>
          </cell>
          <cell r="AJ57">
            <v>167507</v>
          </cell>
          <cell r="AK57">
            <v>2473903</v>
          </cell>
          <cell r="AL57">
            <v>1282178</v>
          </cell>
          <cell r="AM57">
            <v>398949</v>
          </cell>
          <cell r="AN57">
            <v>1681127</v>
          </cell>
          <cell r="AO57">
            <v>81005</v>
          </cell>
          <cell r="AP57">
            <v>12500</v>
          </cell>
          <cell r="AQ57">
            <v>3975</v>
          </cell>
          <cell r="AR57">
            <v>97480</v>
          </cell>
          <cell r="AS57">
            <v>481461</v>
          </cell>
          <cell r="AT57">
            <v>2260068</v>
          </cell>
          <cell r="AU57">
            <v>0</v>
          </cell>
          <cell r="AV57">
            <v>0</v>
          </cell>
          <cell r="AW57">
            <v>0</v>
          </cell>
          <cell r="AX57">
            <v>0</v>
          </cell>
          <cell r="AY57">
            <v>0</v>
          </cell>
          <cell r="AZ57">
            <v>0</v>
          </cell>
          <cell r="BA57">
            <v>350134</v>
          </cell>
          <cell r="BB57">
            <v>196811</v>
          </cell>
          <cell r="BC57">
            <v>5723</v>
          </cell>
          <cell r="BD57">
            <v>3008</v>
          </cell>
          <cell r="BE57">
            <v>10214</v>
          </cell>
          <cell r="BF57">
            <v>564</v>
          </cell>
          <cell r="BG57">
            <v>2</v>
          </cell>
          <cell r="BH57">
            <v>63</v>
          </cell>
          <cell r="BI57">
            <v>65</v>
          </cell>
          <cell r="BJ57">
            <v>212</v>
          </cell>
          <cell r="BK57">
            <v>33362</v>
          </cell>
          <cell r="BL57">
            <v>383569</v>
          </cell>
          <cell r="BM57">
            <v>314369</v>
          </cell>
          <cell r="BN57">
            <v>61605</v>
          </cell>
          <cell r="BO57">
            <v>463618</v>
          </cell>
          <cell r="BP57">
            <v>179606</v>
          </cell>
          <cell r="BQ57">
            <v>8605</v>
          </cell>
          <cell r="BR57">
            <v>6148</v>
          </cell>
          <cell r="BS57">
            <v>6428</v>
          </cell>
          <cell r="BT57">
            <v>3831</v>
          </cell>
          <cell r="BU57">
            <v>2325</v>
          </cell>
          <cell r="BV57">
            <v>168</v>
          </cell>
          <cell r="BW57">
            <v>78359</v>
          </cell>
          <cell r="BX57">
            <v>57513</v>
          </cell>
          <cell r="BY57">
            <v>516</v>
          </cell>
          <cell r="BZ57">
            <v>157</v>
          </cell>
          <cell r="CA57">
            <v>146727</v>
          </cell>
          <cell r="CB57">
            <v>75045</v>
          </cell>
        </row>
        <row r="58">
          <cell r="A58" t="str">
            <v>NC0048</v>
          </cell>
          <cell r="B58" t="str">
            <v>00</v>
          </cell>
          <cell r="C58" t="str">
            <v>00</v>
          </cell>
          <cell r="D58" t="str">
            <v>00</v>
          </cell>
          <cell r="E58" t="str">
            <v>-3</v>
          </cell>
          <cell r="F58" t="str">
            <v>-3</v>
          </cell>
          <cell r="G58" t="str">
            <v>C-ONSLOW</v>
          </cell>
          <cell r="H58" t="str">
            <v>ONSLOW COUNTY PUBLIC LIBRARY</v>
          </cell>
          <cell r="I58" t="str">
            <v>58 DORIS AVENUE E</v>
          </cell>
          <cell r="J58" t="str">
            <v>JACKSONVILLE</v>
          </cell>
          <cell r="K58" t="str">
            <v>28540</v>
          </cell>
          <cell r="L58" t="str">
            <v>58 DORIS AVENUE E</v>
          </cell>
          <cell r="M58" t="str">
            <v>JACKSONVILLE</v>
          </cell>
          <cell r="N58" t="str">
            <v>28540</v>
          </cell>
          <cell r="O58" t="str">
            <v>ONSLOW</v>
          </cell>
          <cell r="P58" t="str">
            <v>9104557350</v>
          </cell>
          <cell r="Q58" t="str">
            <v>NO</v>
          </cell>
          <cell r="R58" t="str">
            <v>CO</v>
          </cell>
          <cell r="S58" t="str">
            <v>MO</v>
          </cell>
          <cell r="T58" t="str">
            <v>Y</v>
          </cell>
          <cell r="U58" t="str">
            <v>CO1</v>
          </cell>
          <cell r="V58" t="str">
            <v>N</v>
          </cell>
          <cell r="W58" t="str">
            <v>07/01/2014</v>
          </cell>
          <cell r="X58" t="str">
            <v>06/30/2015</v>
          </cell>
          <cell r="Y58">
            <v>193204</v>
          </cell>
          <cell r="Z58">
            <v>1</v>
          </cell>
          <cell r="AA58">
            <v>3</v>
          </cell>
          <cell r="AB58">
            <v>0</v>
          </cell>
          <cell r="AC58">
            <v>5</v>
          </cell>
          <cell r="AD58">
            <v>5</v>
          </cell>
          <cell r="AE58">
            <v>27.62</v>
          </cell>
          <cell r="AF58">
            <v>32.619999999999997</v>
          </cell>
          <cell r="AG58">
            <v>1914422</v>
          </cell>
          <cell r="AH58">
            <v>211504</v>
          </cell>
          <cell r="AI58">
            <v>49117</v>
          </cell>
          <cell r="AJ58">
            <v>171662</v>
          </cell>
          <cell r="AK58">
            <v>2346705</v>
          </cell>
          <cell r="AL58">
            <v>1110855</v>
          </cell>
          <cell r="AM58">
            <v>340581</v>
          </cell>
          <cell r="AN58">
            <v>1451436</v>
          </cell>
          <cell r="AO58">
            <v>119266</v>
          </cell>
          <cell r="AP58">
            <v>39412</v>
          </cell>
          <cell r="AQ58">
            <v>34848</v>
          </cell>
          <cell r="AR58">
            <v>193526</v>
          </cell>
          <cell r="AS58">
            <v>414961</v>
          </cell>
          <cell r="AT58">
            <v>2059923</v>
          </cell>
          <cell r="AU58">
            <v>13096</v>
          </cell>
          <cell r="AV58">
            <v>0</v>
          </cell>
          <cell r="AW58">
            <v>18105</v>
          </cell>
          <cell r="AX58">
            <v>0</v>
          </cell>
          <cell r="AY58">
            <v>31201</v>
          </cell>
          <cell r="AZ58">
            <v>32201</v>
          </cell>
          <cell r="BA58">
            <v>110587</v>
          </cell>
          <cell r="BB58">
            <v>226629</v>
          </cell>
          <cell r="BC58">
            <v>8645</v>
          </cell>
          <cell r="BD58">
            <v>18852</v>
          </cell>
          <cell r="BE58">
            <v>8959</v>
          </cell>
          <cell r="BF58">
            <v>907</v>
          </cell>
          <cell r="BG58">
            <v>9</v>
          </cell>
          <cell r="BH58">
            <v>63</v>
          </cell>
          <cell r="BI58">
            <v>72</v>
          </cell>
          <cell r="BJ58">
            <v>79</v>
          </cell>
          <cell r="BK58">
            <v>10852</v>
          </cell>
          <cell r="BL58">
            <v>415545</v>
          </cell>
          <cell r="BM58">
            <v>81688</v>
          </cell>
          <cell r="BN58">
            <v>53660</v>
          </cell>
          <cell r="BO58">
            <v>594900</v>
          </cell>
          <cell r="BP58">
            <v>245263</v>
          </cell>
          <cell r="BQ58">
            <v>47470</v>
          </cell>
          <cell r="BR58">
            <v>854</v>
          </cell>
          <cell r="BS58">
            <v>284</v>
          </cell>
          <cell r="BT58">
            <v>1215</v>
          </cell>
          <cell r="BU58">
            <v>1049</v>
          </cell>
          <cell r="BV58">
            <v>120</v>
          </cell>
          <cell r="BW58">
            <v>34502</v>
          </cell>
          <cell r="BX58">
            <v>32914</v>
          </cell>
          <cell r="BY58">
            <v>1073</v>
          </cell>
          <cell r="BZ58">
            <v>118</v>
          </cell>
          <cell r="CA58">
            <v>81121</v>
          </cell>
          <cell r="CB58">
            <v>-1</v>
          </cell>
        </row>
        <row r="59">
          <cell r="A59" t="str">
            <v>NC0108</v>
          </cell>
          <cell r="B59" t="str">
            <v>00</v>
          </cell>
          <cell r="C59" t="str">
            <v>00</v>
          </cell>
          <cell r="D59" t="str">
            <v>00</v>
          </cell>
          <cell r="E59" t="str">
            <v>-3</v>
          </cell>
          <cell r="F59" t="str">
            <v>-3</v>
          </cell>
          <cell r="G59" t="str">
            <v>C-ORANGE</v>
          </cell>
          <cell r="H59" t="str">
            <v>ORANGE COUNTY PUBLIC LIBRARY</v>
          </cell>
          <cell r="I59" t="str">
            <v>137 W MARGARET LN</v>
          </cell>
          <cell r="J59" t="str">
            <v>HILLSBOROUGH</v>
          </cell>
          <cell r="K59" t="str">
            <v>27278</v>
          </cell>
          <cell r="L59" t="str">
            <v>137 W MARGARET LN</v>
          </cell>
          <cell r="M59" t="str">
            <v>HILLSBOROUGH</v>
          </cell>
          <cell r="N59" t="str">
            <v>27278</v>
          </cell>
          <cell r="O59" t="str">
            <v>ORANGE</v>
          </cell>
          <cell r="P59" t="str">
            <v>9192452528</v>
          </cell>
          <cell r="Q59" t="str">
            <v>NO</v>
          </cell>
          <cell r="R59" t="str">
            <v>CO</v>
          </cell>
          <cell r="S59" t="str">
            <v>MA</v>
          </cell>
          <cell r="T59" t="str">
            <v>Y</v>
          </cell>
          <cell r="U59" t="str">
            <v>CO2</v>
          </cell>
          <cell r="V59" t="str">
            <v>N</v>
          </cell>
          <cell r="W59" t="str">
            <v>07/01/2014</v>
          </cell>
          <cell r="X59" t="str">
            <v>06/30/2015</v>
          </cell>
          <cell r="Y59">
            <v>80180</v>
          </cell>
          <cell r="Z59">
            <v>1</v>
          </cell>
          <cell r="AA59">
            <v>2</v>
          </cell>
          <cell r="AB59">
            <v>0</v>
          </cell>
          <cell r="AC59">
            <v>11</v>
          </cell>
          <cell r="AD59">
            <v>11</v>
          </cell>
          <cell r="AE59">
            <v>13.08</v>
          </cell>
          <cell r="AF59">
            <v>24.08</v>
          </cell>
          <cell r="AG59">
            <v>1832432</v>
          </cell>
          <cell r="AH59">
            <v>101031</v>
          </cell>
          <cell r="AI59">
            <v>4945</v>
          </cell>
          <cell r="AJ59">
            <v>40556</v>
          </cell>
          <cell r="AK59">
            <v>1978964</v>
          </cell>
          <cell r="AL59">
            <v>1181546</v>
          </cell>
          <cell r="AM59">
            <v>423799</v>
          </cell>
          <cell r="AN59">
            <v>1605345</v>
          </cell>
          <cell r="AO59">
            <v>148628</v>
          </cell>
          <cell r="AP59">
            <v>45752</v>
          </cell>
          <cell r="AQ59">
            <v>27189</v>
          </cell>
          <cell r="AR59">
            <v>221569</v>
          </cell>
          <cell r="AS59">
            <v>117925</v>
          </cell>
          <cell r="AT59">
            <v>1944839</v>
          </cell>
          <cell r="AU59">
            <v>21054</v>
          </cell>
          <cell r="AV59">
            <v>0</v>
          </cell>
          <cell r="AW59">
            <v>4945</v>
          </cell>
          <cell r="AX59">
            <v>8000</v>
          </cell>
          <cell r="AY59">
            <v>33999</v>
          </cell>
          <cell r="AZ59">
            <v>33999</v>
          </cell>
          <cell r="BA59">
            <v>98276</v>
          </cell>
          <cell r="BB59">
            <v>197547</v>
          </cell>
          <cell r="BC59">
            <v>5304</v>
          </cell>
          <cell r="BD59">
            <v>3014</v>
          </cell>
          <cell r="BE59">
            <v>6232</v>
          </cell>
          <cell r="BF59">
            <v>564</v>
          </cell>
          <cell r="BG59">
            <v>6</v>
          </cell>
          <cell r="BH59">
            <v>63</v>
          </cell>
          <cell r="BI59">
            <v>69</v>
          </cell>
          <cell r="BJ59">
            <v>203</v>
          </cell>
          <cell r="BK59">
            <v>6916</v>
          </cell>
          <cell r="BL59">
            <v>257279</v>
          </cell>
          <cell r="BM59">
            <v>26975</v>
          </cell>
          <cell r="BN59">
            <v>17904</v>
          </cell>
          <cell r="BO59">
            <v>442367</v>
          </cell>
          <cell r="BP59">
            <v>224540</v>
          </cell>
          <cell r="BQ59">
            <v>9546</v>
          </cell>
          <cell r="BR59">
            <v>10</v>
          </cell>
          <cell r="BS59">
            <v>279</v>
          </cell>
          <cell r="BT59">
            <v>542</v>
          </cell>
          <cell r="BU59">
            <v>310</v>
          </cell>
          <cell r="BV59">
            <v>40</v>
          </cell>
          <cell r="BW59">
            <v>10562</v>
          </cell>
          <cell r="BX59">
            <v>8662</v>
          </cell>
          <cell r="BY59">
            <v>379</v>
          </cell>
          <cell r="BZ59">
            <v>42</v>
          </cell>
          <cell r="CA59">
            <v>38849</v>
          </cell>
          <cell r="CB59">
            <v>38846</v>
          </cell>
        </row>
        <row r="60">
          <cell r="A60" t="str">
            <v>NC0049</v>
          </cell>
          <cell r="B60" t="str">
            <v>00</v>
          </cell>
          <cell r="C60" t="str">
            <v>00</v>
          </cell>
          <cell r="D60" t="str">
            <v>00</v>
          </cell>
          <cell r="E60" t="str">
            <v>-3</v>
          </cell>
          <cell r="F60" t="str">
            <v>-3</v>
          </cell>
          <cell r="G60" t="str">
            <v>C-PENDER</v>
          </cell>
          <cell r="H60" t="str">
            <v>PENDER COUNTY PUBLIC LIBRARY</v>
          </cell>
          <cell r="I60" t="str">
            <v>103 S COWAN ST</v>
          </cell>
          <cell r="J60" t="str">
            <v>BURGAW</v>
          </cell>
          <cell r="K60" t="str">
            <v>28425</v>
          </cell>
          <cell r="L60" t="str">
            <v>PO BOX 879</v>
          </cell>
          <cell r="M60" t="str">
            <v>BURGAW</v>
          </cell>
          <cell r="N60" t="str">
            <v>28425</v>
          </cell>
          <cell r="O60" t="str">
            <v>PENDER</v>
          </cell>
          <cell r="P60" t="str">
            <v>9102595113</v>
          </cell>
          <cell r="Q60" t="str">
            <v>NO</v>
          </cell>
          <cell r="R60" t="str">
            <v>CO</v>
          </cell>
          <cell r="S60" t="str">
            <v>MO</v>
          </cell>
          <cell r="T60" t="str">
            <v>Y</v>
          </cell>
          <cell r="U60" t="str">
            <v>CO1</v>
          </cell>
          <cell r="V60" t="str">
            <v>N</v>
          </cell>
          <cell r="W60" t="str">
            <v>07/01/2014</v>
          </cell>
          <cell r="X60" t="str">
            <v>06/30/2015</v>
          </cell>
          <cell r="Y60">
            <v>56533</v>
          </cell>
          <cell r="Z60">
            <v>1</v>
          </cell>
          <cell r="AA60">
            <v>1</v>
          </cell>
          <cell r="AB60">
            <v>0</v>
          </cell>
          <cell r="AC60">
            <v>1</v>
          </cell>
          <cell r="AD60">
            <v>1</v>
          </cell>
          <cell r="AE60">
            <v>11.81</v>
          </cell>
          <cell r="AF60">
            <v>12.81</v>
          </cell>
          <cell r="AG60">
            <v>697624</v>
          </cell>
          <cell r="AH60">
            <v>99806</v>
          </cell>
          <cell r="AI60">
            <v>4851</v>
          </cell>
          <cell r="AJ60">
            <v>0</v>
          </cell>
          <cell r="AK60">
            <v>802281</v>
          </cell>
          <cell r="AL60">
            <v>447827</v>
          </cell>
          <cell r="AM60">
            <v>142977</v>
          </cell>
          <cell r="AN60">
            <v>590804</v>
          </cell>
          <cell r="AO60">
            <v>75285</v>
          </cell>
          <cell r="AP60">
            <v>10072</v>
          </cell>
          <cell r="AQ60">
            <v>12570</v>
          </cell>
          <cell r="AR60">
            <v>97927</v>
          </cell>
          <cell r="AS60">
            <v>78225</v>
          </cell>
          <cell r="AT60">
            <v>766956</v>
          </cell>
          <cell r="AU60">
            <v>0</v>
          </cell>
          <cell r="AV60">
            <v>0</v>
          </cell>
          <cell r="AW60">
            <v>0</v>
          </cell>
          <cell r="AX60">
            <v>0</v>
          </cell>
          <cell r="AY60">
            <v>0</v>
          </cell>
          <cell r="AZ60">
            <v>0</v>
          </cell>
          <cell r="BA60">
            <v>113356</v>
          </cell>
          <cell r="BB60">
            <v>224675</v>
          </cell>
          <cell r="BC60">
            <v>3168</v>
          </cell>
          <cell r="BD60">
            <v>3661</v>
          </cell>
          <cell r="BE60">
            <v>2574</v>
          </cell>
          <cell r="BF60">
            <v>743</v>
          </cell>
          <cell r="BG60">
            <v>4</v>
          </cell>
          <cell r="BH60">
            <v>63</v>
          </cell>
          <cell r="BI60">
            <v>67</v>
          </cell>
          <cell r="BJ60">
            <v>115</v>
          </cell>
          <cell r="BK60">
            <v>4556</v>
          </cell>
          <cell r="BL60">
            <v>149290</v>
          </cell>
          <cell r="BM60">
            <v>22161</v>
          </cell>
          <cell r="BN60">
            <v>13109</v>
          </cell>
          <cell r="BO60">
            <v>221301</v>
          </cell>
          <cell r="BP60">
            <v>88905</v>
          </cell>
          <cell r="BQ60">
            <v>6347</v>
          </cell>
          <cell r="BR60">
            <v>15</v>
          </cell>
          <cell r="BS60">
            <v>89</v>
          </cell>
          <cell r="BT60">
            <v>461</v>
          </cell>
          <cell r="BU60">
            <v>393</v>
          </cell>
          <cell r="BV60">
            <v>9</v>
          </cell>
          <cell r="BW60">
            <v>7793</v>
          </cell>
          <cell r="BX60">
            <v>6585</v>
          </cell>
          <cell r="BY60">
            <v>126</v>
          </cell>
          <cell r="BZ60">
            <v>26</v>
          </cell>
          <cell r="CA60">
            <v>14143</v>
          </cell>
          <cell r="CB60">
            <v>-1</v>
          </cell>
        </row>
        <row r="61">
          <cell r="A61" t="str">
            <v>NC0109</v>
          </cell>
          <cell r="B61" t="str">
            <v>00</v>
          </cell>
          <cell r="C61" t="str">
            <v>00</v>
          </cell>
          <cell r="D61" t="str">
            <v>00</v>
          </cell>
          <cell r="E61" t="str">
            <v>-3</v>
          </cell>
          <cell r="F61" t="str">
            <v>-3</v>
          </cell>
          <cell r="G61" t="str">
            <v>C-PERSON</v>
          </cell>
          <cell r="H61" t="str">
            <v>PERSON COUNTY PUBLIC LIBRARY</v>
          </cell>
          <cell r="I61" t="str">
            <v>319 S MAIN ST</v>
          </cell>
          <cell r="J61" t="str">
            <v>ROXBORO</v>
          </cell>
          <cell r="K61" t="str">
            <v>27573</v>
          </cell>
          <cell r="L61" t="str">
            <v>319 S MAIN ST</v>
          </cell>
          <cell r="M61" t="str">
            <v>ROXBORO</v>
          </cell>
          <cell r="N61" t="str">
            <v>27573</v>
          </cell>
          <cell r="O61" t="str">
            <v>PERSON</v>
          </cell>
          <cell r="P61" t="str">
            <v>3365977881</v>
          </cell>
          <cell r="Q61" t="str">
            <v>NO</v>
          </cell>
          <cell r="R61" t="str">
            <v>CC</v>
          </cell>
          <cell r="S61" t="str">
            <v>SO</v>
          </cell>
          <cell r="T61" t="str">
            <v>Y</v>
          </cell>
          <cell r="U61" t="str">
            <v>CO1</v>
          </cell>
          <cell r="V61" t="str">
            <v>N</v>
          </cell>
          <cell r="W61" t="str">
            <v>07/01/2014</v>
          </cell>
          <cell r="X61" t="str">
            <v>06/30/2015</v>
          </cell>
          <cell r="Y61">
            <v>39265</v>
          </cell>
          <cell r="Z61">
            <v>1</v>
          </cell>
          <cell r="AA61">
            <v>0</v>
          </cell>
          <cell r="AB61">
            <v>0</v>
          </cell>
          <cell r="AC61">
            <v>4</v>
          </cell>
          <cell r="AD61">
            <v>4</v>
          </cell>
          <cell r="AE61">
            <v>3</v>
          </cell>
          <cell r="AF61">
            <v>7</v>
          </cell>
          <cell r="AG61">
            <v>401201</v>
          </cell>
          <cell r="AH61">
            <v>90968</v>
          </cell>
          <cell r="AI61">
            <v>6319</v>
          </cell>
          <cell r="AJ61">
            <v>0</v>
          </cell>
          <cell r="AK61">
            <v>498488</v>
          </cell>
          <cell r="AL61">
            <v>281337</v>
          </cell>
          <cell r="AM61">
            <v>100819</v>
          </cell>
          <cell r="AN61">
            <v>382156</v>
          </cell>
          <cell r="AO61">
            <v>62384</v>
          </cell>
          <cell r="AP61">
            <v>9561</v>
          </cell>
          <cell r="AQ61">
            <v>1500</v>
          </cell>
          <cell r="AR61">
            <v>73445</v>
          </cell>
          <cell r="AS61">
            <v>46637</v>
          </cell>
          <cell r="AT61">
            <v>502238</v>
          </cell>
          <cell r="AU61">
            <v>0</v>
          </cell>
          <cell r="AV61">
            <v>0</v>
          </cell>
          <cell r="AW61">
            <v>0</v>
          </cell>
          <cell r="AX61">
            <v>0</v>
          </cell>
          <cell r="AY61">
            <v>0</v>
          </cell>
          <cell r="AZ61">
            <v>0</v>
          </cell>
          <cell r="BA61">
            <v>59464</v>
          </cell>
          <cell r="BB61">
            <v>210231</v>
          </cell>
          <cell r="BC61">
            <v>2327</v>
          </cell>
          <cell r="BD61">
            <v>8043</v>
          </cell>
          <cell r="BE61">
            <v>1550</v>
          </cell>
          <cell r="BF61">
            <v>742</v>
          </cell>
          <cell r="BG61">
            <v>5</v>
          </cell>
          <cell r="BH61">
            <v>63</v>
          </cell>
          <cell r="BI61">
            <v>68</v>
          </cell>
          <cell r="BJ61">
            <v>105</v>
          </cell>
          <cell r="BK61">
            <v>3020</v>
          </cell>
          <cell r="BL61">
            <v>112614</v>
          </cell>
          <cell r="BM61">
            <v>8400</v>
          </cell>
          <cell r="BN61">
            <v>31307</v>
          </cell>
          <cell r="BO61">
            <v>160297</v>
          </cell>
          <cell r="BP61">
            <v>85525</v>
          </cell>
          <cell r="BQ61">
            <v>7042</v>
          </cell>
          <cell r="BR61">
            <v>15</v>
          </cell>
          <cell r="BS61">
            <v>81</v>
          </cell>
          <cell r="BT61">
            <v>330</v>
          </cell>
          <cell r="BU61">
            <v>227</v>
          </cell>
          <cell r="BV61">
            <v>13</v>
          </cell>
          <cell r="BW61">
            <v>8227</v>
          </cell>
          <cell r="BX61">
            <v>6571</v>
          </cell>
          <cell r="BY61">
            <v>82</v>
          </cell>
          <cell r="BZ61">
            <v>13</v>
          </cell>
          <cell r="CA61">
            <v>18421</v>
          </cell>
          <cell r="CB61">
            <v>5605</v>
          </cell>
        </row>
        <row r="62">
          <cell r="A62" t="str">
            <v>NC0014</v>
          </cell>
          <cell r="B62" t="str">
            <v>00</v>
          </cell>
          <cell r="C62" t="str">
            <v>00</v>
          </cell>
          <cell r="D62" t="str">
            <v>00</v>
          </cell>
          <cell r="E62" t="str">
            <v>-3</v>
          </cell>
          <cell r="F62" t="str">
            <v>-3</v>
          </cell>
          <cell r="G62" t="str">
            <v>R-PETTIGREW</v>
          </cell>
          <cell r="H62" t="str">
            <v>PETTIGREW REGIONAL LIBRARY</v>
          </cell>
          <cell r="I62" t="str">
            <v>201 E THIRD ST</v>
          </cell>
          <cell r="J62" t="str">
            <v>PLYMOUTH</v>
          </cell>
          <cell r="K62" t="str">
            <v>27962</v>
          </cell>
          <cell r="L62" t="str">
            <v>201 E THIRD ST</v>
          </cell>
          <cell r="M62" t="str">
            <v>PLYMOUTH</v>
          </cell>
          <cell r="N62" t="str">
            <v>27962</v>
          </cell>
          <cell r="O62" t="str">
            <v>CHOWAN, PERQUIMANS,</v>
          </cell>
          <cell r="P62" t="str">
            <v>2527932875</v>
          </cell>
          <cell r="Q62" t="str">
            <v>NO</v>
          </cell>
          <cell r="R62" t="str">
            <v>MJ</v>
          </cell>
          <cell r="S62" t="str">
            <v>MA</v>
          </cell>
          <cell r="T62" t="str">
            <v>Y</v>
          </cell>
          <cell r="U62" t="str">
            <v>MC1</v>
          </cell>
          <cell r="V62" t="str">
            <v>N</v>
          </cell>
          <cell r="W62" t="str">
            <v>07/01/2014</v>
          </cell>
          <cell r="X62" t="str">
            <v>06/30/2015</v>
          </cell>
          <cell r="Y62">
            <v>45096</v>
          </cell>
          <cell r="Z62">
            <v>0</v>
          </cell>
          <cell r="AA62">
            <v>4</v>
          </cell>
          <cell r="AB62">
            <v>0</v>
          </cell>
          <cell r="AC62">
            <v>3.5</v>
          </cell>
          <cell r="AD62">
            <v>4.38</v>
          </cell>
          <cell r="AE62">
            <v>3.94</v>
          </cell>
          <cell r="AF62">
            <v>8.32</v>
          </cell>
          <cell r="AG62">
            <v>587838</v>
          </cell>
          <cell r="AH62">
            <v>339189</v>
          </cell>
          <cell r="AI62">
            <v>5000</v>
          </cell>
          <cell r="AJ62">
            <v>103458</v>
          </cell>
          <cell r="AK62">
            <v>1035485</v>
          </cell>
          <cell r="AL62">
            <v>584791</v>
          </cell>
          <cell r="AM62">
            <v>183379</v>
          </cell>
          <cell r="AN62">
            <v>768170</v>
          </cell>
          <cell r="AO62">
            <v>64024</v>
          </cell>
          <cell r="AP62">
            <v>1063</v>
          </cell>
          <cell r="AQ62">
            <v>8579</v>
          </cell>
          <cell r="AR62">
            <v>73666</v>
          </cell>
          <cell r="AS62">
            <v>244175</v>
          </cell>
          <cell r="AT62">
            <v>1086011</v>
          </cell>
          <cell r="AU62">
            <v>0</v>
          </cell>
          <cell r="AV62">
            <v>0</v>
          </cell>
          <cell r="AW62">
            <v>0</v>
          </cell>
          <cell r="AX62">
            <v>0</v>
          </cell>
          <cell r="AY62">
            <v>0</v>
          </cell>
          <cell r="AZ62">
            <v>0</v>
          </cell>
          <cell r="BA62">
            <v>122411</v>
          </cell>
          <cell r="BB62">
            <v>210074</v>
          </cell>
          <cell r="BC62">
            <v>4261</v>
          </cell>
          <cell r="BD62">
            <v>3657</v>
          </cell>
          <cell r="BE62">
            <v>6190</v>
          </cell>
          <cell r="BF62">
            <v>743</v>
          </cell>
          <cell r="BG62">
            <v>2</v>
          </cell>
          <cell r="BH62">
            <v>63</v>
          </cell>
          <cell r="BI62">
            <v>65</v>
          </cell>
          <cell r="BJ62">
            <v>141</v>
          </cell>
          <cell r="BK62">
            <v>9334</v>
          </cell>
          <cell r="BL62">
            <v>246670</v>
          </cell>
          <cell r="BM62">
            <v>19404</v>
          </cell>
          <cell r="BN62">
            <v>23479</v>
          </cell>
          <cell r="BO62">
            <v>295749</v>
          </cell>
          <cell r="BP62">
            <v>96235</v>
          </cell>
          <cell r="BQ62">
            <v>5449</v>
          </cell>
          <cell r="BR62">
            <v>42</v>
          </cell>
          <cell r="BS62">
            <v>169</v>
          </cell>
          <cell r="BT62">
            <v>938</v>
          </cell>
          <cell r="BU62">
            <v>620</v>
          </cell>
          <cell r="BV62">
            <v>20</v>
          </cell>
          <cell r="BW62">
            <v>22985</v>
          </cell>
          <cell r="BX62">
            <v>17446</v>
          </cell>
          <cell r="BY62">
            <v>237</v>
          </cell>
          <cell r="BZ62">
            <v>52</v>
          </cell>
          <cell r="CA62">
            <v>52953</v>
          </cell>
          <cell r="CB62">
            <v>-1</v>
          </cell>
        </row>
        <row r="63">
          <cell r="A63" t="str">
            <v>NC0051</v>
          </cell>
          <cell r="B63" t="str">
            <v>00</v>
          </cell>
          <cell r="C63" t="str">
            <v>00</v>
          </cell>
          <cell r="D63" t="str">
            <v>00</v>
          </cell>
          <cell r="E63" t="str">
            <v>-3</v>
          </cell>
          <cell r="F63" t="str">
            <v>-3</v>
          </cell>
          <cell r="G63" t="str">
            <v>C-POLK</v>
          </cell>
          <cell r="H63" t="str">
            <v>POLK COUNTY PUBLIC LIBRARY</v>
          </cell>
          <cell r="I63" t="str">
            <v>1289 W MILLS ST</v>
          </cell>
          <cell r="J63" t="str">
            <v>COLUMBUS</v>
          </cell>
          <cell r="K63" t="str">
            <v>28722</v>
          </cell>
          <cell r="L63" t="str">
            <v>1289 W MILLS ST</v>
          </cell>
          <cell r="M63" t="str">
            <v>COLUMBUS</v>
          </cell>
          <cell r="N63" t="str">
            <v>28722</v>
          </cell>
          <cell r="O63" t="str">
            <v>POLK</v>
          </cell>
          <cell r="P63" t="str">
            <v>8288948721</v>
          </cell>
          <cell r="Q63" t="str">
            <v>NO</v>
          </cell>
          <cell r="R63" t="str">
            <v>CO</v>
          </cell>
          <cell r="S63" t="str">
            <v>MO</v>
          </cell>
          <cell r="T63" t="str">
            <v>Y</v>
          </cell>
          <cell r="U63" t="str">
            <v>CO1</v>
          </cell>
          <cell r="V63" t="str">
            <v>N</v>
          </cell>
          <cell r="W63" t="str">
            <v>07/01/2014</v>
          </cell>
          <cell r="X63" t="str">
            <v>06/30/2015</v>
          </cell>
          <cell r="Y63">
            <v>20740</v>
          </cell>
          <cell r="Z63">
            <v>1</v>
          </cell>
          <cell r="AA63">
            <v>1</v>
          </cell>
          <cell r="AB63">
            <v>1</v>
          </cell>
          <cell r="AC63">
            <v>3</v>
          </cell>
          <cell r="AD63">
            <v>3</v>
          </cell>
          <cell r="AE63">
            <v>7.25</v>
          </cell>
          <cell r="AF63">
            <v>10.25</v>
          </cell>
          <cell r="AG63">
            <v>453970</v>
          </cell>
          <cell r="AH63">
            <v>74448</v>
          </cell>
          <cell r="AI63">
            <v>4798</v>
          </cell>
          <cell r="AJ63">
            <v>8044</v>
          </cell>
          <cell r="AK63">
            <v>541260</v>
          </cell>
          <cell r="AL63">
            <v>283371</v>
          </cell>
          <cell r="AM63">
            <v>86546</v>
          </cell>
          <cell r="AN63">
            <v>369917</v>
          </cell>
          <cell r="AO63">
            <v>35395</v>
          </cell>
          <cell r="AP63">
            <v>4983</v>
          </cell>
          <cell r="AQ63">
            <v>14739</v>
          </cell>
          <cell r="AR63">
            <v>55117</v>
          </cell>
          <cell r="AS63">
            <v>93976</v>
          </cell>
          <cell r="AT63">
            <v>519010</v>
          </cell>
          <cell r="AU63">
            <v>0</v>
          </cell>
          <cell r="AV63">
            <v>0</v>
          </cell>
          <cell r="AW63">
            <v>0</v>
          </cell>
          <cell r="AX63">
            <v>0</v>
          </cell>
          <cell r="AY63">
            <v>0</v>
          </cell>
          <cell r="AZ63">
            <v>0</v>
          </cell>
          <cell r="BA63">
            <v>48316</v>
          </cell>
          <cell r="BB63">
            <v>216803</v>
          </cell>
          <cell r="BC63">
            <v>2912</v>
          </cell>
          <cell r="BD63">
            <v>14677</v>
          </cell>
          <cell r="BE63">
            <v>6167</v>
          </cell>
          <cell r="BF63">
            <v>906</v>
          </cell>
          <cell r="BG63">
            <v>1</v>
          </cell>
          <cell r="BH63">
            <v>63</v>
          </cell>
          <cell r="BI63">
            <v>64</v>
          </cell>
          <cell r="BJ63">
            <v>142</v>
          </cell>
          <cell r="BK63">
            <v>5700</v>
          </cell>
          <cell r="BL63">
            <v>87096</v>
          </cell>
          <cell r="BM63">
            <v>8988</v>
          </cell>
          <cell r="BN63">
            <v>8070</v>
          </cell>
          <cell r="BO63">
            <v>143291</v>
          </cell>
          <cell r="BP63">
            <v>25504</v>
          </cell>
          <cell r="BQ63">
            <v>6041</v>
          </cell>
          <cell r="BR63">
            <v>1583</v>
          </cell>
          <cell r="BS63">
            <v>2490</v>
          </cell>
          <cell r="BT63">
            <v>288</v>
          </cell>
          <cell r="BU63">
            <v>206</v>
          </cell>
          <cell r="BV63">
            <v>48</v>
          </cell>
          <cell r="BW63">
            <v>5103</v>
          </cell>
          <cell r="BX63">
            <v>3788</v>
          </cell>
          <cell r="BY63">
            <v>366</v>
          </cell>
          <cell r="BZ63">
            <v>42</v>
          </cell>
          <cell r="CA63">
            <v>24255</v>
          </cell>
          <cell r="CB63">
            <v>-1</v>
          </cell>
        </row>
        <row r="64">
          <cell r="A64" t="str">
            <v>NC0041</v>
          </cell>
          <cell r="B64" t="str">
            <v>00</v>
          </cell>
          <cell r="C64" t="str">
            <v>00</v>
          </cell>
          <cell r="D64" t="str">
            <v>00</v>
          </cell>
          <cell r="E64" t="str">
            <v>-3</v>
          </cell>
          <cell r="F64" t="str">
            <v>-3</v>
          </cell>
          <cell r="G64" t="str">
            <v>C-JOHNSTON</v>
          </cell>
          <cell r="H64" t="str">
            <v>PUBLIC LIBRARY OF JOHNSTON COUNTY &amp; SMITHFIELD</v>
          </cell>
          <cell r="I64" t="str">
            <v>305 MARKET ST</v>
          </cell>
          <cell r="J64" t="str">
            <v>SMITHFIELD</v>
          </cell>
          <cell r="K64" t="str">
            <v>27577</v>
          </cell>
          <cell r="L64" t="str">
            <v>305 MARKET ST</v>
          </cell>
          <cell r="M64" t="str">
            <v>SMITHFIELD</v>
          </cell>
          <cell r="N64" t="str">
            <v>27577</v>
          </cell>
          <cell r="O64" t="str">
            <v>JOHNSTON</v>
          </cell>
          <cell r="P64" t="str">
            <v>9199348146</v>
          </cell>
          <cell r="Q64" t="str">
            <v>NO</v>
          </cell>
          <cell r="R64" t="str">
            <v>NP</v>
          </cell>
          <cell r="S64" t="str">
            <v>MO</v>
          </cell>
          <cell r="T64" t="str">
            <v>Y</v>
          </cell>
          <cell r="U64" t="str">
            <v>CO1</v>
          </cell>
          <cell r="V64" t="str">
            <v>N</v>
          </cell>
          <cell r="W64" t="str">
            <v>07/01/2014</v>
          </cell>
          <cell r="X64" t="str">
            <v>06/30/2015</v>
          </cell>
          <cell r="Y64">
            <v>180048</v>
          </cell>
          <cell r="Z64">
            <v>1</v>
          </cell>
          <cell r="AA64">
            <v>6</v>
          </cell>
          <cell r="AB64">
            <v>0</v>
          </cell>
          <cell r="AC64">
            <v>5</v>
          </cell>
          <cell r="AD64">
            <v>6</v>
          </cell>
          <cell r="AE64">
            <v>22.18</v>
          </cell>
          <cell r="AF64">
            <v>28.18</v>
          </cell>
          <cell r="AG64">
            <v>1497309</v>
          </cell>
          <cell r="AH64">
            <v>190795</v>
          </cell>
          <cell r="AI64">
            <v>6182</v>
          </cell>
          <cell r="AJ64">
            <v>52389</v>
          </cell>
          <cell r="AK64">
            <v>1746675</v>
          </cell>
          <cell r="AL64">
            <v>904065</v>
          </cell>
          <cell r="AM64">
            <v>343411</v>
          </cell>
          <cell r="AN64">
            <v>1247476</v>
          </cell>
          <cell r="AO64">
            <v>90040</v>
          </cell>
          <cell r="AP64">
            <v>7374</v>
          </cell>
          <cell r="AQ64">
            <v>14242</v>
          </cell>
          <cell r="AR64">
            <v>111656</v>
          </cell>
          <cell r="AS64">
            <v>244545</v>
          </cell>
          <cell r="AT64">
            <v>1603677</v>
          </cell>
          <cell r="AU64">
            <v>0</v>
          </cell>
          <cell r="AV64">
            <v>0</v>
          </cell>
          <cell r="AW64">
            <v>0</v>
          </cell>
          <cell r="AX64">
            <v>0</v>
          </cell>
          <cell r="AY64">
            <v>0</v>
          </cell>
          <cell r="AZ64">
            <v>0</v>
          </cell>
          <cell r="BA64">
            <v>233944</v>
          </cell>
          <cell r="BB64">
            <v>196370</v>
          </cell>
          <cell r="BC64">
            <v>9397</v>
          </cell>
          <cell r="BD64">
            <v>2915</v>
          </cell>
          <cell r="BE64">
            <v>8352</v>
          </cell>
          <cell r="BF64">
            <v>564</v>
          </cell>
          <cell r="BG64">
            <v>0</v>
          </cell>
          <cell r="BH64">
            <v>63</v>
          </cell>
          <cell r="BI64">
            <v>63</v>
          </cell>
          <cell r="BJ64">
            <v>75</v>
          </cell>
          <cell r="BK64">
            <v>16110</v>
          </cell>
          <cell r="BL64">
            <v>290084</v>
          </cell>
          <cell r="BM64">
            <v>133625</v>
          </cell>
          <cell r="BN64">
            <v>45255</v>
          </cell>
          <cell r="BO64">
            <v>408310</v>
          </cell>
          <cell r="BP64">
            <v>189253</v>
          </cell>
          <cell r="BQ64">
            <v>10154</v>
          </cell>
          <cell r="BR64">
            <v>0</v>
          </cell>
          <cell r="BS64">
            <v>221</v>
          </cell>
          <cell r="BT64">
            <v>934</v>
          </cell>
          <cell r="BU64">
            <v>713</v>
          </cell>
          <cell r="BV64">
            <v>60</v>
          </cell>
          <cell r="BW64">
            <v>21014</v>
          </cell>
          <cell r="BX64">
            <v>17445</v>
          </cell>
          <cell r="BY64">
            <v>1344</v>
          </cell>
          <cell r="BZ64">
            <v>58</v>
          </cell>
          <cell r="CA64">
            <v>81616</v>
          </cell>
          <cell r="CB64">
            <v>29348</v>
          </cell>
        </row>
        <row r="65">
          <cell r="A65" t="str">
            <v>NC0052</v>
          </cell>
          <cell r="B65" t="str">
            <v>00</v>
          </cell>
          <cell r="C65" t="str">
            <v>00</v>
          </cell>
          <cell r="D65" t="str">
            <v>00</v>
          </cell>
          <cell r="E65" t="str">
            <v>-3</v>
          </cell>
          <cell r="F65" t="str">
            <v>-3</v>
          </cell>
          <cell r="G65" t="str">
            <v>C-RANDOLPH</v>
          </cell>
          <cell r="H65" t="str">
            <v>RANDOLPH PUBLIC LIBRARY</v>
          </cell>
          <cell r="I65" t="str">
            <v>201 WORTH ST</v>
          </cell>
          <cell r="J65" t="str">
            <v>ASHEBORO</v>
          </cell>
          <cell r="K65" t="str">
            <v>27203</v>
          </cell>
          <cell r="L65" t="str">
            <v>201 WORTH ST</v>
          </cell>
          <cell r="M65" t="str">
            <v>ASHEBORO</v>
          </cell>
          <cell r="N65" t="str">
            <v>27203</v>
          </cell>
          <cell r="O65" t="str">
            <v>RANDOLPH</v>
          </cell>
          <cell r="P65" t="str">
            <v>3363186806</v>
          </cell>
          <cell r="Q65" t="str">
            <v>NO</v>
          </cell>
          <cell r="R65" t="str">
            <v>CO</v>
          </cell>
          <cell r="S65" t="str">
            <v>MO</v>
          </cell>
          <cell r="T65" t="str">
            <v>Y</v>
          </cell>
          <cell r="U65" t="str">
            <v>CO2</v>
          </cell>
          <cell r="V65" t="str">
            <v>N</v>
          </cell>
          <cell r="W65" t="str">
            <v>07/01/2014</v>
          </cell>
          <cell r="X65" t="str">
            <v>06/30/2015</v>
          </cell>
          <cell r="Y65">
            <v>143079</v>
          </cell>
          <cell r="Z65">
            <v>1</v>
          </cell>
          <cell r="AA65">
            <v>6</v>
          </cell>
          <cell r="AB65">
            <v>0</v>
          </cell>
          <cell r="AC65">
            <v>13</v>
          </cell>
          <cell r="AD65">
            <v>13</v>
          </cell>
          <cell r="AE65">
            <v>30.72</v>
          </cell>
          <cell r="AF65">
            <v>43.72</v>
          </cell>
          <cell r="AG65">
            <v>2323484</v>
          </cell>
          <cell r="AH65">
            <v>172410</v>
          </cell>
          <cell r="AI65">
            <v>5000</v>
          </cell>
          <cell r="AJ65">
            <v>138279</v>
          </cell>
          <cell r="AK65">
            <v>2639173</v>
          </cell>
          <cell r="AL65">
            <v>1463728</v>
          </cell>
          <cell r="AM65">
            <v>437646</v>
          </cell>
          <cell r="AN65">
            <v>1901374</v>
          </cell>
          <cell r="AO65">
            <v>158541</v>
          </cell>
          <cell r="AP65">
            <v>43408</v>
          </cell>
          <cell r="AQ65">
            <v>42449</v>
          </cell>
          <cell r="AR65">
            <v>244398</v>
          </cell>
          <cell r="AS65">
            <v>448519</v>
          </cell>
          <cell r="AT65">
            <v>2594291</v>
          </cell>
          <cell r="AU65">
            <v>443637</v>
          </cell>
          <cell r="AV65">
            <v>0</v>
          </cell>
          <cell r="AW65">
            <v>0</v>
          </cell>
          <cell r="AX65">
            <v>0</v>
          </cell>
          <cell r="AY65">
            <v>443637</v>
          </cell>
          <cell r="AZ65">
            <v>443637</v>
          </cell>
          <cell r="BA65">
            <v>248927</v>
          </cell>
          <cell r="BB65">
            <v>198790</v>
          </cell>
          <cell r="BC65">
            <v>6453</v>
          </cell>
          <cell r="BD65">
            <v>7734</v>
          </cell>
          <cell r="BE65">
            <v>19709</v>
          </cell>
          <cell r="BF65">
            <v>564</v>
          </cell>
          <cell r="BG65">
            <v>12</v>
          </cell>
          <cell r="BH65">
            <v>63</v>
          </cell>
          <cell r="BI65">
            <v>75</v>
          </cell>
          <cell r="BJ65">
            <v>420</v>
          </cell>
          <cell r="BK65">
            <v>16406</v>
          </cell>
          <cell r="BL65">
            <v>561019</v>
          </cell>
          <cell r="BM65">
            <v>111977</v>
          </cell>
          <cell r="BN65">
            <v>115695</v>
          </cell>
          <cell r="BO65">
            <v>549497</v>
          </cell>
          <cell r="BP65">
            <v>175954</v>
          </cell>
          <cell r="BQ65">
            <v>23973</v>
          </cell>
          <cell r="BR65">
            <v>156</v>
          </cell>
          <cell r="BS65">
            <v>149</v>
          </cell>
          <cell r="BT65">
            <v>1681</v>
          </cell>
          <cell r="BU65">
            <v>1439</v>
          </cell>
          <cell r="BV65">
            <v>67</v>
          </cell>
          <cell r="BW65">
            <v>43256</v>
          </cell>
          <cell r="BX65">
            <v>38481</v>
          </cell>
          <cell r="BY65">
            <v>1413</v>
          </cell>
          <cell r="BZ65">
            <v>157</v>
          </cell>
          <cell r="CA65">
            <v>106463</v>
          </cell>
          <cell r="CB65">
            <v>22651</v>
          </cell>
        </row>
        <row r="66">
          <cell r="A66" t="str">
            <v>NC0088</v>
          </cell>
          <cell r="B66" t="str">
            <v>00</v>
          </cell>
          <cell r="C66" t="str">
            <v>00</v>
          </cell>
          <cell r="D66" t="str">
            <v>00</v>
          </cell>
          <cell r="E66" t="str">
            <v>-3</v>
          </cell>
          <cell r="F66" t="str">
            <v>-3</v>
          </cell>
          <cell r="G66" t="str">
            <v>M-ROANOKE RAPIDS</v>
          </cell>
          <cell r="H66" t="str">
            <v>ROANOKE RAPIDS PUBLIC LIBRARY</v>
          </cell>
          <cell r="I66" t="str">
            <v>319 ROANOKE AVE</v>
          </cell>
          <cell r="J66" t="str">
            <v>ROANOKE RAPIDS</v>
          </cell>
          <cell r="K66" t="str">
            <v>27870</v>
          </cell>
          <cell r="L66" t="str">
            <v>319 ROANOKE AVE</v>
          </cell>
          <cell r="M66" t="str">
            <v>ROANOKE RAPIDS</v>
          </cell>
          <cell r="N66" t="str">
            <v>27870</v>
          </cell>
          <cell r="O66" t="str">
            <v>HALIFAX</v>
          </cell>
          <cell r="P66" t="str">
            <v>2525332890</v>
          </cell>
          <cell r="Q66" t="str">
            <v>HQ</v>
          </cell>
          <cell r="R66" t="str">
            <v>CI</v>
          </cell>
          <cell r="S66" t="str">
            <v>SO</v>
          </cell>
          <cell r="T66" t="str">
            <v>Y</v>
          </cell>
          <cell r="U66" t="str">
            <v>CI1</v>
          </cell>
          <cell r="V66" t="str">
            <v>N</v>
          </cell>
          <cell r="W66" t="str">
            <v>07/01/2014</v>
          </cell>
          <cell r="X66" t="str">
            <v>06/30/2015</v>
          </cell>
          <cell r="Y66">
            <v>15392</v>
          </cell>
          <cell r="Z66">
            <v>1</v>
          </cell>
          <cell r="AA66">
            <v>0</v>
          </cell>
          <cell r="AB66">
            <v>0</v>
          </cell>
          <cell r="AC66">
            <v>1</v>
          </cell>
          <cell r="AD66">
            <v>1</v>
          </cell>
          <cell r="AE66">
            <v>4.13</v>
          </cell>
          <cell r="AF66">
            <v>5.13</v>
          </cell>
          <cell r="AG66">
            <v>246775</v>
          </cell>
          <cell r="AH66">
            <v>12994</v>
          </cell>
          <cell r="AI66">
            <v>4952</v>
          </cell>
          <cell r="AJ66">
            <v>2013</v>
          </cell>
          <cell r="AK66">
            <v>266734</v>
          </cell>
          <cell r="AL66">
            <v>147451</v>
          </cell>
          <cell r="AM66">
            <v>40238</v>
          </cell>
          <cell r="AN66">
            <v>187689</v>
          </cell>
          <cell r="AO66">
            <v>18321</v>
          </cell>
          <cell r="AP66">
            <v>2664</v>
          </cell>
          <cell r="AQ66">
            <v>7748</v>
          </cell>
          <cell r="AR66">
            <v>28733</v>
          </cell>
          <cell r="AS66">
            <v>50312</v>
          </cell>
          <cell r="AT66">
            <v>266734</v>
          </cell>
          <cell r="AU66">
            <v>3000</v>
          </cell>
          <cell r="AV66">
            <v>0</v>
          </cell>
          <cell r="AW66">
            <v>0</v>
          </cell>
          <cell r="AX66">
            <v>0</v>
          </cell>
          <cell r="AY66">
            <v>3000</v>
          </cell>
          <cell r="AZ66">
            <v>3000</v>
          </cell>
          <cell r="BA66">
            <v>36271</v>
          </cell>
          <cell r="BB66">
            <v>196137</v>
          </cell>
          <cell r="BC66">
            <v>903</v>
          </cell>
          <cell r="BD66">
            <v>2915</v>
          </cell>
          <cell r="BE66">
            <v>3550</v>
          </cell>
          <cell r="BF66">
            <v>564</v>
          </cell>
          <cell r="BG66">
            <v>0</v>
          </cell>
          <cell r="BH66">
            <v>63</v>
          </cell>
          <cell r="BI66">
            <v>63</v>
          </cell>
          <cell r="BJ66">
            <v>46</v>
          </cell>
          <cell r="BK66">
            <v>2343</v>
          </cell>
          <cell r="BL66">
            <v>28688</v>
          </cell>
          <cell r="BM66">
            <v>11026</v>
          </cell>
          <cell r="BN66">
            <v>7746</v>
          </cell>
          <cell r="BO66">
            <v>31978</v>
          </cell>
          <cell r="BP66">
            <v>10666</v>
          </cell>
          <cell r="BQ66">
            <v>45</v>
          </cell>
          <cell r="BR66">
            <v>18</v>
          </cell>
          <cell r="BS66">
            <v>66</v>
          </cell>
          <cell r="BT66">
            <v>195</v>
          </cell>
          <cell r="BU66">
            <v>65</v>
          </cell>
          <cell r="BV66">
            <v>31</v>
          </cell>
          <cell r="BW66">
            <v>3551</v>
          </cell>
          <cell r="BX66">
            <v>1839</v>
          </cell>
          <cell r="BY66">
            <v>376</v>
          </cell>
          <cell r="BZ66">
            <v>13</v>
          </cell>
          <cell r="CA66">
            <v>6013</v>
          </cell>
          <cell r="CB66">
            <v>-1</v>
          </cell>
        </row>
        <row r="67">
          <cell r="A67" t="str">
            <v>NC0053</v>
          </cell>
          <cell r="B67" t="str">
            <v>00</v>
          </cell>
          <cell r="C67" t="str">
            <v>00</v>
          </cell>
          <cell r="D67" t="str">
            <v>00</v>
          </cell>
          <cell r="E67" t="str">
            <v>-3</v>
          </cell>
          <cell r="F67" t="str">
            <v>-3</v>
          </cell>
          <cell r="G67" t="str">
            <v>C-ROBESON</v>
          </cell>
          <cell r="H67" t="str">
            <v>ROBESON COUNTY PUBLIC LIBRARY</v>
          </cell>
          <cell r="I67" t="str">
            <v>101 N CHESTNUT ST</v>
          </cell>
          <cell r="J67" t="str">
            <v>LUMBERTON</v>
          </cell>
          <cell r="K67" t="str">
            <v>28358</v>
          </cell>
          <cell r="L67" t="str">
            <v>PO BOX 988</v>
          </cell>
          <cell r="M67" t="str">
            <v>LUMBERTON</v>
          </cell>
          <cell r="N67" t="str">
            <v>28359</v>
          </cell>
          <cell r="O67" t="str">
            <v>ROBESON</v>
          </cell>
          <cell r="P67" t="str">
            <v>9107384859</v>
          </cell>
          <cell r="Q67" t="str">
            <v>NO</v>
          </cell>
          <cell r="R67" t="str">
            <v>CC</v>
          </cell>
          <cell r="S67" t="str">
            <v>MO</v>
          </cell>
          <cell r="T67" t="str">
            <v>Y</v>
          </cell>
          <cell r="U67" t="str">
            <v>CO1</v>
          </cell>
          <cell r="V67" t="str">
            <v>N</v>
          </cell>
          <cell r="W67" t="str">
            <v>07/01/2014</v>
          </cell>
          <cell r="X67" t="str">
            <v>06/30/2015</v>
          </cell>
          <cell r="Y67">
            <v>133567</v>
          </cell>
          <cell r="Z67">
            <v>1</v>
          </cell>
          <cell r="AA67">
            <v>6</v>
          </cell>
          <cell r="AB67">
            <v>1</v>
          </cell>
          <cell r="AC67">
            <v>4</v>
          </cell>
          <cell r="AD67">
            <v>4</v>
          </cell>
          <cell r="AE67">
            <v>14.45</v>
          </cell>
          <cell r="AF67">
            <v>18.45</v>
          </cell>
          <cell r="AG67">
            <v>821200</v>
          </cell>
          <cell r="AH67">
            <v>205760</v>
          </cell>
          <cell r="AI67">
            <v>5533</v>
          </cell>
          <cell r="AJ67">
            <v>280200</v>
          </cell>
          <cell r="AK67">
            <v>1312693</v>
          </cell>
          <cell r="AL67">
            <v>515060</v>
          </cell>
          <cell r="AM67">
            <v>192877</v>
          </cell>
          <cell r="AN67">
            <v>707937</v>
          </cell>
          <cell r="AO67">
            <v>105063</v>
          </cell>
          <cell r="AP67">
            <v>2044</v>
          </cell>
          <cell r="AQ67">
            <v>12000</v>
          </cell>
          <cell r="AR67">
            <v>119107</v>
          </cell>
          <cell r="AS67">
            <v>345259</v>
          </cell>
          <cell r="AT67">
            <v>1172303</v>
          </cell>
          <cell r="AU67">
            <v>10000</v>
          </cell>
          <cell r="AV67">
            <v>0</v>
          </cell>
          <cell r="AW67">
            <v>0</v>
          </cell>
          <cell r="AX67">
            <v>0</v>
          </cell>
          <cell r="AY67">
            <v>10000</v>
          </cell>
          <cell r="AZ67">
            <v>0</v>
          </cell>
          <cell r="BA67">
            <v>132214</v>
          </cell>
          <cell r="BB67">
            <v>195757</v>
          </cell>
          <cell r="BC67">
            <v>445</v>
          </cell>
          <cell r="BD67">
            <v>2915</v>
          </cell>
          <cell r="BE67">
            <v>5951</v>
          </cell>
          <cell r="BF67">
            <v>564</v>
          </cell>
          <cell r="BG67">
            <v>1</v>
          </cell>
          <cell r="BH67">
            <v>63</v>
          </cell>
          <cell r="BI67">
            <v>64</v>
          </cell>
          <cell r="BJ67">
            <v>58</v>
          </cell>
          <cell r="BK67">
            <v>13344</v>
          </cell>
          <cell r="BL67">
            <v>163635</v>
          </cell>
          <cell r="BM67">
            <v>38614</v>
          </cell>
          <cell r="BN67">
            <v>48338</v>
          </cell>
          <cell r="BO67">
            <v>127474</v>
          </cell>
          <cell r="BP67">
            <v>52017</v>
          </cell>
          <cell r="BQ67">
            <v>364</v>
          </cell>
          <cell r="BR67">
            <v>32</v>
          </cell>
          <cell r="BS67">
            <v>204</v>
          </cell>
          <cell r="BT67">
            <v>311</v>
          </cell>
          <cell r="BU67">
            <v>277</v>
          </cell>
          <cell r="BV67">
            <v>10</v>
          </cell>
          <cell r="BW67">
            <v>7702</v>
          </cell>
          <cell r="BX67">
            <v>7399</v>
          </cell>
          <cell r="BY67">
            <v>0</v>
          </cell>
          <cell r="BZ67">
            <v>55</v>
          </cell>
          <cell r="CA67">
            <v>59422</v>
          </cell>
          <cell r="CB67">
            <v>6448</v>
          </cell>
        </row>
        <row r="68">
          <cell r="A68" t="str">
            <v>NC0054</v>
          </cell>
          <cell r="B68" t="str">
            <v>00</v>
          </cell>
          <cell r="C68" t="str">
            <v>00</v>
          </cell>
          <cell r="D68" t="str">
            <v>00</v>
          </cell>
          <cell r="E68" t="str">
            <v>-3</v>
          </cell>
          <cell r="F68" t="str">
            <v>-3</v>
          </cell>
          <cell r="G68" t="str">
            <v>C-ROCKINGHAM</v>
          </cell>
          <cell r="H68" t="str">
            <v>ROCKINGHAM COUNTY PUBLIC LIBRARY</v>
          </cell>
          <cell r="I68" t="str">
            <v>527 BOONE RD</v>
          </cell>
          <cell r="J68" t="str">
            <v>EDEN</v>
          </cell>
          <cell r="K68" t="str">
            <v>27288</v>
          </cell>
          <cell r="L68" t="str">
            <v>527 BOONE RD</v>
          </cell>
          <cell r="M68" t="str">
            <v>EDEN</v>
          </cell>
          <cell r="N68" t="str">
            <v>27288</v>
          </cell>
          <cell r="O68" t="str">
            <v>ROCKINGHAM</v>
          </cell>
          <cell r="P68" t="str">
            <v>3366271106</v>
          </cell>
          <cell r="Q68" t="str">
            <v>NO</v>
          </cell>
          <cell r="R68" t="str">
            <v>CO</v>
          </cell>
          <cell r="S68" t="str">
            <v>MA</v>
          </cell>
          <cell r="T68" t="str">
            <v>Y</v>
          </cell>
          <cell r="U68" t="str">
            <v>CO1</v>
          </cell>
          <cell r="V68" t="str">
            <v>N</v>
          </cell>
          <cell r="W68" t="str">
            <v>07/01/2014</v>
          </cell>
          <cell r="X68" t="str">
            <v>06/30/2015</v>
          </cell>
          <cell r="Y68">
            <v>92543</v>
          </cell>
          <cell r="Z68">
            <v>0</v>
          </cell>
          <cell r="AA68">
            <v>4</v>
          </cell>
          <cell r="AB68">
            <v>1</v>
          </cell>
          <cell r="AC68">
            <v>8</v>
          </cell>
          <cell r="AD68">
            <v>8</v>
          </cell>
          <cell r="AE68">
            <v>21.24</v>
          </cell>
          <cell r="AF68">
            <v>29.24</v>
          </cell>
          <cell r="AG68">
            <v>1398983</v>
          </cell>
          <cell r="AH68">
            <v>135265</v>
          </cell>
          <cell r="AI68">
            <v>54323</v>
          </cell>
          <cell r="AJ68">
            <v>201475</v>
          </cell>
          <cell r="AK68">
            <v>1790046</v>
          </cell>
          <cell r="AL68">
            <v>964299</v>
          </cell>
          <cell r="AM68">
            <v>326273</v>
          </cell>
          <cell r="AN68">
            <v>1290572</v>
          </cell>
          <cell r="AO68">
            <v>181967</v>
          </cell>
          <cell r="AP68">
            <v>7734</v>
          </cell>
          <cell r="AQ68">
            <v>7575</v>
          </cell>
          <cell r="AR68">
            <v>197276</v>
          </cell>
          <cell r="AS68">
            <v>321677</v>
          </cell>
          <cell r="AT68">
            <v>1809525</v>
          </cell>
          <cell r="AU68">
            <v>61406</v>
          </cell>
          <cell r="AV68">
            <v>54322</v>
          </cell>
          <cell r="AW68">
            <v>0</v>
          </cell>
          <cell r="AX68">
            <v>0</v>
          </cell>
          <cell r="AY68">
            <v>115728</v>
          </cell>
          <cell r="AZ68">
            <v>115728</v>
          </cell>
          <cell r="BA68">
            <v>250493</v>
          </cell>
          <cell r="BB68">
            <v>196409</v>
          </cell>
          <cell r="BC68">
            <v>8428</v>
          </cell>
          <cell r="BD68">
            <v>2915</v>
          </cell>
          <cell r="BE68">
            <v>10956</v>
          </cell>
          <cell r="BF68">
            <v>564</v>
          </cell>
          <cell r="BG68">
            <v>2</v>
          </cell>
          <cell r="BH68">
            <v>63</v>
          </cell>
          <cell r="BI68">
            <v>65</v>
          </cell>
          <cell r="BJ68">
            <v>213</v>
          </cell>
          <cell r="BK68">
            <v>12324</v>
          </cell>
          <cell r="BL68">
            <v>426825</v>
          </cell>
          <cell r="BM68">
            <v>57304</v>
          </cell>
          <cell r="BN68">
            <v>44074</v>
          </cell>
          <cell r="BO68">
            <v>551848</v>
          </cell>
          <cell r="BP68">
            <v>265868</v>
          </cell>
          <cell r="BQ68">
            <v>2091</v>
          </cell>
          <cell r="BR68">
            <v>8359</v>
          </cell>
          <cell r="BS68">
            <v>7876</v>
          </cell>
          <cell r="BT68">
            <v>610</v>
          </cell>
          <cell r="BU68">
            <v>449</v>
          </cell>
          <cell r="BV68">
            <v>30</v>
          </cell>
          <cell r="BW68">
            <v>10675</v>
          </cell>
          <cell r="BX68">
            <v>8467</v>
          </cell>
          <cell r="BY68">
            <v>562</v>
          </cell>
          <cell r="BZ68">
            <v>138</v>
          </cell>
          <cell r="CA68">
            <v>88369</v>
          </cell>
          <cell r="CB68">
            <v>0</v>
          </cell>
        </row>
        <row r="69">
          <cell r="A69" t="str">
            <v>NC0055</v>
          </cell>
          <cell r="B69" t="str">
            <v>00</v>
          </cell>
          <cell r="C69" t="str">
            <v>00</v>
          </cell>
          <cell r="D69" t="str">
            <v>00</v>
          </cell>
          <cell r="E69" t="str">
            <v>-3</v>
          </cell>
          <cell r="F69" t="str">
            <v>-3</v>
          </cell>
          <cell r="G69" t="str">
            <v>C-ROWAN</v>
          </cell>
          <cell r="H69" t="str">
            <v>ROWAN PUBLIC LIBRARY</v>
          </cell>
          <cell r="I69" t="str">
            <v>201 W FISHER ST</v>
          </cell>
          <cell r="J69" t="str">
            <v>SALISBURY</v>
          </cell>
          <cell r="K69" t="str">
            <v>28144</v>
          </cell>
          <cell r="L69" t="str">
            <v>201 W FISHER ST</v>
          </cell>
          <cell r="M69" t="str">
            <v>SALISBURY</v>
          </cell>
          <cell r="N69" t="str">
            <v>28144</v>
          </cell>
          <cell r="O69" t="str">
            <v>ROWAN</v>
          </cell>
          <cell r="P69" t="str">
            <v>7042168233</v>
          </cell>
          <cell r="Q69" t="str">
            <v>NO</v>
          </cell>
          <cell r="R69" t="str">
            <v>CO</v>
          </cell>
          <cell r="S69" t="str">
            <v>MO</v>
          </cell>
          <cell r="T69" t="str">
            <v>Y</v>
          </cell>
          <cell r="U69" t="str">
            <v>CO1</v>
          </cell>
          <cell r="V69" t="str">
            <v>N</v>
          </cell>
          <cell r="W69" t="str">
            <v>07/01/2014</v>
          </cell>
          <cell r="X69" t="str">
            <v>06/30/2015</v>
          </cell>
          <cell r="Y69">
            <v>138710</v>
          </cell>
          <cell r="Z69">
            <v>1</v>
          </cell>
          <cell r="AA69">
            <v>2</v>
          </cell>
          <cell r="AB69">
            <v>1</v>
          </cell>
          <cell r="AC69">
            <v>11.43</v>
          </cell>
          <cell r="AD69">
            <v>12.43</v>
          </cell>
          <cell r="AE69">
            <v>34.130000000000003</v>
          </cell>
          <cell r="AF69">
            <v>46.56</v>
          </cell>
          <cell r="AG69">
            <v>3420227</v>
          </cell>
          <cell r="AH69">
            <v>171388</v>
          </cell>
          <cell r="AI69">
            <v>104583</v>
          </cell>
          <cell r="AJ69">
            <v>0</v>
          </cell>
          <cell r="AK69">
            <v>3696198</v>
          </cell>
          <cell r="AL69">
            <v>1498183</v>
          </cell>
          <cell r="AM69">
            <v>511505</v>
          </cell>
          <cell r="AN69">
            <v>2009688</v>
          </cell>
          <cell r="AO69">
            <v>181128</v>
          </cell>
          <cell r="AP69">
            <v>45317</v>
          </cell>
          <cell r="AQ69">
            <v>24225</v>
          </cell>
          <cell r="AR69">
            <v>250670</v>
          </cell>
          <cell r="AS69">
            <v>1118615</v>
          </cell>
          <cell r="AT69">
            <v>3378973</v>
          </cell>
          <cell r="AU69">
            <v>34795</v>
          </cell>
          <cell r="AV69">
            <v>104583</v>
          </cell>
          <cell r="AW69">
            <v>0</v>
          </cell>
          <cell r="AX69">
            <v>0</v>
          </cell>
          <cell r="AY69">
            <v>139378</v>
          </cell>
          <cell r="AZ69">
            <v>-1</v>
          </cell>
          <cell r="BA69">
            <v>216015</v>
          </cell>
          <cell r="BB69">
            <v>216788</v>
          </cell>
          <cell r="BC69">
            <v>5452</v>
          </cell>
          <cell r="BD69">
            <v>14673</v>
          </cell>
          <cell r="BE69">
            <v>17454</v>
          </cell>
          <cell r="BF69">
            <v>906</v>
          </cell>
          <cell r="BG69">
            <v>6</v>
          </cell>
          <cell r="BH69">
            <v>63</v>
          </cell>
          <cell r="BI69">
            <v>69</v>
          </cell>
          <cell r="BJ69">
            <v>200</v>
          </cell>
          <cell r="BK69">
            <v>9546</v>
          </cell>
          <cell r="BL69">
            <v>358404</v>
          </cell>
          <cell r="BM69">
            <v>57805</v>
          </cell>
          <cell r="BN69">
            <v>86840</v>
          </cell>
          <cell r="BO69">
            <v>595159</v>
          </cell>
          <cell r="BP69">
            <v>198822</v>
          </cell>
          <cell r="BQ69">
            <v>30837</v>
          </cell>
          <cell r="BR69">
            <v>533</v>
          </cell>
          <cell r="BS69">
            <v>43</v>
          </cell>
          <cell r="BT69">
            <v>1279</v>
          </cell>
          <cell r="BU69">
            <v>1058</v>
          </cell>
          <cell r="BV69">
            <v>80</v>
          </cell>
          <cell r="BW69">
            <v>36874</v>
          </cell>
          <cell r="BX69">
            <v>31238</v>
          </cell>
          <cell r="BY69">
            <v>1297</v>
          </cell>
          <cell r="BZ69">
            <v>97</v>
          </cell>
          <cell r="CA69">
            <v>80993</v>
          </cell>
          <cell r="CB69">
            <v>35045</v>
          </cell>
        </row>
        <row r="70">
          <cell r="A70" t="str">
            <v>NC0056</v>
          </cell>
          <cell r="B70" t="str">
            <v>00</v>
          </cell>
          <cell r="C70" t="str">
            <v>00</v>
          </cell>
          <cell r="D70" t="str">
            <v>00</v>
          </cell>
          <cell r="E70" t="str">
            <v>-3</v>
          </cell>
          <cell r="F70" t="str">
            <v>-3</v>
          </cell>
          <cell r="G70" t="str">
            <v>C-RUTHERFORD</v>
          </cell>
          <cell r="H70" t="str">
            <v>RUTHERFORD COUNTY LIBRARY</v>
          </cell>
          <cell r="I70" t="str">
            <v>255 CALLAHAN KOON RD</v>
          </cell>
          <cell r="J70" t="str">
            <v>SPINDALE</v>
          </cell>
          <cell r="K70" t="str">
            <v>28160</v>
          </cell>
          <cell r="L70" t="str">
            <v>255 CALLAHAN KOON RD</v>
          </cell>
          <cell r="M70" t="str">
            <v>SPINDALE</v>
          </cell>
          <cell r="N70" t="str">
            <v>28160</v>
          </cell>
          <cell r="O70" t="str">
            <v>RUTHERFORD</v>
          </cell>
          <cell r="P70" t="str">
            <v>8282876117</v>
          </cell>
          <cell r="Q70" t="str">
            <v>NO</v>
          </cell>
          <cell r="R70" t="str">
            <v>CO</v>
          </cell>
          <cell r="S70" t="str">
            <v>MO</v>
          </cell>
          <cell r="T70" t="str">
            <v>Y</v>
          </cell>
          <cell r="U70" t="str">
            <v>CO1</v>
          </cell>
          <cell r="V70" t="str">
            <v>N</v>
          </cell>
          <cell r="W70" t="str">
            <v>07/01/2014</v>
          </cell>
          <cell r="X70" t="str">
            <v>06/30/2015</v>
          </cell>
          <cell r="Y70">
            <v>67606</v>
          </cell>
          <cell r="Z70">
            <v>1</v>
          </cell>
          <cell r="AA70">
            <v>2</v>
          </cell>
          <cell r="AB70">
            <v>0</v>
          </cell>
          <cell r="AC70">
            <v>1</v>
          </cell>
          <cell r="AD70">
            <v>3</v>
          </cell>
          <cell r="AE70">
            <v>5</v>
          </cell>
          <cell r="AF70">
            <v>8</v>
          </cell>
          <cell r="AG70">
            <v>459118</v>
          </cell>
          <cell r="AH70">
            <v>119069</v>
          </cell>
          <cell r="AI70">
            <v>7219</v>
          </cell>
          <cell r="AJ70">
            <v>33236</v>
          </cell>
          <cell r="AK70">
            <v>618642</v>
          </cell>
          <cell r="AL70">
            <v>331492</v>
          </cell>
          <cell r="AM70">
            <v>116221</v>
          </cell>
          <cell r="AN70">
            <v>447713</v>
          </cell>
          <cell r="AO70">
            <v>51697</v>
          </cell>
          <cell r="AP70">
            <v>20332</v>
          </cell>
          <cell r="AQ70">
            <v>14241</v>
          </cell>
          <cell r="AR70">
            <v>86270</v>
          </cell>
          <cell r="AS70">
            <v>75779</v>
          </cell>
          <cell r="AT70">
            <v>609762</v>
          </cell>
          <cell r="AU70">
            <v>0</v>
          </cell>
          <cell r="AV70">
            <v>0</v>
          </cell>
          <cell r="AW70">
            <v>0</v>
          </cell>
          <cell r="AX70">
            <v>0</v>
          </cell>
          <cell r="AY70">
            <v>0</v>
          </cell>
          <cell r="AZ70">
            <v>0</v>
          </cell>
          <cell r="BA70">
            <v>86051</v>
          </cell>
          <cell r="BB70">
            <v>216788</v>
          </cell>
          <cell r="BC70">
            <v>4546</v>
          </cell>
          <cell r="BD70">
            <v>14673</v>
          </cell>
          <cell r="BE70">
            <v>10886</v>
          </cell>
          <cell r="BF70">
            <v>906</v>
          </cell>
          <cell r="BG70">
            <v>3</v>
          </cell>
          <cell r="BH70">
            <v>63</v>
          </cell>
          <cell r="BI70">
            <v>66</v>
          </cell>
          <cell r="BJ70">
            <v>54</v>
          </cell>
          <cell r="BK70">
            <v>6734</v>
          </cell>
          <cell r="BL70">
            <v>88087</v>
          </cell>
          <cell r="BM70">
            <v>36936</v>
          </cell>
          <cell r="BN70">
            <v>18372</v>
          </cell>
          <cell r="BO70">
            <v>267282</v>
          </cell>
          <cell r="BP70">
            <v>55036</v>
          </cell>
          <cell r="BQ70">
            <v>14759</v>
          </cell>
          <cell r="BR70">
            <v>1891</v>
          </cell>
          <cell r="BS70">
            <v>2290</v>
          </cell>
          <cell r="BT70">
            <v>467</v>
          </cell>
          <cell r="BU70">
            <v>330</v>
          </cell>
          <cell r="BV70">
            <v>7</v>
          </cell>
          <cell r="BW70">
            <v>6631</v>
          </cell>
          <cell r="BX70">
            <v>5136</v>
          </cell>
          <cell r="BY70">
            <v>186</v>
          </cell>
          <cell r="BZ70">
            <v>35</v>
          </cell>
          <cell r="CA70">
            <v>26416</v>
          </cell>
          <cell r="CB70">
            <v>17010</v>
          </cell>
        </row>
        <row r="71">
          <cell r="A71" t="str">
            <v>NC0057</v>
          </cell>
          <cell r="B71" t="str">
            <v>00</v>
          </cell>
          <cell r="C71" t="str">
            <v>00</v>
          </cell>
          <cell r="D71" t="str">
            <v>00</v>
          </cell>
          <cell r="E71" t="str">
            <v>-3</v>
          </cell>
          <cell r="F71" t="str">
            <v>-3</v>
          </cell>
          <cell r="G71" t="str">
            <v>C-SAMPSON</v>
          </cell>
          <cell r="H71" t="str">
            <v>SAMPSON-CLINTON PUBLIC LIBRARY</v>
          </cell>
          <cell r="I71" t="str">
            <v>217 GRAHAM ST</v>
          </cell>
          <cell r="J71" t="str">
            <v>CLINTON</v>
          </cell>
          <cell r="K71" t="str">
            <v>28328</v>
          </cell>
          <cell r="L71" t="str">
            <v>217 GRAHAM ST</v>
          </cell>
          <cell r="M71" t="str">
            <v>CLINTON</v>
          </cell>
          <cell r="N71" t="str">
            <v>28328</v>
          </cell>
          <cell r="O71" t="str">
            <v>SAMPSON</v>
          </cell>
          <cell r="P71" t="str">
            <v>9105924153</v>
          </cell>
          <cell r="Q71" t="str">
            <v>NO</v>
          </cell>
          <cell r="R71" t="str">
            <v>CO</v>
          </cell>
          <cell r="S71" t="str">
            <v>MO</v>
          </cell>
          <cell r="T71" t="str">
            <v>Y</v>
          </cell>
          <cell r="U71" t="str">
            <v>CO1</v>
          </cell>
          <cell r="V71" t="str">
            <v>N</v>
          </cell>
          <cell r="W71" t="str">
            <v>07/01/2014</v>
          </cell>
          <cell r="X71" t="str">
            <v>06/30/2015</v>
          </cell>
          <cell r="Y71">
            <v>64398</v>
          </cell>
          <cell r="Z71">
            <v>1</v>
          </cell>
          <cell r="AA71">
            <v>3</v>
          </cell>
          <cell r="AB71">
            <v>0</v>
          </cell>
          <cell r="AC71">
            <v>1</v>
          </cell>
          <cell r="AD71">
            <v>1</v>
          </cell>
          <cell r="AE71">
            <v>12.85</v>
          </cell>
          <cell r="AF71">
            <v>13.85</v>
          </cell>
          <cell r="AG71">
            <v>661803</v>
          </cell>
          <cell r="AH71">
            <v>115664</v>
          </cell>
          <cell r="AI71">
            <v>5000</v>
          </cell>
          <cell r="AJ71">
            <v>44905</v>
          </cell>
          <cell r="AK71">
            <v>827372</v>
          </cell>
          <cell r="AL71">
            <v>382304</v>
          </cell>
          <cell r="AM71">
            <v>216742</v>
          </cell>
          <cell r="AN71">
            <v>599046</v>
          </cell>
          <cell r="AO71">
            <v>76775</v>
          </cell>
          <cell r="AP71">
            <v>18023</v>
          </cell>
          <cell r="AQ71">
            <v>9222</v>
          </cell>
          <cell r="AR71">
            <v>104020</v>
          </cell>
          <cell r="AS71">
            <v>124306</v>
          </cell>
          <cell r="AT71">
            <v>827372</v>
          </cell>
          <cell r="AU71">
            <v>16624</v>
          </cell>
          <cell r="AV71">
            <v>0</v>
          </cell>
          <cell r="AW71">
            <v>0</v>
          </cell>
          <cell r="AX71">
            <v>0</v>
          </cell>
          <cell r="AY71">
            <v>16624</v>
          </cell>
          <cell r="AZ71">
            <v>16624</v>
          </cell>
          <cell r="BA71">
            <v>95944</v>
          </cell>
          <cell r="BB71">
            <v>210080</v>
          </cell>
          <cell r="BC71">
            <v>804</v>
          </cell>
          <cell r="BD71">
            <v>3657</v>
          </cell>
          <cell r="BE71">
            <v>5341</v>
          </cell>
          <cell r="BF71">
            <v>743</v>
          </cell>
          <cell r="BG71">
            <v>4</v>
          </cell>
          <cell r="BH71">
            <v>63</v>
          </cell>
          <cell r="BI71">
            <v>67</v>
          </cell>
          <cell r="BJ71">
            <v>103</v>
          </cell>
          <cell r="BK71">
            <v>7644</v>
          </cell>
          <cell r="BL71">
            <v>103898</v>
          </cell>
          <cell r="BM71">
            <v>41987</v>
          </cell>
          <cell r="BN71">
            <v>10698</v>
          </cell>
          <cell r="BO71">
            <v>190851</v>
          </cell>
          <cell r="BP71">
            <v>78610</v>
          </cell>
          <cell r="BQ71">
            <v>2466</v>
          </cell>
          <cell r="BR71">
            <v>18</v>
          </cell>
          <cell r="BS71">
            <v>199</v>
          </cell>
          <cell r="BT71">
            <v>121</v>
          </cell>
          <cell r="BU71">
            <v>119</v>
          </cell>
          <cell r="BV71">
            <v>0</v>
          </cell>
          <cell r="BW71">
            <v>4080</v>
          </cell>
          <cell r="BX71">
            <v>4048</v>
          </cell>
          <cell r="BY71">
            <v>0</v>
          </cell>
          <cell r="BZ71">
            <v>27</v>
          </cell>
          <cell r="CA71">
            <v>50286</v>
          </cell>
          <cell r="CB71">
            <v>-1</v>
          </cell>
        </row>
        <row r="72">
          <cell r="A72" t="str">
            <v>NC0015</v>
          </cell>
          <cell r="B72" t="str">
            <v>00</v>
          </cell>
          <cell r="C72" t="str">
            <v>00</v>
          </cell>
          <cell r="D72" t="str">
            <v>00</v>
          </cell>
          <cell r="E72" t="str">
            <v>-3</v>
          </cell>
          <cell r="F72" t="str">
            <v>-3</v>
          </cell>
          <cell r="G72" t="str">
            <v>R-SANDHILL</v>
          </cell>
          <cell r="H72" t="str">
            <v>SANDHILL REGIONAL LIBRARY SYSTEM</v>
          </cell>
          <cell r="I72" t="str">
            <v>412 E FRANKLIN ST</v>
          </cell>
          <cell r="J72" t="str">
            <v>ROCKINGHAM</v>
          </cell>
          <cell r="K72" t="str">
            <v>28379</v>
          </cell>
          <cell r="L72" t="str">
            <v>412 E FRANKLIN ST</v>
          </cell>
          <cell r="M72" t="str">
            <v>ROCKINGHAM</v>
          </cell>
          <cell r="N72" t="str">
            <v>28379</v>
          </cell>
          <cell r="O72" t="str">
            <v>RICHMOND</v>
          </cell>
          <cell r="P72" t="str">
            <v>9109973388</v>
          </cell>
          <cell r="Q72" t="str">
            <v>NO</v>
          </cell>
          <cell r="R72" t="str">
            <v>MJ</v>
          </cell>
          <cell r="S72" t="str">
            <v>MA</v>
          </cell>
          <cell r="T72" t="str">
            <v>Y</v>
          </cell>
          <cell r="U72" t="str">
            <v>MC2</v>
          </cell>
          <cell r="V72" t="str">
            <v>N</v>
          </cell>
          <cell r="W72" t="str">
            <v>07/01/2014</v>
          </cell>
          <cell r="X72" t="str">
            <v>06/30/2015</v>
          </cell>
          <cell r="Y72">
            <v>230583</v>
          </cell>
          <cell r="Z72">
            <v>0</v>
          </cell>
          <cell r="AA72">
            <v>15</v>
          </cell>
          <cell r="AB72">
            <v>2</v>
          </cell>
          <cell r="AC72">
            <v>6</v>
          </cell>
          <cell r="AD72">
            <v>6</v>
          </cell>
          <cell r="AE72">
            <v>39.29</v>
          </cell>
          <cell r="AF72">
            <v>45.29</v>
          </cell>
          <cell r="AG72">
            <v>1917857</v>
          </cell>
          <cell r="AH72">
            <v>559947</v>
          </cell>
          <cell r="AI72">
            <v>60292</v>
          </cell>
          <cell r="AJ72">
            <v>138481</v>
          </cell>
          <cell r="AK72">
            <v>2676577</v>
          </cell>
          <cell r="AL72">
            <v>1306678</v>
          </cell>
          <cell r="AM72">
            <v>509560</v>
          </cell>
          <cell r="AN72">
            <v>1816238</v>
          </cell>
          <cell r="AO72">
            <v>263299</v>
          </cell>
          <cell r="AP72">
            <v>11776</v>
          </cell>
          <cell r="AQ72">
            <v>28304</v>
          </cell>
          <cell r="AR72">
            <v>303379</v>
          </cell>
          <cell r="AS72">
            <v>507608</v>
          </cell>
          <cell r="AT72">
            <v>2627225</v>
          </cell>
          <cell r="AU72">
            <v>0</v>
          </cell>
          <cell r="AV72">
            <v>0</v>
          </cell>
          <cell r="AW72">
            <v>0</v>
          </cell>
          <cell r="AX72">
            <v>0</v>
          </cell>
          <cell r="AY72">
            <v>0</v>
          </cell>
          <cell r="AZ72">
            <v>0</v>
          </cell>
          <cell r="BA72">
            <v>302659</v>
          </cell>
          <cell r="BB72">
            <v>198110</v>
          </cell>
          <cell r="BC72">
            <v>6421</v>
          </cell>
          <cell r="BD72">
            <v>5830</v>
          </cell>
          <cell r="BE72">
            <v>16167</v>
          </cell>
          <cell r="BF72">
            <v>564</v>
          </cell>
          <cell r="BG72">
            <v>1</v>
          </cell>
          <cell r="BH72">
            <v>63</v>
          </cell>
          <cell r="BI72">
            <v>64</v>
          </cell>
          <cell r="BJ72">
            <v>365</v>
          </cell>
          <cell r="BK72">
            <v>27403</v>
          </cell>
          <cell r="BL72">
            <v>426265</v>
          </cell>
          <cell r="BM72">
            <v>81686</v>
          </cell>
          <cell r="BN72">
            <v>117668</v>
          </cell>
          <cell r="BO72">
            <v>388369</v>
          </cell>
          <cell r="BP72">
            <v>148019</v>
          </cell>
          <cell r="BQ72">
            <v>11542</v>
          </cell>
          <cell r="BR72">
            <v>150</v>
          </cell>
          <cell r="BS72">
            <v>80</v>
          </cell>
          <cell r="BT72">
            <v>1970</v>
          </cell>
          <cell r="BU72">
            <v>1220</v>
          </cell>
          <cell r="BV72">
            <v>167</v>
          </cell>
          <cell r="BW72">
            <v>57633</v>
          </cell>
          <cell r="BX72">
            <v>48073</v>
          </cell>
          <cell r="BY72">
            <v>2176</v>
          </cell>
          <cell r="BZ72">
            <v>130</v>
          </cell>
          <cell r="CA72">
            <v>79291</v>
          </cell>
          <cell r="CB72">
            <v>-1</v>
          </cell>
        </row>
        <row r="73">
          <cell r="A73" t="str">
            <v>NC0058</v>
          </cell>
          <cell r="B73" t="str">
            <v>00</v>
          </cell>
          <cell r="C73" t="str">
            <v>00</v>
          </cell>
          <cell r="D73" t="str">
            <v>00</v>
          </cell>
          <cell r="E73" t="str">
            <v>-3</v>
          </cell>
          <cell r="F73" t="str">
            <v>-3</v>
          </cell>
          <cell r="G73" t="str">
            <v>C-SCOTLAND</v>
          </cell>
          <cell r="H73" t="str">
            <v>SCOTLAND COUNTY MEMORIAL LIBRARY</v>
          </cell>
          <cell r="I73" t="str">
            <v>312 W CHURCH ST</v>
          </cell>
          <cell r="J73" t="str">
            <v>LAURINBURG</v>
          </cell>
          <cell r="K73" t="str">
            <v>28352</v>
          </cell>
          <cell r="L73" t="str">
            <v>312 WEST CHURCH STREET</v>
          </cell>
          <cell r="M73" t="str">
            <v>LAURINBURG</v>
          </cell>
          <cell r="N73" t="str">
            <v>28352</v>
          </cell>
          <cell r="O73" t="str">
            <v>SCOTLAND</v>
          </cell>
          <cell r="P73" t="str">
            <v>9102760577</v>
          </cell>
          <cell r="Q73" t="str">
            <v>NO</v>
          </cell>
          <cell r="R73" t="str">
            <v>CO</v>
          </cell>
          <cell r="S73" t="str">
            <v>MO</v>
          </cell>
          <cell r="T73" t="str">
            <v>Y</v>
          </cell>
          <cell r="U73" t="str">
            <v>CO1</v>
          </cell>
          <cell r="V73" t="str">
            <v>N</v>
          </cell>
          <cell r="W73" t="str">
            <v>07/01/2014</v>
          </cell>
          <cell r="X73" t="str">
            <v>06/30/2015</v>
          </cell>
          <cell r="Y73">
            <v>36058</v>
          </cell>
          <cell r="Z73">
            <v>1</v>
          </cell>
          <cell r="AA73">
            <v>0</v>
          </cell>
          <cell r="AB73">
            <v>1</v>
          </cell>
          <cell r="AC73">
            <v>1</v>
          </cell>
          <cell r="AD73">
            <v>1</v>
          </cell>
          <cell r="AE73">
            <v>5.4</v>
          </cell>
          <cell r="AF73">
            <v>6.4</v>
          </cell>
          <cell r="AG73">
            <v>326349</v>
          </cell>
          <cell r="AH73">
            <v>97261</v>
          </cell>
          <cell r="AI73">
            <v>0</v>
          </cell>
          <cell r="AJ73">
            <v>11716</v>
          </cell>
          <cell r="AK73">
            <v>435326</v>
          </cell>
          <cell r="AL73">
            <v>191050</v>
          </cell>
          <cell r="AM73">
            <v>79202</v>
          </cell>
          <cell r="AN73">
            <v>270252</v>
          </cell>
          <cell r="AO73">
            <v>39398</v>
          </cell>
          <cell r="AP73">
            <v>6300</v>
          </cell>
          <cell r="AQ73">
            <v>14165</v>
          </cell>
          <cell r="AR73">
            <v>59863</v>
          </cell>
          <cell r="AS73">
            <v>86445</v>
          </cell>
          <cell r="AT73">
            <v>416560</v>
          </cell>
          <cell r="AU73">
            <v>0</v>
          </cell>
          <cell r="AV73">
            <v>0</v>
          </cell>
          <cell r="AW73">
            <v>0</v>
          </cell>
          <cell r="AX73">
            <v>0</v>
          </cell>
          <cell r="AY73">
            <v>0</v>
          </cell>
          <cell r="AZ73">
            <v>0</v>
          </cell>
          <cell r="BA73">
            <v>43941</v>
          </cell>
          <cell r="BB73">
            <v>210074</v>
          </cell>
          <cell r="BC73">
            <v>1776</v>
          </cell>
          <cell r="BD73">
            <v>3657</v>
          </cell>
          <cell r="BE73">
            <v>2301</v>
          </cell>
          <cell r="BF73">
            <v>743</v>
          </cell>
          <cell r="BG73">
            <v>1</v>
          </cell>
          <cell r="BH73">
            <v>63</v>
          </cell>
          <cell r="BI73">
            <v>64</v>
          </cell>
          <cell r="BJ73">
            <v>50</v>
          </cell>
          <cell r="BK73">
            <v>2768</v>
          </cell>
          <cell r="BL73">
            <v>99359</v>
          </cell>
          <cell r="BM73">
            <v>6593</v>
          </cell>
          <cell r="BN73">
            <v>7573</v>
          </cell>
          <cell r="BO73">
            <v>59732</v>
          </cell>
          <cell r="BP73">
            <v>18138</v>
          </cell>
          <cell r="BQ73">
            <v>878</v>
          </cell>
          <cell r="BR73">
            <v>0</v>
          </cell>
          <cell r="BS73">
            <v>54</v>
          </cell>
          <cell r="BT73">
            <v>163</v>
          </cell>
          <cell r="BU73">
            <v>105</v>
          </cell>
          <cell r="BV73">
            <v>13</v>
          </cell>
          <cell r="BW73">
            <v>6779</v>
          </cell>
          <cell r="BX73">
            <v>4672</v>
          </cell>
          <cell r="BY73">
            <v>253</v>
          </cell>
          <cell r="BZ73">
            <v>13</v>
          </cell>
          <cell r="CA73">
            <v>17932</v>
          </cell>
          <cell r="CB73">
            <v>7488</v>
          </cell>
        </row>
        <row r="74">
          <cell r="A74" t="str">
            <v>NC0050</v>
          </cell>
          <cell r="B74" t="str">
            <v>00</v>
          </cell>
          <cell r="C74" t="str">
            <v>00</v>
          </cell>
          <cell r="D74" t="str">
            <v>00</v>
          </cell>
          <cell r="E74" t="str">
            <v>-3</v>
          </cell>
          <cell r="F74" t="str">
            <v>-3</v>
          </cell>
          <cell r="G74" t="str">
            <v>C-PITT</v>
          </cell>
          <cell r="H74" t="str">
            <v>SHEPPARD MEMORIAL LIBRARY</v>
          </cell>
          <cell r="I74" t="str">
            <v>530 S EVANS ST</v>
          </cell>
          <cell r="J74" t="str">
            <v>GREENVILLE</v>
          </cell>
          <cell r="K74" t="str">
            <v>27858</v>
          </cell>
          <cell r="L74" t="str">
            <v>530 S EVANS ST</v>
          </cell>
          <cell r="M74" t="str">
            <v>GREENVILLE</v>
          </cell>
          <cell r="N74" t="str">
            <v>27858</v>
          </cell>
          <cell r="O74" t="str">
            <v>PITT</v>
          </cell>
          <cell r="P74" t="str">
            <v>2523294585</v>
          </cell>
          <cell r="Q74" t="str">
            <v>NO</v>
          </cell>
          <cell r="R74" t="str">
            <v>CO</v>
          </cell>
          <cell r="S74" t="str">
            <v>MO</v>
          </cell>
          <cell r="T74" t="str">
            <v>Y</v>
          </cell>
          <cell r="U74" t="str">
            <v>CO2</v>
          </cell>
          <cell r="V74" t="str">
            <v>N</v>
          </cell>
          <cell r="W74" t="str">
            <v>07/01/2014</v>
          </cell>
          <cell r="X74" t="str">
            <v>06/30/2015</v>
          </cell>
          <cell r="Y74">
            <v>169710</v>
          </cell>
          <cell r="Z74">
            <v>1</v>
          </cell>
          <cell r="AA74">
            <v>4</v>
          </cell>
          <cell r="AB74">
            <v>1</v>
          </cell>
          <cell r="AC74">
            <v>1</v>
          </cell>
          <cell r="AD74">
            <v>5</v>
          </cell>
          <cell r="AE74">
            <v>31.26</v>
          </cell>
          <cell r="AF74">
            <v>36.26</v>
          </cell>
          <cell r="AG74">
            <v>1891768</v>
          </cell>
          <cell r="AH74">
            <v>185765</v>
          </cell>
          <cell r="AI74">
            <v>20678</v>
          </cell>
          <cell r="AJ74">
            <v>182656</v>
          </cell>
          <cell r="AK74">
            <v>2280867</v>
          </cell>
          <cell r="AL74">
            <v>1037052</v>
          </cell>
          <cell r="AM74">
            <v>333274</v>
          </cell>
          <cell r="AN74">
            <v>1370326</v>
          </cell>
          <cell r="AO74">
            <v>201648</v>
          </cell>
          <cell r="AP74">
            <v>50249</v>
          </cell>
          <cell r="AQ74">
            <v>19350</v>
          </cell>
          <cell r="AR74">
            <v>271247</v>
          </cell>
          <cell r="AS74">
            <v>525871</v>
          </cell>
          <cell r="AT74">
            <v>2167444</v>
          </cell>
          <cell r="AU74">
            <v>34275</v>
          </cell>
          <cell r="AV74">
            <v>0</v>
          </cell>
          <cell r="AW74">
            <v>0</v>
          </cell>
          <cell r="AX74">
            <v>0</v>
          </cell>
          <cell r="AY74">
            <v>34275</v>
          </cell>
          <cell r="AZ74">
            <v>34275</v>
          </cell>
          <cell r="BA74">
            <v>199934</v>
          </cell>
          <cell r="BB74">
            <v>198302</v>
          </cell>
          <cell r="BC74">
            <v>9432</v>
          </cell>
          <cell r="BD74">
            <v>3296</v>
          </cell>
          <cell r="BE74">
            <v>10744</v>
          </cell>
          <cell r="BF74">
            <v>564</v>
          </cell>
          <cell r="BG74">
            <v>11</v>
          </cell>
          <cell r="BH74">
            <v>63</v>
          </cell>
          <cell r="BI74">
            <v>74</v>
          </cell>
          <cell r="BJ74">
            <v>390</v>
          </cell>
          <cell r="BK74">
            <v>14478</v>
          </cell>
          <cell r="BL74">
            <v>469079</v>
          </cell>
          <cell r="BM74">
            <v>81273</v>
          </cell>
          <cell r="BN74">
            <v>64557</v>
          </cell>
          <cell r="BO74">
            <v>477647</v>
          </cell>
          <cell r="BP74">
            <v>236389</v>
          </cell>
          <cell r="BQ74">
            <v>18759</v>
          </cell>
          <cell r="BR74">
            <v>19</v>
          </cell>
          <cell r="BS74">
            <v>4</v>
          </cell>
          <cell r="BT74">
            <v>804</v>
          </cell>
          <cell r="BU74">
            <v>647</v>
          </cell>
          <cell r="BV74">
            <v>51</v>
          </cell>
          <cell r="BW74">
            <v>20875</v>
          </cell>
          <cell r="BX74">
            <v>18965</v>
          </cell>
          <cell r="BY74">
            <v>1029</v>
          </cell>
          <cell r="BZ74">
            <v>133</v>
          </cell>
          <cell r="CA74">
            <v>145488</v>
          </cell>
          <cell r="CB74">
            <v>47251</v>
          </cell>
        </row>
        <row r="75">
          <cell r="A75" t="str">
            <v>NC0093</v>
          </cell>
          <cell r="B75" t="str">
            <v>00</v>
          </cell>
          <cell r="C75" t="str">
            <v>00</v>
          </cell>
          <cell r="D75" t="str">
            <v>00</v>
          </cell>
          <cell r="E75" t="str">
            <v>-3</v>
          </cell>
          <cell r="F75" t="str">
            <v>-3</v>
          </cell>
          <cell r="G75" t="str">
            <v>M-SOUTHERN PINES</v>
          </cell>
          <cell r="H75" t="str">
            <v>SOUTHERN PINES PUBLIC LIBRARY</v>
          </cell>
          <cell r="I75" t="str">
            <v>170 W CONNECTICUT AVE</v>
          </cell>
          <cell r="J75" t="str">
            <v>SOUTHERN PINES</v>
          </cell>
          <cell r="K75" t="str">
            <v>28387</v>
          </cell>
          <cell r="L75" t="str">
            <v>170 W CONNECTICUT AVE</v>
          </cell>
          <cell r="M75" t="str">
            <v>SOUTHERN PINES</v>
          </cell>
          <cell r="N75" t="str">
            <v>28387</v>
          </cell>
          <cell r="O75" t="str">
            <v>MOORE</v>
          </cell>
          <cell r="P75" t="str">
            <v>9106928235</v>
          </cell>
          <cell r="Q75" t="str">
            <v>NO</v>
          </cell>
          <cell r="R75" t="str">
            <v>CI</v>
          </cell>
          <cell r="S75" t="str">
            <v>SO</v>
          </cell>
          <cell r="T75" t="str">
            <v>Y</v>
          </cell>
          <cell r="U75" t="str">
            <v>CI1</v>
          </cell>
          <cell r="V75" t="str">
            <v>N</v>
          </cell>
          <cell r="W75" t="str">
            <v>07/01/2014</v>
          </cell>
          <cell r="X75" t="str">
            <v>06/30/2015</v>
          </cell>
          <cell r="Y75">
            <v>13310</v>
          </cell>
          <cell r="Z75">
            <v>1</v>
          </cell>
          <cell r="AA75">
            <v>0</v>
          </cell>
          <cell r="AB75">
            <v>0</v>
          </cell>
          <cell r="AC75">
            <v>3</v>
          </cell>
          <cell r="AD75">
            <v>5</v>
          </cell>
          <cell r="AE75">
            <v>5.45</v>
          </cell>
          <cell r="AF75">
            <v>10.45</v>
          </cell>
          <cell r="AG75">
            <v>763438</v>
          </cell>
          <cell r="AH75">
            <v>6395</v>
          </cell>
          <cell r="AI75">
            <v>4510</v>
          </cell>
          <cell r="AJ75">
            <v>42121</v>
          </cell>
          <cell r="AK75">
            <v>816464</v>
          </cell>
          <cell r="AL75">
            <v>458929</v>
          </cell>
          <cell r="AM75">
            <v>128069</v>
          </cell>
          <cell r="AN75">
            <v>586998</v>
          </cell>
          <cell r="AO75">
            <v>80018</v>
          </cell>
          <cell r="AP75">
            <v>28339</v>
          </cell>
          <cell r="AQ75">
            <v>8990</v>
          </cell>
          <cell r="AR75">
            <v>117347</v>
          </cell>
          <cell r="AS75">
            <v>112119</v>
          </cell>
          <cell r="AT75">
            <v>816464</v>
          </cell>
          <cell r="AU75">
            <v>0</v>
          </cell>
          <cell r="AV75">
            <v>0</v>
          </cell>
          <cell r="AW75">
            <v>0</v>
          </cell>
          <cell r="AX75">
            <v>0</v>
          </cell>
          <cell r="AY75">
            <v>0</v>
          </cell>
          <cell r="AZ75">
            <v>0</v>
          </cell>
          <cell r="BA75">
            <v>66046</v>
          </cell>
          <cell r="BB75">
            <v>217593</v>
          </cell>
          <cell r="BC75">
            <v>3341</v>
          </cell>
          <cell r="BD75">
            <v>14853</v>
          </cell>
          <cell r="BE75">
            <v>1750</v>
          </cell>
          <cell r="BF75">
            <v>906</v>
          </cell>
          <cell r="BG75">
            <v>18</v>
          </cell>
          <cell r="BH75">
            <v>63</v>
          </cell>
          <cell r="BI75">
            <v>81</v>
          </cell>
          <cell r="BJ75">
            <v>119</v>
          </cell>
          <cell r="BK75">
            <v>2756</v>
          </cell>
          <cell r="BL75">
            <v>85830</v>
          </cell>
          <cell r="BM75">
            <v>8200</v>
          </cell>
          <cell r="BN75">
            <v>6217</v>
          </cell>
          <cell r="BO75">
            <v>120196</v>
          </cell>
          <cell r="BP75">
            <v>49310</v>
          </cell>
          <cell r="BQ75">
            <v>10632</v>
          </cell>
          <cell r="BR75">
            <v>366</v>
          </cell>
          <cell r="BS75">
            <v>101</v>
          </cell>
          <cell r="BT75">
            <v>590</v>
          </cell>
          <cell r="BU75">
            <v>502</v>
          </cell>
          <cell r="BV75">
            <v>15</v>
          </cell>
          <cell r="BW75">
            <v>14675</v>
          </cell>
          <cell r="BX75">
            <v>13037</v>
          </cell>
          <cell r="BY75">
            <v>88</v>
          </cell>
          <cell r="BZ75">
            <v>13</v>
          </cell>
          <cell r="CA75">
            <v>8966</v>
          </cell>
          <cell r="CB75">
            <v>12755</v>
          </cell>
        </row>
        <row r="76">
          <cell r="A76" t="str">
            <v>NC0059</v>
          </cell>
          <cell r="B76" t="str">
            <v>00</v>
          </cell>
          <cell r="C76" t="str">
            <v>00</v>
          </cell>
          <cell r="D76" t="str">
            <v>00</v>
          </cell>
          <cell r="E76" t="str">
            <v>-3</v>
          </cell>
          <cell r="F76" t="str">
            <v>-3</v>
          </cell>
          <cell r="G76" t="str">
            <v>C-STANLY</v>
          </cell>
          <cell r="H76" t="str">
            <v>STANLY COUNTY PUBLIC LIBRARY</v>
          </cell>
          <cell r="I76" t="str">
            <v>133 E MAIN ST</v>
          </cell>
          <cell r="J76" t="str">
            <v>ALBEMARLE</v>
          </cell>
          <cell r="K76" t="str">
            <v>28001</v>
          </cell>
          <cell r="L76" t="str">
            <v>133 E MAIN ST</v>
          </cell>
          <cell r="M76" t="str">
            <v>ALBEMARLE</v>
          </cell>
          <cell r="N76" t="str">
            <v>28001</v>
          </cell>
          <cell r="O76" t="str">
            <v>STANLY</v>
          </cell>
          <cell r="P76" t="str">
            <v>7049863766</v>
          </cell>
          <cell r="Q76" t="str">
            <v>NO</v>
          </cell>
          <cell r="R76" t="str">
            <v>CO</v>
          </cell>
          <cell r="S76" t="str">
            <v>MO</v>
          </cell>
          <cell r="T76" t="str">
            <v>Y</v>
          </cell>
          <cell r="U76" t="str">
            <v>CO1</v>
          </cell>
          <cell r="V76" t="str">
            <v>N</v>
          </cell>
          <cell r="W76" t="str">
            <v>07/01/2014</v>
          </cell>
          <cell r="X76" t="str">
            <v>06/30/2015</v>
          </cell>
          <cell r="Y76">
            <v>61056</v>
          </cell>
          <cell r="Z76">
            <v>1</v>
          </cell>
          <cell r="AA76">
            <v>4</v>
          </cell>
          <cell r="AB76">
            <v>0</v>
          </cell>
          <cell r="AC76">
            <v>3.75</v>
          </cell>
          <cell r="AD76">
            <v>3.75</v>
          </cell>
          <cell r="AE76">
            <v>10</v>
          </cell>
          <cell r="AF76">
            <v>13.75</v>
          </cell>
          <cell r="AG76">
            <v>1100024</v>
          </cell>
          <cell r="AH76">
            <v>109004</v>
          </cell>
          <cell r="AI76">
            <v>0</v>
          </cell>
          <cell r="AJ76">
            <v>0</v>
          </cell>
          <cell r="AK76">
            <v>1209028</v>
          </cell>
          <cell r="AL76">
            <v>651101</v>
          </cell>
          <cell r="AM76">
            <v>228452</v>
          </cell>
          <cell r="AN76">
            <v>879553</v>
          </cell>
          <cell r="AO76">
            <v>80985</v>
          </cell>
          <cell r="AP76">
            <v>0</v>
          </cell>
          <cell r="AQ76">
            <v>12190</v>
          </cell>
          <cell r="AR76">
            <v>93175</v>
          </cell>
          <cell r="AS76">
            <v>236300</v>
          </cell>
          <cell r="AT76">
            <v>1209028</v>
          </cell>
          <cell r="AU76">
            <v>3500</v>
          </cell>
          <cell r="AV76">
            <v>0</v>
          </cell>
          <cell r="AW76">
            <v>0</v>
          </cell>
          <cell r="AX76">
            <v>0</v>
          </cell>
          <cell r="AY76">
            <v>3500</v>
          </cell>
          <cell r="AZ76">
            <v>3974</v>
          </cell>
          <cell r="BA76">
            <v>170183</v>
          </cell>
          <cell r="BB76">
            <v>210074</v>
          </cell>
          <cell r="BC76">
            <v>2923</v>
          </cell>
          <cell r="BD76">
            <v>3657</v>
          </cell>
          <cell r="BE76">
            <v>5645</v>
          </cell>
          <cell r="BF76">
            <v>743</v>
          </cell>
          <cell r="BG76">
            <v>2</v>
          </cell>
          <cell r="BH76">
            <v>63</v>
          </cell>
          <cell r="BI76">
            <v>65</v>
          </cell>
          <cell r="BJ76">
            <v>250</v>
          </cell>
          <cell r="BK76">
            <v>8064</v>
          </cell>
          <cell r="BL76">
            <v>143284</v>
          </cell>
          <cell r="BM76">
            <v>23592</v>
          </cell>
          <cell r="BN76">
            <v>22139</v>
          </cell>
          <cell r="BO76">
            <v>92282</v>
          </cell>
          <cell r="BP76">
            <v>57527</v>
          </cell>
          <cell r="BQ76">
            <v>10737</v>
          </cell>
          <cell r="BR76">
            <v>38</v>
          </cell>
          <cell r="BS76">
            <v>365</v>
          </cell>
          <cell r="BT76">
            <v>273</v>
          </cell>
          <cell r="BU76">
            <v>162</v>
          </cell>
          <cell r="BV76">
            <v>0</v>
          </cell>
          <cell r="BW76">
            <v>12869</v>
          </cell>
          <cell r="BX76">
            <v>12113</v>
          </cell>
          <cell r="BY76">
            <v>0</v>
          </cell>
          <cell r="BZ76">
            <v>42</v>
          </cell>
          <cell r="CA76">
            <v>21760</v>
          </cell>
          <cell r="CB76">
            <v>-1</v>
          </cell>
        </row>
        <row r="77">
          <cell r="A77" t="str">
            <v>NC0060</v>
          </cell>
          <cell r="B77" t="str">
            <v>00</v>
          </cell>
          <cell r="C77" t="str">
            <v>00</v>
          </cell>
          <cell r="D77" t="str">
            <v>00</v>
          </cell>
          <cell r="E77" t="str">
            <v>-3</v>
          </cell>
          <cell r="F77" t="str">
            <v>-3</v>
          </cell>
          <cell r="G77" t="str">
            <v>C-TRANSYLVANIA</v>
          </cell>
          <cell r="H77" t="str">
            <v>TRANSYLVANIA COUNTY LIBRARY</v>
          </cell>
          <cell r="I77" t="str">
            <v>212 S GASTON ST</v>
          </cell>
          <cell r="J77" t="str">
            <v>BREVARD</v>
          </cell>
          <cell r="K77" t="str">
            <v>28712</v>
          </cell>
          <cell r="L77" t="str">
            <v>212 S GASTON ST</v>
          </cell>
          <cell r="M77" t="str">
            <v>BREVARD</v>
          </cell>
          <cell r="N77" t="str">
            <v>28712</v>
          </cell>
          <cell r="O77" t="str">
            <v>TRANSYLVANIA</v>
          </cell>
          <cell r="P77" t="str">
            <v>8288843151</v>
          </cell>
          <cell r="Q77" t="str">
            <v>NO</v>
          </cell>
          <cell r="R77" t="str">
            <v>CO</v>
          </cell>
          <cell r="S77" t="str">
            <v>MO</v>
          </cell>
          <cell r="T77" t="str">
            <v>Y</v>
          </cell>
          <cell r="U77" t="str">
            <v>CO1</v>
          </cell>
          <cell r="V77" t="str">
            <v>N</v>
          </cell>
          <cell r="W77" t="str">
            <v>07/01/2014</v>
          </cell>
          <cell r="X77" t="str">
            <v>06/30/2015</v>
          </cell>
          <cell r="Y77">
            <v>33428</v>
          </cell>
          <cell r="Z77">
            <v>1</v>
          </cell>
          <cell r="AA77">
            <v>0</v>
          </cell>
          <cell r="AB77">
            <v>1</v>
          </cell>
          <cell r="AC77">
            <v>4.6900000000000004</v>
          </cell>
          <cell r="AD77">
            <v>5.63</v>
          </cell>
          <cell r="AE77">
            <v>11.86</v>
          </cell>
          <cell r="AF77">
            <v>17.489999999999998</v>
          </cell>
          <cell r="AG77">
            <v>1154770</v>
          </cell>
          <cell r="AH77">
            <v>83496</v>
          </cell>
          <cell r="AI77">
            <v>16761</v>
          </cell>
          <cell r="AJ77">
            <v>0</v>
          </cell>
          <cell r="AK77">
            <v>1255027</v>
          </cell>
          <cell r="AL77">
            <v>658749</v>
          </cell>
          <cell r="AM77">
            <v>265803</v>
          </cell>
          <cell r="AN77">
            <v>924552</v>
          </cell>
          <cell r="AO77">
            <v>84653</v>
          </cell>
          <cell r="AP77">
            <v>26261</v>
          </cell>
          <cell r="AQ77">
            <v>22747</v>
          </cell>
          <cell r="AR77">
            <v>133661</v>
          </cell>
          <cell r="AS77">
            <v>169602</v>
          </cell>
          <cell r="AT77">
            <v>1227815</v>
          </cell>
          <cell r="AU77">
            <v>0</v>
          </cell>
          <cell r="AV77">
            <v>0</v>
          </cell>
          <cell r="AW77">
            <v>0</v>
          </cell>
          <cell r="AX77">
            <v>0</v>
          </cell>
          <cell r="AY77">
            <v>0</v>
          </cell>
          <cell r="AZ77">
            <v>0</v>
          </cell>
          <cell r="BA77">
            <v>119614</v>
          </cell>
          <cell r="BB77">
            <v>218937</v>
          </cell>
          <cell r="BC77">
            <v>6237</v>
          </cell>
          <cell r="BD77">
            <v>15068</v>
          </cell>
          <cell r="BE77">
            <v>7207</v>
          </cell>
          <cell r="BF77">
            <v>1209</v>
          </cell>
          <cell r="BG77">
            <v>4</v>
          </cell>
          <cell r="BH77">
            <v>63</v>
          </cell>
          <cell r="BI77">
            <v>67</v>
          </cell>
          <cell r="BJ77">
            <v>128</v>
          </cell>
          <cell r="BK77">
            <v>3440</v>
          </cell>
          <cell r="BL77">
            <v>224780</v>
          </cell>
          <cell r="BM77">
            <v>16940</v>
          </cell>
          <cell r="BN77">
            <v>19249</v>
          </cell>
          <cell r="BO77">
            <v>333422</v>
          </cell>
          <cell r="BP77">
            <v>90604</v>
          </cell>
          <cell r="BQ77">
            <v>29888</v>
          </cell>
          <cell r="BR77">
            <v>2036</v>
          </cell>
          <cell r="BS77">
            <v>306</v>
          </cell>
          <cell r="BT77">
            <v>407</v>
          </cell>
          <cell r="BU77">
            <v>253</v>
          </cell>
          <cell r="BV77">
            <v>76</v>
          </cell>
          <cell r="BW77">
            <v>15090</v>
          </cell>
          <cell r="BX77">
            <v>8734</v>
          </cell>
          <cell r="BY77">
            <v>1483</v>
          </cell>
          <cell r="BZ77">
            <v>49</v>
          </cell>
          <cell r="CA77">
            <v>31445</v>
          </cell>
          <cell r="CB77">
            <v>26153</v>
          </cell>
        </row>
        <row r="78">
          <cell r="A78" t="str">
            <v>NC0061</v>
          </cell>
          <cell r="B78" t="str">
            <v>00</v>
          </cell>
          <cell r="C78" t="str">
            <v>00</v>
          </cell>
          <cell r="D78" t="str">
            <v>00</v>
          </cell>
          <cell r="E78" t="str">
            <v>-3</v>
          </cell>
          <cell r="F78" t="str">
            <v>-3</v>
          </cell>
          <cell r="G78" t="str">
            <v>C-UNION</v>
          </cell>
          <cell r="H78" t="str">
            <v>UNION COUNTY PUBLIC LIBRARY</v>
          </cell>
          <cell r="I78" t="str">
            <v>316 E WINDSOR ST</v>
          </cell>
          <cell r="J78" t="str">
            <v>MONROE</v>
          </cell>
          <cell r="K78" t="str">
            <v>28112</v>
          </cell>
          <cell r="L78" t="str">
            <v>316 E WINDSOR ST</v>
          </cell>
          <cell r="M78" t="str">
            <v>MONROE</v>
          </cell>
          <cell r="N78" t="str">
            <v>28112</v>
          </cell>
          <cell r="O78" t="str">
            <v>UNION</v>
          </cell>
          <cell r="P78" t="str">
            <v>7042838184</v>
          </cell>
          <cell r="Q78" t="str">
            <v>NO</v>
          </cell>
          <cell r="R78" t="str">
            <v>CO</v>
          </cell>
          <cell r="S78" t="str">
            <v>MO</v>
          </cell>
          <cell r="T78" t="str">
            <v>Y</v>
          </cell>
          <cell r="U78" t="str">
            <v>CO1</v>
          </cell>
          <cell r="V78" t="str">
            <v>N</v>
          </cell>
          <cell r="W78" t="str">
            <v>07/01/2014</v>
          </cell>
          <cell r="X78" t="str">
            <v>06/30/2015</v>
          </cell>
          <cell r="Y78">
            <v>215933</v>
          </cell>
          <cell r="Z78">
            <v>1</v>
          </cell>
          <cell r="AA78">
            <v>3</v>
          </cell>
          <cell r="AB78">
            <v>0</v>
          </cell>
          <cell r="AC78">
            <v>5</v>
          </cell>
          <cell r="AD78">
            <v>9</v>
          </cell>
          <cell r="AE78">
            <v>44.53</v>
          </cell>
          <cell r="AF78">
            <v>53.53</v>
          </cell>
          <cell r="AG78">
            <v>3988478</v>
          </cell>
          <cell r="AH78">
            <v>182801</v>
          </cell>
          <cell r="AI78">
            <v>1200</v>
          </cell>
          <cell r="AJ78">
            <v>207866</v>
          </cell>
          <cell r="AK78">
            <v>4380345</v>
          </cell>
          <cell r="AL78">
            <v>1967761</v>
          </cell>
          <cell r="AM78">
            <v>1077249</v>
          </cell>
          <cell r="AN78">
            <v>3045010</v>
          </cell>
          <cell r="AO78">
            <v>304384</v>
          </cell>
          <cell r="AP78">
            <v>88971</v>
          </cell>
          <cell r="AQ78">
            <v>49106</v>
          </cell>
          <cell r="AR78">
            <v>442461</v>
          </cell>
          <cell r="AS78">
            <v>759229</v>
          </cell>
          <cell r="AT78">
            <v>4246700</v>
          </cell>
          <cell r="AU78">
            <v>0</v>
          </cell>
          <cell r="AV78">
            <v>0</v>
          </cell>
          <cell r="AW78">
            <v>0</v>
          </cell>
          <cell r="AX78">
            <v>0</v>
          </cell>
          <cell r="AY78">
            <v>0</v>
          </cell>
          <cell r="AZ78">
            <v>0</v>
          </cell>
          <cell r="BA78">
            <v>188505</v>
          </cell>
          <cell r="BB78">
            <v>199725</v>
          </cell>
          <cell r="BC78">
            <v>9110</v>
          </cell>
          <cell r="BD78">
            <v>3448</v>
          </cell>
          <cell r="BE78">
            <v>11409</v>
          </cell>
          <cell r="BF78">
            <v>564</v>
          </cell>
          <cell r="BG78">
            <v>13</v>
          </cell>
          <cell r="BH78">
            <v>63</v>
          </cell>
          <cell r="BI78">
            <v>76</v>
          </cell>
          <cell r="BJ78">
            <v>212</v>
          </cell>
          <cell r="BK78">
            <v>10772</v>
          </cell>
          <cell r="BL78">
            <v>556016</v>
          </cell>
          <cell r="BM78">
            <v>139776</v>
          </cell>
          <cell r="BN78">
            <v>83995</v>
          </cell>
          <cell r="BO78">
            <v>909094</v>
          </cell>
          <cell r="BP78">
            <v>460901</v>
          </cell>
          <cell r="BQ78">
            <v>58297</v>
          </cell>
          <cell r="BR78">
            <v>-1</v>
          </cell>
          <cell r="BS78">
            <v>-1</v>
          </cell>
          <cell r="BT78">
            <v>1504</v>
          </cell>
          <cell r="BU78">
            <v>960</v>
          </cell>
          <cell r="BV78">
            <v>62</v>
          </cell>
          <cell r="BW78">
            <v>34808</v>
          </cell>
          <cell r="BX78">
            <v>22273</v>
          </cell>
          <cell r="BY78">
            <v>524</v>
          </cell>
          <cell r="BZ78">
            <v>156</v>
          </cell>
          <cell r="CA78">
            <v>79830</v>
          </cell>
          <cell r="CB78">
            <v>-1</v>
          </cell>
        </row>
        <row r="79">
          <cell r="A79" t="str">
            <v>NC0063</v>
          </cell>
          <cell r="B79" t="str">
            <v>00</v>
          </cell>
          <cell r="C79" t="str">
            <v>00</v>
          </cell>
          <cell r="D79" t="str">
            <v>00</v>
          </cell>
          <cell r="E79" t="str">
            <v>-3</v>
          </cell>
          <cell r="F79" t="str">
            <v>-3</v>
          </cell>
          <cell r="G79" t="str">
            <v>C-WAKE</v>
          </cell>
          <cell r="H79" t="str">
            <v>WAKE COUNTY PUBLIC LIBRARIES</v>
          </cell>
          <cell r="I79" t="str">
            <v>4020 CARYA DR</v>
          </cell>
          <cell r="J79" t="str">
            <v>RALEIGH</v>
          </cell>
          <cell r="K79" t="str">
            <v>27610</v>
          </cell>
          <cell r="L79" t="str">
            <v>4020 CARYA DR</v>
          </cell>
          <cell r="M79" t="str">
            <v>RALEIGH</v>
          </cell>
          <cell r="N79" t="str">
            <v>27610</v>
          </cell>
          <cell r="O79" t="str">
            <v>WAKE</v>
          </cell>
          <cell r="P79" t="str">
            <v>9192504532</v>
          </cell>
          <cell r="Q79" t="str">
            <v>NO</v>
          </cell>
          <cell r="R79" t="str">
            <v>CO</v>
          </cell>
          <cell r="S79" t="str">
            <v>MA</v>
          </cell>
          <cell r="T79" t="str">
            <v>Y</v>
          </cell>
          <cell r="U79" t="str">
            <v>CO1</v>
          </cell>
          <cell r="V79" t="str">
            <v>N</v>
          </cell>
          <cell r="W79" t="str">
            <v>07/01/2014</v>
          </cell>
          <cell r="X79" t="str">
            <v>06/30/2015</v>
          </cell>
          <cell r="Y79">
            <v>985310</v>
          </cell>
          <cell r="Z79">
            <v>0</v>
          </cell>
          <cell r="AA79">
            <v>20</v>
          </cell>
          <cell r="AB79">
            <v>0</v>
          </cell>
          <cell r="AC79">
            <v>108</v>
          </cell>
          <cell r="AD79">
            <v>109</v>
          </cell>
          <cell r="AE79">
            <v>107</v>
          </cell>
          <cell r="AF79">
            <v>216</v>
          </cell>
          <cell r="AG79">
            <v>18705178</v>
          </cell>
          <cell r="AH79">
            <v>400000</v>
          </cell>
          <cell r="AI79">
            <v>0</v>
          </cell>
          <cell r="AJ79">
            <v>0</v>
          </cell>
          <cell r="AK79">
            <v>19105178</v>
          </cell>
          <cell r="AL79">
            <v>10220972</v>
          </cell>
          <cell r="AM79">
            <v>3396966</v>
          </cell>
          <cell r="AN79">
            <v>13617938</v>
          </cell>
          <cell r="AO79">
            <v>1225896</v>
          </cell>
          <cell r="AP79">
            <v>270000</v>
          </cell>
          <cell r="AQ79">
            <v>0</v>
          </cell>
          <cell r="AR79">
            <v>1495896</v>
          </cell>
          <cell r="AS79">
            <v>3608117</v>
          </cell>
          <cell r="AT79">
            <v>18721951</v>
          </cell>
          <cell r="AU79">
            <v>1400000</v>
          </cell>
          <cell r="AV79">
            <v>0</v>
          </cell>
          <cell r="AW79">
            <v>0</v>
          </cell>
          <cell r="AX79">
            <v>0</v>
          </cell>
          <cell r="AY79">
            <v>1400000</v>
          </cell>
          <cell r="AZ79">
            <v>1305000</v>
          </cell>
          <cell r="BA79">
            <v>1259488</v>
          </cell>
          <cell r="BB79">
            <v>226645</v>
          </cell>
          <cell r="BC79">
            <v>26906</v>
          </cell>
          <cell r="BD79">
            <v>13527</v>
          </cell>
          <cell r="BE79">
            <v>0</v>
          </cell>
          <cell r="BF79">
            <v>564</v>
          </cell>
          <cell r="BG79">
            <v>3</v>
          </cell>
          <cell r="BH79">
            <v>63</v>
          </cell>
          <cell r="BI79">
            <v>66</v>
          </cell>
          <cell r="BJ79">
            <v>1329</v>
          </cell>
          <cell r="BK79">
            <v>59273</v>
          </cell>
          <cell r="BL79">
            <v>3616782</v>
          </cell>
          <cell r="BM79">
            <v>436020</v>
          </cell>
          <cell r="BN79">
            <v>379137</v>
          </cell>
          <cell r="BO79">
            <v>11027171</v>
          </cell>
          <cell r="BP79">
            <v>6774029</v>
          </cell>
          <cell r="BQ79">
            <v>702336</v>
          </cell>
          <cell r="BR79">
            <v>1562</v>
          </cell>
          <cell r="BS79">
            <v>16704</v>
          </cell>
          <cell r="BT79">
            <v>8930</v>
          </cell>
          <cell r="BU79">
            <v>7552</v>
          </cell>
          <cell r="BV79">
            <v>338</v>
          </cell>
          <cell r="BW79">
            <v>305800</v>
          </cell>
          <cell r="BX79">
            <v>274395</v>
          </cell>
          <cell r="BY79">
            <v>12951</v>
          </cell>
          <cell r="BZ79">
            <v>627</v>
          </cell>
          <cell r="CA79">
            <v>755937</v>
          </cell>
          <cell r="CB79">
            <v>-1</v>
          </cell>
        </row>
        <row r="80">
          <cell r="A80" t="str">
            <v>NC0101</v>
          </cell>
          <cell r="B80" t="str">
            <v>00</v>
          </cell>
          <cell r="C80" t="str">
            <v>00</v>
          </cell>
          <cell r="D80" t="str">
            <v>00</v>
          </cell>
          <cell r="E80" t="str">
            <v>-3</v>
          </cell>
          <cell r="F80" t="str">
            <v>-3</v>
          </cell>
          <cell r="G80" t="str">
            <v>C-WARREN COUNTY</v>
          </cell>
          <cell r="H80" t="str">
            <v>WARREN COUNTY MEMORIAL LIBRARY</v>
          </cell>
          <cell r="I80" t="str">
            <v>119 S FRONT ST</v>
          </cell>
          <cell r="J80" t="str">
            <v>WARRENTON</v>
          </cell>
          <cell r="K80" t="str">
            <v>27589</v>
          </cell>
          <cell r="L80" t="str">
            <v>119 S FRONT ST</v>
          </cell>
          <cell r="M80" t="str">
            <v>WARRENTON</v>
          </cell>
          <cell r="N80" t="str">
            <v>27589</v>
          </cell>
          <cell r="O80" t="str">
            <v>WARREN</v>
          </cell>
          <cell r="P80" t="str">
            <v>2522574990</v>
          </cell>
          <cell r="Q80" t="str">
            <v>NO</v>
          </cell>
          <cell r="R80" t="str">
            <v>CO</v>
          </cell>
          <cell r="S80" t="str">
            <v>SO</v>
          </cell>
          <cell r="T80" t="str">
            <v>Y</v>
          </cell>
          <cell r="U80" t="str">
            <v>CO1</v>
          </cell>
          <cell r="V80" t="str">
            <v>N</v>
          </cell>
          <cell r="W80" t="str">
            <v>07/01/2014</v>
          </cell>
          <cell r="X80" t="str">
            <v>06/30/2015</v>
          </cell>
          <cell r="Y80">
            <v>20514</v>
          </cell>
          <cell r="Z80">
            <v>1</v>
          </cell>
          <cell r="AA80">
            <v>0</v>
          </cell>
          <cell r="AB80">
            <v>0</v>
          </cell>
          <cell r="AC80">
            <v>1</v>
          </cell>
          <cell r="AD80">
            <v>1</v>
          </cell>
          <cell r="AE80">
            <v>7</v>
          </cell>
          <cell r="AF80">
            <v>8</v>
          </cell>
          <cell r="AG80">
            <v>389572</v>
          </cell>
          <cell r="AH80">
            <v>78627</v>
          </cell>
          <cell r="AI80">
            <v>0</v>
          </cell>
          <cell r="AJ80">
            <v>15537</v>
          </cell>
          <cell r="AK80">
            <v>483736</v>
          </cell>
          <cell r="AL80">
            <v>262106</v>
          </cell>
          <cell r="AM80">
            <v>95124</v>
          </cell>
          <cell r="AN80">
            <v>357230</v>
          </cell>
          <cell r="AO80">
            <v>18601</v>
          </cell>
          <cell r="AP80">
            <v>0</v>
          </cell>
          <cell r="AQ80">
            <v>2440</v>
          </cell>
          <cell r="AR80">
            <v>21041</v>
          </cell>
          <cell r="AS80">
            <v>105365</v>
          </cell>
          <cell r="AT80">
            <v>483636</v>
          </cell>
          <cell r="AU80">
            <v>0</v>
          </cell>
          <cell r="AV80">
            <v>0</v>
          </cell>
          <cell r="AW80">
            <v>0</v>
          </cell>
          <cell r="AX80">
            <v>0</v>
          </cell>
          <cell r="AY80">
            <v>0</v>
          </cell>
          <cell r="AZ80">
            <v>0</v>
          </cell>
          <cell r="BA80">
            <v>30078</v>
          </cell>
          <cell r="BB80">
            <v>195757</v>
          </cell>
          <cell r="BC80">
            <v>1319</v>
          </cell>
          <cell r="BD80">
            <v>2915</v>
          </cell>
          <cell r="BE80">
            <v>2694</v>
          </cell>
          <cell r="BF80">
            <v>564</v>
          </cell>
          <cell r="BG80">
            <v>0</v>
          </cell>
          <cell r="BH80">
            <v>63</v>
          </cell>
          <cell r="BI80">
            <v>63</v>
          </cell>
          <cell r="BJ80">
            <v>132</v>
          </cell>
          <cell r="BK80">
            <v>2704</v>
          </cell>
          <cell r="BL80">
            <v>60235</v>
          </cell>
          <cell r="BM80">
            <v>15525</v>
          </cell>
          <cell r="BN80">
            <v>10176</v>
          </cell>
          <cell r="BO80">
            <v>46419</v>
          </cell>
          <cell r="BP80">
            <v>12357</v>
          </cell>
          <cell r="BQ80">
            <v>127</v>
          </cell>
          <cell r="BR80">
            <v>52</v>
          </cell>
          <cell r="BS80">
            <v>112</v>
          </cell>
          <cell r="BT80">
            <v>203</v>
          </cell>
          <cell r="BU80">
            <v>88</v>
          </cell>
          <cell r="BV80">
            <v>33</v>
          </cell>
          <cell r="BW80">
            <v>3786</v>
          </cell>
          <cell r="BX80">
            <v>2136</v>
          </cell>
          <cell r="BY80">
            <v>366</v>
          </cell>
          <cell r="BZ80">
            <v>27</v>
          </cell>
          <cell r="CA80">
            <v>20834</v>
          </cell>
          <cell r="CB80">
            <v>-1</v>
          </cell>
        </row>
        <row r="81">
          <cell r="A81" t="str">
            <v>NC0065</v>
          </cell>
          <cell r="B81" t="str">
            <v>00</v>
          </cell>
          <cell r="C81" t="str">
            <v>00</v>
          </cell>
          <cell r="D81" t="str">
            <v>00</v>
          </cell>
          <cell r="E81" t="str">
            <v>-3</v>
          </cell>
          <cell r="F81" t="str">
            <v>-3</v>
          </cell>
          <cell r="G81" t="str">
            <v>C-WAYNE</v>
          </cell>
          <cell r="H81" t="str">
            <v>WAYNE COUNTY PUBLIC LIBRARY</v>
          </cell>
          <cell r="I81" t="str">
            <v>1001 E ASH ST</v>
          </cell>
          <cell r="J81" t="str">
            <v>GOLDSBORO</v>
          </cell>
          <cell r="K81" t="str">
            <v>27530</v>
          </cell>
          <cell r="L81" t="str">
            <v>1001 E ASH ST</v>
          </cell>
          <cell r="M81" t="str">
            <v>GOLDSBORO</v>
          </cell>
          <cell r="N81" t="str">
            <v>27530</v>
          </cell>
          <cell r="O81" t="str">
            <v>WAYNE</v>
          </cell>
          <cell r="P81" t="str">
            <v>9197351880</v>
          </cell>
          <cell r="Q81" t="str">
            <v>NO</v>
          </cell>
          <cell r="R81" t="str">
            <v>CO</v>
          </cell>
          <cell r="S81" t="str">
            <v>MO</v>
          </cell>
          <cell r="T81" t="str">
            <v>Y</v>
          </cell>
          <cell r="U81" t="str">
            <v>CO1</v>
          </cell>
          <cell r="V81" t="str">
            <v>N</v>
          </cell>
          <cell r="W81" t="str">
            <v>07/01/2014</v>
          </cell>
          <cell r="X81" t="str">
            <v>06/30/2015</v>
          </cell>
          <cell r="Y81">
            <v>125681</v>
          </cell>
          <cell r="Z81">
            <v>1</v>
          </cell>
          <cell r="AA81">
            <v>3</v>
          </cell>
          <cell r="AB81">
            <v>0</v>
          </cell>
          <cell r="AC81">
            <v>9</v>
          </cell>
          <cell r="AD81">
            <v>12.15</v>
          </cell>
          <cell r="AE81">
            <v>24.36</v>
          </cell>
          <cell r="AF81">
            <v>36.51</v>
          </cell>
          <cell r="AG81">
            <v>1743044</v>
          </cell>
          <cell r="AH81">
            <v>160490</v>
          </cell>
          <cell r="AI81">
            <v>68545</v>
          </cell>
          <cell r="AJ81">
            <v>0</v>
          </cell>
          <cell r="AK81">
            <v>1972079</v>
          </cell>
          <cell r="AL81">
            <v>1099850</v>
          </cell>
          <cell r="AM81">
            <v>347239</v>
          </cell>
          <cell r="AN81">
            <v>1447089</v>
          </cell>
          <cell r="AO81">
            <v>178505</v>
          </cell>
          <cell r="AP81">
            <v>53631</v>
          </cell>
          <cell r="AQ81">
            <v>25255</v>
          </cell>
          <cell r="AR81">
            <v>257391</v>
          </cell>
          <cell r="AS81">
            <v>267599</v>
          </cell>
          <cell r="AT81">
            <v>1972079</v>
          </cell>
          <cell r="AU81">
            <v>318432</v>
          </cell>
          <cell r="AV81">
            <v>0</v>
          </cell>
          <cell r="AW81">
            <v>0</v>
          </cell>
          <cell r="AX81">
            <v>2176</v>
          </cell>
          <cell r="AY81">
            <v>320608</v>
          </cell>
          <cell r="AZ81">
            <v>388294</v>
          </cell>
          <cell r="BA81">
            <v>150823</v>
          </cell>
          <cell r="BB81">
            <v>210347</v>
          </cell>
          <cell r="BC81">
            <v>4737</v>
          </cell>
          <cell r="BD81">
            <v>3674</v>
          </cell>
          <cell r="BE81">
            <v>6085</v>
          </cell>
          <cell r="BF81">
            <v>743</v>
          </cell>
          <cell r="BG81">
            <v>12</v>
          </cell>
          <cell r="BH81">
            <v>63</v>
          </cell>
          <cell r="BI81">
            <v>75</v>
          </cell>
          <cell r="BJ81">
            <v>316</v>
          </cell>
          <cell r="BK81">
            <v>8044</v>
          </cell>
          <cell r="BL81">
            <v>295405</v>
          </cell>
          <cell r="BM81">
            <v>90865</v>
          </cell>
          <cell r="BN81">
            <v>45052</v>
          </cell>
          <cell r="BO81">
            <v>300075</v>
          </cell>
          <cell r="BP81">
            <v>119923</v>
          </cell>
          <cell r="BQ81">
            <v>20060</v>
          </cell>
          <cell r="BR81">
            <v>15032</v>
          </cell>
          <cell r="BS81">
            <v>14512</v>
          </cell>
          <cell r="BT81">
            <v>901</v>
          </cell>
          <cell r="BU81">
            <v>566</v>
          </cell>
          <cell r="BV81">
            <v>72</v>
          </cell>
          <cell r="BW81">
            <v>19951</v>
          </cell>
          <cell r="BX81">
            <v>12699</v>
          </cell>
          <cell r="BY81">
            <v>2838</v>
          </cell>
          <cell r="BZ81">
            <v>132</v>
          </cell>
          <cell r="CA81">
            <v>90287</v>
          </cell>
          <cell r="CB81">
            <v>87086</v>
          </cell>
        </row>
        <row r="82">
          <cell r="A82" t="str">
            <v>NC0066</v>
          </cell>
          <cell r="B82" t="str">
            <v>00</v>
          </cell>
          <cell r="C82" t="str">
            <v>00</v>
          </cell>
          <cell r="D82" t="str">
            <v>00</v>
          </cell>
          <cell r="E82" t="str">
            <v>-3</v>
          </cell>
          <cell r="F82" t="str">
            <v>-3</v>
          </cell>
          <cell r="G82" t="str">
            <v>C-WILSON</v>
          </cell>
          <cell r="H82" t="str">
            <v>WILSON COUNTY PUBLIC LIBRARY</v>
          </cell>
          <cell r="I82" t="str">
            <v>249 NASH ST W</v>
          </cell>
          <cell r="J82" t="str">
            <v>WILSON</v>
          </cell>
          <cell r="K82" t="str">
            <v>27893</v>
          </cell>
          <cell r="L82" t="str">
            <v>249 NASH ST W</v>
          </cell>
          <cell r="M82" t="str">
            <v>WILSON</v>
          </cell>
          <cell r="N82" t="str">
            <v>27893</v>
          </cell>
          <cell r="O82" t="str">
            <v>WILSON</v>
          </cell>
          <cell r="P82" t="str">
            <v>2522375355</v>
          </cell>
          <cell r="Q82" t="str">
            <v>NO</v>
          </cell>
          <cell r="R82" t="str">
            <v>CO</v>
          </cell>
          <cell r="S82" t="str">
            <v>MO</v>
          </cell>
          <cell r="T82" t="str">
            <v>Y</v>
          </cell>
          <cell r="U82" t="str">
            <v>CO1</v>
          </cell>
          <cell r="V82" t="str">
            <v>N</v>
          </cell>
          <cell r="W82" t="str">
            <v>07/01/2014</v>
          </cell>
          <cell r="X82" t="str">
            <v>06/30/2015</v>
          </cell>
          <cell r="Y82">
            <v>81410</v>
          </cell>
          <cell r="Z82">
            <v>1</v>
          </cell>
          <cell r="AA82">
            <v>5</v>
          </cell>
          <cell r="AB82">
            <v>1</v>
          </cell>
          <cell r="AC82">
            <v>6</v>
          </cell>
          <cell r="AD82">
            <v>9</v>
          </cell>
          <cell r="AE82">
            <v>17.55</v>
          </cell>
          <cell r="AF82">
            <v>26.55</v>
          </cell>
          <cell r="AG82">
            <v>1512680</v>
          </cell>
          <cell r="AH82">
            <v>127135</v>
          </cell>
          <cell r="AI82">
            <v>0</v>
          </cell>
          <cell r="AJ82">
            <v>59373</v>
          </cell>
          <cell r="AK82">
            <v>1699188</v>
          </cell>
          <cell r="AL82">
            <v>903401</v>
          </cell>
          <cell r="AM82">
            <v>313340</v>
          </cell>
          <cell r="AN82">
            <v>1216741</v>
          </cell>
          <cell r="AO82">
            <v>79520</v>
          </cell>
          <cell r="AP82">
            <v>18377</v>
          </cell>
          <cell r="AQ82">
            <v>9186</v>
          </cell>
          <cell r="AR82">
            <v>107083</v>
          </cell>
          <cell r="AS82">
            <v>327986</v>
          </cell>
          <cell r="AT82">
            <v>1651810</v>
          </cell>
          <cell r="AU82">
            <v>0</v>
          </cell>
          <cell r="AV82">
            <v>0</v>
          </cell>
          <cell r="AW82">
            <v>0</v>
          </cell>
          <cell r="AX82">
            <v>0</v>
          </cell>
          <cell r="AY82">
            <v>0</v>
          </cell>
          <cell r="AZ82">
            <v>0</v>
          </cell>
          <cell r="BA82">
            <v>196486</v>
          </cell>
          <cell r="BB82">
            <v>196532</v>
          </cell>
          <cell r="BC82">
            <v>2385</v>
          </cell>
          <cell r="BD82">
            <v>2915</v>
          </cell>
          <cell r="BE82">
            <v>4812</v>
          </cell>
          <cell r="BF82">
            <v>564</v>
          </cell>
          <cell r="BG82">
            <v>2</v>
          </cell>
          <cell r="BH82">
            <v>63</v>
          </cell>
          <cell r="BI82">
            <v>65</v>
          </cell>
          <cell r="BJ82">
            <v>174</v>
          </cell>
          <cell r="BK82">
            <v>9044</v>
          </cell>
          <cell r="BL82">
            <v>221477</v>
          </cell>
          <cell r="BM82">
            <v>37310</v>
          </cell>
          <cell r="BN82">
            <v>57243</v>
          </cell>
          <cell r="BO82">
            <v>304600</v>
          </cell>
          <cell r="BP82">
            <v>127899</v>
          </cell>
          <cell r="BQ82">
            <v>7108</v>
          </cell>
          <cell r="BR82">
            <v>252</v>
          </cell>
          <cell r="BS82">
            <v>270</v>
          </cell>
          <cell r="BT82">
            <v>594</v>
          </cell>
          <cell r="BU82">
            <v>368</v>
          </cell>
          <cell r="BV82">
            <v>75</v>
          </cell>
          <cell r="BW82">
            <v>9566</v>
          </cell>
          <cell r="BX82">
            <v>8240</v>
          </cell>
          <cell r="BY82">
            <v>672</v>
          </cell>
          <cell r="BZ82">
            <v>55</v>
          </cell>
          <cell r="CA82">
            <v>50445</v>
          </cell>
          <cell r="CB82">
            <v>24150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workbookViewId="0">
      <selection activeCell="E19" sqref="E19"/>
    </sheetView>
  </sheetViews>
  <sheetFormatPr defaultRowHeight="15" x14ac:dyDescent="0.25"/>
  <sheetData>
    <row r="2" spans="1:11" x14ac:dyDescent="0.25">
      <c r="A2" s="635" t="s">
        <v>1725</v>
      </c>
      <c r="B2" s="635"/>
      <c r="C2" s="635"/>
      <c r="D2" s="635"/>
      <c r="E2" s="635"/>
      <c r="F2" s="635"/>
      <c r="G2" s="635"/>
      <c r="H2" s="635"/>
      <c r="I2" s="635"/>
      <c r="J2" s="635"/>
      <c r="K2" s="635"/>
    </row>
    <row r="3" spans="1:11" x14ac:dyDescent="0.25">
      <c r="A3" s="634" t="s">
        <v>1726</v>
      </c>
      <c r="B3" s="634"/>
      <c r="C3" s="634"/>
      <c r="D3" s="634"/>
      <c r="E3" s="634"/>
      <c r="F3" s="634"/>
      <c r="G3" s="634"/>
      <c r="H3" s="634"/>
      <c r="I3" s="634"/>
      <c r="J3" s="634"/>
      <c r="K3" s="634"/>
    </row>
    <row r="4" spans="1:11" x14ac:dyDescent="0.25">
      <c r="A4" s="634"/>
      <c r="B4" s="634"/>
      <c r="C4" s="634"/>
      <c r="D4" s="634"/>
      <c r="E4" s="634"/>
      <c r="F4" s="634"/>
      <c r="G4" s="634"/>
      <c r="H4" s="634"/>
      <c r="I4" s="634"/>
      <c r="J4" s="634"/>
      <c r="K4" s="634"/>
    </row>
    <row r="5" spans="1:11" x14ac:dyDescent="0.25">
      <c r="A5" s="634"/>
      <c r="B5" s="634"/>
      <c r="C5" s="634"/>
      <c r="D5" s="634"/>
      <c r="E5" s="634"/>
      <c r="F5" s="634"/>
      <c r="G5" s="634"/>
      <c r="H5" s="634"/>
      <c r="I5" s="634"/>
      <c r="J5" s="634"/>
      <c r="K5" s="634"/>
    </row>
    <row r="6" spans="1:11" x14ac:dyDescent="0.25">
      <c r="A6" s="634"/>
      <c r="B6" s="634"/>
      <c r="C6" s="634"/>
      <c r="D6" s="634"/>
      <c r="E6" s="634"/>
      <c r="F6" s="634"/>
      <c r="G6" s="634"/>
      <c r="H6" s="634"/>
      <c r="I6" s="634"/>
      <c r="J6" s="634"/>
      <c r="K6" s="634"/>
    </row>
    <row r="7" spans="1:11" x14ac:dyDescent="0.25">
      <c r="A7" s="634"/>
      <c r="B7" s="634"/>
      <c r="C7" s="634"/>
      <c r="D7" s="634"/>
      <c r="E7" s="634"/>
      <c r="F7" s="634"/>
      <c r="G7" s="634"/>
      <c r="H7" s="634"/>
      <c r="I7" s="634"/>
      <c r="J7" s="634"/>
      <c r="K7" s="634"/>
    </row>
    <row r="8" spans="1:11" x14ac:dyDescent="0.25">
      <c r="A8" s="634"/>
      <c r="B8" s="634"/>
      <c r="C8" s="634"/>
      <c r="D8" s="634"/>
      <c r="E8" s="634"/>
      <c r="F8" s="634"/>
      <c r="G8" s="634"/>
      <c r="H8" s="634"/>
      <c r="I8" s="634"/>
      <c r="J8" s="634"/>
      <c r="K8" s="634"/>
    </row>
    <row r="9" spans="1:11" x14ac:dyDescent="0.25">
      <c r="A9" s="634"/>
      <c r="B9" s="634"/>
      <c r="C9" s="634"/>
      <c r="D9" s="634"/>
      <c r="E9" s="634"/>
      <c r="F9" s="634"/>
      <c r="G9" s="634"/>
      <c r="H9" s="634"/>
      <c r="I9" s="634"/>
      <c r="J9" s="634"/>
      <c r="K9" s="634"/>
    </row>
    <row r="10" spans="1:11" x14ac:dyDescent="0.25">
      <c r="A10" s="634"/>
      <c r="B10" s="634"/>
      <c r="C10" s="634"/>
      <c r="D10" s="634"/>
      <c r="E10" s="634"/>
      <c r="F10" s="634"/>
      <c r="G10" s="634"/>
      <c r="H10" s="634"/>
      <c r="I10" s="634"/>
      <c r="J10" s="634"/>
      <c r="K10" s="634"/>
    </row>
    <row r="11" spans="1:11" x14ac:dyDescent="0.25">
      <c r="A11" s="634"/>
      <c r="B11" s="634"/>
      <c r="C11" s="634"/>
      <c r="D11" s="634"/>
      <c r="E11" s="634"/>
      <c r="F11" s="634"/>
      <c r="G11" s="634"/>
      <c r="H11" s="634"/>
      <c r="I11" s="634"/>
      <c r="J11" s="634"/>
      <c r="K11" s="634"/>
    </row>
    <row r="12" spans="1:11" x14ac:dyDescent="0.25">
      <c r="A12" s="634"/>
      <c r="B12" s="634"/>
      <c r="C12" s="634"/>
      <c r="D12" s="634"/>
      <c r="E12" s="634"/>
      <c r="F12" s="634"/>
      <c r="G12" s="634"/>
      <c r="H12" s="634"/>
      <c r="I12" s="634"/>
      <c r="J12" s="634"/>
      <c r="K12" s="634"/>
    </row>
    <row r="13" spans="1:11" x14ac:dyDescent="0.25">
      <c r="A13" s="634"/>
      <c r="B13" s="634"/>
      <c r="C13" s="634"/>
      <c r="D13" s="634"/>
      <c r="E13" s="634"/>
      <c r="F13" s="634"/>
      <c r="G13" s="634"/>
      <c r="H13" s="634"/>
      <c r="I13" s="634"/>
      <c r="J13" s="634"/>
      <c r="K13" s="634"/>
    </row>
  </sheetData>
  <mergeCells count="2">
    <mergeCell ref="A3:K13"/>
    <mergeCell ref="A2:K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sqref="A1:XFD1048576"/>
    </sheetView>
  </sheetViews>
  <sheetFormatPr defaultColWidth="8.85546875" defaultRowHeight="15" x14ac:dyDescent="0.25"/>
  <cols>
    <col min="1" max="1" width="8.28515625" customWidth="1"/>
    <col min="2" max="2" width="18.42578125" customWidth="1"/>
    <col min="3" max="4" width="14.140625" style="283" customWidth="1"/>
    <col min="5" max="5" width="17" style="283" customWidth="1"/>
    <col min="6" max="6" width="15.85546875" style="393" customWidth="1"/>
    <col min="7" max="7" width="11.140625" style="393" customWidth="1"/>
    <col min="8" max="8" width="12.85546875" style="393" customWidth="1"/>
  </cols>
  <sheetData>
    <row r="1" spans="1:8" x14ac:dyDescent="0.25">
      <c r="A1" s="69"/>
      <c r="B1" s="69"/>
      <c r="C1" s="281"/>
      <c r="D1" s="281"/>
      <c r="E1" s="281"/>
      <c r="F1" s="356"/>
      <c r="G1" s="356"/>
      <c r="H1" s="223" t="s">
        <v>1731</v>
      </c>
    </row>
    <row r="2" spans="1:8" ht="15.75" x14ac:dyDescent="0.25">
      <c r="A2" s="224" t="s">
        <v>1382</v>
      </c>
      <c r="B2" s="358"/>
      <c r="C2" s="359"/>
      <c r="D2" s="359"/>
      <c r="E2" s="359"/>
      <c r="F2" s="360"/>
      <c r="G2" s="360"/>
      <c r="H2" s="357" t="s">
        <v>1644</v>
      </c>
    </row>
    <row r="3" spans="1:8" ht="15.75" thickBot="1" x14ac:dyDescent="0.3">
      <c r="A3" s="358"/>
      <c r="B3" s="358"/>
      <c r="C3" s="359"/>
      <c r="D3" s="359"/>
      <c r="E3" s="359"/>
      <c r="F3" s="360"/>
      <c r="G3" s="360"/>
      <c r="H3" s="360"/>
    </row>
    <row r="4" spans="1:8" ht="15.75" thickTop="1" x14ac:dyDescent="0.25">
      <c r="A4" s="134"/>
      <c r="B4" s="661"/>
      <c r="C4" s="361" t="s">
        <v>1383</v>
      </c>
      <c r="D4" s="136" t="s">
        <v>1383</v>
      </c>
      <c r="E4" s="136" t="s">
        <v>1383</v>
      </c>
      <c r="F4" s="362" t="s">
        <v>1234</v>
      </c>
      <c r="G4" s="363" t="s">
        <v>1381</v>
      </c>
      <c r="H4" s="364" t="s">
        <v>1378</v>
      </c>
    </row>
    <row r="5" spans="1:8" x14ac:dyDescent="0.25">
      <c r="A5" s="137"/>
      <c r="B5" s="691"/>
      <c r="C5" s="365" t="s">
        <v>1377</v>
      </c>
      <c r="D5" s="140" t="s">
        <v>1384</v>
      </c>
      <c r="E5" s="140" t="s">
        <v>1377</v>
      </c>
      <c r="F5" s="366" t="s">
        <v>1385</v>
      </c>
      <c r="G5" s="367" t="s">
        <v>1386</v>
      </c>
      <c r="H5" s="368" t="s">
        <v>1387</v>
      </c>
    </row>
    <row r="6" spans="1:8" ht="15.75" thickBot="1" x14ac:dyDescent="0.3">
      <c r="A6" s="141"/>
      <c r="B6" s="692"/>
      <c r="C6" s="369" t="s">
        <v>1388</v>
      </c>
      <c r="D6" s="143" t="s">
        <v>1388</v>
      </c>
      <c r="E6" s="143" t="s">
        <v>1389</v>
      </c>
      <c r="F6" s="370" t="s">
        <v>1244</v>
      </c>
      <c r="G6" s="371" t="s">
        <v>1390</v>
      </c>
      <c r="H6" s="372" t="s">
        <v>1318</v>
      </c>
    </row>
    <row r="7" spans="1:8" ht="16.5" thickTop="1" thickBot="1" x14ac:dyDescent="0.3">
      <c r="A7" s="84"/>
      <c r="B7" s="85" t="s">
        <v>1302</v>
      </c>
      <c r="C7" s="243"/>
      <c r="D7" s="243"/>
      <c r="E7" s="243"/>
      <c r="F7" s="373"/>
      <c r="G7" s="374"/>
      <c r="H7" s="375"/>
    </row>
    <row r="8" spans="1:8" ht="15.75" thickTop="1" x14ac:dyDescent="0.25">
      <c r="A8" s="90" t="s">
        <v>11</v>
      </c>
      <c r="B8" s="525" t="s">
        <v>1651</v>
      </c>
      <c r="C8" s="133">
        <f>'Table 7'!C8/'Table 7'!$F8</f>
        <v>0.59082270473401133</v>
      </c>
      <c r="D8" s="133">
        <f>'Table 7'!D8/'Table 7'!$F8</f>
        <v>4.7399335634028025E-2</v>
      </c>
      <c r="E8" s="133">
        <f>'Table 7'!E8/'Table 7'!$F8</f>
        <v>0.36177795963196063</v>
      </c>
      <c r="F8" s="376">
        <f>'Table 7'!F8/'Table 1'!D8</f>
        <v>1.1922600440339177</v>
      </c>
      <c r="G8" s="156">
        <f>'Table 7'!J8/'Table 1'!D8</f>
        <v>1.2669829063669451</v>
      </c>
      <c r="H8" s="377">
        <f>'Table 7'!G8/('Table 1'!D8/1000)</f>
        <v>2.9077791114905418</v>
      </c>
    </row>
    <row r="9" spans="1:8" x14ac:dyDescent="0.25">
      <c r="A9" s="90" t="s">
        <v>52</v>
      </c>
      <c r="B9" s="90" t="s">
        <v>1652</v>
      </c>
      <c r="C9" s="133">
        <f>'Table 7'!C9/'Table 7'!$F9</f>
        <v>0.56034510614922284</v>
      </c>
      <c r="D9" s="133">
        <f>'Table 7'!D9/'Table 7'!$F9</f>
        <v>6.0086599670404237E-2</v>
      </c>
      <c r="E9" s="133">
        <f>'Table 7'!E9/'Table 7'!$F9</f>
        <v>0.37956829418037291</v>
      </c>
      <c r="F9" s="376">
        <f>'Table 7'!F9/'Table 1'!D9</f>
        <v>1.6360224148868683</v>
      </c>
      <c r="G9" s="156">
        <f>'Table 7'!J9/'Table 1'!D9</f>
        <v>5.1760414463945867</v>
      </c>
      <c r="H9" s="377">
        <f>'Table 7'!G9/('Table 1'!D9/1000)</f>
        <v>1.6388242757454008</v>
      </c>
    </row>
    <row r="10" spans="1:8" x14ac:dyDescent="0.25">
      <c r="A10" s="90" t="s">
        <v>118</v>
      </c>
      <c r="B10" s="90" t="s">
        <v>1653</v>
      </c>
      <c r="C10" s="133">
        <f>'Table 7'!C10/'Table 7'!$F10</f>
        <v>0.71553514236441063</v>
      </c>
      <c r="D10" s="133">
        <f>'Table 7'!D10/'Table 7'!$F10</f>
        <v>0</v>
      </c>
      <c r="E10" s="133">
        <f>'Table 7'!E10/'Table 7'!$F10</f>
        <v>0.28446485763558932</v>
      </c>
      <c r="F10" s="376">
        <f>'Table 7'!F10/'Table 1'!D10</f>
        <v>1.6183749608407143</v>
      </c>
      <c r="G10" s="156">
        <f>'Table 7'!J10/'Table 1'!D10</f>
        <v>5.5836015151083647</v>
      </c>
      <c r="H10" s="377">
        <f>'Table 7'!G10/('Table 1'!D10/1000)</f>
        <v>1.1391792213710021</v>
      </c>
    </row>
    <row r="11" spans="1:8" x14ac:dyDescent="0.25">
      <c r="A11" s="90" t="s">
        <v>146</v>
      </c>
      <c r="B11" s="90" t="s">
        <v>1654</v>
      </c>
      <c r="C11" s="133">
        <f>'Table 7'!C11/'Table 7'!$F11</f>
        <v>0.55520299052421107</v>
      </c>
      <c r="D11" s="133">
        <f>'Table 7'!D11/'Table 7'!$F11</f>
        <v>0.16202605531476261</v>
      </c>
      <c r="E11" s="133">
        <f>'Table 7'!E11/'Table 7'!$F11</f>
        <v>0.28277095416102632</v>
      </c>
      <c r="F11" s="376">
        <f>'Table 7'!F11/'Table 1'!D11</f>
        <v>1.3666853369995078</v>
      </c>
      <c r="G11" s="156">
        <f>'Table 7'!J11/'Table 1'!D11</f>
        <v>1.6748731266018297</v>
      </c>
      <c r="H11" s="377">
        <f>'Table 7'!G11/('Table 1'!D11/1000)</f>
        <v>1.0608143659724698</v>
      </c>
    </row>
    <row r="12" spans="1:8" x14ac:dyDescent="0.25">
      <c r="A12" s="90" t="s">
        <v>161</v>
      </c>
      <c r="B12" s="90" t="s">
        <v>1655</v>
      </c>
      <c r="C12" s="133">
        <f>'Table 7'!C12/'Table 7'!$F12</f>
        <v>0.37606892167941586</v>
      </c>
      <c r="D12" s="133">
        <f>'Table 7'!D12/'Table 7'!$F12</f>
        <v>3.0823517906815021E-2</v>
      </c>
      <c r="E12" s="133">
        <f>'Table 7'!E12/'Table 7'!$F12</f>
        <v>0.59310756041376911</v>
      </c>
      <c r="F12" s="376">
        <f>'Table 7'!F12/'Table 1'!D12</f>
        <v>2.9300805889961197</v>
      </c>
      <c r="G12" s="156">
        <f>'Table 7'!J12/'Table 1'!D12</f>
        <v>0.87982489304546807</v>
      </c>
      <c r="H12" s="377">
        <f>'Table 7'!G12/('Table 1'!D12/1000)</f>
        <v>2.4674161774947767</v>
      </c>
    </row>
    <row r="13" spans="1:8" x14ac:dyDescent="0.25">
      <c r="A13" s="90" t="s">
        <v>176</v>
      </c>
      <c r="B13" s="90" t="s">
        <v>1656</v>
      </c>
      <c r="C13" s="133">
        <f>'Table 7'!C13/'Table 7'!$F13</f>
        <v>0.58029592517791051</v>
      </c>
      <c r="D13" s="133">
        <f>'Table 7'!D13/'Table 7'!$F13</f>
        <v>6.7931037471720676E-2</v>
      </c>
      <c r="E13" s="133">
        <f>'Table 7'!E13/'Table 7'!$F13</f>
        <v>0.3517730373503688</v>
      </c>
      <c r="F13" s="376">
        <f>'Table 7'!F13/'Table 1'!D13</f>
        <v>1.2933955177864727</v>
      </c>
      <c r="G13" s="156">
        <f>'Table 7'!J13/'Table 1'!D13</f>
        <v>2.3572541677410674</v>
      </c>
      <c r="H13" s="377">
        <f>'Table 7'!G13/('Table 1'!D13/1000)</f>
        <v>1.5022926780048655</v>
      </c>
    </row>
    <row r="14" spans="1:8" x14ac:dyDescent="0.25">
      <c r="A14" s="90" t="s">
        <v>188</v>
      </c>
      <c r="B14" s="90" t="s">
        <v>1657</v>
      </c>
      <c r="C14" s="133">
        <f>'Table 7'!C14/'Table 7'!$F14</f>
        <v>0.56303353742927686</v>
      </c>
      <c r="D14" s="133">
        <f>'Table 7'!D14/'Table 7'!$F14</f>
        <v>4.6059988706445079E-2</v>
      </c>
      <c r="E14" s="133">
        <f>'Table 7'!E14/'Table 7'!$F14</f>
        <v>0.39090647386427807</v>
      </c>
      <c r="F14" s="376">
        <f>'Table 7'!F14/'Table 1'!D14</f>
        <v>0.94543075473673188</v>
      </c>
      <c r="G14" s="156">
        <f>'Table 7'!J14/'Table 1'!D14</f>
        <v>1.039118601486444</v>
      </c>
      <c r="H14" s="377">
        <f>'Table 7'!G14/('Table 1'!D14/1000)</f>
        <v>1.5440175860986078</v>
      </c>
    </row>
    <row r="15" spans="1:8" x14ac:dyDescent="0.25">
      <c r="A15" s="90" t="s">
        <v>202</v>
      </c>
      <c r="B15" s="90" t="s">
        <v>1658</v>
      </c>
      <c r="C15" s="133">
        <f>'Table 7'!C15/'Table 7'!$F15</f>
        <v>0.67668658055680186</v>
      </c>
      <c r="D15" s="133">
        <f>'Table 7'!D15/'Table 7'!$F15</f>
        <v>4.7053452659252086E-2</v>
      </c>
      <c r="E15" s="133">
        <f>'Table 7'!E15/'Table 7'!$F15</f>
        <v>0.2762599667839461</v>
      </c>
      <c r="F15" s="376">
        <f>'Table 7'!F15/'Table 1'!D15</f>
        <v>1.5409909636727515</v>
      </c>
      <c r="G15" s="156">
        <f>'Table 7'!J15/'Table 1'!D15</f>
        <v>2.6294863242161441</v>
      </c>
      <c r="H15" s="377">
        <f>'Table 7'!G15/('Table 1'!D15/1000)</f>
        <v>2.5350233488992662</v>
      </c>
    </row>
    <row r="16" spans="1:8" x14ac:dyDescent="0.25">
      <c r="A16" s="90" t="s">
        <v>216</v>
      </c>
      <c r="B16" s="90" t="s">
        <v>1659</v>
      </c>
      <c r="C16" s="133">
        <f>'Table 7'!C16/'Table 7'!$F16</f>
        <v>0.59642204230869678</v>
      </c>
      <c r="D16" s="133">
        <f>'Table 7'!D16/'Table 7'!$F16</f>
        <v>5.3147035779576912E-2</v>
      </c>
      <c r="E16" s="133">
        <f>'Table 7'!E16/'Table 7'!$F16</f>
        <v>0.35043092191172631</v>
      </c>
      <c r="F16" s="376">
        <f>'Table 7'!F16/'Table 1'!D16</f>
        <v>1.6223201423608169</v>
      </c>
      <c r="G16" s="156">
        <f>'Table 7'!J16/'Table 1'!D16</f>
        <v>8.9006440132192193</v>
      </c>
      <c r="H16" s="377">
        <f>'Table 7'!G16/('Table 1'!D16/1000)</f>
        <v>1.3558173036183374</v>
      </c>
    </row>
    <row r="17" spans="1:8" x14ac:dyDescent="0.25">
      <c r="A17" s="90" t="s">
        <v>229</v>
      </c>
      <c r="B17" s="90" t="s">
        <v>1660</v>
      </c>
      <c r="C17" s="133">
        <f>'Table 7'!C17/'Table 7'!$F17</f>
        <v>0.5340874893989549</v>
      </c>
      <c r="D17" s="133">
        <f>'Table 7'!D17/'Table 7'!$F17</f>
        <v>7.2333324214154796E-2</v>
      </c>
      <c r="E17" s="133">
        <f>'Table 7'!E17/'Table 7'!$F17</f>
        <v>0.39357918638689027</v>
      </c>
      <c r="F17" s="376">
        <f>'Table 7'!F17/'Table 1'!D17</f>
        <v>1.2659047619047619</v>
      </c>
      <c r="G17" s="156">
        <f>'Table 7'!J17/'Table 1'!D17</f>
        <v>1.6852380952380952</v>
      </c>
      <c r="H17" s="377">
        <f>'Table 7'!G17/('Table 1'!D17/1000)</f>
        <v>3.1082251082251084</v>
      </c>
    </row>
    <row r="18" spans="1:8" x14ac:dyDescent="0.25">
      <c r="A18" s="90" t="s">
        <v>282</v>
      </c>
      <c r="B18" s="90" t="s">
        <v>1661</v>
      </c>
      <c r="C18" s="133">
        <f>'Table 7'!C18/'Table 7'!$F18</f>
        <v>0.63123184256844156</v>
      </c>
      <c r="D18" s="133">
        <f>'Table 7'!D18/'Table 7'!$F18</f>
        <v>3.797951523633819E-2</v>
      </c>
      <c r="E18" s="133">
        <f>'Table 7'!E18/'Table 7'!$F18</f>
        <v>0.33078864219522019</v>
      </c>
      <c r="F18" s="376">
        <f>'Table 7'!F18/'Table 1'!D18</f>
        <v>1.3723390323754092</v>
      </c>
      <c r="G18" s="156">
        <f>'Table 7'!J18/'Table 1'!D18</f>
        <v>3.0567333575845761</v>
      </c>
      <c r="H18" s="377">
        <f>'Table 7'!G18/('Table 1'!D18/1000)</f>
        <v>2.6482357220807566</v>
      </c>
    </row>
    <row r="19" spans="1:8" x14ac:dyDescent="0.25">
      <c r="A19" s="90" t="s">
        <v>298</v>
      </c>
      <c r="B19" s="90" t="s">
        <v>1662</v>
      </c>
      <c r="C19" s="133">
        <f>'Table 7'!C19/'Table 7'!$F19</f>
        <v>0.5939254468625389</v>
      </c>
      <c r="D19" s="133">
        <f>'Table 7'!D19/'Table 7'!$F19</f>
        <v>3.3923859781379573E-2</v>
      </c>
      <c r="E19" s="133">
        <f>'Table 7'!E19/'Table 7'!$F19</f>
        <v>0.37215069335608147</v>
      </c>
      <c r="F19" s="376">
        <f>'Table 7'!F19/'Table 1'!D19</f>
        <v>1.1549582989643479</v>
      </c>
      <c r="G19" s="156">
        <f>'Table 7'!J19/'Table 1'!D19</f>
        <v>2.4066652919072498</v>
      </c>
      <c r="H19" s="377">
        <f>'Table 7'!G19/('Table 1'!D19/1000)</f>
        <v>1.0425258913023554</v>
      </c>
    </row>
    <row r="20" spans="1:8" x14ac:dyDescent="0.25">
      <c r="A20" s="90" t="s">
        <v>311</v>
      </c>
      <c r="B20" s="90" t="s">
        <v>1663</v>
      </c>
      <c r="C20" s="133">
        <f>'Table 7'!C20/'Table 7'!$F20</f>
        <v>0.65227447135061389</v>
      </c>
      <c r="D20" s="133">
        <f>'Table 7'!D20/'Table 7'!$F20</f>
        <v>5.5055209754433836E-2</v>
      </c>
      <c r="E20" s="133">
        <f>'Table 7'!E20/'Table 7'!$F20</f>
        <v>0.29267031889495226</v>
      </c>
      <c r="F20" s="376">
        <f>'Table 7'!F20/'Table 1'!D20</f>
        <v>3.2559689061632429</v>
      </c>
      <c r="G20" s="156">
        <f>'Table 7'!J20/'Table 1'!D20</f>
        <v>3.6450930038867297</v>
      </c>
      <c r="H20" s="377">
        <f>'Table 7'!G20/('Table 1'!D20/1000)</f>
        <v>6.0903664630760694</v>
      </c>
    </row>
    <row r="21" spans="1:8" x14ac:dyDescent="0.25">
      <c r="A21" s="90" t="s">
        <v>345</v>
      </c>
      <c r="B21" s="90" t="s">
        <v>1664</v>
      </c>
      <c r="C21" s="133">
        <f>'Table 7'!C21/'Table 7'!$F21</f>
        <v>0.53171633974879973</v>
      </c>
      <c r="D21" s="133">
        <f>'Table 7'!D21/'Table 7'!$F21</f>
        <v>7.0207043327440155E-2</v>
      </c>
      <c r="E21" s="133">
        <f>'Table 7'!E21/'Table 7'!$F21</f>
        <v>0.39807661692376012</v>
      </c>
      <c r="F21" s="376">
        <f>'Table 7'!F21/'Table 1'!D21</f>
        <v>1.4492521318870806</v>
      </c>
      <c r="G21" s="156">
        <f>'Table 7'!J21/'Table 1'!D21</f>
        <v>0.66308139270134148</v>
      </c>
      <c r="H21" s="377">
        <f>'Table 7'!G21/('Table 1'!D21/1000)</f>
        <v>2.1098775663852485</v>
      </c>
    </row>
    <row r="22" spans="1:8" x14ac:dyDescent="0.25">
      <c r="A22" s="90" t="s">
        <v>363</v>
      </c>
      <c r="B22" s="90" t="s">
        <v>1665</v>
      </c>
      <c r="C22" s="133">
        <f>'Table 7'!C22/'Table 7'!$F22</f>
        <v>0.66750060501409514</v>
      </c>
      <c r="D22" s="133">
        <f>'Table 7'!D22/'Table 7'!$F22</f>
        <v>6.5037380060043559E-2</v>
      </c>
      <c r="E22" s="133">
        <f>'Table 7'!E22/'Table 7'!$F22</f>
        <v>0.26746201492586125</v>
      </c>
      <c r="F22" s="376">
        <f>'Table 7'!F22/'Table 1'!D22</f>
        <v>1.8593527673391952</v>
      </c>
      <c r="G22" s="156">
        <f>'Table 7'!J22/'Table 1'!D22</f>
        <v>0.24813017621948996</v>
      </c>
      <c r="H22" s="377">
        <f>'Table 7'!G22/('Table 1'!D22/1000)</f>
        <v>9.8386174857406932</v>
      </c>
    </row>
    <row r="23" spans="1:8" x14ac:dyDescent="0.25">
      <c r="A23" s="90" t="s">
        <v>381</v>
      </c>
      <c r="B23" s="90" t="s">
        <v>1666</v>
      </c>
      <c r="C23" s="133">
        <f>'Table 7'!C23/'Table 7'!$F23</f>
        <v>0.59225346178692806</v>
      </c>
      <c r="D23" s="133">
        <f>'Table 7'!D23/'Table 7'!$F23</f>
        <v>4.5993315170069937E-2</v>
      </c>
      <c r="E23" s="133">
        <f>'Table 7'!E23/'Table 7'!$F23</f>
        <v>0.361753223043002</v>
      </c>
      <c r="F23" s="376">
        <f>'Table 7'!F23/'Table 1'!D23</f>
        <v>1.7168000771530523</v>
      </c>
      <c r="G23" s="156">
        <f>'Table 7'!J23/'Table 1'!D23</f>
        <v>5.1056996817436593</v>
      </c>
      <c r="H23" s="377">
        <f>'Table 7'!G23/('Table 1'!D23/1000)</f>
        <v>1.9288263091908575</v>
      </c>
    </row>
    <row r="24" spans="1:8" x14ac:dyDescent="0.25">
      <c r="A24" s="90" t="s">
        <v>394</v>
      </c>
      <c r="B24" s="90" t="s">
        <v>1667</v>
      </c>
      <c r="C24" s="133">
        <f>'Table 7'!C24/'Table 7'!$F24</f>
        <v>0.59968817245867001</v>
      </c>
      <c r="D24" s="133">
        <f>'Table 7'!D24/'Table 7'!$F24</f>
        <v>4.8062674758720218E-3</v>
      </c>
      <c r="E24" s="133">
        <f>'Table 7'!E24/'Table 7'!$F24</f>
        <v>0.39550556006545801</v>
      </c>
      <c r="F24" s="376">
        <f>'Table 7'!F24/'Table 1'!D24</f>
        <v>1.2907394471609619</v>
      </c>
      <c r="G24" s="156">
        <f>'Table 7'!J24/'Table 1'!D24</f>
        <v>3.493896151415361</v>
      </c>
      <c r="H24" s="377">
        <f>'Table 7'!G24/('Table 1'!D24/1000)</f>
        <v>1.2640122409606493</v>
      </c>
    </row>
    <row r="25" spans="1:8" x14ac:dyDescent="0.25">
      <c r="A25" s="90" t="s">
        <v>411</v>
      </c>
      <c r="B25" s="90" t="s">
        <v>1668</v>
      </c>
      <c r="C25" s="133">
        <f>'Table 7'!C25/'Table 7'!$F25</f>
        <v>0.56245841790470141</v>
      </c>
      <c r="D25" s="133">
        <f>'Table 7'!D25/'Table 7'!$F25</f>
        <v>4.3601676454993396E-2</v>
      </c>
      <c r="E25" s="133">
        <f>'Table 7'!E25/'Table 7'!$F25</f>
        <v>0.39393990564030518</v>
      </c>
      <c r="F25" s="376">
        <f>'Table 7'!F25/'Table 1'!D25</f>
        <v>2.0267633157763245</v>
      </c>
      <c r="G25" s="156">
        <f>'Table 7'!J25/'Table 1'!D25</f>
        <v>0.70194838307819196</v>
      </c>
      <c r="H25" s="377">
        <f>'Table 7'!G25/('Table 1'!D25/1000)</f>
        <v>1.4408383557330651</v>
      </c>
    </row>
    <row r="26" spans="1:8" x14ac:dyDescent="0.25">
      <c r="A26" s="90" t="s">
        <v>446</v>
      </c>
      <c r="B26" s="90" t="s">
        <v>1669</v>
      </c>
      <c r="C26" s="133">
        <f>'Table 7'!C26/'Table 7'!$F26</f>
        <v>0.68115714391307558</v>
      </c>
      <c r="D26" s="133">
        <f>'Table 7'!D26/'Table 7'!$F26</f>
        <v>1.4321088033114051E-2</v>
      </c>
      <c r="E26" s="133">
        <f>'Table 7'!E26/'Table 7'!$F26</f>
        <v>0.30452176805381032</v>
      </c>
      <c r="F26" s="376">
        <f>'Table 7'!F26/'Table 1'!D26</f>
        <v>1.950723645080475</v>
      </c>
      <c r="G26" s="156">
        <f>'Table 7'!J26/'Table 1'!D26</f>
        <v>3.532072887190671</v>
      </c>
      <c r="H26" s="377">
        <f>'Table 7'!G26/('Table 1'!D26/1000)</f>
        <v>1.9465421840924249</v>
      </c>
    </row>
    <row r="27" spans="1:8" x14ac:dyDescent="0.25">
      <c r="A27" s="90" t="s">
        <v>492</v>
      </c>
      <c r="B27" s="90" t="s">
        <v>1670</v>
      </c>
      <c r="C27" s="133">
        <f>'Table 7'!C27/'Table 7'!$F27</f>
        <v>0.60757807027369526</v>
      </c>
      <c r="D27" s="133">
        <f>'Table 7'!D27/'Table 7'!$F27</f>
        <v>3.2520433940151833E-2</v>
      </c>
      <c r="E27" s="133">
        <f>'Table 7'!E27/'Table 7'!$F27</f>
        <v>0.35990149578615288</v>
      </c>
      <c r="F27" s="376">
        <f>'Table 7'!F27/'Table 1'!D27</f>
        <v>1.6421421668753158</v>
      </c>
      <c r="G27" s="156">
        <f>'Table 7'!J27/'Table 1'!D27</f>
        <v>0.71162504667149851</v>
      </c>
      <c r="H27" s="377">
        <f>'Table 7'!G27/('Table 1'!D27/1000)</f>
        <v>4.1949441040170434</v>
      </c>
    </row>
    <row r="28" spans="1:8" x14ac:dyDescent="0.25">
      <c r="A28" s="90" t="s">
        <v>509</v>
      </c>
      <c r="B28" s="90" t="s">
        <v>1671</v>
      </c>
      <c r="C28" s="133">
        <f>'Table 7'!C28/'Table 7'!$F28</f>
        <v>0.61085394537584981</v>
      </c>
      <c r="D28" s="133">
        <f>'Table 7'!D28/'Table 7'!$F28</f>
        <v>3.071668689385559E-2</v>
      </c>
      <c r="E28" s="133">
        <f>'Table 7'!E28/'Table 7'!$F28</f>
        <v>0.3584293677302946</v>
      </c>
      <c r="F28" s="376">
        <f>'Table 7'!F28/'Table 1'!D28</f>
        <v>1.4726611308817714</v>
      </c>
      <c r="G28" s="156">
        <f>'Table 7'!J28/'Table 1'!D28</f>
        <v>3.3226413602214313</v>
      </c>
      <c r="H28" s="377">
        <f>'Table 7'!G28/('Table 1'!D28/1000)</f>
        <v>1.6923685251087386</v>
      </c>
    </row>
    <row r="29" spans="1:8" x14ac:dyDescent="0.25">
      <c r="A29" s="90" t="s">
        <v>524</v>
      </c>
      <c r="B29" s="90" t="s">
        <v>539</v>
      </c>
      <c r="C29" s="133">
        <f>'Table 7'!C29/'Table 7'!$F29</f>
        <v>0.63910402828463164</v>
      </c>
      <c r="D29" s="133">
        <f>'Table 7'!D29/'Table 7'!$F29</f>
        <v>4.3402732197397327E-2</v>
      </c>
      <c r="E29" s="133">
        <f>'Table 7'!E29/'Table 7'!$F29</f>
        <v>0.31749323951797109</v>
      </c>
      <c r="F29" s="376">
        <f>'Table 7'!F29/'Table 1'!D29</f>
        <v>2.1689230550217098</v>
      </c>
      <c r="G29" s="156">
        <f>'Table 7'!J29/'Table 1'!D29</f>
        <v>1.0313806439366977</v>
      </c>
      <c r="H29" s="377">
        <f>'Table 7'!G29/('Table 1'!D29/1000)</f>
        <v>1.4235888675350559</v>
      </c>
    </row>
    <row r="30" spans="1:8" x14ac:dyDescent="0.25">
      <c r="A30" s="90" t="s">
        <v>555</v>
      </c>
      <c r="B30" s="90" t="s">
        <v>1672</v>
      </c>
      <c r="C30" s="133">
        <f>'Table 7'!C30/'Table 7'!$F30</f>
        <v>0.64384767446197455</v>
      </c>
      <c r="D30" s="133">
        <f>'Table 7'!D30/'Table 7'!$F30</f>
        <v>7.1246876282123006E-2</v>
      </c>
      <c r="E30" s="133">
        <f>'Table 7'!E30/'Table 7'!$F30</f>
        <v>0.28490544925590244</v>
      </c>
      <c r="F30" s="376">
        <f>'Table 7'!F30/'Table 1'!D30</f>
        <v>2.3071561338289963</v>
      </c>
      <c r="G30" s="156">
        <f>'Table 7'!J30/'Table 1'!D30</f>
        <v>3.6154825829547019</v>
      </c>
      <c r="H30" s="377">
        <f>'Table 7'!G30/('Table 1'!D30/1000)</f>
        <v>2.9257882417733718</v>
      </c>
    </row>
    <row r="31" spans="1:8" x14ac:dyDescent="0.25">
      <c r="A31" s="90" t="s">
        <v>572</v>
      </c>
      <c r="B31" s="90" t="s">
        <v>1673</v>
      </c>
      <c r="C31" s="133">
        <f>'Table 7'!C31/'Table 7'!$F31</f>
        <v>0.5569731339078523</v>
      </c>
      <c r="D31" s="133">
        <f>'Table 7'!D31/'Table 7'!$F31</f>
        <v>5.4571690186157103E-2</v>
      </c>
      <c r="E31" s="133">
        <f>'Table 7'!E31/'Table 7'!$F31</f>
        <v>0.38845517590599055</v>
      </c>
      <c r="F31" s="376">
        <f>'Table 7'!F31/'Table 1'!D31</f>
        <v>1.3011683811344963</v>
      </c>
      <c r="G31" s="156">
        <f>'Table 7'!J31/'Table 1'!D31</f>
        <v>0.61630680593776399</v>
      </c>
      <c r="H31" s="377">
        <f>'Table 7'!G31/('Table 1'!D31/1000)</f>
        <v>1.8379029081965019</v>
      </c>
    </row>
    <row r="32" spans="1:8" x14ac:dyDescent="0.25">
      <c r="A32" s="90" t="s">
        <v>602</v>
      </c>
      <c r="B32" s="90" t="s">
        <v>1674</v>
      </c>
      <c r="C32" s="133">
        <f>'Table 7'!C32/'Table 7'!$F32</f>
        <v>0.72089547623710326</v>
      </c>
      <c r="D32" s="133">
        <f>'Table 7'!D32/'Table 7'!$F32</f>
        <v>4.5247936013852671E-3</v>
      </c>
      <c r="E32" s="133">
        <f>'Table 7'!E32/'Table 7'!$F32</f>
        <v>0.27457973016151144</v>
      </c>
      <c r="F32" s="376">
        <f>'Table 7'!F32/'Table 1'!D32</f>
        <v>2.5668289327477645</v>
      </c>
      <c r="G32" s="156">
        <f>'Table 7'!J32/'Table 1'!D32</f>
        <v>5.1790306365416159</v>
      </c>
      <c r="H32" s="377">
        <f>'Table 7'!G32/('Table 1'!D32/1000)</f>
        <v>0.39684639398909993</v>
      </c>
    </row>
    <row r="33" spans="1:8" x14ac:dyDescent="0.25">
      <c r="A33" s="90" t="s">
        <v>618</v>
      </c>
      <c r="B33" s="90" t="s">
        <v>1675</v>
      </c>
      <c r="C33" s="133">
        <f>'Table 7'!C33/'Table 7'!$F33</f>
        <v>0.53147171272322513</v>
      </c>
      <c r="D33" s="133">
        <f>'Table 7'!D33/'Table 7'!$F33</f>
        <v>3.0373130716740068E-2</v>
      </c>
      <c r="E33" s="133">
        <f>'Table 7'!E33/'Table 7'!$F33</f>
        <v>0.43815515656003484</v>
      </c>
      <c r="F33" s="376">
        <f>'Table 7'!F33/'Table 1'!D33</f>
        <v>1.6434422969856042</v>
      </c>
      <c r="G33" s="156">
        <f>'Table 7'!J33/'Table 1'!D33</f>
        <v>1.6737930485961983</v>
      </c>
      <c r="H33" s="377">
        <f>'Table 7'!G33/('Table 1'!D33/1000)</f>
        <v>0.87489063867016625</v>
      </c>
    </row>
    <row r="34" spans="1:8" x14ac:dyDescent="0.25">
      <c r="A34" s="90" t="s">
        <v>643</v>
      </c>
      <c r="B34" s="90" t="s">
        <v>1676</v>
      </c>
      <c r="C34" s="133">
        <f>'Table 7'!C34/'Table 7'!$F34</f>
        <v>0.69967160153303409</v>
      </c>
      <c r="D34" s="133">
        <f>'Table 7'!D34/'Table 7'!$F34</f>
        <v>3.2862705058555507E-2</v>
      </c>
      <c r="E34" s="133">
        <f>'Table 7'!E34/'Table 7'!$F34</f>
        <v>0.26746569340841037</v>
      </c>
      <c r="F34" s="376">
        <f>'Table 7'!F34/'Table 1'!D34</f>
        <v>2.19055964481832</v>
      </c>
      <c r="G34" s="156">
        <f>'Table 7'!J34/'Table 1'!D34</f>
        <v>3.6222689566538149</v>
      </c>
      <c r="H34" s="377">
        <f>'Table 7'!G34/('Table 1'!D34/1000)</f>
        <v>4.0892627643416288</v>
      </c>
    </row>
    <row r="35" spans="1:8" x14ac:dyDescent="0.25">
      <c r="A35" s="90" t="s">
        <v>655</v>
      </c>
      <c r="B35" s="90" t="s">
        <v>1677</v>
      </c>
      <c r="C35" s="133">
        <f>'Table 7'!C35/'Table 7'!$F35</f>
        <v>0.64899419100928379</v>
      </c>
      <c r="D35" s="133">
        <f>'Table 7'!D35/'Table 7'!$F35</f>
        <v>5.676796519137943E-2</v>
      </c>
      <c r="E35" s="133">
        <f>'Table 7'!E35/'Table 7'!$F35</f>
        <v>0.29423784379933676</v>
      </c>
      <c r="F35" s="376">
        <f>'Table 7'!F35/'Table 1'!D35</f>
        <v>2.3874586327853775</v>
      </c>
      <c r="G35" s="156">
        <f>'Table 7'!J35/'Table 1'!D35</f>
        <v>1.9708648565786271</v>
      </c>
      <c r="H35" s="377">
        <f>'Table 7'!G35/('Table 1'!D35/1000)</f>
        <v>2.5699522980783969</v>
      </c>
    </row>
    <row r="36" spans="1:8" x14ac:dyDescent="0.25">
      <c r="A36" s="90" t="s">
        <v>697</v>
      </c>
      <c r="B36" s="90" t="s">
        <v>1678</v>
      </c>
      <c r="C36" s="133">
        <f>'Table 7'!C36/'Table 7'!$F36</f>
        <v>0.63151343506218627</v>
      </c>
      <c r="D36" s="133">
        <f>'Table 7'!D36/'Table 7'!$F36</f>
        <v>5.2863391723276018E-2</v>
      </c>
      <c r="E36" s="133">
        <f>'Table 7'!E36/'Table 7'!$F36</f>
        <v>0.3156231732145377</v>
      </c>
      <c r="F36" s="376">
        <f>'Table 7'!F36/'Table 1'!D36</f>
        <v>1.5174892556169035</v>
      </c>
      <c r="G36" s="156">
        <f>'Table 7'!J36/'Table 1'!D36</f>
        <v>1.5383815364850191</v>
      </c>
      <c r="H36" s="377">
        <f>'Table 7'!G36/('Table 1'!D36/1000)</f>
        <v>0.69589954575348334</v>
      </c>
    </row>
    <row r="37" spans="1:8" x14ac:dyDescent="0.25">
      <c r="A37" s="90" t="s">
        <v>951</v>
      </c>
      <c r="B37" s="90" t="s">
        <v>1679</v>
      </c>
      <c r="C37" s="133">
        <f>'Table 7'!C37/'Table 7'!$F37</f>
        <v>0.61243288992237455</v>
      </c>
      <c r="D37" s="133">
        <f>'Table 7'!D37/'Table 7'!$F37</f>
        <v>4.4681633211366825E-2</v>
      </c>
      <c r="E37" s="133">
        <f>'Table 7'!E37/'Table 7'!$F37</f>
        <v>0.34288547686625859</v>
      </c>
      <c r="F37" s="376">
        <f>'Table 7'!F37/'Table 1'!D37</f>
        <v>1.2993423975828668</v>
      </c>
      <c r="G37" s="156">
        <f>'Table 7'!J37/'Table 1'!D37</f>
        <v>1.0906536034835155</v>
      </c>
      <c r="H37" s="377">
        <f>'Table 7'!G37/('Table 1'!D37/1000)</f>
        <v>0.41655558517728603</v>
      </c>
    </row>
    <row r="38" spans="1:8" x14ac:dyDescent="0.25">
      <c r="A38" s="90" t="s">
        <v>724</v>
      </c>
      <c r="B38" s="90" t="s">
        <v>1680</v>
      </c>
      <c r="C38" s="133">
        <f>'Table 7'!C38/'Table 7'!$F38</f>
        <v>0.6664362074478658</v>
      </c>
      <c r="D38" s="133">
        <f>'Table 7'!D38/'Table 7'!$F38</f>
        <v>0</v>
      </c>
      <c r="E38" s="133">
        <f>'Table 7'!E38/'Table 7'!$F38</f>
        <v>0.3335637925521342</v>
      </c>
      <c r="F38" s="376">
        <f>'Table 7'!F38/'Table 1'!D38</f>
        <v>1.9547758218738385</v>
      </c>
      <c r="G38" s="156">
        <f>'Table 7'!J38/'Table 1'!D38</f>
        <v>3.5489069838159275</v>
      </c>
      <c r="H38" s="377">
        <f>'Table 7'!G38/('Table 1'!D38/1000)</f>
        <v>2.31442375916478</v>
      </c>
    </row>
    <row r="39" spans="1:8" x14ac:dyDescent="0.25">
      <c r="A39" s="90" t="s">
        <v>737</v>
      </c>
      <c r="B39" s="90" t="s">
        <v>1681</v>
      </c>
      <c r="C39" s="133">
        <f>'Table 7'!C39/'Table 7'!$F39</f>
        <v>0.65831104724650413</v>
      </c>
      <c r="D39" s="133">
        <f>'Table 7'!D39/'Table 7'!$F39</f>
        <v>3.9562793544352638E-2</v>
      </c>
      <c r="E39" s="133">
        <f>'Table 7'!E39/'Table 7'!$F39</f>
        <v>0.30212615920914326</v>
      </c>
      <c r="F39" s="376">
        <f>'Table 7'!F39/'Table 1'!D39</f>
        <v>1.8742425375925786</v>
      </c>
      <c r="G39" s="156">
        <f>'Table 7'!J39/'Table 1'!D39</f>
        <v>2.7316401087254683</v>
      </c>
      <c r="H39" s="377">
        <f>'Table 7'!G39/('Table 1'!D39/1000)</f>
        <v>2.0947108550908955</v>
      </c>
    </row>
    <row r="40" spans="1:8" x14ac:dyDescent="0.25">
      <c r="A40" s="90" t="s">
        <v>754</v>
      </c>
      <c r="B40" s="90" t="s">
        <v>1682</v>
      </c>
      <c r="C40" s="133">
        <f>'Table 7'!C40/'Table 7'!$F40</f>
        <v>0.64672606835101709</v>
      </c>
      <c r="D40" s="133">
        <f>'Table 7'!D40/'Table 7'!$F40</f>
        <v>4.0462512456767685E-2</v>
      </c>
      <c r="E40" s="133">
        <f>'Table 7'!E40/'Table 7'!$F40</f>
        <v>0.31281141919221528</v>
      </c>
      <c r="F40" s="376">
        <f>'Table 7'!F40/'Table 1'!D40</f>
        <v>3.1614158636026688</v>
      </c>
      <c r="G40" s="156">
        <f>'Table 7'!J40/'Table 1'!D40</f>
        <v>9.7330429948109707</v>
      </c>
      <c r="H40" s="377">
        <f>'Table 7'!G40/('Table 1'!D40/1000)</f>
        <v>3.5211267605633805</v>
      </c>
    </row>
    <row r="41" spans="1:8" x14ac:dyDescent="0.25">
      <c r="A41" s="90" t="s">
        <v>767</v>
      </c>
      <c r="B41" s="90" t="s">
        <v>1683</v>
      </c>
      <c r="C41" s="133">
        <f>'Table 7'!C41/'Table 7'!$F41</f>
        <v>0.70250254280386504</v>
      </c>
      <c r="D41" s="133">
        <f>'Table 7'!D41/'Table 7'!$F41</f>
        <v>4.0419986438379386E-2</v>
      </c>
      <c r="E41" s="133">
        <f>'Table 7'!E41/'Table 7'!$F41</f>
        <v>0.25707747075775556</v>
      </c>
      <c r="F41" s="376">
        <f>'Table 7'!F41/'Table 1'!D41</f>
        <v>2.0826125330979699</v>
      </c>
      <c r="G41" s="156">
        <f>'Table 7'!J41/'Table 1'!D41</f>
        <v>4.6353265666372465</v>
      </c>
      <c r="H41" s="377">
        <f>'Table 7'!G41/('Table 1'!D41/1000)</f>
        <v>3.1332744924977933</v>
      </c>
    </row>
    <row r="42" spans="1:8" x14ac:dyDescent="0.25">
      <c r="A42" s="90" t="s">
        <v>264</v>
      </c>
      <c r="B42" s="90" t="s">
        <v>1684</v>
      </c>
      <c r="C42" s="133">
        <f>'Table 7'!C42/'Table 7'!$F42</f>
        <v>0.52519298675019488</v>
      </c>
      <c r="D42" s="133">
        <f>'Table 7'!D42/'Table 7'!$F42</f>
        <v>7.6046854872486844E-2</v>
      </c>
      <c r="E42" s="133">
        <f>'Table 7'!E42/'Table 7'!$F42</f>
        <v>0.39876015837731826</v>
      </c>
      <c r="F42" s="376">
        <f>'Table 7'!F42/'Table 1'!D42</f>
        <v>0.93551513572358436</v>
      </c>
      <c r="G42" s="156">
        <f>'Table 7'!J42/'Table 1'!D42</f>
        <v>0.21801640151638524</v>
      </c>
      <c r="H42" s="377">
        <f>'Table 7'!G42/('Table 1'!D42/1000)</f>
        <v>2.1496270722730677</v>
      </c>
    </row>
    <row r="43" spans="1:8" x14ac:dyDescent="0.25">
      <c r="A43" s="90" t="s">
        <v>589</v>
      </c>
      <c r="B43" s="90" t="s">
        <v>1685</v>
      </c>
      <c r="C43" s="133">
        <f>'Table 7'!C43/'Table 7'!$F43</f>
        <v>0.4855551173338592</v>
      </c>
      <c r="D43" s="133">
        <f>'Table 7'!D43/'Table 7'!$F43</f>
        <v>5.5896272924472488E-2</v>
      </c>
      <c r="E43" s="133">
        <f>'Table 7'!E43/'Table 7'!$F43</f>
        <v>0.45854860974166833</v>
      </c>
      <c r="F43" s="376">
        <f>'Table 7'!F43/'Table 1'!D43</f>
        <v>1.1370847488031572</v>
      </c>
      <c r="G43" s="156">
        <f>'Table 7'!J43/'Table 1'!D43</f>
        <v>2.3552745170585134</v>
      </c>
      <c r="H43" s="377">
        <f>'Table 7'!G43/('Table 1'!D43/1000)</f>
        <v>1.1884340699382239</v>
      </c>
    </row>
    <row r="44" spans="1:8" x14ac:dyDescent="0.25">
      <c r="A44" s="90" t="s">
        <v>827</v>
      </c>
      <c r="B44" s="90" t="s">
        <v>1686</v>
      </c>
      <c r="C44" s="133">
        <f>'Table 7'!C44/'Table 7'!$F44</f>
        <v>0.65896221613889971</v>
      </c>
      <c r="D44" s="133">
        <f>'Table 7'!D44/'Table 7'!$F44</f>
        <v>3.3021369604697134E-2</v>
      </c>
      <c r="E44" s="133">
        <f>'Table 7'!E44/'Table 7'!$F44</f>
        <v>0.30801641425640314</v>
      </c>
      <c r="F44" s="376">
        <f>'Table 7'!F44/'Table 1'!D44</f>
        <v>1.7207900255813418</v>
      </c>
      <c r="G44" s="156">
        <f>'Table 7'!J44/'Table 1'!D44</f>
        <v>1.0106658062731904</v>
      </c>
      <c r="H44" s="377">
        <f>'Table 7'!G44/('Table 1'!D44/1000)</f>
        <v>2.0649443432969972</v>
      </c>
    </row>
    <row r="45" spans="1:8" x14ac:dyDescent="0.25">
      <c r="A45" s="90" t="s">
        <v>863</v>
      </c>
      <c r="B45" s="90" t="s">
        <v>1687</v>
      </c>
      <c r="C45" s="133">
        <f>'Table 7'!C45/'Table 7'!$F45</f>
        <v>0.57622505357772613</v>
      </c>
      <c r="D45" s="133">
        <f>'Table 7'!D45/'Table 7'!$F45</f>
        <v>6.5052854313798189E-2</v>
      </c>
      <c r="E45" s="133">
        <f>'Table 7'!E45/'Table 7'!$F45</f>
        <v>0.35872209210847567</v>
      </c>
      <c r="F45" s="376">
        <f>'Table 7'!F45/'Table 1'!D45</f>
        <v>0.57238462971781123</v>
      </c>
      <c r="G45" s="156">
        <f>'Table 7'!J45/'Table 1'!D45</f>
        <v>1.1730036645204034</v>
      </c>
      <c r="H45" s="377">
        <f>'Table 7'!G45/('Table 1'!D45/1000)</f>
        <v>0.40889422579242662</v>
      </c>
    </row>
    <row r="46" spans="1:8" x14ac:dyDescent="0.25">
      <c r="A46" s="90" t="s">
        <v>876</v>
      </c>
      <c r="B46" s="90" t="s">
        <v>891</v>
      </c>
      <c r="C46" s="133">
        <f>'Table 7'!C46/'Table 7'!$F46</f>
        <v>0.4937421140461557</v>
      </c>
      <c r="D46" s="133">
        <f>'Table 7'!D46/'Table 7'!$F46</f>
        <v>6.9874638772436812E-2</v>
      </c>
      <c r="E46" s="133">
        <f>'Table 7'!E46/'Table 7'!$F46</f>
        <v>0.43638324718140747</v>
      </c>
      <c r="F46" s="376">
        <f>'Table 7'!F46/'Table 1'!D46</f>
        <v>1.2256921925667248</v>
      </c>
      <c r="G46" s="156">
        <f>'Table 7'!J46/'Table 1'!D46</f>
        <v>2.4637939635819408</v>
      </c>
      <c r="H46" s="377">
        <f>'Table 7'!G46/('Table 1'!D46/1000)</f>
        <v>2.531803442254926</v>
      </c>
    </row>
    <row r="47" spans="1:8" x14ac:dyDescent="0.25">
      <c r="A47" s="90" t="s">
        <v>893</v>
      </c>
      <c r="B47" s="90" t="s">
        <v>1688</v>
      </c>
      <c r="C47" s="133">
        <f>'Table 7'!C47/'Table 7'!$F47</f>
        <v>0.6297946293094322</v>
      </c>
      <c r="D47" s="133">
        <f>'Table 7'!D47/'Table 7'!$F47</f>
        <v>3.1925967747626946E-2</v>
      </c>
      <c r="E47" s="133">
        <f>'Table 7'!E47/'Table 7'!$F47</f>
        <v>0.33827940294294084</v>
      </c>
      <c r="F47" s="376">
        <f>'Table 7'!F47/'Table 1'!D47</f>
        <v>2.0051297472272833</v>
      </c>
      <c r="G47" s="156">
        <f>'Table 7'!J47/'Table 1'!D47</f>
        <v>3.9742274423787878</v>
      </c>
      <c r="H47" s="377">
        <f>'Table 7'!G47/('Table 1'!D47/1000)</f>
        <v>2.034210107370916</v>
      </c>
    </row>
    <row r="48" spans="1:8" x14ac:dyDescent="0.25">
      <c r="A48" s="90" t="s">
        <v>906</v>
      </c>
      <c r="B48" s="90" t="s">
        <v>1689</v>
      </c>
      <c r="C48" s="133">
        <f>'Table 7'!C48/'Table 7'!$F48</f>
        <v>0.54131911744921302</v>
      </c>
      <c r="D48" s="133">
        <f>'Table 7'!D48/'Table 7'!$F48</f>
        <v>4.5573792546750973E-2</v>
      </c>
      <c r="E48" s="133">
        <f>'Table 7'!E48/'Table 7'!$F48</f>
        <v>0.41310709000403606</v>
      </c>
      <c r="F48" s="376">
        <f>'Table 7'!F48/'Table 1'!D48</f>
        <v>1.5144276072838405</v>
      </c>
      <c r="G48" s="156">
        <f>'Table 7'!J48/'Table 1'!D48</f>
        <v>5.3541576467592007</v>
      </c>
      <c r="H48" s="377">
        <f>'Table 7'!G48/('Table 1'!D48/1000)</f>
        <v>2.6741372723799821</v>
      </c>
    </row>
    <row r="49" spans="1:8" x14ac:dyDescent="0.25">
      <c r="A49" s="90" t="s">
        <v>1100</v>
      </c>
      <c r="B49" s="90" t="s">
        <v>1690</v>
      </c>
      <c r="C49" s="133">
        <f>'Table 7'!C49/'Table 7'!$F49</f>
        <v>0.61404263406924287</v>
      </c>
      <c r="D49" s="133">
        <f>'Table 7'!D49/'Table 7'!$F49</f>
        <v>5.1151880120439745E-2</v>
      </c>
      <c r="E49" s="133">
        <f>'Table 7'!E49/'Table 7'!$F49</f>
        <v>0.33480548581031738</v>
      </c>
      <c r="F49" s="376">
        <f>'Table 7'!F49/'Table 1'!D49</f>
        <v>1.1780920393612633</v>
      </c>
      <c r="G49" s="156">
        <f>'Table 7'!J49/'Table 1'!D49</f>
        <v>1.1684756349066054</v>
      </c>
      <c r="H49" s="377">
        <f>'Table 7'!G49/('Table 1'!D49/1000)</f>
        <v>2.2980378292381118</v>
      </c>
    </row>
    <row r="50" spans="1:8" x14ac:dyDescent="0.25">
      <c r="A50" s="90" t="s">
        <v>937</v>
      </c>
      <c r="B50" s="90" t="s">
        <v>1691</v>
      </c>
      <c r="C50" s="133">
        <f>'Table 7'!C50/'Table 7'!$F50</f>
        <v>0.67493169964401023</v>
      </c>
      <c r="D50" s="133">
        <f>'Table 7'!D50/'Table 7'!$F50</f>
        <v>4.8783011838728373E-2</v>
      </c>
      <c r="E50" s="133">
        <f>'Table 7'!E50/'Table 7'!$F50</f>
        <v>0.27628528851726136</v>
      </c>
      <c r="F50" s="376">
        <f>'Table 7'!F50/'Table 1'!D50</f>
        <v>2.3296046287367407</v>
      </c>
      <c r="G50" s="156">
        <f>'Table 7'!J50/'Table 1'!D50</f>
        <v>10.45337512054002</v>
      </c>
      <c r="H50" s="377">
        <f>'Table 7'!G50/('Table 1'!D50/1000)</f>
        <v>6.846673095467696</v>
      </c>
    </row>
    <row r="51" spans="1:8" x14ac:dyDescent="0.25">
      <c r="A51" s="90" t="s">
        <v>964</v>
      </c>
      <c r="B51" s="90" t="s">
        <v>1692</v>
      </c>
      <c r="C51" s="133">
        <f>'Table 7'!C51/'Table 7'!$F51</f>
        <v>0.5996617482233747</v>
      </c>
      <c r="D51" s="133">
        <f>'Table 7'!D51/'Table 7'!$F51</f>
        <v>5.706090540600256E-2</v>
      </c>
      <c r="E51" s="133">
        <f>'Table 7'!E51/'Table 7'!$F51</f>
        <v>0.34327734637062274</v>
      </c>
      <c r="F51" s="376">
        <f>'Table 7'!F51/'Table 1'!D51</f>
        <v>1.7397871106172114</v>
      </c>
      <c r="G51" s="156">
        <f>'Table 7'!J51/'Table 1'!D51</f>
        <v>1.389372304810629</v>
      </c>
      <c r="H51" s="377">
        <f>'Table 7'!G51/('Table 1'!D51/1000)</f>
        <v>2.9354412597236492</v>
      </c>
    </row>
    <row r="52" spans="1:8" x14ac:dyDescent="0.25">
      <c r="A52" s="90" t="s">
        <v>993</v>
      </c>
      <c r="B52" s="90" t="s">
        <v>1693</v>
      </c>
      <c r="C52" s="133">
        <f>'Table 7'!C52/'Table 7'!$F52</f>
        <v>0.701423449861588</v>
      </c>
      <c r="D52" s="133">
        <f>'Table 7'!D52/'Table 7'!$F52</f>
        <v>3.3952531501958948E-2</v>
      </c>
      <c r="E52" s="133">
        <f>'Table 7'!E52/'Table 7'!$F52</f>
        <v>0.26462401863645302</v>
      </c>
      <c r="F52" s="376">
        <f>'Table 7'!F52/'Table 1'!D52</f>
        <v>0.98987025238269932</v>
      </c>
      <c r="G52" s="156">
        <f>'Table 7'!J52/'Table 1'!D52</f>
        <v>1.4656090201921133</v>
      </c>
      <c r="H52" s="377">
        <f>'Table 7'!G52/('Table 1'!D52/1000)</f>
        <v>0.43423899615923095</v>
      </c>
    </row>
    <row r="53" spans="1:8" x14ac:dyDescent="0.25">
      <c r="A53" s="90" t="s">
        <v>1005</v>
      </c>
      <c r="B53" s="90" t="s">
        <v>1694</v>
      </c>
      <c r="C53" s="133">
        <f>'Table 7'!C53/'Table 7'!$F53</f>
        <v>0.69130873916636393</v>
      </c>
      <c r="D53" s="133">
        <f>'Table 7'!D53/'Table 7'!$F53</f>
        <v>3.4855265416598467E-2</v>
      </c>
      <c r="E53" s="133">
        <f>'Table 7'!E53/'Table 7'!$F53</f>
        <v>0.27383599541703763</v>
      </c>
      <c r="F53" s="376">
        <f>'Table 7'!F53/'Table 1'!D53</f>
        <v>2.7067741482337939</v>
      </c>
      <c r="G53" s="156">
        <f>'Table 7'!J53/'Table 1'!D53</f>
        <v>2.1223539327663898</v>
      </c>
      <c r="H53" s="377">
        <f>'Table 7'!G53/('Table 1'!D53/1000)</f>
        <v>2.301632754503312</v>
      </c>
    </row>
    <row r="54" spans="1:8" x14ac:dyDescent="0.25">
      <c r="A54" s="90" t="s">
        <v>1023</v>
      </c>
      <c r="B54" s="90" t="s">
        <v>1695</v>
      </c>
      <c r="C54" s="133">
        <f>'Table 7'!C54/'Table 7'!$F54</f>
        <v>0.57467305511191358</v>
      </c>
      <c r="D54" s="133">
        <f>'Table 7'!D54/'Table 7'!$F54</f>
        <v>5.8523713630997849E-2</v>
      </c>
      <c r="E54" s="133">
        <f>'Table 7'!E54/'Table 7'!$F54</f>
        <v>0.36680323125708864</v>
      </c>
      <c r="F54" s="376">
        <f>'Table 7'!F54/'Table 1'!D54</f>
        <v>1.5573138202004182</v>
      </c>
      <c r="G54" s="156">
        <f>'Table 7'!J54/'Table 1'!D54</f>
        <v>1.5628865979381443</v>
      </c>
      <c r="H54" s="377">
        <f>'Table 7'!G54/('Table 1'!D54/1000)</f>
        <v>1.4418571119602046</v>
      </c>
    </row>
    <row r="55" spans="1:8" x14ac:dyDescent="0.25">
      <c r="A55" s="90" t="s">
        <v>1042</v>
      </c>
      <c r="B55" s="90" t="s">
        <v>1696</v>
      </c>
      <c r="C55" s="133">
        <f>'Table 7'!C55/'Table 7'!$F55</f>
        <v>0.65033526629556893</v>
      </c>
      <c r="D55" s="133">
        <f>'Table 7'!D55/'Table 7'!$F55</f>
        <v>2.8273930576053735E-2</v>
      </c>
      <c r="E55" s="133">
        <f>'Table 7'!E55/'Table 7'!$F55</f>
        <v>0.32139080312837737</v>
      </c>
      <c r="F55" s="376">
        <f>'Table 7'!F55/'Table 1'!D55</f>
        <v>1.2728308138330917</v>
      </c>
      <c r="G55" s="156">
        <f>'Table 7'!J55/'Table 1'!D55</f>
        <v>3.206638464041653</v>
      </c>
      <c r="H55" s="377">
        <f>'Table 7'!G55/('Table 1'!D55/1000)</f>
        <v>0.7987456734609355</v>
      </c>
    </row>
    <row r="56" spans="1:8" x14ac:dyDescent="0.25">
      <c r="A56" s="90" t="s">
        <v>1053</v>
      </c>
      <c r="B56" s="90" t="s">
        <v>1697</v>
      </c>
      <c r="C56" s="133">
        <f>'Table 7'!C56/'Table 7'!$F56</f>
        <v>0.57221921120653718</v>
      </c>
      <c r="D56" s="133">
        <f>'Table 7'!D56/'Table 7'!$F56</f>
        <v>3.4280413574585174E-2</v>
      </c>
      <c r="E56" s="133">
        <f>'Table 7'!E56/'Table 7'!$F56</f>
        <v>0.39350037521887765</v>
      </c>
      <c r="F56" s="376">
        <f>'Table 7'!F56/'Table 1'!D56</f>
        <v>1.4898599335383087</v>
      </c>
      <c r="G56" s="156">
        <f>'Table 7'!J56/'Table 1'!D56</f>
        <v>3.2622131122084537</v>
      </c>
      <c r="H56" s="377">
        <f>'Table 7'!G56/('Table 1'!D56/1000)</f>
        <v>1.5994285536817914</v>
      </c>
    </row>
    <row r="57" spans="1:8" x14ac:dyDescent="0.25">
      <c r="A57" s="90" t="s">
        <v>1086</v>
      </c>
      <c r="B57" s="90" t="s">
        <v>1698</v>
      </c>
      <c r="C57" s="133">
        <f>'Table 7'!C57/'Table 7'!$F57</f>
        <v>0.59880294030631986</v>
      </c>
      <c r="D57" s="133">
        <f>'Table 7'!D57/'Table 7'!$F57</f>
        <v>5.8646821874786648E-2</v>
      </c>
      <c r="E57" s="133">
        <f>'Table 7'!E57/'Table 7'!$F57</f>
        <v>0.34255023781889354</v>
      </c>
      <c r="F57" s="376">
        <f>'Table 7'!F57/'Table 1'!D57</f>
        <v>1.2186200011093238</v>
      </c>
      <c r="G57" s="156">
        <f>'Table 7'!J57/'Table 1'!D57</f>
        <v>5.8260025514448941</v>
      </c>
      <c r="H57" s="377">
        <f>'Table 7'!G57/('Table 1'!D57/1000)</f>
        <v>1.386654833878751</v>
      </c>
    </row>
    <row r="58" spans="1:8" x14ac:dyDescent="0.25">
      <c r="A58" s="90" t="s">
        <v>1132</v>
      </c>
      <c r="B58" s="90" t="s">
        <v>1699</v>
      </c>
      <c r="C58" s="133">
        <f>'Table 7'!C58/'Table 7'!$F58</f>
        <v>0.7568617311952428</v>
      </c>
      <c r="D58" s="133">
        <f>'Table 7'!D58/'Table 7'!$F58</f>
        <v>2.1177203363438181E-2</v>
      </c>
      <c r="E58" s="133">
        <f>'Table 7'!E58/'Table 7'!$F58</f>
        <v>0.22196106544131905</v>
      </c>
      <c r="F58" s="376">
        <f>'Table 7'!F58/'Table 1'!D58</f>
        <v>2.7873263888888888</v>
      </c>
      <c r="G58" s="156">
        <f>'Table 7'!J58/'Table 1'!D58</f>
        <v>3.4406774109014675</v>
      </c>
      <c r="H58" s="377">
        <f>'Table 7'!G58/('Table 1'!D58/1000)</f>
        <v>4.0946016771488472</v>
      </c>
    </row>
    <row r="59" spans="1:8" x14ac:dyDescent="0.25">
      <c r="A59" s="90" t="s">
        <v>1145</v>
      </c>
      <c r="B59" s="90" t="s">
        <v>1700</v>
      </c>
      <c r="C59" s="133">
        <f>'Table 7'!C59/'Table 7'!$F59</f>
        <v>0.6458524921831893</v>
      </c>
      <c r="D59" s="133">
        <f>'Table 7'!D59/'Table 7'!$F59</f>
        <v>5.9023191265236509E-2</v>
      </c>
      <c r="E59" s="133">
        <f>'Table 7'!E59/'Table 7'!$F59</f>
        <v>0.29512431655157423</v>
      </c>
      <c r="F59" s="376">
        <f>'Table 7'!F59/'Table 1'!D59</f>
        <v>3.5782577479956923</v>
      </c>
      <c r="G59" s="156">
        <f>'Table 7'!J59/'Table 1'!D59</f>
        <v>6.5495093933229631</v>
      </c>
      <c r="H59" s="377">
        <f>'Table 7'!G59/('Table 1'!D59/1000)</f>
        <v>3.8291252841928927</v>
      </c>
    </row>
    <row r="60" spans="1:8" x14ac:dyDescent="0.25">
      <c r="A60" s="90" t="s">
        <v>1160</v>
      </c>
      <c r="B60" s="90" t="s">
        <v>1701</v>
      </c>
      <c r="C60" s="133">
        <f>'Table 7'!C60/'Table 7'!$F60</f>
        <v>0.54510490437919423</v>
      </c>
      <c r="D60" s="133">
        <f>'Table 7'!D60/'Table 7'!$F60</f>
        <v>6.0327312272884008E-2</v>
      </c>
      <c r="E60" s="133">
        <f>'Table 7'!E60/'Table 7'!$F60</f>
        <v>0.39456778334792181</v>
      </c>
      <c r="F60" s="376">
        <f>'Table 7'!F60/'Table 1'!D60</f>
        <v>0.87297911852287513</v>
      </c>
      <c r="G60" s="156">
        <f>'Table 7'!J60/'Table 1'!D60</f>
        <v>0.92493968036381657</v>
      </c>
      <c r="H60" s="377">
        <f>'Table 7'!G60/('Table 1'!D60/1000)</f>
        <v>0.98178601695896417</v>
      </c>
    </row>
    <row r="61" spans="1:8" x14ac:dyDescent="0.25">
      <c r="A61" s="90" t="s">
        <v>132</v>
      </c>
      <c r="B61" s="90" t="s">
        <v>1702</v>
      </c>
      <c r="C61" s="133">
        <f>'Table 7'!C61/'Table 7'!$F61</f>
        <v>0.64074273685923189</v>
      </c>
      <c r="D61" s="133">
        <f>'Table 7'!D61/'Table 7'!$F61</f>
        <v>3.9353664365104381E-2</v>
      </c>
      <c r="E61" s="133">
        <f>'Table 7'!E61/'Table 7'!$F61</f>
        <v>0.31990359877566377</v>
      </c>
      <c r="F61" s="376">
        <f>'Table 7'!F61/'Table 1'!D61</f>
        <v>2.1815781884331256</v>
      </c>
      <c r="G61" s="156">
        <f>'Table 7'!J61/'Table 1'!D61</f>
        <v>4.6603367571045098</v>
      </c>
      <c r="H61" s="377">
        <f>'Table 7'!G61/('Table 1'!D61/1000)</f>
        <v>2.2627947733877587</v>
      </c>
    </row>
    <row r="62" spans="1:8" x14ac:dyDescent="0.25">
      <c r="A62" s="90" t="s">
        <v>1175</v>
      </c>
      <c r="B62" s="90" t="s">
        <v>1703</v>
      </c>
      <c r="C62" s="133">
        <f>'Table 7'!C62/'Table 7'!$F62</f>
        <v>0.46349072003861885</v>
      </c>
      <c r="D62" s="133">
        <f>'Table 7'!D62/'Table 7'!$F62</f>
        <v>5.1411367158718461E-2</v>
      </c>
      <c r="E62" s="133">
        <f>'Table 7'!E62/'Table 7'!$F62</f>
        <v>0.48509791280266268</v>
      </c>
      <c r="F62" s="376">
        <f>'Table 7'!F62/'Table 1'!D62</f>
        <v>1.2782657234778902</v>
      </c>
      <c r="G62" s="156">
        <f>'Table 7'!J62/'Table 1'!D62</f>
        <v>0.23002405334361775</v>
      </c>
      <c r="H62" s="377">
        <f>'Table 7'!G62/('Table 1'!D62/1000)</f>
        <v>1.348814078817834</v>
      </c>
    </row>
    <row r="63" spans="1:8" x14ac:dyDescent="0.25">
      <c r="A63" s="90" t="s">
        <v>1190</v>
      </c>
      <c r="B63" s="90" t="s">
        <v>1704</v>
      </c>
      <c r="C63" s="133">
        <f>'Table 7'!C63/'Table 7'!$F63</f>
        <v>0.73345967152071279</v>
      </c>
      <c r="D63" s="133">
        <f>'Table 7'!D63/'Table 7'!$F63</f>
        <v>0</v>
      </c>
      <c r="E63" s="133">
        <f>'Table 7'!E63/'Table 7'!$F63</f>
        <v>0.26654032847928721</v>
      </c>
      <c r="F63" s="376">
        <f>'Table 7'!F63/'Table 1'!D63</f>
        <v>1.4662181924539339</v>
      </c>
      <c r="G63" s="156">
        <f>'Table 7'!J63/'Table 1'!D63</f>
        <v>9.5426050502096125</v>
      </c>
      <c r="H63" s="377">
        <f>'Table 7'!G63/('Table 1'!D63/1000)</f>
        <v>6.4346300087744961</v>
      </c>
    </row>
    <row r="64" spans="1:8" x14ac:dyDescent="0.25">
      <c r="A64" s="90" t="s">
        <v>1203</v>
      </c>
      <c r="B64" s="90" t="s">
        <v>1705</v>
      </c>
      <c r="C64" s="133">
        <f>'Table 7'!C64/'Table 7'!$F64</f>
        <v>0.57674890434482806</v>
      </c>
      <c r="D64" s="133">
        <f>'Table 7'!D64/'Table 7'!$F64</f>
        <v>5.0423343919693948E-2</v>
      </c>
      <c r="E64" s="133">
        <f>'Table 7'!E64/'Table 7'!$F64</f>
        <v>0.372827751735478</v>
      </c>
      <c r="F64" s="376">
        <f>'Table 7'!F64/'Table 1'!D64</f>
        <v>1.2000461485825225</v>
      </c>
      <c r="G64" s="156">
        <f>'Table 7'!J64/'Table 1'!D64</f>
        <v>1.6736579116970742</v>
      </c>
      <c r="H64" s="377">
        <f>'Table 7'!G64/('Table 1'!D64/1000)</f>
        <v>2.5143020822558699</v>
      </c>
    </row>
    <row r="65" spans="1:8" x14ac:dyDescent="0.25">
      <c r="A65" s="90" t="s">
        <v>1221</v>
      </c>
      <c r="B65" s="90" t="s">
        <v>1650</v>
      </c>
      <c r="C65" s="133">
        <f>'Table 7'!C65/'Table 7'!$F65</f>
        <v>0.59337052003705104</v>
      </c>
      <c r="D65" s="133">
        <f>'Table 7'!D65/'Table 7'!$F65</f>
        <v>5.1627087935018273E-2</v>
      </c>
      <c r="E65" s="133">
        <f>'Table 7'!E65/'Table 7'!$F65</f>
        <v>0.35500239202793077</v>
      </c>
      <c r="F65" s="376">
        <f>'Table 7'!F65/'Table 1'!D65</f>
        <v>2.4135364205871515</v>
      </c>
      <c r="G65" s="156">
        <f>'Table 7'!J65/'Table 1'!D65</f>
        <v>2.4141014617368874</v>
      </c>
      <c r="H65" s="377">
        <f>'Table 7'!G65/('Table 1'!D65/1000)</f>
        <v>2.1373295663923351</v>
      </c>
    </row>
    <row r="66" spans="1:8" ht="15.75" customHeight="1" thickBot="1" x14ac:dyDescent="0.3">
      <c r="A66" s="647" t="s">
        <v>1319</v>
      </c>
      <c r="B66" s="648"/>
      <c r="C66" s="320">
        <f t="shared" ref="C66:H66" si="0">AVERAGE(C8:C65)</f>
        <v>0.61003172457965005</v>
      </c>
      <c r="D66" s="269">
        <f t="shared" si="0"/>
        <v>4.5672869467159413E-2</v>
      </c>
      <c r="E66" s="269">
        <f t="shared" si="0"/>
        <v>0.34429540595319053</v>
      </c>
      <c r="F66" s="563">
        <f t="shared" si="0"/>
        <v>1.7315614940762694</v>
      </c>
      <c r="G66" s="434">
        <f t="shared" si="0"/>
        <v>3.0260284318416066</v>
      </c>
      <c r="H66" s="382">
        <f t="shared" si="0"/>
        <v>2.3525674355991266</v>
      </c>
    </row>
    <row r="67" spans="1:8" ht="16.5" thickTop="1" thickBot="1" x14ac:dyDescent="0.3">
      <c r="A67" s="649" t="s">
        <v>1305</v>
      </c>
      <c r="B67" s="650"/>
      <c r="C67" s="555"/>
      <c r="D67" s="555"/>
      <c r="E67" s="555"/>
      <c r="F67" s="560"/>
      <c r="G67" s="561"/>
      <c r="H67" s="562"/>
    </row>
    <row r="68" spans="1:8" ht="15.75" thickTop="1" x14ac:dyDescent="0.25">
      <c r="A68" s="90" t="s">
        <v>34</v>
      </c>
      <c r="B68" s="90" t="s">
        <v>1706</v>
      </c>
      <c r="C68" s="133">
        <f>'Table 7'!C68/'Table 7'!$F68</f>
        <v>0.61652227655675673</v>
      </c>
      <c r="D68" s="133">
        <f>'Table 7'!D68/'Table 7'!$F68</f>
        <v>3.5195766966289697E-2</v>
      </c>
      <c r="E68" s="133">
        <f>'Table 7'!E68/'Table 7'!$F68</f>
        <v>0.34828195647695359</v>
      </c>
      <c r="F68" s="376">
        <f>'Table 7'!F68/'Table 1'!D68</f>
        <v>2.3545315292315547</v>
      </c>
      <c r="G68" s="156">
        <f>'Table 7'!J68/'Table 1'!D68</f>
        <v>2.4988256318611182</v>
      </c>
      <c r="H68" s="377">
        <f>'Table 7'!G68/('Table 1'!D68/1000)</f>
        <v>1.5190196579014552</v>
      </c>
    </row>
    <row r="69" spans="1:8" x14ac:dyDescent="0.25">
      <c r="A69" s="90" t="s">
        <v>83</v>
      </c>
      <c r="B69" s="90" t="s">
        <v>1707</v>
      </c>
      <c r="C69" s="133">
        <f>'Table 7'!C69/'Table 7'!$F69</f>
        <v>0.78391912021043952</v>
      </c>
      <c r="D69" s="133">
        <f>'Table 7'!D69/'Table 7'!$F69</f>
        <v>5.6260894368205874E-2</v>
      </c>
      <c r="E69" s="133">
        <f>'Table 7'!E69/'Table 7'!$F69</f>
        <v>0.15981998542135456</v>
      </c>
      <c r="F69" s="376">
        <f>'Table 7'!F69/'Table 1'!D69</f>
        <v>3.0558622426249831</v>
      </c>
      <c r="G69" s="156">
        <f>'Table 7'!J69/'Table 1'!D69</f>
        <v>3.7917562515737888</v>
      </c>
      <c r="H69" s="377">
        <f>'Table 7'!G69/('Table 1'!D69/1000)</f>
        <v>1.2784008367714568</v>
      </c>
    </row>
    <row r="70" spans="1:8" x14ac:dyDescent="0.25">
      <c r="A70" s="90" t="s">
        <v>65</v>
      </c>
      <c r="B70" s="90" t="s">
        <v>1708</v>
      </c>
      <c r="C70" s="133">
        <f>'Table 7'!C70/'Table 7'!$F70</f>
        <v>0.64780999672085071</v>
      </c>
      <c r="D70" s="133">
        <f>'Table 7'!D70/'Table 7'!$F70</f>
        <v>6.3681079308567951E-2</v>
      </c>
      <c r="E70" s="133">
        <f>'Table 7'!E70/'Table 7'!$F70</f>
        <v>0.28850892397058137</v>
      </c>
      <c r="F70" s="376">
        <f>'Table 7'!F70/'Table 1'!D70</f>
        <v>1.420727567984879</v>
      </c>
      <c r="G70" s="156">
        <f>'Table 7'!J70/'Table 1'!D70</f>
        <v>1.3558773809682272</v>
      </c>
      <c r="H70" s="377">
        <f>'Table 7'!G70/('Table 1'!D70/1000)</f>
        <v>1.8568557243068404</v>
      </c>
    </row>
    <row r="71" spans="1:8" x14ac:dyDescent="0.25">
      <c r="A71" s="90" t="s">
        <v>106</v>
      </c>
      <c r="B71" s="90" t="s">
        <v>1636</v>
      </c>
      <c r="C71" s="133">
        <f>'Table 7'!C71/'Table 7'!$F71</f>
        <v>0.62583891428368943</v>
      </c>
      <c r="D71" s="133">
        <f>'Table 7'!D71/'Table 7'!$F71</f>
        <v>7.1294426136564969E-3</v>
      </c>
      <c r="E71" s="133">
        <f>'Table 7'!E71/'Table 7'!$F71</f>
        <v>0.36703164310265407</v>
      </c>
      <c r="F71" s="376">
        <f>'Table 7'!F71/'Table 1'!D71</f>
        <v>2.0896395462488524</v>
      </c>
      <c r="G71" s="156">
        <f>'Table 7'!J71/'Table 1'!D71</f>
        <v>2.8989870568373663</v>
      </c>
      <c r="H71" s="377">
        <f>'Table 7'!G71/('Table 1'!D71/1000)</f>
        <v>1.1106832923614609</v>
      </c>
    </row>
    <row r="72" spans="1:8" x14ac:dyDescent="0.25">
      <c r="A72" s="90" t="s">
        <v>326</v>
      </c>
      <c r="B72" s="90" t="s">
        <v>1709</v>
      </c>
      <c r="C72" s="133">
        <f>'Table 7'!C72/'Table 7'!$F72</f>
        <v>0.65862712815951652</v>
      </c>
      <c r="D72" s="133">
        <f>'Table 7'!D72/'Table 7'!$F72</f>
        <v>3.8680619949662209E-2</v>
      </c>
      <c r="E72" s="133">
        <f>'Table 7'!E72/'Table 7'!$F72</f>
        <v>0.30269225189082122</v>
      </c>
      <c r="F72" s="376">
        <f>'Table 7'!F72/'Table 1'!D72</f>
        <v>1.6954338607645703</v>
      </c>
      <c r="G72" s="156">
        <f>'Table 7'!J72/'Table 1'!D72</f>
        <v>1.049372483382975</v>
      </c>
      <c r="H72" s="377">
        <f>'Table 7'!G72/('Table 1'!D72/1000)</f>
        <v>2.1068730047538327</v>
      </c>
    </row>
    <row r="73" spans="1:8" x14ac:dyDescent="0.25">
      <c r="A73" s="90" t="s">
        <v>429</v>
      </c>
      <c r="B73" s="90" t="s">
        <v>1710</v>
      </c>
      <c r="C73" s="133">
        <f>'Table 7'!C73/'Table 7'!$F73</f>
        <v>0.65542736394347345</v>
      </c>
      <c r="D73" s="133">
        <f>'Table 7'!D73/'Table 7'!$F73</f>
        <v>3.8278718206111943E-2</v>
      </c>
      <c r="E73" s="133">
        <f>'Table 7'!E73/'Table 7'!$F73</f>
        <v>0.3062939178504146</v>
      </c>
      <c r="F73" s="376">
        <f>'Table 7'!F73/'Table 1'!D73</f>
        <v>1.9755951788026695</v>
      </c>
      <c r="G73" s="156">
        <f>'Table 7'!J73/'Table 1'!D73</f>
        <v>1.7866683570438924</v>
      </c>
      <c r="H73" s="377">
        <f>'Table 7'!G73/('Table 1'!D73/1000)</f>
        <v>1.0866710737215768</v>
      </c>
    </row>
    <row r="74" spans="1:8" x14ac:dyDescent="0.25">
      <c r="A74" s="90" t="s">
        <v>470</v>
      </c>
      <c r="B74" s="90" t="s">
        <v>1711</v>
      </c>
      <c r="C74" s="133">
        <f>'Table 7'!C74/'Table 7'!$F74</f>
        <v>0.62364277717555483</v>
      </c>
      <c r="D74" s="133">
        <f>'Table 7'!D74/'Table 7'!$F74</f>
        <v>2.5873864908570719E-2</v>
      </c>
      <c r="E74" s="133">
        <f>'Table 7'!E74/'Table 7'!$F74</f>
        <v>0.35048335791587437</v>
      </c>
      <c r="F74" s="376">
        <f>'Table 7'!F74/'Table 1'!D74</f>
        <v>2.4927683891116081</v>
      </c>
      <c r="G74" s="156">
        <f>'Table 7'!J74/'Table 1'!D74</f>
        <v>2.3302620213072274</v>
      </c>
      <c r="H74" s="377">
        <f>'Table 7'!G74/('Table 1'!D74/1000)</f>
        <v>5.4818489889034083</v>
      </c>
    </row>
    <row r="75" spans="1:8" x14ac:dyDescent="0.25">
      <c r="A75" s="90" t="s">
        <v>795</v>
      </c>
      <c r="B75" s="90" t="s">
        <v>1712</v>
      </c>
      <c r="C75" s="133">
        <f>'Table 7'!C75/'Table 7'!$F75</f>
        <v>0.69145778364116095</v>
      </c>
      <c r="D75" s="133">
        <f>'Table 7'!D75/'Table 7'!$F75</f>
        <v>3.6682058047493402E-2</v>
      </c>
      <c r="E75" s="133">
        <f>'Table 7'!E75/'Table 7'!$F75</f>
        <v>0.27186015831134563</v>
      </c>
      <c r="F75" s="376">
        <f>'Table 7'!F75/'Table 1'!D75</f>
        <v>3.2204614011981136</v>
      </c>
      <c r="G75" s="156">
        <f>'Table 7'!J75/'Table 1'!D75</f>
        <v>4.1584951353188595</v>
      </c>
      <c r="H75" s="377">
        <f>'Table 7'!G75/('Table 1'!D75/1000)</f>
        <v>5.8418659982155754</v>
      </c>
    </row>
    <row r="76" spans="1:8" x14ac:dyDescent="0.25">
      <c r="A76" s="90" t="s">
        <v>813</v>
      </c>
      <c r="B76" s="90" t="s">
        <v>1713</v>
      </c>
      <c r="C76" s="133">
        <f>'Table 7'!C76/'Table 7'!$F76</f>
        <v>0.67073557722820454</v>
      </c>
      <c r="D76" s="133">
        <f>'Table 7'!D76/'Table 7'!$F76</f>
        <v>5.880704055512069E-2</v>
      </c>
      <c r="E76" s="133">
        <f>'Table 7'!E76/'Table 7'!$F76</f>
        <v>0.27045738221667476</v>
      </c>
      <c r="F76" s="376">
        <f>'Table 7'!F76/'Table 1'!D76</f>
        <v>2.0873001854632163</v>
      </c>
      <c r="G76" s="156">
        <f>'Table 7'!J76/'Table 1'!D76</f>
        <v>2.1704826459418882</v>
      </c>
      <c r="H76" s="377">
        <f>'Table 7'!G76/('Table 1'!D76/1000)</f>
        <v>4.1177249845447319</v>
      </c>
    </row>
    <row r="77" spans="1:8" x14ac:dyDescent="0.25">
      <c r="A77" s="90" t="s">
        <v>844</v>
      </c>
      <c r="B77" s="90" t="s">
        <v>1714</v>
      </c>
      <c r="C77" s="133">
        <f>'Table 7'!C77/'Table 7'!$F77</f>
        <v>0.58443338835988512</v>
      </c>
      <c r="D77" s="133">
        <f>'Table 7'!D77/'Table 7'!$F77</f>
        <v>3.8056858231419972E-2</v>
      </c>
      <c r="E77" s="133">
        <f>'Table 7'!E77/'Table 7'!$F77</f>
        <v>0.37750975340869497</v>
      </c>
      <c r="F77" s="376">
        <f>'Table 7'!F77/'Table 1'!D77</f>
        <v>2.0649441793808716</v>
      </c>
      <c r="G77" s="156">
        <f>'Table 7'!J77/'Table 1'!D77</f>
        <v>1.1607091253295274</v>
      </c>
      <c r="H77" s="377">
        <f>'Table 7'!G77/('Table 1'!D77/1000)</f>
        <v>1.2502875071508188</v>
      </c>
    </row>
    <row r="78" spans="1:8" x14ac:dyDescent="0.25">
      <c r="A78" s="90" t="s">
        <v>920</v>
      </c>
      <c r="B78" s="90" t="s">
        <v>1715</v>
      </c>
      <c r="C78" s="133">
        <f>'Table 7'!C78/'Table 7'!$F78</f>
        <v>0.6833127741787911</v>
      </c>
      <c r="D78" s="133">
        <f>'Table 7'!D78/'Table 7'!$F78</f>
        <v>3.4171765609299819E-2</v>
      </c>
      <c r="E78" s="133">
        <f>'Table 7'!E78/'Table 7'!$F78</f>
        <v>0.28251546021190904</v>
      </c>
      <c r="F78" s="376">
        <f>'Table 7'!F78/'Table 1'!D78</f>
        <v>2.7144536100762817</v>
      </c>
      <c r="G78" s="156">
        <f>'Table 7'!J78/'Table 1'!D78</f>
        <v>4.6583732481816567</v>
      </c>
      <c r="H78" s="377">
        <f>'Table 7'!G78/('Table 1'!D78/1000)</f>
        <v>3.1266631186801495</v>
      </c>
    </row>
    <row r="79" spans="1:8" x14ac:dyDescent="0.25">
      <c r="A79" s="90" t="s">
        <v>1066</v>
      </c>
      <c r="B79" s="90" t="s">
        <v>1649</v>
      </c>
      <c r="C79" s="133">
        <f>'Table 7'!C79/'Table 7'!$F79</f>
        <v>0.62098929818706861</v>
      </c>
      <c r="D79" s="133">
        <f>'Table 7'!D79/'Table 7'!$F79</f>
        <v>4.5741246749642334E-2</v>
      </c>
      <c r="E79" s="133">
        <f>'Table 7'!E79/'Table 7'!$F79</f>
        <v>0.33326945506328903</v>
      </c>
      <c r="F79" s="376">
        <f>'Table 7'!F79/'Table 1'!D79</f>
        <v>1.3125815866737791</v>
      </c>
      <c r="G79" s="156">
        <f>'Table 7'!J79/'Table 1'!D79</f>
        <v>0.85917001687028094</v>
      </c>
      <c r="H79" s="377">
        <f>'Table 7'!G79/('Table 1'!D79/1000)</f>
        <v>1.5829441025574305</v>
      </c>
    </row>
    <row r="80" spans="1:8" ht="16.5" customHeight="1" thickBot="1" x14ac:dyDescent="0.3">
      <c r="A80" s="647" t="s">
        <v>1319</v>
      </c>
      <c r="B80" s="648"/>
      <c r="C80" s="320">
        <f t="shared" ref="C80:H80" si="1">AVERAGE(C68:C79)</f>
        <v>0.65522636655378264</v>
      </c>
      <c r="D80" s="320">
        <f t="shared" si="1"/>
        <v>3.9879946292836761E-2</v>
      </c>
      <c r="E80" s="269">
        <f t="shared" si="1"/>
        <v>0.30489368715338055</v>
      </c>
      <c r="F80" s="381">
        <f t="shared" si="1"/>
        <v>2.2070249397967818</v>
      </c>
      <c r="G80" s="381">
        <f t="shared" si="1"/>
        <v>2.393248279551401</v>
      </c>
      <c r="H80" s="382">
        <f t="shared" si="1"/>
        <v>2.5299865241557282</v>
      </c>
    </row>
    <row r="81" spans="1:11" ht="16.5" thickTop="1" thickBot="1" x14ac:dyDescent="0.3">
      <c r="A81" s="105"/>
      <c r="B81" s="526" t="s">
        <v>1306</v>
      </c>
      <c r="C81" s="246"/>
      <c r="D81" s="246"/>
      <c r="E81" s="246"/>
      <c r="F81" s="378"/>
      <c r="G81" s="379"/>
      <c r="H81" s="380"/>
    </row>
    <row r="82" spans="1:11" ht="15.75" thickTop="1" x14ac:dyDescent="0.25">
      <c r="A82" s="90" t="s">
        <v>246</v>
      </c>
      <c r="B82" s="90" t="s">
        <v>1716</v>
      </c>
      <c r="C82" s="267">
        <f>'Table 7'!C82/'Table 7'!$F82</f>
        <v>0.48606872541782808</v>
      </c>
      <c r="D82" s="267">
        <f>'Table 7'!D82/'Table 7'!$F82</f>
        <v>5.2188570736060459E-2</v>
      </c>
      <c r="E82" s="267">
        <f>'Table 7'!E82/'Table 7'!$F82</f>
        <v>0.46174270384611149</v>
      </c>
      <c r="F82" s="383">
        <f>'Table 7'!F82/'Table 1'!D82</f>
        <v>3.0380734021722757</v>
      </c>
      <c r="G82" s="384">
        <f>'Table 7'!J82/'Table 1'!D82</f>
        <v>3.6407879102304488</v>
      </c>
      <c r="H82" s="377">
        <f>'Table 7'!G82/('Table 1'!D82/1000)</f>
        <v>2.6944253844995232</v>
      </c>
      <c r="K82" t="s">
        <v>1391</v>
      </c>
    </row>
    <row r="83" spans="1:11" x14ac:dyDescent="0.25">
      <c r="A83" s="90" t="s">
        <v>459</v>
      </c>
      <c r="B83" s="90" t="s">
        <v>1717</v>
      </c>
      <c r="C83" s="267">
        <f>'Table 7'!C83/'Table 7'!$F83</f>
        <v>0.50462671817446769</v>
      </c>
      <c r="D83" s="267">
        <f>'Table 7'!D83/'Table 7'!$F83</f>
        <v>9.0048812625400529E-2</v>
      </c>
      <c r="E83" s="267">
        <f>'Table 7'!E83/'Table 7'!$F83</f>
        <v>0.40532446920013177</v>
      </c>
      <c r="F83" s="383">
        <f>'Table 7'!F83/'Table 1'!D83</f>
        <v>7.0837929571489182</v>
      </c>
      <c r="G83" s="384">
        <f>'Table 7'!J83/'Table 1'!D83</f>
        <v>44.573398387781076</v>
      </c>
      <c r="H83" s="377">
        <f>'Table 7'!G83/('Table 1'!D83/1000)</f>
        <v>19.092066185829442</v>
      </c>
    </row>
    <row r="84" spans="1:11" x14ac:dyDescent="0.25">
      <c r="A84" s="90" t="s">
        <v>666</v>
      </c>
      <c r="B84" s="90" t="s">
        <v>1718</v>
      </c>
      <c r="C84" s="267">
        <f>'Table 7'!C84/'Table 7'!$F84</f>
        <v>0.59459720720958231</v>
      </c>
      <c r="D84" s="267">
        <f>'Table 7'!D84/'Table 7'!$F84</f>
        <v>6.6664909089311289E-2</v>
      </c>
      <c r="E84" s="267">
        <f>'Table 7'!E84/'Table 7'!$F84</f>
        <v>0.33873788370110641</v>
      </c>
      <c r="F84" s="383">
        <f>'Table 7'!F84/'Table 1'!D84</f>
        <v>2.821547235308703</v>
      </c>
      <c r="G84" s="384">
        <f>'Table 7'!J84/'Table 1'!D84</f>
        <v>5.3820976940242993</v>
      </c>
      <c r="H84" s="377">
        <f>'Table 7'!G84/('Table 1'!D84/1000)</f>
        <v>8.6784031738160188</v>
      </c>
    </row>
    <row r="85" spans="1:11" x14ac:dyDescent="0.25">
      <c r="A85" s="90" t="s">
        <v>681</v>
      </c>
      <c r="B85" s="90" t="s">
        <v>1719</v>
      </c>
      <c r="C85" s="267">
        <f>'Table 7'!C85/'Table 7'!$F85</f>
        <v>0.66791978981531563</v>
      </c>
      <c r="D85" s="267">
        <f>'Table 7'!D85/'Table 7'!$F85</f>
        <v>2.2760992195348117E-2</v>
      </c>
      <c r="E85" s="267">
        <f>'Table 7'!E85/'Table 7'!$F85</f>
        <v>0.3093192179893362</v>
      </c>
      <c r="F85" s="383">
        <f>'Table 7'!F85/'Table 1'!D85</f>
        <v>2.3842950843835213</v>
      </c>
      <c r="G85" s="384">
        <f>'Table 7'!J85/'Table 1'!D85</f>
        <v>2.2445924533863955</v>
      </c>
      <c r="H85" s="377">
        <f>'Table 7'!G85/('Table 1'!D85/1000)</f>
        <v>6.9275554572923568</v>
      </c>
    </row>
    <row r="86" spans="1:11" x14ac:dyDescent="0.25">
      <c r="A86" s="90" t="s">
        <v>712</v>
      </c>
      <c r="B86" s="90" t="s">
        <v>1720</v>
      </c>
      <c r="C86" s="267">
        <f>'Table 7'!C86/'Table 7'!$F86</f>
        <v>0.55215565269563727</v>
      </c>
      <c r="D86" s="267">
        <f>'Table 7'!D86/'Table 7'!$F86</f>
        <v>4.3948744321590814E-2</v>
      </c>
      <c r="E86" s="267">
        <f>'Table 7'!E86/'Table 7'!$F86</f>
        <v>0.40389560298277194</v>
      </c>
      <c r="F86" s="383">
        <f>'Table 7'!F86/'Table 1'!D86</f>
        <v>4.3893905191873586</v>
      </c>
      <c r="G86" s="384">
        <f>'Table 7'!J86/'Table 1'!D86</f>
        <v>19.758653122648607</v>
      </c>
      <c r="H86" s="377">
        <f>'Table 7'!G86/('Table 1'!D86/1000)</f>
        <v>7.7125658389766745</v>
      </c>
    </row>
    <row r="87" spans="1:11" x14ac:dyDescent="0.25">
      <c r="A87" s="90" t="s">
        <v>779</v>
      </c>
      <c r="B87" s="90" t="s">
        <v>1721</v>
      </c>
      <c r="C87" s="267">
        <f>'Table 7'!C87/'Table 7'!$F87</f>
        <v>0.50906152889993783</v>
      </c>
      <c r="D87" s="267">
        <f>'Table 7'!D87/'Table 7'!$F87</f>
        <v>8.3281541330018652E-2</v>
      </c>
      <c r="E87" s="267">
        <f>'Table 7'!E87/'Table 7'!$F87</f>
        <v>0.40765692977004353</v>
      </c>
      <c r="F87" s="383">
        <f>'Table 7'!F87/'Table 1'!D87</f>
        <v>3.3160671594625044</v>
      </c>
      <c r="G87" s="384">
        <f>'Table 7'!J87/'Table 1'!D87</f>
        <v>5.9654035338407851</v>
      </c>
      <c r="H87" s="377">
        <f>'Table 7'!G87/('Table 1'!D87/1000)</f>
        <v>4.8088813168091011</v>
      </c>
    </row>
    <row r="88" spans="1:11" x14ac:dyDescent="0.25">
      <c r="A88" s="90" t="s">
        <v>631</v>
      </c>
      <c r="B88" s="90" t="s">
        <v>1722</v>
      </c>
      <c r="C88" s="267">
        <f>'Table 7'!C88/'Table 7'!$F88</f>
        <v>0.50860242831309743</v>
      </c>
      <c r="D88" s="267">
        <f>'Table 7'!D88/'Table 7'!$F88</f>
        <v>5.1872901059157837E-2</v>
      </c>
      <c r="E88" s="267">
        <f>'Table 7'!E88/'Table 7'!$F88</f>
        <v>0.43952467062774475</v>
      </c>
      <c r="F88" s="383">
        <f>'Table 7'!F88/'Table 1'!D88</f>
        <v>3.6299699924981246</v>
      </c>
      <c r="G88" s="384">
        <f>'Table 7'!J88/'Table 1'!D88</f>
        <v>36.713615903975992</v>
      </c>
      <c r="H88" s="377">
        <f>'Table 7'!G88/('Table 1'!D88/1000)</f>
        <v>6.5641410352588148</v>
      </c>
    </row>
    <row r="89" spans="1:11" x14ac:dyDescent="0.25">
      <c r="A89" s="90" t="s">
        <v>982</v>
      </c>
      <c r="B89" s="90" t="s">
        <v>1723</v>
      </c>
      <c r="C89" s="267">
        <f>'Table 7'!C89/'Table 7'!$F89</f>
        <v>0.55052245595654936</v>
      </c>
      <c r="D89" s="267">
        <f>'Table 7'!D89/'Table 7'!$F89</f>
        <v>8.9051859612362491E-2</v>
      </c>
      <c r="E89" s="267">
        <f>'Table 7'!E89/'Table 7'!$F89</f>
        <v>0.36042568443108819</v>
      </c>
      <c r="F89" s="383">
        <f>'Table 7'!F89/'Table 1'!D89</f>
        <v>2.3564838877338876</v>
      </c>
      <c r="G89" s="384">
        <f>'Table 7'!J89/'Table 1'!D89</f>
        <v>12.742788461538462</v>
      </c>
      <c r="H89" s="377">
        <f>'Table 7'!G89/('Table 1'!D89/1000)</f>
        <v>2.9885654885654889</v>
      </c>
    </row>
    <row r="90" spans="1:11" x14ac:dyDescent="0.25">
      <c r="A90" s="90" t="s">
        <v>1117</v>
      </c>
      <c r="B90" s="90" t="s">
        <v>1724</v>
      </c>
      <c r="C90" s="267">
        <f>'Table 7'!C90/'Table 7'!$F90</f>
        <v>0.66759531235805347</v>
      </c>
      <c r="D90" s="267">
        <f>'Table 7'!D90/'Table 7'!$F90</f>
        <v>4.3575689670835478E-2</v>
      </c>
      <c r="E90" s="267">
        <f>'Table 7'!E90/'Table 7'!$F90</f>
        <v>0.28882899797111106</v>
      </c>
      <c r="F90" s="383">
        <f>'Table 7'!F90/'Table 1'!D90</f>
        <v>4.9621337340345608</v>
      </c>
      <c r="G90" s="384">
        <f>'Table 7'!J90/'Table 1'!D90</f>
        <v>16.348084147257701</v>
      </c>
      <c r="H90" s="377">
        <f>'Table 7'!G90/('Table 1'!D90/1000)</f>
        <v>8.9406461307287746</v>
      </c>
    </row>
    <row r="91" spans="1:11" x14ac:dyDescent="0.25">
      <c r="A91" s="90" t="s">
        <v>543</v>
      </c>
      <c r="B91" s="90" t="s">
        <v>1648</v>
      </c>
      <c r="C91" s="267">
        <f>'Table 7'!C91/'Table 7'!$F91</f>
        <v>0.67475352975550906</v>
      </c>
      <c r="D91" s="267">
        <f>'Table 7'!D91/'Table 7'!$F91</f>
        <v>4.708854078304963E-2</v>
      </c>
      <c r="E91" s="267">
        <f>'Table 7'!E91/'Table 7'!$F91</f>
        <v>0.2781579294614413</v>
      </c>
      <c r="F91" s="383">
        <f>'Table 7'!F91/'Table 1'!D91</f>
        <v>5.5012962770921909</v>
      </c>
      <c r="G91" s="384">
        <f>'Table 7'!J91/'Table 1'!D91</f>
        <v>21.883853572539667</v>
      </c>
      <c r="H91" s="377">
        <f>'Table 7'!G91/('Table 1'!D91/1000)</f>
        <v>5.1851083687649071</v>
      </c>
    </row>
    <row r="92" spans="1:11" ht="17.25" customHeight="1" x14ac:dyDescent="0.25">
      <c r="A92" s="651" t="s">
        <v>1319</v>
      </c>
      <c r="B92" s="652"/>
      <c r="C92" s="385">
        <f t="shared" ref="C92:H92" si="2">AVERAGE(C82:C91)</f>
        <v>0.57159033485959776</v>
      </c>
      <c r="D92" s="385">
        <f t="shared" si="2"/>
        <v>5.9048256142313529E-2</v>
      </c>
      <c r="E92" s="274">
        <f t="shared" si="2"/>
        <v>0.36936140899808867</v>
      </c>
      <c r="F92" s="386">
        <f t="shared" si="2"/>
        <v>3.9483050249022043</v>
      </c>
      <c r="G92" s="386">
        <f>AVERAGE(G82:G91)</f>
        <v>16.925327518722344</v>
      </c>
      <c r="H92" s="387">
        <f t="shared" si="2"/>
        <v>7.3592358380541096</v>
      </c>
    </row>
    <row r="93" spans="1:11" ht="16.5" thickBot="1" x14ac:dyDescent="0.3">
      <c r="A93" s="175"/>
      <c r="B93" s="388"/>
      <c r="C93" s="389"/>
      <c r="D93" s="389"/>
      <c r="E93" s="389"/>
      <c r="F93" s="390"/>
      <c r="G93" s="391"/>
      <c r="H93" s="392"/>
    </row>
    <row r="94" spans="1:11" ht="17.25" customHeight="1" thickTop="1" x14ac:dyDescent="0.25">
      <c r="A94" s="653" t="s">
        <v>1320</v>
      </c>
      <c r="B94" s="654"/>
      <c r="C94" s="277">
        <f t="shared" ref="C94:H94" si="3">AVERAGE(C82:C91,C68:C79,C8:C65)</f>
        <v>0.61200574716076339</v>
      </c>
      <c r="D94" s="277">
        <f t="shared" si="3"/>
        <v>4.6475854325405283E-2</v>
      </c>
      <c r="E94" s="277">
        <f t="shared" si="3"/>
        <v>0.34151839851383131</v>
      </c>
      <c r="F94" s="517">
        <f t="shared" si="3"/>
        <v>2.0799739522875873</v>
      </c>
      <c r="G94" s="517">
        <f t="shared" si="3"/>
        <v>4.6685237948581682</v>
      </c>
      <c r="H94" s="564">
        <f t="shared" si="3"/>
        <v>3.005013849189492</v>
      </c>
    </row>
    <row r="96" spans="1:11" x14ac:dyDescent="0.25">
      <c r="C96" s="329"/>
      <c r="D96" s="329"/>
      <c r="E96" s="329"/>
      <c r="F96" s="588"/>
      <c r="G96" s="588"/>
      <c r="H96" s="588"/>
    </row>
  </sheetData>
  <mergeCells count="6">
    <mergeCell ref="A94:B94"/>
    <mergeCell ref="B4:B6"/>
    <mergeCell ref="A66:B66"/>
    <mergeCell ref="A67:B67"/>
    <mergeCell ref="A80:B80"/>
    <mergeCell ref="A92:B9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workbookViewId="0">
      <selection activeCell="G14" sqref="G14"/>
    </sheetView>
  </sheetViews>
  <sheetFormatPr defaultColWidth="8.85546875" defaultRowHeight="15" x14ac:dyDescent="0.25"/>
  <cols>
    <col min="1" max="1" width="7.140625" style="395" customWidth="1"/>
    <col min="2" max="2" width="21.28515625" style="395" customWidth="1"/>
    <col min="3" max="3" width="10.85546875" style="62" customWidth="1"/>
    <col min="4" max="4" width="11.28515625" style="62" customWidth="1"/>
    <col min="5" max="5" width="10.28515625" style="62" customWidth="1"/>
    <col min="6" max="6" width="10" style="62" customWidth="1"/>
    <col min="7" max="7" width="11.42578125" style="62" customWidth="1"/>
    <col min="8" max="8" width="11" style="62" customWidth="1"/>
    <col min="9" max="12" width="11.42578125" style="62" customWidth="1"/>
    <col min="14" max="16384" width="8.85546875" style="395"/>
  </cols>
  <sheetData>
    <row r="1" spans="1:12" x14ac:dyDescent="0.25">
      <c r="A1" s="69"/>
      <c r="B1" s="69"/>
      <c r="L1" s="223" t="s">
        <v>1731</v>
      </c>
    </row>
    <row r="2" spans="1:12" ht="15.75" x14ac:dyDescent="0.25">
      <c r="A2" s="224" t="s">
        <v>1392</v>
      </c>
      <c r="B2" s="358"/>
      <c r="C2" s="396"/>
      <c r="D2" s="396"/>
      <c r="E2" s="396"/>
      <c r="F2" s="396"/>
      <c r="G2" s="396"/>
      <c r="H2" s="396"/>
      <c r="I2" s="396"/>
      <c r="J2" s="396"/>
      <c r="K2" s="396"/>
      <c r="L2" s="394" t="s">
        <v>1644</v>
      </c>
    </row>
    <row r="3" spans="1:12" ht="15.75" thickBot="1" x14ac:dyDescent="0.3">
      <c r="A3" s="358"/>
      <c r="B3" s="358"/>
      <c r="C3" s="396"/>
      <c r="D3" s="396"/>
      <c r="E3" s="396"/>
      <c r="F3" s="396"/>
      <c r="G3" s="396"/>
      <c r="H3" s="396"/>
      <c r="I3" s="396"/>
      <c r="J3" s="396"/>
      <c r="K3" s="396"/>
      <c r="L3" s="396"/>
    </row>
    <row r="4" spans="1:12" ht="15.75" thickTop="1" x14ac:dyDescent="0.25">
      <c r="A4" s="134"/>
      <c r="B4" s="661"/>
      <c r="C4" s="667" t="s">
        <v>1393</v>
      </c>
      <c r="D4" s="668"/>
      <c r="E4" s="668"/>
      <c r="F4" s="668"/>
      <c r="G4" s="669"/>
      <c r="H4" s="667" t="s">
        <v>1394</v>
      </c>
      <c r="I4" s="668"/>
      <c r="J4" s="668"/>
      <c r="K4" s="669"/>
      <c r="L4" s="397" t="s">
        <v>1395</v>
      </c>
    </row>
    <row r="5" spans="1:12" x14ac:dyDescent="0.25">
      <c r="A5" s="137"/>
      <c r="B5" s="662"/>
      <c r="C5" s="398" t="s">
        <v>1369</v>
      </c>
      <c r="D5" s="399" t="s">
        <v>1396</v>
      </c>
      <c r="E5" s="399" t="s">
        <v>1371</v>
      </c>
      <c r="F5" s="400"/>
      <c r="G5" s="398" t="s">
        <v>1397</v>
      </c>
      <c r="H5" s="398" t="s">
        <v>1374</v>
      </c>
      <c r="I5" s="399" t="s">
        <v>1375</v>
      </c>
      <c r="J5" s="401"/>
      <c r="K5" s="402"/>
      <c r="L5" s="403" t="s">
        <v>1242</v>
      </c>
    </row>
    <row r="6" spans="1:12" ht="15.75" thickBot="1" x14ac:dyDescent="0.3">
      <c r="A6" s="141"/>
      <c r="B6" s="663"/>
      <c r="C6" s="81" t="s">
        <v>1377</v>
      </c>
      <c r="D6" s="81" t="s">
        <v>1377</v>
      </c>
      <c r="E6" s="81" t="s">
        <v>1377</v>
      </c>
      <c r="F6" s="404" t="s">
        <v>1398</v>
      </c>
      <c r="G6" s="405" t="s">
        <v>1241</v>
      </c>
      <c r="H6" s="81" t="s">
        <v>1379</v>
      </c>
      <c r="I6" s="81" t="s">
        <v>1380</v>
      </c>
      <c r="J6" s="81" t="s">
        <v>1381</v>
      </c>
      <c r="K6" s="406" t="s">
        <v>1399</v>
      </c>
      <c r="L6" s="405" t="s">
        <v>1245</v>
      </c>
    </row>
    <row r="7" spans="1:12" ht="16.5" thickTop="1" thickBot="1" x14ac:dyDescent="0.3">
      <c r="A7" s="84"/>
      <c r="B7" s="633" t="s">
        <v>1302</v>
      </c>
      <c r="C7" s="87"/>
      <c r="D7" s="87"/>
      <c r="E7" s="87"/>
      <c r="F7" s="87"/>
      <c r="G7" s="87"/>
      <c r="H7" s="87"/>
      <c r="I7" s="87"/>
      <c r="J7" s="87"/>
      <c r="K7" s="87"/>
      <c r="L7" s="89"/>
    </row>
    <row r="8" spans="1:12" ht="15.75" thickTop="1" x14ac:dyDescent="0.25">
      <c r="A8" s="90" t="s">
        <v>11</v>
      </c>
      <c r="B8" s="525" t="s">
        <v>1651</v>
      </c>
      <c r="C8" s="91">
        <f>County!CQ4</f>
        <v>229336</v>
      </c>
      <c r="D8" s="91">
        <f>County!CT4</f>
        <v>24481</v>
      </c>
      <c r="E8" s="91">
        <f>County!CW4</f>
        <v>191729</v>
      </c>
      <c r="F8" s="407">
        <f>County!CY4</f>
        <v>5952</v>
      </c>
      <c r="G8" s="349">
        <f>County!DA4</f>
        <v>451498</v>
      </c>
      <c r="H8" s="349">
        <f>County!DD4</f>
        <v>57882</v>
      </c>
      <c r="I8" s="349">
        <f>County!DE4</f>
        <v>264742</v>
      </c>
      <c r="J8" s="349">
        <f>County!DF4</f>
        <v>2877</v>
      </c>
      <c r="K8" s="349">
        <f>County!DG4</f>
        <v>1293</v>
      </c>
      <c r="L8" s="94">
        <f>County!DH4</f>
        <v>5449</v>
      </c>
    </row>
    <row r="9" spans="1:12" x14ac:dyDescent="0.25">
      <c r="A9" s="90" t="s">
        <v>52</v>
      </c>
      <c r="B9" s="90" t="s">
        <v>1652</v>
      </c>
      <c r="C9" s="91">
        <f>County!CQ5</f>
        <v>34081</v>
      </c>
      <c r="D9" s="91">
        <f>County!CT5</f>
        <v>5763</v>
      </c>
      <c r="E9" s="91">
        <f>County!CW5</f>
        <v>31720</v>
      </c>
      <c r="F9" s="91">
        <f>County!CY5</f>
        <v>617</v>
      </c>
      <c r="G9" s="349">
        <f>County!DA5</f>
        <v>72181</v>
      </c>
      <c r="H9" s="349">
        <f>County!DD5</f>
        <v>5091</v>
      </c>
      <c r="I9" s="349">
        <f>County!DE5</f>
        <v>21191</v>
      </c>
      <c r="J9" s="349">
        <f>County!DF5</f>
        <v>142</v>
      </c>
      <c r="K9" s="349">
        <f>County!DG5</f>
        <v>0</v>
      </c>
      <c r="L9" s="94">
        <f>County!DH5</f>
        <v>252</v>
      </c>
    </row>
    <row r="10" spans="1:12" x14ac:dyDescent="0.25">
      <c r="A10" s="90" t="s">
        <v>118</v>
      </c>
      <c r="B10" s="90" t="s">
        <v>1653</v>
      </c>
      <c r="C10" s="91">
        <f>County!CQ6</f>
        <v>15199</v>
      </c>
      <c r="D10" s="91">
        <f>County!CT6</f>
        <v>0</v>
      </c>
      <c r="E10" s="91">
        <f>County!CW6</f>
        <v>12617</v>
      </c>
      <c r="F10" s="91">
        <f>County!CY6</f>
        <v>64</v>
      </c>
      <c r="G10" s="349">
        <f>County!DA6</f>
        <v>27880</v>
      </c>
      <c r="H10" s="349">
        <f>County!DD6</f>
        <v>1651</v>
      </c>
      <c r="I10" s="349">
        <f>County!DE6</f>
        <v>3702</v>
      </c>
      <c r="J10" s="349">
        <f>County!DF6</f>
        <v>86</v>
      </c>
      <c r="K10" s="349">
        <f>County!DG6</f>
        <v>0</v>
      </c>
      <c r="L10" s="94">
        <f>County!DH6</f>
        <v>206</v>
      </c>
    </row>
    <row r="11" spans="1:12" x14ac:dyDescent="0.25">
      <c r="A11" s="90" t="s">
        <v>146</v>
      </c>
      <c r="B11" s="90" t="s">
        <v>1654</v>
      </c>
      <c r="C11" s="91">
        <f>County!CQ7</f>
        <v>232801</v>
      </c>
      <c r="D11" s="91">
        <f>County!CT7</f>
        <v>0</v>
      </c>
      <c r="E11" s="91">
        <f>County!CW7</f>
        <v>86949</v>
      </c>
      <c r="F11" s="91">
        <f>County!CY7</f>
        <v>1730</v>
      </c>
      <c r="G11" s="349">
        <f>County!DA7</f>
        <v>321480</v>
      </c>
      <c r="H11" s="349">
        <f>County!DD7</f>
        <v>15347</v>
      </c>
      <c r="I11" s="349">
        <f>County!DE7</f>
        <v>37765</v>
      </c>
      <c r="J11" s="349">
        <f>County!DF7</f>
        <v>7699</v>
      </c>
      <c r="K11" s="349">
        <f>County!DG7</f>
        <v>0</v>
      </c>
      <c r="L11" s="94">
        <f>County!DH7</f>
        <v>8418</v>
      </c>
    </row>
    <row r="12" spans="1:12" x14ac:dyDescent="0.25">
      <c r="A12" s="90" t="s">
        <v>161</v>
      </c>
      <c r="B12" s="90" t="s">
        <v>1655</v>
      </c>
      <c r="C12" s="91">
        <f>County!CQ8</f>
        <v>541881</v>
      </c>
      <c r="D12" s="91">
        <f>County!CT8</f>
        <v>41359</v>
      </c>
      <c r="E12" s="91">
        <f>County!CW8</f>
        <v>482015</v>
      </c>
      <c r="F12" s="91">
        <f>County!CY8</f>
        <v>3</v>
      </c>
      <c r="G12" s="349">
        <f>County!DA8</f>
        <v>1065258</v>
      </c>
      <c r="H12" s="349">
        <f>County!DD8</f>
        <v>216175</v>
      </c>
      <c r="I12" s="349">
        <f>County!DE8</f>
        <v>155535</v>
      </c>
      <c r="J12" s="349">
        <f>County!DF8</f>
        <v>82641</v>
      </c>
      <c r="K12" s="349">
        <f>County!DG8</f>
        <v>6967</v>
      </c>
      <c r="L12" s="94">
        <f>County!DH8</f>
        <v>143120</v>
      </c>
    </row>
    <row r="13" spans="1:12" x14ac:dyDescent="0.25">
      <c r="A13" s="90" t="s">
        <v>176</v>
      </c>
      <c r="B13" s="90" t="s">
        <v>1656</v>
      </c>
      <c r="C13" s="91">
        <f>County!CQ9</f>
        <v>94024</v>
      </c>
      <c r="D13" s="91">
        <f>County!CT9</f>
        <v>13333</v>
      </c>
      <c r="E13" s="91">
        <f>County!CW9</f>
        <v>61469</v>
      </c>
      <c r="F13" s="91">
        <f>County!CY9</f>
        <v>223</v>
      </c>
      <c r="G13" s="349">
        <f>County!DA9</f>
        <v>169049</v>
      </c>
      <c r="H13" s="349">
        <f>County!DD9</f>
        <v>6900</v>
      </c>
      <c r="I13" s="349">
        <f>County!DE9</f>
        <v>2317</v>
      </c>
      <c r="J13" s="349">
        <f>County!DF9</f>
        <v>9210</v>
      </c>
      <c r="K13" s="349">
        <f>County!DG9</f>
        <v>0</v>
      </c>
      <c r="L13" s="94">
        <f>County!DH9</f>
        <v>11013</v>
      </c>
    </row>
    <row r="14" spans="1:12" x14ac:dyDescent="0.25">
      <c r="A14" s="90" t="s">
        <v>188</v>
      </c>
      <c r="B14" s="90" t="s">
        <v>1657</v>
      </c>
      <c r="C14" s="91">
        <f>County!CQ10</f>
        <v>267159</v>
      </c>
      <c r="D14" s="91">
        <f>County!CT10</f>
        <v>0</v>
      </c>
      <c r="E14" s="91">
        <f>County!CW10</f>
        <v>321970</v>
      </c>
      <c r="F14" s="91">
        <f>County!CY10</f>
        <v>0</v>
      </c>
      <c r="G14" s="349">
        <f>County!DA10</f>
        <v>589129</v>
      </c>
      <c r="H14" s="349">
        <f>County!DD10</f>
        <v>34461</v>
      </c>
      <c r="I14" s="349">
        <f>County!DE10</f>
        <v>44989</v>
      </c>
      <c r="J14" s="349">
        <f>County!DF10</f>
        <v>9777</v>
      </c>
      <c r="K14" s="349">
        <f>County!DG10</f>
        <v>794</v>
      </c>
      <c r="L14" s="94">
        <f>County!DH10</f>
        <v>19659</v>
      </c>
    </row>
    <row r="15" spans="1:12" x14ac:dyDescent="0.25">
      <c r="A15" s="90" t="s">
        <v>202</v>
      </c>
      <c r="B15" s="90" t="s">
        <v>1658</v>
      </c>
      <c r="C15" s="91">
        <f>County!CQ11</f>
        <v>101016</v>
      </c>
      <c r="D15" s="91">
        <f>County!CT11</f>
        <v>12292</v>
      </c>
      <c r="E15" s="91">
        <f>County!CW11</f>
        <v>69492</v>
      </c>
      <c r="F15" s="91">
        <f>County!CY11</f>
        <v>4708</v>
      </c>
      <c r="G15" s="349">
        <f>County!DA11</f>
        <v>187508</v>
      </c>
      <c r="H15" s="349">
        <f>County!DD11</f>
        <v>18081</v>
      </c>
      <c r="I15" s="349">
        <f>County!DE11</f>
        <v>67877</v>
      </c>
      <c r="J15" s="349">
        <f>County!DF11</f>
        <v>15355</v>
      </c>
      <c r="K15" s="349">
        <f>County!DG11</f>
        <v>117</v>
      </c>
      <c r="L15" s="94">
        <f>County!DH11</f>
        <v>23223</v>
      </c>
    </row>
    <row r="16" spans="1:12" x14ac:dyDescent="0.25">
      <c r="A16" s="90" t="s">
        <v>216</v>
      </c>
      <c r="B16" s="90" t="s">
        <v>1659</v>
      </c>
      <c r="C16" s="91">
        <f>County!CQ12</f>
        <v>19717</v>
      </c>
      <c r="D16" s="91">
        <f>County!CT12</f>
        <v>3607</v>
      </c>
      <c r="E16" s="91">
        <f>County!CW12</f>
        <v>19226</v>
      </c>
      <c r="F16" s="91">
        <f>County!CY12</f>
        <v>329</v>
      </c>
      <c r="G16" s="349">
        <f>County!DA12</f>
        <v>42879</v>
      </c>
      <c r="H16" s="349">
        <f>County!DD12</f>
        <v>1440</v>
      </c>
      <c r="I16" s="349">
        <f>County!DE12</f>
        <v>8751</v>
      </c>
      <c r="J16" s="349">
        <f>County!DF12</f>
        <v>2032</v>
      </c>
      <c r="K16" s="349">
        <f>County!DG12</f>
        <v>0</v>
      </c>
      <c r="L16" s="94">
        <f>County!DH12</f>
        <v>2294</v>
      </c>
    </row>
    <row r="17" spans="1:12" x14ac:dyDescent="0.25">
      <c r="A17" s="90" t="s">
        <v>229</v>
      </c>
      <c r="B17" s="90" t="s">
        <v>1660</v>
      </c>
      <c r="C17" s="91">
        <f>County!CQ13</f>
        <v>170165</v>
      </c>
      <c r="D17" s="91">
        <f>County!CT13</f>
        <v>22281</v>
      </c>
      <c r="E17" s="91">
        <f>County!CW13</f>
        <v>150962</v>
      </c>
      <c r="F17" s="91">
        <f>County!CY13</f>
        <v>6273</v>
      </c>
      <c r="G17" s="349">
        <f>County!DA13</f>
        <v>349681</v>
      </c>
      <c r="H17" s="349">
        <f>County!DD13</f>
        <v>39261</v>
      </c>
      <c r="I17" s="349">
        <f>County!DE13</f>
        <v>167746</v>
      </c>
      <c r="J17" s="349">
        <f>County!DF13</f>
        <v>19634</v>
      </c>
      <c r="K17" s="349">
        <f>County!DG13</f>
        <v>0</v>
      </c>
      <c r="L17" s="94">
        <f>County!DH13</f>
        <v>34388</v>
      </c>
    </row>
    <row r="18" spans="1:12" x14ac:dyDescent="0.25">
      <c r="A18" s="90" t="s">
        <v>282</v>
      </c>
      <c r="B18" s="90" t="s">
        <v>1661</v>
      </c>
      <c r="C18" s="91">
        <f>County!CQ14</f>
        <v>83062</v>
      </c>
      <c r="D18" s="91">
        <f>County!CT14</f>
        <v>8429</v>
      </c>
      <c r="E18" s="91">
        <f>County!CW14</f>
        <v>88143</v>
      </c>
      <c r="F18" s="91">
        <f>County!CY14</f>
        <v>2139</v>
      </c>
      <c r="G18" s="349">
        <f>County!DA14</f>
        <v>181773</v>
      </c>
      <c r="H18" s="349">
        <f>County!DD14</f>
        <v>15872</v>
      </c>
      <c r="I18" s="349">
        <f>County!DE14</f>
        <v>41918</v>
      </c>
      <c r="J18" s="349">
        <f>County!DF14</f>
        <v>24420</v>
      </c>
      <c r="K18" s="349">
        <f>County!DG14</f>
        <v>1435</v>
      </c>
      <c r="L18" s="94">
        <f>County!DH14</f>
        <v>28819</v>
      </c>
    </row>
    <row r="19" spans="1:12" x14ac:dyDescent="0.25">
      <c r="A19" s="90" t="s">
        <v>298</v>
      </c>
      <c r="B19" s="90" t="s">
        <v>1662</v>
      </c>
      <c r="C19" s="91">
        <f>County!CQ15</f>
        <v>82463</v>
      </c>
      <c r="D19" s="91">
        <f>County!CT15</f>
        <v>6784</v>
      </c>
      <c r="E19" s="91">
        <f>County!CW15</f>
        <v>67893</v>
      </c>
      <c r="F19" s="91">
        <f>County!CY15</f>
        <v>0</v>
      </c>
      <c r="G19" s="349">
        <f>County!DA15</f>
        <v>157140</v>
      </c>
      <c r="H19" s="349">
        <f>County!DD15</f>
        <v>26345</v>
      </c>
      <c r="I19" s="349">
        <f>County!DE15</f>
        <v>18322</v>
      </c>
      <c r="J19" s="349">
        <f>County!DF15</f>
        <v>11795</v>
      </c>
      <c r="K19" s="349">
        <f>County!DG15</f>
        <v>0</v>
      </c>
      <c r="L19" s="94">
        <f>County!DH15</f>
        <v>12863</v>
      </c>
    </row>
    <row r="20" spans="1:12" x14ac:dyDescent="0.25">
      <c r="A20" s="90" t="s">
        <v>311</v>
      </c>
      <c r="B20" s="90" t="s">
        <v>1663</v>
      </c>
      <c r="C20" s="91">
        <f>County!CQ16</f>
        <v>100511</v>
      </c>
      <c r="D20" s="91">
        <f>County!CT16</f>
        <v>1712</v>
      </c>
      <c r="E20" s="91">
        <f>County!CW16</f>
        <v>52298</v>
      </c>
      <c r="F20" s="91">
        <f>County!CY16</f>
        <v>2167</v>
      </c>
      <c r="G20" s="349">
        <f>County!DA16</f>
        <v>156688</v>
      </c>
      <c r="H20" s="349">
        <f>County!DD16</f>
        <v>2714</v>
      </c>
      <c r="I20" s="349">
        <f>County!DE16</f>
        <v>17911</v>
      </c>
      <c r="J20" s="349">
        <f>County!DF16</f>
        <v>2976</v>
      </c>
      <c r="K20" s="349">
        <f>County!DG16</f>
        <v>0</v>
      </c>
      <c r="L20" s="94">
        <f>County!DH16</f>
        <v>3502</v>
      </c>
    </row>
    <row r="21" spans="1:12" x14ac:dyDescent="0.25">
      <c r="A21" s="90" t="s">
        <v>345</v>
      </c>
      <c r="B21" s="90" t="s">
        <v>1664</v>
      </c>
      <c r="C21" s="91">
        <f>County!CQ17</f>
        <v>525796</v>
      </c>
      <c r="D21" s="91">
        <f>County!CT17</f>
        <v>98002</v>
      </c>
      <c r="E21" s="91">
        <f>County!CW17</f>
        <v>609195</v>
      </c>
      <c r="F21" s="91">
        <f>County!CY17</f>
        <v>13704</v>
      </c>
      <c r="G21" s="349">
        <f>County!DA17</f>
        <v>1246697</v>
      </c>
      <c r="H21" s="349">
        <f>County!DD17</f>
        <v>143069</v>
      </c>
      <c r="I21" s="349">
        <f>County!DE17</f>
        <v>266009</v>
      </c>
      <c r="J21" s="349">
        <f>County!DF17</f>
        <v>180392</v>
      </c>
      <c r="K21" s="349">
        <f>County!DG17</f>
        <v>5181</v>
      </c>
      <c r="L21" s="94">
        <f>County!DH17</f>
        <v>235068</v>
      </c>
    </row>
    <row r="22" spans="1:12" x14ac:dyDescent="0.25">
      <c r="A22" s="90" t="s">
        <v>363</v>
      </c>
      <c r="B22" s="90" t="s">
        <v>1665</v>
      </c>
      <c r="C22" s="91">
        <f>County!CQ18</f>
        <v>204118</v>
      </c>
      <c r="D22" s="91">
        <f>County!CT18</f>
        <v>20511</v>
      </c>
      <c r="E22" s="91">
        <f>County!CW18</f>
        <v>131281</v>
      </c>
      <c r="F22" s="91">
        <f>County!CY18</f>
        <v>1327</v>
      </c>
      <c r="G22" s="349">
        <f>County!DA18</f>
        <v>357237</v>
      </c>
      <c r="H22" s="349">
        <f>County!DD18</f>
        <v>29223</v>
      </c>
      <c r="I22" s="349">
        <f>County!DE18</f>
        <v>98661</v>
      </c>
      <c r="J22" s="349">
        <f>County!DF18</f>
        <v>60239</v>
      </c>
      <c r="K22" s="349">
        <f>County!DG18</f>
        <v>2000</v>
      </c>
      <c r="L22" s="94">
        <f>County!DH18</f>
        <v>73827</v>
      </c>
    </row>
    <row r="23" spans="1:12" x14ac:dyDescent="0.25">
      <c r="A23" s="90" t="s">
        <v>381</v>
      </c>
      <c r="B23" s="90" t="s">
        <v>1666</v>
      </c>
      <c r="C23" s="91">
        <f>County!CQ19</f>
        <v>36483</v>
      </c>
      <c r="D23" s="91">
        <f>County!CT19</f>
        <v>4034</v>
      </c>
      <c r="E23" s="91">
        <f>County!CW19</f>
        <v>35318</v>
      </c>
      <c r="F23" s="91">
        <f>County!CY19</f>
        <v>241</v>
      </c>
      <c r="G23" s="349">
        <f>County!DA19</f>
        <v>76076</v>
      </c>
      <c r="H23" s="349">
        <f>County!DD19</f>
        <v>6281</v>
      </c>
      <c r="I23" s="349">
        <f>County!DE19</f>
        <v>9211</v>
      </c>
      <c r="J23" s="349">
        <f>County!DF19</f>
        <v>9285</v>
      </c>
      <c r="K23" s="349">
        <f>County!DG19</f>
        <v>0</v>
      </c>
      <c r="L23" s="94">
        <f>County!DH19</f>
        <v>9854</v>
      </c>
    </row>
    <row r="24" spans="1:12" x14ac:dyDescent="0.25">
      <c r="A24" s="90" t="s">
        <v>394</v>
      </c>
      <c r="B24" s="90" t="s">
        <v>1667</v>
      </c>
      <c r="C24" s="91">
        <f>County!CQ20</f>
        <v>24541</v>
      </c>
      <c r="D24" s="91">
        <f>County!CT20</f>
        <v>406</v>
      </c>
      <c r="E24" s="91">
        <f>County!CW20</f>
        <v>17919</v>
      </c>
      <c r="F24" s="91">
        <f>County!CY20</f>
        <v>150</v>
      </c>
      <c r="G24" s="349">
        <f>County!DA20</f>
        <v>43016</v>
      </c>
      <c r="H24" s="349">
        <f>County!DD20</f>
        <v>1978</v>
      </c>
      <c r="I24" s="349">
        <f>County!DE20</f>
        <v>11284</v>
      </c>
      <c r="J24" s="349">
        <f>County!DF20</f>
        <v>3518</v>
      </c>
      <c r="K24" s="349">
        <f>County!DG20</f>
        <v>-1</v>
      </c>
      <c r="L24" s="94">
        <f>County!DH20</f>
        <v>3674</v>
      </c>
    </row>
    <row r="25" spans="1:12" x14ac:dyDescent="0.25">
      <c r="A25" s="90" t="s">
        <v>411</v>
      </c>
      <c r="B25" s="90" t="s">
        <v>1668</v>
      </c>
      <c r="C25" s="91">
        <f>County!CQ21</f>
        <v>870651</v>
      </c>
      <c r="D25" s="91">
        <f>County!CT21</f>
        <v>86373</v>
      </c>
      <c r="E25" s="91">
        <f>County!CW21</f>
        <v>1088582</v>
      </c>
      <c r="F25" s="91">
        <f>County!CY21</f>
        <v>0</v>
      </c>
      <c r="G25" s="349">
        <f>County!DA21</f>
        <v>2045606</v>
      </c>
      <c r="H25" s="349">
        <f>County!DD21</f>
        <v>296980</v>
      </c>
      <c r="I25" s="349">
        <f>County!DE21</f>
        <v>659231</v>
      </c>
      <c r="J25" s="349">
        <f>County!DF21</f>
        <v>79942</v>
      </c>
      <c r="K25" s="349">
        <f>County!DG21</f>
        <v>12364</v>
      </c>
      <c r="L25" s="94">
        <f>County!DH21</f>
        <v>142908</v>
      </c>
    </row>
    <row r="26" spans="1:12" x14ac:dyDescent="0.25">
      <c r="A26" s="90" t="s">
        <v>446</v>
      </c>
      <c r="B26" s="90" t="s">
        <v>1669</v>
      </c>
      <c r="C26" s="91">
        <f>County!CQ22</f>
        <v>37147</v>
      </c>
      <c r="D26" s="91">
        <f>County!CT22</f>
        <v>1649</v>
      </c>
      <c r="E26" s="91">
        <f>County!CW22</f>
        <v>19737</v>
      </c>
      <c r="F26" s="91">
        <f>County!CY22</f>
        <v>128</v>
      </c>
      <c r="G26" s="349">
        <f>County!DA22</f>
        <v>58661</v>
      </c>
      <c r="H26" s="349">
        <f>County!DD22</f>
        <v>1415</v>
      </c>
      <c r="I26" s="349">
        <f>County!DE22</f>
        <v>261</v>
      </c>
      <c r="J26" s="349">
        <f>County!DF22</f>
        <v>309</v>
      </c>
      <c r="K26" s="349">
        <f>County!DG22</f>
        <v>0</v>
      </c>
      <c r="L26" s="94">
        <f>County!DH22</f>
        <v>404</v>
      </c>
    </row>
    <row r="27" spans="1:12" x14ac:dyDescent="0.25">
      <c r="A27" s="90" t="s">
        <v>492</v>
      </c>
      <c r="B27" s="90" t="s">
        <v>1670</v>
      </c>
      <c r="C27" s="91">
        <f>County!CQ23</f>
        <v>536754</v>
      </c>
      <c r="D27" s="91">
        <f>County!CT23</f>
        <v>44968</v>
      </c>
      <c r="E27" s="91">
        <f>County!CW23</f>
        <v>448158</v>
      </c>
      <c r="F27" s="91">
        <f>County!CY23</f>
        <v>18917</v>
      </c>
      <c r="G27" s="349">
        <f>County!DA23</f>
        <v>1048797</v>
      </c>
      <c r="H27" s="349">
        <f>County!DD23</f>
        <v>143594</v>
      </c>
      <c r="I27" s="349">
        <f>County!DE23</f>
        <v>177989</v>
      </c>
      <c r="J27" s="349">
        <f>County!DF23</f>
        <v>103235</v>
      </c>
      <c r="K27" s="349">
        <f>County!DG23</f>
        <v>11209</v>
      </c>
      <c r="L27" s="94">
        <f>County!DH23</f>
        <v>165951</v>
      </c>
    </row>
    <row r="28" spans="1:12" x14ac:dyDescent="0.25">
      <c r="A28" s="90" t="s">
        <v>509</v>
      </c>
      <c r="B28" s="90" t="s">
        <v>1671</v>
      </c>
      <c r="C28" s="91">
        <f>County!CQ24</f>
        <v>50395</v>
      </c>
      <c r="D28" s="91">
        <f>County!CT24</f>
        <v>4742</v>
      </c>
      <c r="E28" s="91">
        <f>County!CW24</f>
        <v>49393</v>
      </c>
      <c r="F28" s="91">
        <f>County!CY24</f>
        <v>1912</v>
      </c>
      <c r="G28" s="349">
        <f>County!DA24</f>
        <v>106442</v>
      </c>
      <c r="H28" s="349">
        <f>County!DD24</f>
        <v>14779</v>
      </c>
      <c r="I28" s="349">
        <f>County!DE24</f>
        <v>12859</v>
      </c>
      <c r="J28" s="349">
        <f>County!DF24</f>
        <v>5877</v>
      </c>
      <c r="K28" s="349">
        <f>County!DG24</f>
        <v>0</v>
      </c>
      <c r="L28" s="94">
        <f>County!DH24</f>
        <v>6641</v>
      </c>
    </row>
    <row r="29" spans="1:12" x14ac:dyDescent="0.25">
      <c r="A29" s="90" t="s">
        <v>524</v>
      </c>
      <c r="B29" s="90" t="s">
        <v>539</v>
      </c>
      <c r="C29" s="91">
        <f>County!CQ25</f>
        <v>338856</v>
      </c>
      <c r="D29" s="91">
        <f>County!CT25</f>
        <v>38466</v>
      </c>
      <c r="E29" s="91">
        <f>County!CW25</f>
        <v>274043</v>
      </c>
      <c r="F29" s="91">
        <f>County!CY25</f>
        <v>0</v>
      </c>
      <c r="G29" s="349">
        <f>County!DA25</f>
        <v>651365</v>
      </c>
      <c r="H29" s="349">
        <f>County!DD25</f>
        <v>61606</v>
      </c>
      <c r="I29" s="349">
        <f>County!DE25</f>
        <v>151951</v>
      </c>
      <c r="J29" s="349">
        <f>County!DF25</f>
        <v>43610</v>
      </c>
      <c r="K29" s="349">
        <f>County!DG25</f>
        <v>2303</v>
      </c>
      <c r="L29" s="94">
        <f>County!DH25</f>
        <v>66433</v>
      </c>
    </row>
    <row r="30" spans="1:12" x14ac:dyDescent="0.25">
      <c r="A30" s="90" t="s">
        <v>555</v>
      </c>
      <c r="B30" s="90" t="s">
        <v>1672</v>
      </c>
      <c r="C30" s="91">
        <f>County!CQ26</f>
        <v>55060</v>
      </c>
      <c r="D30" s="91">
        <f>County!CT26</f>
        <v>8055</v>
      </c>
      <c r="E30" s="91">
        <f>County!CW26</f>
        <v>49263</v>
      </c>
      <c r="F30" s="91">
        <f>County!CY26</f>
        <v>1569</v>
      </c>
      <c r="G30" s="349">
        <f>County!DA26</f>
        <v>113947</v>
      </c>
      <c r="H30" s="349">
        <f>County!DD26</f>
        <v>5149</v>
      </c>
      <c r="I30" s="349">
        <f>County!DE26</f>
        <v>22301</v>
      </c>
      <c r="J30" s="349">
        <f>County!DF26</f>
        <v>10424</v>
      </c>
      <c r="K30" s="349">
        <f>County!DG26</f>
        <v>0</v>
      </c>
      <c r="L30" s="94">
        <f>County!DH26</f>
        <v>11491</v>
      </c>
    </row>
    <row r="31" spans="1:12" x14ac:dyDescent="0.25">
      <c r="A31" s="90" t="s">
        <v>572</v>
      </c>
      <c r="B31" s="90" t="s">
        <v>1673</v>
      </c>
      <c r="C31" s="91">
        <f>County!CQ27</f>
        <v>415900</v>
      </c>
      <c r="D31" s="91">
        <f>County!CT27</f>
        <v>66406</v>
      </c>
      <c r="E31" s="91">
        <f>County!CW27</f>
        <v>683544</v>
      </c>
      <c r="F31" s="91">
        <f>County!CY27</f>
        <v>0</v>
      </c>
      <c r="G31" s="349">
        <f>County!DA27</f>
        <v>1165850</v>
      </c>
      <c r="H31" s="349">
        <f>County!DD27</f>
        <v>128584</v>
      </c>
      <c r="I31" s="349">
        <f>County!DE27</f>
        <v>313496</v>
      </c>
      <c r="J31" s="349">
        <f>County!DF27</f>
        <v>164539</v>
      </c>
      <c r="K31" s="349">
        <f>County!DG27</f>
        <v>0</v>
      </c>
      <c r="L31" s="94">
        <f>County!DH27</f>
        <v>233972</v>
      </c>
    </row>
    <row r="32" spans="1:12" x14ac:dyDescent="0.25">
      <c r="A32" s="90" t="s">
        <v>602</v>
      </c>
      <c r="B32" s="90" t="s">
        <v>1674</v>
      </c>
      <c r="C32" s="91">
        <f>County!CQ28</f>
        <v>85030</v>
      </c>
      <c r="D32" s="91">
        <f>County!CT28</f>
        <v>382</v>
      </c>
      <c r="E32" s="91">
        <f>County!CW28</f>
        <v>17686</v>
      </c>
      <c r="F32" s="91">
        <f>County!CY28</f>
        <v>98</v>
      </c>
      <c r="G32" s="349">
        <f>County!DA28</f>
        <v>103196</v>
      </c>
      <c r="H32" s="349">
        <f>County!DD28</f>
        <v>956</v>
      </c>
      <c r="I32" s="349">
        <f>County!DE28</f>
        <v>136</v>
      </c>
      <c r="J32" s="349">
        <f>County!DF28</f>
        <v>24</v>
      </c>
      <c r="K32" s="349">
        <f>County!DG28</f>
        <v>0</v>
      </c>
      <c r="L32" s="94">
        <f>County!DH28</f>
        <v>45</v>
      </c>
    </row>
    <row r="33" spans="1:12" x14ac:dyDescent="0.25">
      <c r="A33" s="90" t="s">
        <v>618</v>
      </c>
      <c r="B33" s="90" t="s">
        <v>1675</v>
      </c>
      <c r="C33" s="91">
        <f>County!CQ29</f>
        <v>109918</v>
      </c>
      <c r="D33" s="91">
        <f>County!CT29</f>
        <v>9573</v>
      </c>
      <c r="E33" s="91">
        <f>County!CW29</f>
        <v>165514</v>
      </c>
      <c r="F33" s="91">
        <f>County!CY29</f>
        <v>750</v>
      </c>
      <c r="G33" s="349">
        <f>County!DA29</f>
        <v>285755</v>
      </c>
      <c r="H33" s="349">
        <f>County!DD29</f>
        <v>18065</v>
      </c>
      <c r="I33" s="349">
        <f>County!DE29</f>
        <v>41338</v>
      </c>
      <c r="J33" s="349">
        <f>County!DF29</f>
        <v>8052</v>
      </c>
      <c r="K33" s="349">
        <f>County!DG29</f>
        <v>0</v>
      </c>
      <c r="L33" s="94">
        <f>County!DH29</f>
        <v>10266</v>
      </c>
    </row>
    <row r="34" spans="1:12" x14ac:dyDescent="0.25">
      <c r="A34" s="90" t="s">
        <v>643</v>
      </c>
      <c r="B34" s="90" t="s">
        <v>1676</v>
      </c>
      <c r="C34" s="91">
        <f>County!CQ30</f>
        <v>157364</v>
      </c>
      <c r="D34" s="91">
        <f>County!CT30</f>
        <v>8722</v>
      </c>
      <c r="E34" s="91">
        <f>County!CW30</f>
        <v>64428</v>
      </c>
      <c r="F34" s="91">
        <f>County!CY30</f>
        <v>11218</v>
      </c>
      <c r="G34" s="349">
        <f>County!DA30</f>
        <v>241732</v>
      </c>
      <c r="H34" s="349">
        <f>County!DD30</f>
        <v>33449</v>
      </c>
      <c r="I34" s="349">
        <f>County!DE30</f>
        <v>66020</v>
      </c>
      <c r="J34" s="349">
        <f>County!DF30</f>
        <v>26668</v>
      </c>
      <c r="K34" s="349">
        <f>County!DG30</f>
        <v>630</v>
      </c>
      <c r="L34" s="94">
        <f>County!DH30</f>
        <v>35041</v>
      </c>
    </row>
    <row r="35" spans="1:12" x14ac:dyDescent="0.25">
      <c r="A35" s="90" t="s">
        <v>655</v>
      </c>
      <c r="B35" s="90" t="s">
        <v>1677</v>
      </c>
      <c r="C35" s="91">
        <f>County!CQ31</f>
        <v>343917</v>
      </c>
      <c r="D35" s="91">
        <f>County!CT31</f>
        <v>23605</v>
      </c>
      <c r="E35" s="91">
        <f>County!CW31</f>
        <v>194212</v>
      </c>
      <c r="F35" s="91">
        <f>County!CY31</f>
        <v>4393</v>
      </c>
      <c r="G35" s="349">
        <f>County!DA31</f>
        <v>566127</v>
      </c>
      <c r="H35" s="349">
        <f>County!DD31</f>
        <v>81607</v>
      </c>
      <c r="I35" s="349">
        <f>County!DE31</f>
        <v>222847</v>
      </c>
      <c r="J35" s="349">
        <f>County!DF31</f>
        <v>42749</v>
      </c>
      <c r="K35" s="349">
        <f>County!DG31</f>
        <v>1861</v>
      </c>
      <c r="L35" s="94">
        <f>County!DH31</f>
        <v>65728</v>
      </c>
    </row>
    <row r="36" spans="1:12" x14ac:dyDescent="0.25">
      <c r="A36" s="90" t="s">
        <v>697</v>
      </c>
      <c r="B36" s="90" t="s">
        <v>1678</v>
      </c>
      <c r="C36" s="91">
        <f>County!CQ32</f>
        <v>204108</v>
      </c>
      <c r="D36" s="91">
        <f>County!CT32</f>
        <v>21728</v>
      </c>
      <c r="E36" s="91">
        <f>County!CW32</f>
        <v>150386</v>
      </c>
      <c r="F36" s="91">
        <f>County!CY32</f>
        <v>0</v>
      </c>
      <c r="G36" s="349">
        <f>County!DA32</f>
        <v>376222</v>
      </c>
      <c r="H36" s="349">
        <f>County!DD32</f>
        <v>23162</v>
      </c>
      <c r="I36" s="349">
        <f>County!DE32</f>
        <v>97</v>
      </c>
      <c r="J36" s="349">
        <f>County!DF32</f>
        <v>22109</v>
      </c>
      <c r="K36" s="349">
        <f>County!DG32</f>
        <v>0</v>
      </c>
      <c r="L36" s="94">
        <f>County!DH32</f>
        <v>25224</v>
      </c>
    </row>
    <row r="37" spans="1:12" x14ac:dyDescent="0.25">
      <c r="A37" s="90" t="s">
        <v>951</v>
      </c>
      <c r="B37" s="90" t="s">
        <v>1679</v>
      </c>
      <c r="C37" s="91">
        <f>County!CQ33</f>
        <v>143297</v>
      </c>
      <c r="D37" s="91">
        <f>County!CT33</f>
        <v>22395</v>
      </c>
      <c r="E37" s="91">
        <f>County!CW33</f>
        <v>166858</v>
      </c>
      <c r="F37" s="91">
        <f>County!CY33</f>
        <v>0</v>
      </c>
      <c r="G37" s="349">
        <f>County!DA33</f>
        <v>332550</v>
      </c>
      <c r="H37" s="349">
        <f>County!DD33</f>
        <v>19570</v>
      </c>
      <c r="I37" s="349">
        <f>County!DE33</f>
        <v>17901</v>
      </c>
      <c r="J37" s="349">
        <f>County!DF33</f>
        <v>9701</v>
      </c>
      <c r="K37" s="349">
        <f>County!DG33</f>
        <v>0</v>
      </c>
      <c r="L37" s="94">
        <f>County!DH33</f>
        <v>10154</v>
      </c>
    </row>
    <row r="38" spans="1:12" x14ac:dyDescent="0.25">
      <c r="A38" s="90" t="s">
        <v>724</v>
      </c>
      <c r="B38" s="90" t="s">
        <v>1680</v>
      </c>
      <c r="C38" s="91">
        <f>County!CQ34</f>
        <v>53630</v>
      </c>
      <c r="D38" s="91">
        <f>County!CT34</f>
        <v>157</v>
      </c>
      <c r="E38" s="91">
        <f>County!CW34</f>
        <v>32912</v>
      </c>
      <c r="F38" s="91">
        <f>County!CY34</f>
        <v>1154</v>
      </c>
      <c r="G38" s="349">
        <f>County!DA34</f>
        <v>87853</v>
      </c>
      <c r="H38" s="349">
        <f>County!DD34</f>
        <v>7247</v>
      </c>
      <c r="I38" s="349">
        <f>County!DE34</f>
        <v>21245</v>
      </c>
      <c r="J38" s="349">
        <f>County!DF34</f>
        <v>11204</v>
      </c>
      <c r="K38" s="349">
        <f>County!DG34</f>
        <v>0</v>
      </c>
      <c r="L38" s="94">
        <f>County!DH34</f>
        <v>12375</v>
      </c>
    </row>
    <row r="39" spans="1:12" x14ac:dyDescent="0.25">
      <c r="A39" s="90" t="s">
        <v>737</v>
      </c>
      <c r="B39" s="90" t="s">
        <v>1681</v>
      </c>
      <c r="C39" s="91">
        <f>County!CQ35</f>
        <v>93215</v>
      </c>
      <c r="D39" s="91">
        <f>County!CT35</f>
        <v>9086</v>
      </c>
      <c r="E39" s="91">
        <f>County!CW35</f>
        <v>77497</v>
      </c>
      <c r="F39" s="91">
        <f>County!CY35</f>
        <v>0</v>
      </c>
      <c r="G39" s="349">
        <f>County!DA35</f>
        <v>179798</v>
      </c>
      <c r="H39" s="349">
        <f>County!DD35</f>
        <v>15191</v>
      </c>
      <c r="I39" s="349">
        <f>County!DE35</f>
        <v>39356</v>
      </c>
      <c r="J39" s="349">
        <f>County!DF35</f>
        <v>9962</v>
      </c>
      <c r="K39" s="349">
        <f>County!DG35</f>
        <v>996</v>
      </c>
      <c r="L39" s="94">
        <f>County!DH35</f>
        <v>15096</v>
      </c>
    </row>
    <row r="40" spans="1:12" x14ac:dyDescent="0.25">
      <c r="A40" s="90" t="s">
        <v>754</v>
      </c>
      <c r="B40" s="90" t="s">
        <v>1682</v>
      </c>
      <c r="C40" s="91">
        <f>County!CQ36</f>
        <v>43404</v>
      </c>
      <c r="D40" s="91">
        <f>County!CT36</f>
        <v>3165</v>
      </c>
      <c r="E40" s="91">
        <f>County!CW36</f>
        <v>18732</v>
      </c>
      <c r="F40" s="91">
        <f>County!CY36</f>
        <v>496</v>
      </c>
      <c r="G40" s="349">
        <f>County!DA36</f>
        <v>65797</v>
      </c>
      <c r="H40" s="349">
        <f>County!DD36</f>
        <v>7194</v>
      </c>
      <c r="I40" s="349">
        <f>County!DE36</f>
        <v>28045</v>
      </c>
      <c r="J40" s="349">
        <f>County!DF36</f>
        <v>228</v>
      </c>
      <c r="K40" s="349">
        <f>County!DG36</f>
        <v>0</v>
      </c>
      <c r="L40" s="94">
        <f>County!DH36</f>
        <v>828</v>
      </c>
    </row>
    <row r="41" spans="1:12" x14ac:dyDescent="0.25">
      <c r="A41" s="90" t="s">
        <v>767</v>
      </c>
      <c r="B41" s="90" t="s">
        <v>1683</v>
      </c>
      <c r="C41" s="91">
        <f>County!CQ37</f>
        <v>67475</v>
      </c>
      <c r="D41" s="91">
        <f>County!CT37</f>
        <v>6380</v>
      </c>
      <c r="E41" s="91">
        <f>County!CW37</f>
        <v>28312</v>
      </c>
      <c r="F41" s="91">
        <f>County!CY37</f>
        <v>2736</v>
      </c>
      <c r="G41" s="349">
        <f>County!DA37</f>
        <v>104903</v>
      </c>
      <c r="H41" s="349">
        <f>County!DD37</f>
        <v>11980</v>
      </c>
      <c r="I41" s="349">
        <f>County!DE37</f>
        <v>29017</v>
      </c>
      <c r="J41" s="349">
        <f>County!DF37</f>
        <v>10837</v>
      </c>
      <c r="K41" s="349">
        <f>County!DG37</f>
        <v>0</v>
      </c>
      <c r="L41" s="94">
        <f>County!DH37</f>
        <v>11560</v>
      </c>
    </row>
    <row r="42" spans="1:12" x14ac:dyDescent="0.25">
      <c r="A42" s="90" t="s">
        <v>264</v>
      </c>
      <c r="B42" s="90" t="s">
        <v>1684</v>
      </c>
      <c r="C42" s="91">
        <f>County!CQ38</f>
        <v>1731005</v>
      </c>
      <c r="D42" s="91">
        <f>County!CT38</f>
        <v>283311</v>
      </c>
      <c r="E42" s="91">
        <f>County!CW38</f>
        <v>2551783</v>
      </c>
      <c r="F42" s="91">
        <f>County!CY38</f>
        <v>0</v>
      </c>
      <c r="G42" s="349">
        <f>County!DA38</f>
        <v>4566099</v>
      </c>
      <c r="H42" s="349">
        <f>County!DD38</f>
        <v>525980</v>
      </c>
      <c r="I42" s="349">
        <f>County!DE38</f>
        <v>663309</v>
      </c>
      <c r="J42" s="349">
        <f>County!DF38</f>
        <v>247826</v>
      </c>
      <c r="K42" s="349">
        <f>County!DG38</f>
        <v>36635</v>
      </c>
      <c r="L42" s="94">
        <f>County!DH38</f>
        <v>414258</v>
      </c>
    </row>
    <row r="43" spans="1:12" x14ac:dyDescent="0.25">
      <c r="A43" s="90" t="s">
        <v>589</v>
      </c>
      <c r="B43" s="90" t="s">
        <v>1685</v>
      </c>
      <c r="C43" s="91">
        <f>County!CQ39</f>
        <v>77070</v>
      </c>
      <c r="D43" s="91">
        <f>County!CT39</f>
        <v>10582</v>
      </c>
      <c r="E43" s="91">
        <f>County!CW39</f>
        <v>86065</v>
      </c>
      <c r="F43" s="91">
        <f>County!CY39</f>
        <v>622</v>
      </c>
      <c r="G43" s="349">
        <f>County!DA39</f>
        <v>174339</v>
      </c>
      <c r="H43" s="349">
        <f>County!DD39</f>
        <v>10133</v>
      </c>
      <c r="I43" s="349">
        <f>County!DE39</f>
        <v>28438</v>
      </c>
      <c r="J43" s="349">
        <f>County!DF39</f>
        <v>16650</v>
      </c>
      <c r="K43" s="349">
        <f>County!DG39</f>
        <v>0</v>
      </c>
      <c r="L43" s="94">
        <f>County!DH39</f>
        <v>17973</v>
      </c>
    </row>
    <row r="44" spans="1:12" x14ac:dyDescent="0.25">
      <c r="A44" s="90" t="s">
        <v>827</v>
      </c>
      <c r="B44" s="90" t="s">
        <v>1686</v>
      </c>
      <c r="C44" s="91">
        <f>County!CQ40</f>
        <v>470190</v>
      </c>
      <c r="D44" s="91">
        <f>County!CT40</f>
        <v>36103</v>
      </c>
      <c r="E44" s="91">
        <f>County!CW40</f>
        <v>399354</v>
      </c>
      <c r="F44" s="91">
        <f>County!CY40</f>
        <v>9561</v>
      </c>
      <c r="G44" s="349">
        <f>County!DA40</f>
        <v>915208</v>
      </c>
      <c r="H44" s="349">
        <f>County!DD40</f>
        <v>112382</v>
      </c>
      <c r="I44" s="349">
        <f>County!DE40</f>
        <v>221135</v>
      </c>
      <c r="J44" s="349">
        <f>County!DF40</f>
        <v>64467</v>
      </c>
      <c r="K44" s="349">
        <f>County!DG40</f>
        <v>3524</v>
      </c>
      <c r="L44" s="94">
        <f>County!DH40</f>
        <v>97595</v>
      </c>
    </row>
    <row r="45" spans="1:12" x14ac:dyDescent="0.25">
      <c r="A45" s="90" t="s">
        <v>863</v>
      </c>
      <c r="B45" s="90" t="s">
        <v>1687</v>
      </c>
      <c r="C45" s="91">
        <f>County!CQ41</f>
        <v>175694</v>
      </c>
      <c r="D45" s="91">
        <f>County!CT41</f>
        <v>28416</v>
      </c>
      <c r="E45" s="91">
        <f>County!CW41</f>
        <v>216847</v>
      </c>
      <c r="F45" s="91">
        <f>County!CY41</f>
        <v>1074</v>
      </c>
      <c r="G45" s="349">
        <f>County!DA41</f>
        <v>422031</v>
      </c>
      <c r="H45" s="349">
        <f>County!DD41</f>
        <v>18224</v>
      </c>
      <c r="I45" s="349">
        <f>County!DE41</f>
        <v>120309</v>
      </c>
      <c r="J45" s="349">
        <f>County!DF41</f>
        <v>30468</v>
      </c>
      <c r="K45" s="349">
        <f>County!DG41</f>
        <v>2898</v>
      </c>
      <c r="L45" s="94">
        <f>County!DH41</f>
        <v>47470</v>
      </c>
    </row>
    <row r="46" spans="1:12" x14ac:dyDescent="0.25">
      <c r="A46" s="90" t="s">
        <v>876</v>
      </c>
      <c r="B46" s="90" t="s">
        <v>891</v>
      </c>
      <c r="C46" s="91">
        <f>County!CQ42</f>
        <v>102284</v>
      </c>
      <c r="D46" s="91">
        <f>County!CT42</f>
        <v>15450</v>
      </c>
      <c r="E46" s="91">
        <f>County!CW42</f>
        <v>209090</v>
      </c>
      <c r="F46" s="91">
        <f>County!CY42</f>
        <v>4290</v>
      </c>
      <c r="G46" s="349">
        <f>County!DA42</f>
        <v>331114</v>
      </c>
      <c r="H46" s="349">
        <f>County!DD42</f>
        <v>27149</v>
      </c>
      <c r="I46" s="349">
        <f>County!DE42</f>
        <v>75735</v>
      </c>
      <c r="J46" s="349">
        <f>County!DF42</f>
        <v>8687</v>
      </c>
      <c r="K46" s="349">
        <f>County!DG42</f>
        <v>0</v>
      </c>
      <c r="L46" s="94">
        <f>County!DH42</f>
        <v>9546</v>
      </c>
    </row>
    <row r="47" spans="1:12" x14ac:dyDescent="0.25">
      <c r="A47" s="90" t="s">
        <v>893</v>
      </c>
      <c r="B47" s="90" t="s">
        <v>1688</v>
      </c>
      <c r="C47" s="91">
        <f>County!CQ43</f>
        <v>94410</v>
      </c>
      <c r="D47" s="91">
        <f>County!CT43</f>
        <v>9487</v>
      </c>
      <c r="E47" s="91">
        <f>County!CW43</f>
        <v>79418</v>
      </c>
      <c r="F47" s="91">
        <f>County!CY43</f>
        <v>1730</v>
      </c>
      <c r="G47" s="349">
        <f>County!DA43</f>
        <v>185045</v>
      </c>
      <c r="H47" s="349">
        <f>County!DD43</f>
        <v>11409</v>
      </c>
      <c r="I47" s="349">
        <f>County!DE43</f>
        <v>27480</v>
      </c>
      <c r="J47" s="349">
        <f>County!DF43</f>
        <v>4619</v>
      </c>
      <c r="K47" s="349">
        <f>County!DG43</f>
        <v>825</v>
      </c>
      <c r="L47" s="94">
        <f>County!DH43</f>
        <v>6347</v>
      </c>
    </row>
    <row r="48" spans="1:12" x14ac:dyDescent="0.25">
      <c r="A48" s="90" t="s">
        <v>906</v>
      </c>
      <c r="B48" s="90" t="s">
        <v>1689</v>
      </c>
      <c r="C48" s="91">
        <f>County!CQ44</f>
        <v>53756</v>
      </c>
      <c r="D48" s="91">
        <f>County!CT44</f>
        <v>2608</v>
      </c>
      <c r="E48" s="91">
        <f>County!CW44</f>
        <v>82917</v>
      </c>
      <c r="F48" s="91">
        <f>County!CY44</f>
        <v>3157</v>
      </c>
      <c r="G48" s="349">
        <f>County!DA44</f>
        <v>142438</v>
      </c>
      <c r="H48" s="349">
        <f>County!DD44</f>
        <v>5931</v>
      </c>
      <c r="I48" s="349">
        <f>County!DE44</f>
        <v>11428</v>
      </c>
      <c r="J48" s="349">
        <f>County!DF44</f>
        <v>6319</v>
      </c>
      <c r="K48" s="349">
        <f>County!DG44</f>
        <v>0</v>
      </c>
      <c r="L48" s="94">
        <f>County!DH44</f>
        <v>7042</v>
      </c>
    </row>
    <row r="49" spans="1:12" x14ac:dyDescent="0.25">
      <c r="A49" s="90" t="s">
        <v>1100</v>
      </c>
      <c r="B49" s="90" t="s">
        <v>1690</v>
      </c>
      <c r="C49" s="91">
        <f>County!CQ45</f>
        <v>181207</v>
      </c>
      <c r="D49" s="91">
        <f>County!CT45</f>
        <v>14827</v>
      </c>
      <c r="E49" s="91">
        <f>County!CW45</f>
        <v>221562</v>
      </c>
      <c r="F49" s="91">
        <f>County!CY45</f>
        <v>1254</v>
      </c>
      <c r="G49" s="349">
        <f>County!DA45</f>
        <v>418850</v>
      </c>
      <c r="H49" s="349">
        <f>County!DD45</f>
        <v>30712</v>
      </c>
      <c r="I49" s="349">
        <f>County!DE45</f>
        <v>18267</v>
      </c>
      <c r="J49" s="349">
        <f>County!DF45</f>
        <v>10905</v>
      </c>
      <c r="K49" s="349">
        <f>County!DG45</f>
        <v>1761</v>
      </c>
      <c r="L49" s="94">
        <f>County!DH45</f>
        <v>18759</v>
      </c>
    </row>
    <row r="50" spans="1:12" x14ac:dyDescent="0.25">
      <c r="A50" s="90" t="s">
        <v>937</v>
      </c>
      <c r="B50" s="90" t="s">
        <v>1691</v>
      </c>
      <c r="C50" s="91">
        <f>County!CQ46</f>
        <v>54927</v>
      </c>
      <c r="D50" s="91">
        <f>County!CT46</f>
        <v>3378</v>
      </c>
      <c r="E50" s="91">
        <f>County!CW46</f>
        <v>22126</v>
      </c>
      <c r="F50" s="91">
        <f>County!CY46</f>
        <v>945</v>
      </c>
      <c r="G50" s="349">
        <f>County!DA46</f>
        <v>81376</v>
      </c>
      <c r="H50" s="349">
        <f>County!DD46</f>
        <v>7556</v>
      </c>
      <c r="I50" s="349">
        <f>County!DE46</f>
        <v>50754</v>
      </c>
      <c r="J50" s="349">
        <f>County!DF46</f>
        <v>3565</v>
      </c>
      <c r="K50" s="349">
        <f>County!DG46</f>
        <v>0</v>
      </c>
      <c r="L50" s="94">
        <f>County!DH46</f>
        <v>6041</v>
      </c>
    </row>
    <row r="51" spans="1:12" x14ac:dyDescent="0.25">
      <c r="A51" s="90" t="s">
        <v>964</v>
      </c>
      <c r="B51" s="90" t="s">
        <v>1692</v>
      </c>
      <c r="C51" s="91">
        <f>County!CQ47</f>
        <v>193669</v>
      </c>
      <c r="D51" s="91">
        <f>County!CT47</f>
        <v>24797</v>
      </c>
      <c r="E51" s="91">
        <f>County!CW47</f>
        <v>152589</v>
      </c>
      <c r="F51" s="91">
        <f>County!CY47</f>
        <v>1976</v>
      </c>
      <c r="G51" s="349">
        <f>County!DA47</f>
        <v>373031</v>
      </c>
      <c r="H51" s="349">
        <f>County!DD47</f>
        <v>17573</v>
      </c>
      <c r="I51" s="349">
        <f>County!DE47</f>
        <v>140455</v>
      </c>
      <c r="J51" s="349">
        <f>County!DF47</f>
        <v>16648</v>
      </c>
      <c r="K51" s="349">
        <f>County!DG47</f>
        <v>2876</v>
      </c>
      <c r="L51" s="94">
        <f>County!DH47</f>
        <v>23973</v>
      </c>
    </row>
    <row r="52" spans="1:12" x14ac:dyDescent="0.25">
      <c r="A52" s="90" t="s">
        <v>993</v>
      </c>
      <c r="B52" s="90" t="s">
        <v>1693</v>
      </c>
      <c r="C52" s="91">
        <f>County!CQ48</f>
        <v>55342</v>
      </c>
      <c r="D52" s="91">
        <f>County!CT48</f>
        <v>5529</v>
      </c>
      <c r="E52" s="91">
        <f>County!CW48</f>
        <v>46488</v>
      </c>
      <c r="F52" s="91">
        <f>County!CY48</f>
        <v>0</v>
      </c>
      <c r="G52" s="349">
        <f>County!DA48</f>
        <v>107359</v>
      </c>
      <c r="H52" s="349">
        <f>County!DD48</f>
        <v>1158</v>
      </c>
      <c r="I52" s="349">
        <f>County!DE48</f>
        <v>19248</v>
      </c>
      <c r="J52" s="349">
        <f>County!DF48</f>
        <v>66</v>
      </c>
      <c r="K52" s="349">
        <f>County!DG48</f>
        <v>0</v>
      </c>
      <c r="L52" s="94">
        <f>County!DH48</f>
        <v>364</v>
      </c>
    </row>
    <row r="53" spans="1:12" x14ac:dyDescent="0.25">
      <c r="A53" s="90" t="s">
        <v>1005</v>
      </c>
      <c r="B53" s="90" t="s">
        <v>1694</v>
      </c>
      <c r="C53" s="91">
        <f>County!CQ49</f>
        <v>219473</v>
      </c>
      <c r="D53" s="91">
        <f>County!CT49</f>
        <v>20838</v>
      </c>
      <c r="E53" s="91">
        <f>County!CW49</f>
        <v>245030</v>
      </c>
      <c r="F53" s="91">
        <f>County!CY49</f>
        <v>6033</v>
      </c>
      <c r="G53" s="349">
        <f>County!DA49</f>
        <v>491374</v>
      </c>
      <c r="H53" s="349">
        <f>County!DD49</f>
        <v>22227</v>
      </c>
      <c r="I53" s="349">
        <f>County!DE49</f>
        <v>96973</v>
      </c>
      <c r="J53" s="349">
        <f>County!DF49</f>
        <v>1943</v>
      </c>
      <c r="K53" s="349">
        <f>County!DG49</f>
        <v>0</v>
      </c>
      <c r="L53" s="94">
        <f>County!DH49</f>
        <v>2091</v>
      </c>
    </row>
    <row r="54" spans="1:12" x14ac:dyDescent="0.25">
      <c r="A54" s="90" t="s">
        <v>1023</v>
      </c>
      <c r="B54" s="90" t="s">
        <v>1695</v>
      </c>
      <c r="C54" s="91">
        <f>County!CQ50</f>
        <v>229475</v>
      </c>
      <c r="D54" s="91">
        <f>County!CT50</f>
        <v>19380</v>
      </c>
      <c r="E54" s="91">
        <f>County!CW50</f>
        <v>179442</v>
      </c>
      <c r="F54" s="91">
        <f>County!CY50</f>
        <v>0</v>
      </c>
      <c r="G54" s="349">
        <f>County!DA50</f>
        <v>428297</v>
      </c>
      <c r="H54" s="349">
        <f>County!DD50</f>
        <v>24695</v>
      </c>
      <c r="I54" s="349">
        <f>County!DE50</f>
        <v>105525</v>
      </c>
      <c r="J54" s="349">
        <f>County!DF50</f>
        <v>22887</v>
      </c>
      <c r="K54" s="349">
        <f>County!DG50</f>
        <v>1090</v>
      </c>
      <c r="L54" s="94">
        <f>County!DH50</f>
        <v>30837</v>
      </c>
    </row>
    <row r="55" spans="1:12" x14ac:dyDescent="0.25">
      <c r="A55" s="90" t="s">
        <v>1042</v>
      </c>
      <c r="B55" s="90" t="s">
        <v>1696</v>
      </c>
      <c r="C55" s="91">
        <f>County!CQ51</f>
        <v>72895</v>
      </c>
      <c r="D55" s="91">
        <f>County!CT51</f>
        <v>6005</v>
      </c>
      <c r="E55" s="91">
        <f>County!CW51</f>
        <v>49031</v>
      </c>
      <c r="F55" s="91">
        <f>County!CY51</f>
        <v>12810</v>
      </c>
      <c r="G55" s="349">
        <f>County!DA51</f>
        <v>140741</v>
      </c>
      <c r="H55" s="349">
        <f>County!DD51</f>
        <v>11998</v>
      </c>
      <c r="I55" s="349">
        <f>County!DE51</f>
        <v>64586</v>
      </c>
      <c r="J55" s="349">
        <f>County!DF51</f>
        <v>11080</v>
      </c>
      <c r="K55" s="349">
        <f>County!DG51</f>
        <v>0</v>
      </c>
      <c r="L55" s="94">
        <f>County!DH51</f>
        <v>14759</v>
      </c>
    </row>
    <row r="56" spans="1:12" x14ac:dyDescent="0.25">
      <c r="A56" s="90" t="s">
        <v>1053</v>
      </c>
      <c r="B56" s="90" t="s">
        <v>1697</v>
      </c>
      <c r="C56" s="91">
        <f>County!CQ52</f>
        <v>78615</v>
      </c>
      <c r="D56" s="91">
        <f>County!CT52</f>
        <v>4365</v>
      </c>
      <c r="E56" s="91">
        <f>County!CW52</f>
        <v>74245</v>
      </c>
      <c r="F56" s="91">
        <f>County!CY52</f>
        <v>3682</v>
      </c>
      <c r="G56" s="349">
        <f>County!DA52</f>
        <v>160907</v>
      </c>
      <c r="H56" s="349">
        <f>County!DD52</f>
        <v>1443</v>
      </c>
      <c r="I56" s="349">
        <f>County!DE52</f>
        <v>28959</v>
      </c>
      <c r="J56" s="349">
        <f>County!DF52</f>
        <v>2257</v>
      </c>
      <c r="K56" s="349">
        <f>County!DG52</f>
        <v>0</v>
      </c>
      <c r="L56" s="94">
        <f>County!DH52</f>
        <v>2466</v>
      </c>
    </row>
    <row r="57" spans="1:12" x14ac:dyDescent="0.25">
      <c r="A57" s="90" t="s">
        <v>1086</v>
      </c>
      <c r="B57" s="90" t="s">
        <v>1698</v>
      </c>
      <c r="C57" s="91">
        <f>County!CQ53</f>
        <v>22307</v>
      </c>
      <c r="D57" s="91">
        <f>County!CT53</f>
        <v>3729</v>
      </c>
      <c r="E57" s="91">
        <f>County!CW53</f>
        <v>14409</v>
      </c>
      <c r="F57" s="91">
        <f>County!CY53</f>
        <v>0</v>
      </c>
      <c r="G57" s="349">
        <f>County!DA53</f>
        <v>40445</v>
      </c>
      <c r="H57" s="349">
        <f>County!DD53</f>
        <v>2300</v>
      </c>
      <c r="I57" s="349">
        <f>County!DE53</f>
        <v>16191</v>
      </c>
      <c r="J57" s="349">
        <f>County!DF53</f>
        <v>793</v>
      </c>
      <c r="K57" s="349">
        <f>County!DG53</f>
        <v>0</v>
      </c>
      <c r="L57" s="94">
        <f>County!DH53</f>
        <v>878</v>
      </c>
    </row>
    <row r="58" spans="1:12" x14ac:dyDescent="0.25">
      <c r="A58" s="90" t="s">
        <v>1132</v>
      </c>
      <c r="B58" s="90" t="s">
        <v>1699</v>
      </c>
      <c r="C58" s="91">
        <f>County!CQ54</f>
        <v>109534</v>
      </c>
      <c r="D58" s="91">
        <f>County!CT54</f>
        <v>4127</v>
      </c>
      <c r="E58" s="91">
        <f>County!CW54</f>
        <v>59858</v>
      </c>
      <c r="F58" s="91">
        <f>County!CY54</f>
        <v>1303</v>
      </c>
      <c r="G58" s="349">
        <f>County!DA54</f>
        <v>174822</v>
      </c>
      <c r="H58" s="349">
        <f>County!DD54</f>
        <v>5345</v>
      </c>
      <c r="I58" s="349">
        <f>County!DE54</f>
        <v>20617</v>
      </c>
      <c r="J58" s="349">
        <f>County!DF54</f>
        <v>9414</v>
      </c>
      <c r="K58" s="349">
        <f>County!DG54</f>
        <v>0</v>
      </c>
      <c r="L58" s="94">
        <f>County!DH54</f>
        <v>10737</v>
      </c>
    </row>
    <row r="59" spans="1:12" x14ac:dyDescent="0.25">
      <c r="A59" s="90" t="s">
        <v>1145</v>
      </c>
      <c r="B59" s="90" t="s">
        <v>1700</v>
      </c>
      <c r="C59" s="91">
        <f>County!CQ55</f>
        <v>128789</v>
      </c>
      <c r="D59" s="91">
        <f>County!CT55</f>
        <v>11450</v>
      </c>
      <c r="E59" s="91">
        <f>County!CW55</f>
        <v>79154</v>
      </c>
      <c r="F59" s="91">
        <f>County!CY55</f>
        <v>0</v>
      </c>
      <c r="G59" s="349">
        <f>County!DA55</f>
        <v>219393</v>
      </c>
      <c r="H59" s="349">
        <f>County!DD55</f>
        <v>26874</v>
      </c>
      <c r="I59" s="349">
        <f>County!DE55</f>
        <v>62117</v>
      </c>
      <c r="J59" s="349">
        <f>County!DF55</f>
        <v>23835</v>
      </c>
      <c r="K59" s="349">
        <f>County!DG55</f>
        <v>1291</v>
      </c>
      <c r="L59" s="94">
        <f>County!DH55</f>
        <v>29888</v>
      </c>
    </row>
    <row r="60" spans="1:12" x14ac:dyDescent="0.25">
      <c r="A60" s="90" t="s">
        <v>1160</v>
      </c>
      <c r="B60" s="90" t="s">
        <v>1701</v>
      </c>
      <c r="C60" s="91">
        <f>County!CQ56</f>
        <v>241461</v>
      </c>
      <c r="D60" s="91">
        <f>County!CT56</f>
        <v>42710</v>
      </c>
      <c r="E60" s="91">
        <f>County!CW56</f>
        <v>368058</v>
      </c>
      <c r="F60" s="91">
        <f>County!CY56</f>
        <v>3401</v>
      </c>
      <c r="G60" s="349">
        <f>County!DA56</f>
        <v>655630</v>
      </c>
      <c r="H60" s="349">
        <f>County!DD56</f>
        <v>49919</v>
      </c>
      <c r="I60" s="349">
        <f>County!DE56</f>
        <v>151517</v>
      </c>
      <c r="J60" s="349">
        <f>County!DF56</f>
        <v>48338</v>
      </c>
      <c r="K60" s="349">
        <f>County!DG56</f>
        <v>2565</v>
      </c>
      <c r="L60" s="94">
        <f>County!DH56</f>
        <v>58297</v>
      </c>
    </row>
    <row r="61" spans="1:12" x14ac:dyDescent="0.25">
      <c r="A61" s="90" t="s">
        <v>132</v>
      </c>
      <c r="B61" s="90" t="s">
        <v>1702</v>
      </c>
      <c r="C61" s="91">
        <f>County!CQ57</f>
        <v>35552</v>
      </c>
      <c r="D61" s="91">
        <f>County!CT57</f>
        <v>6309</v>
      </c>
      <c r="E61" s="91">
        <f>County!CW57</f>
        <v>37017</v>
      </c>
      <c r="F61" s="91">
        <f>County!CY57</f>
        <v>868</v>
      </c>
      <c r="G61" s="349">
        <f>County!DA57</f>
        <v>79746</v>
      </c>
      <c r="H61" s="349">
        <f>County!DD57</f>
        <v>4855</v>
      </c>
      <c r="I61" s="349">
        <f>County!DE57</f>
        <v>5165</v>
      </c>
      <c r="J61" s="349">
        <f>County!DF57</f>
        <v>2775</v>
      </c>
      <c r="K61" s="349">
        <f>County!DG57</f>
        <v>97</v>
      </c>
      <c r="L61" s="94">
        <f>County!DH57</f>
        <v>3580</v>
      </c>
    </row>
    <row r="62" spans="1:12" x14ac:dyDescent="0.25">
      <c r="A62" s="90" t="s">
        <v>1175</v>
      </c>
      <c r="B62" s="90" t="s">
        <v>1703</v>
      </c>
      <c r="C62" s="91">
        <f>County!CQ58</f>
        <v>3261150</v>
      </c>
      <c r="D62" s="91">
        <f>County!CT58</f>
        <v>489647</v>
      </c>
      <c r="E62" s="91">
        <f>County!CW58</f>
        <v>6146686</v>
      </c>
      <c r="F62" s="91">
        <f>County!CY58</f>
        <v>59244</v>
      </c>
      <c r="G62" s="349">
        <f>County!DA58</f>
        <v>9956727</v>
      </c>
      <c r="H62" s="349">
        <f>County!DD58</f>
        <v>545651</v>
      </c>
      <c r="I62" s="349">
        <f>County!DE58</f>
        <v>735</v>
      </c>
      <c r="J62" s="349">
        <f>County!DF58</f>
        <v>507354</v>
      </c>
      <c r="K62" s="349">
        <f>County!DG58</f>
        <v>0</v>
      </c>
      <c r="L62" s="94">
        <f>County!DH58</f>
        <v>702336</v>
      </c>
    </row>
    <row r="63" spans="1:12" x14ac:dyDescent="0.25">
      <c r="A63" s="90" t="s">
        <v>1190</v>
      </c>
      <c r="B63" s="90" t="s">
        <v>1704</v>
      </c>
      <c r="C63" s="91">
        <f>County!CQ59</f>
        <v>18773</v>
      </c>
      <c r="D63" s="91">
        <f>County!CT59</f>
        <v>0</v>
      </c>
      <c r="E63" s="91">
        <f>County!CW59</f>
        <v>12357</v>
      </c>
      <c r="F63" s="91">
        <f>County!CY59</f>
        <v>2769</v>
      </c>
      <c r="G63" s="349">
        <f>County!DA59</f>
        <v>33899</v>
      </c>
      <c r="H63" s="349">
        <f>County!DD59</f>
        <v>2051</v>
      </c>
      <c r="I63" s="349">
        <f>County!DE59</f>
        <v>8615</v>
      </c>
      <c r="J63" s="349">
        <f>County!DF59</f>
        <v>19</v>
      </c>
      <c r="K63" s="349">
        <f>County!DG59</f>
        <v>0</v>
      </c>
      <c r="L63" s="94">
        <f>County!DH59</f>
        <v>127</v>
      </c>
    </row>
    <row r="64" spans="1:12" x14ac:dyDescent="0.25">
      <c r="A64" s="90" t="s">
        <v>1203</v>
      </c>
      <c r="B64" s="90" t="s">
        <v>1705</v>
      </c>
      <c r="C64" s="91">
        <f>County!CQ60</f>
        <v>109053</v>
      </c>
      <c r="D64" s="91">
        <f>County!CT60</f>
        <v>14023</v>
      </c>
      <c r="E64" s="91">
        <f>County!CW60</f>
        <v>105900</v>
      </c>
      <c r="F64" s="91">
        <f>County!CY60</f>
        <v>2823</v>
      </c>
      <c r="G64" s="349">
        <f>County!DA60</f>
        <v>231799</v>
      </c>
      <c r="H64" s="349">
        <f>County!DD60</f>
        <v>12881</v>
      </c>
      <c r="I64" s="349">
        <f>County!DE60</f>
        <v>36913</v>
      </c>
      <c r="J64" s="349">
        <f>County!DF60</f>
        <v>17574</v>
      </c>
      <c r="K64" s="349">
        <f>County!DG60</f>
        <v>718</v>
      </c>
      <c r="L64" s="94">
        <f>County!DH60</f>
        <v>20060</v>
      </c>
    </row>
    <row r="65" spans="1:12" x14ac:dyDescent="0.25">
      <c r="A65" s="90" t="s">
        <v>1221</v>
      </c>
      <c r="B65" s="90" t="s">
        <v>1650</v>
      </c>
      <c r="C65" s="91">
        <f>County!CQ61</f>
        <v>102981</v>
      </c>
      <c r="D65" s="91">
        <f>County!CT61</f>
        <v>13252</v>
      </c>
      <c r="E65" s="91">
        <f>County!CW61</f>
        <v>114647</v>
      </c>
      <c r="F65" s="91">
        <f>County!CY61</f>
        <v>6920</v>
      </c>
      <c r="G65" s="349">
        <f>County!DA61</f>
        <v>237800</v>
      </c>
      <c r="H65" s="349">
        <f>County!DD61</f>
        <v>10426</v>
      </c>
      <c r="I65" s="349">
        <f>County!DE61</f>
        <v>34001</v>
      </c>
      <c r="J65" s="349">
        <f>County!DF61</f>
        <v>5953</v>
      </c>
      <c r="K65" s="349">
        <f>County!DG61</f>
        <v>0</v>
      </c>
      <c r="L65" s="94">
        <f>County!DH61</f>
        <v>7108</v>
      </c>
    </row>
    <row r="66" spans="1:12" ht="15.75" thickBot="1" x14ac:dyDescent="0.3">
      <c r="A66" s="647" t="s">
        <v>1400</v>
      </c>
      <c r="B66" s="648"/>
      <c r="C66" s="408">
        <f t="shared" ref="C66:L66" si="0">AVERAGE(C8:C65)</f>
        <v>244622.1724137931</v>
      </c>
      <c r="D66" s="96">
        <f t="shared" si="0"/>
        <v>29123.603448275862</v>
      </c>
      <c r="E66" s="96">
        <f t="shared" si="0"/>
        <v>301957.3448275862</v>
      </c>
      <c r="F66" s="96">
        <f t="shared" si="0"/>
        <v>3576.8965517241381</v>
      </c>
      <c r="G66" s="96">
        <f t="shared" si="0"/>
        <v>579280.01724137936</v>
      </c>
      <c r="H66" s="96">
        <f t="shared" si="0"/>
        <v>51399.5</v>
      </c>
      <c r="I66" s="96">
        <f t="shared" si="0"/>
        <v>87077.465517241377</v>
      </c>
      <c r="J66" s="96">
        <f t="shared" si="0"/>
        <v>35448.103448275862</v>
      </c>
      <c r="K66" s="96">
        <f t="shared" si="0"/>
        <v>1748.7758620689656</v>
      </c>
      <c r="L66" s="99">
        <f t="shared" si="0"/>
        <v>51073.758620689652</v>
      </c>
    </row>
    <row r="67" spans="1:12" ht="16.5" thickTop="1" thickBot="1" x14ac:dyDescent="0.3">
      <c r="A67" s="649" t="s">
        <v>1305</v>
      </c>
      <c r="B67" s="650"/>
      <c r="C67" s="565"/>
      <c r="D67" s="565"/>
      <c r="E67" s="565"/>
      <c r="F67" s="565"/>
      <c r="G67" s="565"/>
      <c r="H67" s="565"/>
      <c r="I67" s="565"/>
      <c r="J67" s="565"/>
      <c r="K67" s="565"/>
      <c r="L67" s="566"/>
    </row>
    <row r="68" spans="1:12" ht="15.75" thickTop="1" x14ac:dyDescent="0.25">
      <c r="A68" s="90" t="s">
        <v>34</v>
      </c>
      <c r="B68" s="90" t="s">
        <v>1706</v>
      </c>
      <c r="C68" s="91">
        <f>Regional!CQ3</f>
        <v>41099</v>
      </c>
      <c r="D68" s="91">
        <f>Regional!CT3</f>
        <v>3619</v>
      </c>
      <c r="E68" s="91">
        <f>Regional!CW3</f>
        <v>27991</v>
      </c>
      <c r="F68" s="91">
        <f>Regional!CY3</f>
        <v>563</v>
      </c>
      <c r="G68" s="349">
        <f>Regional!DA3</f>
        <v>73272</v>
      </c>
      <c r="H68" s="349">
        <f>Regional!DD3</f>
        <v>3505</v>
      </c>
      <c r="I68" s="349">
        <f>Regional!DE3</f>
        <v>15128</v>
      </c>
      <c r="J68" s="349">
        <f>Regional!DF3</f>
        <v>91</v>
      </c>
      <c r="K68" s="349">
        <f>Regional!DG3</f>
        <v>0</v>
      </c>
      <c r="L68" s="94">
        <f>Regional!DH3</f>
        <v>139</v>
      </c>
    </row>
    <row r="69" spans="1:12" x14ac:dyDescent="0.25">
      <c r="A69" s="90" t="s">
        <v>83</v>
      </c>
      <c r="B69" s="90" t="s">
        <v>1707</v>
      </c>
      <c r="C69" s="91">
        <f>Regional!CQ4</f>
        <v>104482</v>
      </c>
      <c r="D69" s="91">
        <f>Regional!CT4</f>
        <v>2530</v>
      </c>
      <c r="E69" s="91">
        <f>Regional!CW4</f>
        <v>184185</v>
      </c>
      <c r="F69" s="91">
        <f>Regional!CY4</f>
        <v>7682</v>
      </c>
      <c r="G69" s="349">
        <f>Regional!DA4</f>
        <v>298879</v>
      </c>
      <c r="H69" s="349">
        <f>Regional!DD4</f>
        <v>4651</v>
      </c>
      <c r="I69" s="349">
        <f>Regional!DE4</f>
        <v>10190</v>
      </c>
      <c r="J69" s="349">
        <f>Regional!DF4</f>
        <v>75</v>
      </c>
      <c r="K69" s="349">
        <f>Regional!DG4</f>
        <v>0</v>
      </c>
      <c r="L69" s="94">
        <f>Regional!DH4</f>
        <v>678</v>
      </c>
    </row>
    <row r="70" spans="1:12" x14ac:dyDescent="0.25">
      <c r="A70" s="90" t="s">
        <v>65</v>
      </c>
      <c r="B70" s="90" t="s">
        <v>1708</v>
      </c>
      <c r="C70" s="91">
        <f>Regional!CQ5</f>
        <v>251655</v>
      </c>
      <c r="D70" s="91">
        <f>Regional!CT5</f>
        <v>29622</v>
      </c>
      <c r="E70" s="91">
        <f>Regional!CW5</f>
        <v>191912</v>
      </c>
      <c r="F70" s="91">
        <f>Regional!CY5</f>
        <v>3743</v>
      </c>
      <c r="G70" s="349">
        <f>Regional!DA5</f>
        <v>476932</v>
      </c>
      <c r="H70" s="349">
        <f>Regional!DD5</f>
        <v>37803</v>
      </c>
      <c r="I70" s="349">
        <f>Regional!DE5</f>
        <v>129377</v>
      </c>
      <c r="J70" s="349">
        <f>Regional!DF5</f>
        <v>12554</v>
      </c>
      <c r="K70" s="349">
        <f>Regional!DG5</f>
        <v>0</v>
      </c>
      <c r="L70" s="94">
        <f>Regional!DH5</f>
        <v>14112</v>
      </c>
    </row>
    <row r="71" spans="1:12" x14ac:dyDescent="0.25">
      <c r="A71" s="90" t="s">
        <v>106</v>
      </c>
      <c r="B71" s="90" t="s">
        <v>1636</v>
      </c>
      <c r="C71" s="91">
        <f>Regional!CQ6</f>
        <v>62843</v>
      </c>
      <c r="D71" s="91">
        <f>Regional!CT6</f>
        <v>191</v>
      </c>
      <c r="E71" s="91">
        <f>Regional!CW6</f>
        <v>31675</v>
      </c>
      <c r="F71" s="91">
        <f>Regional!CY6</f>
        <v>884</v>
      </c>
      <c r="G71" s="349">
        <f>Regional!DA6</f>
        <v>95593</v>
      </c>
      <c r="H71" s="349">
        <f>Regional!DD6</f>
        <v>1567</v>
      </c>
      <c r="I71" s="349">
        <f>Regional!DE6</f>
        <v>7470</v>
      </c>
      <c r="J71" s="349">
        <f>Regional!DF6</f>
        <v>25</v>
      </c>
      <c r="K71" s="349">
        <f>Regional!DG6</f>
        <v>0</v>
      </c>
      <c r="L71" s="94">
        <f>Regional!DH6</f>
        <v>290</v>
      </c>
    </row>
    <row r="72" spans="1:12" x14ac:dyDescent="0.25">
      <c r="A72" s="90" t="s">
        <v>326</v>
      </c>
      <c r="B72" s="90" t="s">
        <v>1709</v>
      </c>
      <c r="C72" s="91">
        <f>Regional!CQ7</f>
        <v>282865</v>
      </c>
      <c r="D72" s="91">
        <f>Regional!CT7</f>
        <v>20080</v>
      </c>
      <c r="E72" s="91">
        <f>Regional!CW7</f>
        <v>155252</v>
      </c>
      <c r="F72" s="91">
        <f>Regional!CY7</f>
        <v>6587</v>
      </c>
      <c r="G72" s="349">
        <f>Regional!DA7</f>
        <v>464784</v>
      </c>
      <c r="H72" s="349">
        <f>Regional!DD7</f>
        <v>40853</v>
      </c>
      <c r="I72" s="349">
        <f>Regional!DE7</f>
        <v>26425</v>
      </c>
      <c r="J72" s="349">
        <f>Regional!DF7</f>
        <v>1888</v>
      </c>
      <c r="K72" s="349">
        <f>Regional!DG7</f>
        <v>0</v>
      </c>
      <c r="L72" s="94">
        <f>Regional!DH7</f>
        <v>7953</v>
      </c>
    </row>
    <row r="73" spans="1:12" x14ac:dyDescent="0.25">
      <c r="A73" s="90" t="s">
        <v>429</v>
      </c>
      <c r="B73" s="90" t="s">
        <v>1710</v>
      </c>
      <c r="C73" s="91">
        <f>Regional!CQ8</f>
        <v>182104</v>
      </c>
      <c r="D73" s="91">
        <f>Regional!CT8</f>
        <v>11953</v>
      </c>
      <c r="E73" s="91">
        <f>Regional!CW8</f>
        <v>135866</v>
      </c>
      <c r="F73" s="91">
        <f>Regional!CY8</f>
        <v>3591</v>
      </c>
      <c r="G73" s="349">
        <f>Regional!DA8</f>
        <v>333514</v>
      </c>
      <c r="H73" s="349">
        <f>Regional!DD8</f>
        <v>23098</v>
      </c>
      <c r="I73" s="349">
        <f>Regional!DE8</f>
        <v>82666</v>
      </c>
      <c r="J73" s="349">
        <f>Regional!DF8</f>
        <v>15733</v>
      </c>
      <c r="K73" s="349">
        <f>Regional!DG8</f>
        <v>478</v>
      </c>
      <c r="L73" s="94">
        <f>Regional!DH8</f>
        <v>17025</v>
      </c>
    </row>
    <row r="74" spans="1:12" x14ac:dyDescent="0.25">
      <c r="A74" s="90" t="s">
        <v>470</v>
      </c>
      <c r="B74" s="90" t="s">
        <v>1711</v>
      </c>
      <c r="C74" s="91">
        <f>Regional!CQ9</f>
        <v>183529</v>
      </c>
      <c r="D74" s="91">
        <f>Regional!CT9</f>
        <v>8956</v>
      </c>
      <c r="E74" s="91">
        <f>Regional!CW9</f>
        <v>108423</v>
      </c>
      <c r="F74" s="91">
        <f>Regional!CY9</f>
        <v>6314</v>
      </c>
      <c r="G74" s="349">
        <f>Regional!DA9</f>
        <v>307222</v>
      </c>
      <c r="H74" s="349">
        <f>Regional!DD9</f>
        <v>28575</v>
      </c>
      <c r="I74" s="349">
        <f>Regional!DE9</f>
        <v>33451</v>
      </c>
      <c r="J74" s="349">
        <f>Regional!DF9</f>
        <v>34973</v>
      </c>
      <c r="K74" s="349">
        <f>Regional!DG9</f>
        <v>1732</v>
      </c>
      <c r="L74" s="94">
        <f>Regional!DH9</f>
        <v>39321</v>
      </c>
    </row>
    <row r="75" spans="1:12" x14ac:dyDescent="0.25">
      <c r="A75" s="90" t="s">
        <v>795</v>
      </c>
      <c r="B75" s="90" t="s">
        <v>1712</v>
      </c>
      <c r="C75" s="91">
        <f>Regional!CQ10</f>
        <v>131696</v>
      </c>
      <c r="D75" s="91">
        <f>Regional!CT10</f>
        <v>7380</v>
      </c>
      <c r="E75" s="91">
        <f>Regional!CW10</f>
        <v>62171</v>
      </c>
      <c r="F75" s="91">
        <f>Regional!CY10</f>
        <v>5219</v>
      </c>
      <c r="G75" s="349">
        <f>Regional!DA10</f>
        <v>206466</v>
      </c>
      <c r="H75" s="349">
        <f>Regional!DD10</f>
        <v>11500</v>
      </c>
      <c r="I75" s="349">
        <f>Regional!DE10</f>
        <v>56080</v>
      </c>
      <c r="J75" s="349">
        <f>Regional!DF10</f>
        <v>103</v>
      </c>
      <c r="K75" s="349">
        <f>Regional!DG10</f>
        <v>0</v>
      </c>
      <c r="L75" s="94">
        <f>Regional!DH10</f>
        <v>880</v>
      </c>
    </row>
    <row r="76" spans="1:12" x14ac:dyDescent="0.25">
      <c r="A76" s="90" t="s">
        <v>813</v>
      </c>
      <c r="B76" s="90" t="s">
        <v>1713</v>
      </c>
      <c r="C76" s="91">
        <f>Regional!CQ11</f>
        <v>140223</v>
      </c>
      <c r="D76" s="91">
        <f>Regional!CT11</f>
        <v>10881</v>
      </c>
      <c r="E76" s="91">
        <f>Regional!CW11</f>
        <v>49361</v>
      </c>
      <c r="F76" s="91">
        <f>Regional!CY11</f>
        <v>4164</v>
      </c>
      <c r="G76" s="349">
        <f>Regional!DA11</f>
        <v>204629</v>
      </c>
      <c r="H76" s="349">
        <f>Regional!DD11</f>
        <v>8767</v>
      </c>
      <c r="I76" s="349">
        <f>Regional!DE11</f>
        <v>51476</v>
      </c>
      <c r="J76" s="349">
        <f>Regional!DF11</f>
        <v>3607</v>
      </c>
      <c r="K76" s="349">
        <f>Regional!DG11</f>
        <v>1229</v>
      </c>
      <c r="L76" s="94">
        <f>Regional!DH11</f>
        <v>6284</v>
      </c>
    </row>
    <row r="77" spans="1:12" x14ac:dyDescent="0.25">
      <c r="A77" s="90" t="s">
        <v>844</v>
      </c>
      <c r="B77" s="90" t="s">
        <v>1714</v>
      </c>
      <c r="C77" s="91">
        <f>Regional!CQ12</f>
        <v>202545</v>
      </c>
      <c r="D77" s="91">
        <f>Regional!CT12</f>
        <v>6851</v>
      </c>
      <c r="E77" s="91">
        <f>Regional!CW12</f>
        <v>172755</v>
      </c>
      <c r="F77" s="91">
        <f>Regional!CY12</f>
        <v>35</v>
      </c>
      <c r="G77" s="349">
        <f>Regional!DA12</f>
        <v>382186</v>
      </c>
      <c r="H77" s="349">
        <f>Regional!DD12</f>
        <v>8778</v>
      </c>
      <c r="I77" s="349">
        <f>Regional!DE12</f>
        <v>31418</v>
      </c>
      <c r="J77" s="349">
        <f>Regional!DF12</f>
        <v>7648</v>
      </c>
      <c r="K77" s="349">
        <f>Regional!DG12</f>
        <v>0</v>
      </c>
      <c r="L77" s="94">
        <f>Regional!DH12</f>
        <v>8605</v>
      </c>
    </row>
    <row r="78" spans="1:12" x14ac:dyDescent="0.25">
      <c r="A78" s="90" t="s">
        <v>920</v>
      </c>
      <c r="B78" s="90" t="s">
        <v>1715</v>
      </c>
      <c r="C78" s="91">
        <f>Regional!CQ13</f>
        <v>120001</v>
      </c>
      <c r="D78" s="91">
        <f>Regional!CT13</f>
        <v>11179</v>
      </c>
      <c r="E78" s="91">
        <f>Regional!CW13</f>
        <v>76571</v>
      </c>
      <c r="F78" s="91">
        <f>Regional!CY13</f>
        <v>1987</v>
      </c>
      <c r="G78" s="349">
        <f>Regional!DA13</f>
        <v>209738</v>
      </c>
      <c r="H78" s="349">
        <f>Regional!DD13</f>
        <v>9367</v>
      </c>
      <c r="I78" s="349">
        <f>Regional!DE13</f>
        <v>26256</v>
      </c>
      <c r="J78" s="349">
        <f>Regional!DF13</f>
        <v>4647</v>
      </c>
      <c r="K78" s="349">
        <f>Regional!DG13</f>
        <v>0</v>
      </c>
      <c r="L78" s="94">
        <f>Regional!DH13</f>
        <v>5449</v>
      </c>
    </row>
    <row r="79" spans="1:12" x14ac:dyDescent="0.25">
      <c r="A79" s="90" t="s">
        <v>1066</v>
      </c>
      <c r="B79" s="90" t="s">
        <v>1649</v>
      </c>
      <c r="C79" s="91">
        <f>Regional!CQ14</f>
        <v>150575</v>
      </c>
      <c r="D79" s="91">
        <f>Regional!CT14</f>
        <v>17154</v>
      </c>
      <c r="E79" s="91">
        <f>Regional!CW14</f>
        <v>130865</v>
      </c>
      <c r="F79" s="91">
        <f>Regional!CY14</f>
        <v>2581</v>
      </c>
      <c r="G79" s="349">
        <f>Regional!DA14</f>
        <v>301175</v>
      </c>
      <c r="H79" s="349">
        <f>Regional!DD14</f>
        <v>12272</v>
      </c>
      <c r="I79" s="349">
        <f>Regional!DE14</f>
        <v>35244</v>
      </c>
      <c r="J79" s="349">
        <f>Regional!DF14</f>
        <v>8521</v>
      </c>
      <c r="K79" s="349">
        <f>Regional!DG14</f>
        <v>1991</v>
      </c>
      <c r="L79" s="94">
        <f>Regional!DH14</f>
        <v>11542</v>
      </c>
    </row>
    <row r="80" spans="1:12" ht="15.75" thickBot="1" x14ac:dyDescent="0.3">
      <c r="A80" s="647" t="s">
        <v>1400</v>
      </c>
      <c r="B80" s="648"/>
      <c r="C80" s="96">
        <f t="shared" ref="C80:L80" si="1">AVERAGE(C68:C79)</f>
        <v>154468.08333333334</v>
      </c>
      <c r="D80" s="96">
        <f t="shared" si="1"/>
        <v>10866.333333333334</v>
      </c>
      <c r="E80" s="96">
        <f t="shared" si="1"/>
        <v>110585.58333333333</v>
      </c>
      <c r="F80" s="96">
        <f t="shared" si="1"/>
        <v>3612.5</v>
      </c>
      <c r="G80" s="96">
        <f t="shared" si="1"/>
        <v>279532.5</v>
      </c>
      <c r="H80" s="96">
        <f t="shared" si="1"/>
        <v>15894.666666666666</v>
      </c>
      <c r="I80" s="96">
        <f t="shared" si="1"/>
        <v>42098.416666666664</v>
      </c>
      <c r="J80" s="96">
        <f t="shared" si="1"/>
        <v>7488.75</v>
      </c>
      <c r="K80" s="96">
        <f t="shared" si="1"/>
        <v>452.5</v>
      </c>
      <c r="L80" s="99">
        <f t="shared" si="1"/>
        <v>9356.5</v>
      </c>
    </row>
    <row r="81" spans="1:12" ht="16.5" thickTop="1" thickBot="1" x14ac:dyDescent="0.3">
      <c r="A81" s="105"/>
      <c r="B81" s="633" t="s">
        <v>1306</v>
      </c>
      <c r="C81" s="101"/>
      <c r="D81" s="101"/>
      <c r="E81" s="101"/>
      <c r="F81" s="101"/>
      <c r="G81" s="101"/>
      <c r="H81" s="101"/>
      <c r="I81" s="101"/>
      <c r="J81" s="101"/>
      <c r="K81" s="101"/>
      <c r="L81" s="103"/>
    </row>
    <row r="82" spans="1:12" ht="15.75" thickTop="1" x14ac:dyDescent="0.25">
      <c r="A82" s="90" t="s">
        <v>246</v>
      </c>
      <c r="B82" s="90" t="s">
        <v>1716</v>
      </c>
      <c r="C82" s="91">
        <f>Municipal!CQ3</f>
        <v>329175</v>
      </c>
      <c r="D82" s="91">
        <f>Municipal!CT3</f>
        <v>44094</v>
      </c>
      <c r="E82" s="91">
        <f>Municipal!CW3</f>
        <v>613028</v>
      </c>
      <c r="F82" s="407">
        <f>Municipal!CY3</f>
        <v>3419</v>
      </c>
      <c r="G82" s="349">
        <f>Municipal!DA3</f>
        <v>989716</v>
      </c>
      <c r="H82" s="349">
        <f>Municipal!DD3</f>
        <v>121028</v>
      </c>
      <c r="I82" s="349">
        <f>Municipal!DE3</f>
        <v>187780</v>
      </c>
      <c r="J82" s="349">
        <f>Municipal!DF3</f>
        <v>56922</v>
      </c>
      <c r="K82" s="349">
        <f>Municipal!DG3</f>
        <v>5492</v>
      </c>
      <c r="L82" s="94">
        <f>Municipal!DH3</f>
        <v>87687</v>
      </c>
    </row>
    <row r="83" spans="1:12" x14ac:dyDescent="0.25">
      <c r="A83" s="90" t="s">
        <v>459</v>
      </c>
      <c r="B83" s="90" t="s">
        <v>1717</v>
      </c>
      <c r="C83" s="91">
        <f>Municipal!CQ4</f>
        <v>7127</v>
      </c>
      <c r="D83" s="91">
        <f>Municipal!CT4</f>
        <v>934</v>
      </c>
      <c r="E83" s="91">
        <f>Municipal!CW4</f>
        <v>5543</v>
      </c>
      <c r="F83" s="91">
        <f>Municipal!CY4</f>
        <v>916</v>
      </c>
      <c r="G83" s="349">
        <f>Municipal!DA4</f>
        <v>14520</v>
      </c>
      <c r="H83" s="349">
        <f>Municipal!DD4</f>
        <v>322</v>
      </c>
      <c r="I83" s="349">
        <f>Municipal!DE4</f>
        <v>987</v>
      </c>
      <c r="J83" s="349">
        <f>Municipal!DF4</f>
        <v>1128</v>
      </c>
      <c r="K83" s="349">
        <f>Municipal!DG4</f>
        <v>120</v>
      </c>
      <c r="L83" s="94">
        <f>Municipal!DH4</f>
        <v>1389</v>
      </c>
    </row>
    <row r="84" spans="1:12" x14ac:dyDescent="0.25">
      <c r="A84" s="90" t="s">
        <v>666</v>
      </c>
      <c r="B84" s="90" t="s">
        <v>1718</v>
      </c>
      <c r="C84" s="91">
        <f>Municipal!CQ5</f>
        <v>113271</v>
      </c>
      <c r="D84" s="91">
        <f>Municipal!CT5</f>
        <v>12059</v>
      </c>
      <c r="E84" s="91">
        <f>Municipal!CW5</f>
        <v>106673</v>
      </c>
      <c r="F84" s="91">
        <f>Municipal!CY5</f>
        <v>1454</v>
      </c>
      <c r="G84" s="349">
        <f>Municipal!DA5</f>
        <v>233457</v>
      </c>
      <c r="H84" s="349">
        <f>Municipal!DD5</f>
        <v>30803</v>
      </c>
      <c r="I84" s="349">
        <f>Municipal!DE5</f>
        <v>108870</v>
      </c>
      <c r="J84" s="349">
        <f>Municipal!DF5</f>
        <v>9913</v>
      </c>
      <c r="K84" s="349">
        <f>Municipal!DG5</f>
        <v>0</v>
      </c>
      <c r="L84" s="94">
        <f>Municipal!DH5</f>
        <v>16219</v>
      </c>
    </row>
    <row r="85" spans="1:12" x14ac:dyDescent="0.25">
      <c r="A85" s="90" t="s">
        <v>681</v>
      </c>
      <c r="B85" s="90" t="s">
        <v>1719</v>
      </c>
      <c r="C85" s="91">
        <f>Municipal!CQ6</f>
        <v>225175</v>
      </c>
      <c r="D85" s="91">
        <f>Municipal!CT6</f>
        <v>22559</v>
      </c>
      <c r="E85" s="91">
        <f>Municipal!CW6</f>
        <v>154961</v>
      </c>
      <c r="F85" s="91">
        <f>Municipal!CY6</f>
        <v>1842</v>
      </c>
      <c r="G85" s="349">
        <f>Municipal!DA6</f>
        <v>404537</v>
      </c>
      <c r="H85" s="349">
        <f>Municipal!DD6</f>
        <v>53036</v>
      </c>
      <c r="I85" s="349">
        <f>Municipal!DE6</f>
        <v>203573</v>
      </c>
      <c r="J85" s="349">
        <f>Municipal!DF6</f>
        <v>28185</v>
      </c>
      <c r="K85" s="349">
        <f>Municipal!DG6</f>
        <v>2144</v>
      </c>
      <c r="L85" s="94">
        <f>Municipal!DH6</f>
        <v>41988</v>
      </c>
    </row>
    <row r="86" spans="1:12" x14ac:dyDescent="0.25">
      <c r="A86" s="90" t="s">
        <v>712</v>
      </c>
      <c r="B86" s="90" t="s">
        <v>1720</v>
      </c>
      <c r="C86" s="91">
        <f>Municipal!CQ7</f>
        <v>35225</v>
      </c>
      <c r="D86" s="91">
        <f>Municipal!CT7</f>
        <v>3768</v>
      </c>
      <c r="E86" s="91">
        <f>Municipal!CW7</f>
        <v>37419</v>
      </c>
      <c r="F86" s="91">
        <f>Municipal!CY7</f>
        <v>449</v>
      </c>
      <c r="G86" s="349">
        <f>Municipal!DA7</f>
        <v>76861</v>
      </c>
      <c r="H86" s="349">
        <f>Municipal!DD7</f>
        <v>3042</v>
      </c>
      <c r="I86" s="349">
        <f>Municipal!DE7</f>
        <v>12413</v>
      </c>
      <c r="J86" s="349">
        <f>Municipal!DF7</f>
        <v>4151</v>
      </c>
      <c r="K86" s="349">
        <f>Municipal!DG7</f>
        <v>134</v>
      </c>
      <c r="L86" s="94">
        <f>Municipal!DH7</f>
        <v>4783</v>
      </c>
    </row>
    <row r="87" spans="1:12" x14ac:dyDescent="0.25">
      <c r="A87" s="90" t="s">
        <v>779</v>
      </c>
      <c r="B87" s="90" t="s">
        <v>1721</v>
      </c>
      <c r="C87" s="91">
        <f>Municipal!CQ8</f>
        <v>124809</v>
      </c>
      <c r="D87" s="91">
        <f>Municipal!CT8</f>
        <v>19247</v>
      </c>
      <c r="E87" s="91">
        <f>Municipal!CW8</f>
        <v>183935</v>
      </c>
      <c r="F87" s="91">
        <f>Municipal!CY8</f>
        <v>0</v>
      </c>
      <c r="G87" s="349">
        <f>Municipal!DA8</f>
        <v>327991</v>
      </c>
      <c r="H87" s="349">
        <f>Municipal!DD8</f>
        <v>36903</v>
      </c>
      <c r="I87" s="349">
        <f>Municipal!DE8</f>
        <v>118646</v>
      </c>
      <c r="J87" s="349">
        <f>Municipal!DF8</f>
        <v>22209</v>
      </c>
      <c r="K87" s="349">
        <f>Municipal!DG8</f>
        <v>1044</v>
      </c>
      <c r="L87" s="94">
        <f>Municipal!DH8</f>
        <v>36888</v>
      </c>
    </row>
    <row r="88" spans="1:12" x14ac:dyDescent="0.25">
      <c r="A88" s="90" t="s">
        <v>631</v>
      </c>
      <c r="B88" s="90" t="s">
        <v>1722</v>
      </c>
      <c r="C88" s="91">
        <f>Municipal!CQ9</f>
        <v>12352</v>
      </c>
      <c r="D88" s="91">
        <f>Municipal!CT9</f>
        <v>909</v>
      </c>
      <c r="E88" s="91">
        <f>Municipal!CW9</f>
        <v>14192</v>
      </c>
      <c r="F88" s="91">
        <f>Municipal!CY9</f>
        <v>312</v>
      </c>
      <c r="G88" s="349">
        <f>Municipal!DA9</f>
        <v>27765</v>
      </c>
      <c r="H88" s="349">
        <f>Municipal!DD9</f>
        <v>810</v>
      </c>
      <c r="I88" s="349">
        <f>Municipal!DE9</f>
        <v>7959</v>
      </c>
      <c r="J88" s="349">
        <f>Municipal!DF9</f>
        <v>13</v>
      </c>
      <c r="K88" s="349">
        <f>Municipal!DG9</f>
        <v>0</v>
      </c>
      <c r="L88" s="94">
        <f>Municipal!DH9</f>
        <v>13</v>
      </c>
    </row>
    <row r="89" spans="1:12" x14ac:dyDescent="0.25">
      <c r="A89" s="90" t="s">
        <v>982</v>
      </c>
      <c r="B89" s="90" t="s">
        <v>1723</v>
      </c>
      <c r="C89" s="91">
        <f>Municipal!CQ10</f>
        <v>15687</v>
      </c>
      <c r="D89" s="91">
        <f>Municipal!CT10</f>
        <v>1708</v>
      </c>
      <c r="E89" s="91">
        <f>Municipal!CW10</f>
        <v>8958</v>
      </c>
      <c r="F89" s="91">
        <f>Municipal!CY10</f>
        <v>323</v>
      </c>
      <c r="G89" s="349">
        <f>Municipal!DA10</f>
        <v>26676</v>
      </c>
      <c r="H89" s="349">
        <f>Municipal!DD10</f>
        <v>1175</v>
      </c>
      <c r="I89" s="349">
        <f>Municipal!DE10</f>
        <v>4068</v>
      </c>
      <c r="J89" s="349">
        <f>Municipal!DF10</f>
        <v>12</v>
      </c>
      <c r="K89" s="349">
        <f>Municipal!DG10</f>
        <v>0</v>
      </c>
      <c r="L89" s="94">
        <f>Municipal!DH10</f>
        <v>45</v>
      </c>
    </row>
    <row r="90" spans="1:12" x14ac:dyDescent="0.25">
      <c r="A90" s="90" t="s">
        <v>1117</v>
      </c>
      <c r="B90" s="90" t="s">
        <v>1724</v>
      </c>
      <c r="C90" s="91">
        <f>Municipal!CQ11</f>
        <v>46526</v>
      </c>
      <c r="D90" s="91">
        <f>Municipal!CT11</f>
        <v>3132</v>
      </c>
      <c r="E90" s="91">
        <f>Municipal!CW11</f>
        <v>44510</v>
      </c>
      <c r="F90" s="91">
        <f>Municipal!CY11</f>
        <v>1544</v>
      </c>
      <c r="G90" s="349">
        <f>Municipal!DA11</f>
        <v>95712</v>
      </c>
      <c r="H90" s="349">
        <f>Municipal!DD11</f>
        <v>12097</v>
      </c>
      <c r="I90" s="349">
        <f>Municipal!DE11</f>
        <v>4928</v>
      </c>
      <c r="J90" s="349">
        <f>Municipal!DF11</f>
        <v>7459</v>
      </c>
      <c r="K90" s="349">
        <f>Municipal!DG11</f>
        <v>0</v>
      </c>
      <c r="L90" s="94">
        <f>Municipal!DH11</f>
        <v>10632</v>
      </c>
    </row>
    <row r="91" spans="1:12" x14ac:dyDescent="0.25">
      <c r="A91" s="90" t="s">
        <v>543</v>
      </c>
      <c r="B91" s="90" t="s">
        <v>1648</v>
      </c>
      <c r="C91" s="91">
        <f>Municipal!CQ12</f>
        <v>73368</v>
      </c>
      <c r="D91" s="91">
        <f>Municipal!CT12</f>
        <v>5176</v>
      </c>
      <c r="E91" s="91">
        <f>Municipal!CW12</f>
        <v>48459</v>
      </c>
      <c r="F91" s="91">
        <f>Municipal!CY12</f>
        <v>2155</v>
      </c>
      <c r="G91" s="349">
        <f>Municipal!DA12</f>
        <v>129158</v>
      </c>
      <c r="H91" s="349">
        <f>Municipal!DD12</f>
        <v>12267</v>
      </c>
      <c r="I91" s="349">
        <f>Municipal!DE12</f>
        <v>39303</v>
      </c>
      <c r="J91" s="349">
        <f>Municipal!DF12</f>
        <v>5143</v>
      </c>
      <c r="K91" s="349">
        <f>Municipal!DG12</f>
        <v>245</v>
      </c>
      <c r="L91" s="94">
        <f>Municipal!DH12</f>
        <v>5727</v>
      </c>
    </row>
    <row r="92" spans="1:12" x14ac:dyDescent="0.25">
      <c r="A92" s="651" t="s">
        <v>1400</v>
      </c>
      <c r="B92" s="652"/>
      <c r="C92" s="107">
        <f t="shared" ref="C92:L92" si="2">AVERAGE(C82:C91)</f>
        <v>98271.5</v>
      </c>
      <c r="D92" s="107">
        <f t="shared" si="2"/>
        <v>11358.6</v>
      </c>
      <c r="E92" s="107">
        <f t="shared" si="2"/>
        <v>121767.8</v>
      </c>
      <c r="F92" s="107">
        <f t="shared" si="2"/>
        <v>1241.4000000000001</v>
      </c>
      <c r="G92" s="107">
        <f t="shared" si="2"/>
        <v>232639.3</v>
      </c>
      <c r="H92" s="107">
        <f t="shared" si="2"/>
        <v>27148.3</v>
      </c>
      <c r="I92" s="107">
        <f t="shared" si="2"/>
        <v>68852.7</v>
      </c>
      <c r="J92" s="107">
        <f t="shared" si="2"/>
        <v>13513.5</v>
      </c>
      <c r="K92" s="107">
        <f t="shared" si="2"/>
        <v>917.9</v>
      </c>
      <c r="L92" s="110">
        <f t="shared" si="2"/>
        <v>20537.099999999999</v>
      </c>
    </row>
    <row r="93" spans="1:12" ht="15.75" thickBot="1" x14ac:dyDescent="0.3">
      <c r="A93" s="76"/>
      <c r="B93" s="111"/>
      <c r="C93" s="113"/>
      <c r="D93" s="113"/>
      <c r="E93" s="113"/>
      <c r="F93" s="410"/>
      <c r="L93" s="115"/>
    </row>
    <row r="94" spans="1:12" ht="15.75" thickTop="1" x14ac:dyDescent="0.25">
      <c r="A94" s="653" t="s">
        <v>1401</v>
      </c>
      <c r="B94" s="654"/>
      <c r="C94" s="355">
        <f t="shared" ref="C94:L94" si="3">AVERAGE(C82:C91,C68:C79,C8:C65)</f>
        <v>212805.22500000001</v>
      </c>
      <c r="D94" s="355">
        <f t="shared" si="3"/>
        <v>24164.387500000001</v>
      </c>
      <c r="E94" s="355">
        <f t="shared" si="3"/>
        <v>250727.88750000001</v>
      </c>
      <c r="F94" s="355">
        <f t="shared" si="3"/>
        <v>3290.3</v>
      </c>
      <c r="G94" s="355">
        <f t="shared" si="3"/>
        <v>490987.8</v>
      </c>
      <c r="H94" s="355">
        <f t="shared" si="3"/>
        <v>43042.375</v>
      </c>
      <c r="I94" s="355">
        <f t="shared" si="3"/>
        <v>78052.512499999997</v>
      </c>
      <c r="J94" s="355">
        <f t="shared" si="3"/>
        <v>28512.375</v>
      </c>
      <c r="K94" s="355">
        <f t="shared" si="3"/>
        <v>1450.4749999999999</v>
      </c>
      <c r="L94" s="355">
        <f t="shared" si="3"/>
        <v>40999.087500000001</v>
      </c>
    </row>
    <row r="95" spans="1:12" x14ac:dyDescent="0.25">
      <c r="C95" s="349" t="s">
        <v>1291</v>
      </c>
    </row>
    <row r="96" spans="1:12" x14ac:dyDescent="0.25">
      <c r="C96" s="349" t="s">
        <v>1402</v>
      </c>
    </row>
  </sheetData>
  <mergeCells count="8">
    <mergeCell ref="A92:B92"/>
    <mergeCell ref="A94:B94"/>
    <mergeCell ref="B4:B6"/>
    <mergeCell ref="C4:G4"/>
    <mergeCell ref="H4:K4"/>
    <mergeCell ref="A66:B66"/>
    <mergeCell ref="A67:B67"/>
    <mergeCell ref="A80:B8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sqref="A1:XFD1048576"/>
    </sheetView>
  </sheetViews>
  <sheetFormatPr defaultColWidth="8.85546875" defaultRowHeight="15" x14ac:dyDescent="0.25"/>
  <cols>
    <col min="1" max="1" width="7.42578125" customWidth="1"/>
    <col min="2" max="2" width="19.42578125" customWidth="1"/>
    <col min="3" max="4" width="11.5703125" style="333" bestFit="1" customWidth="1"/>
    <col min="5" max="5" width="10.28515625" style="333" bestFit="1" customWidth="1"/>
    <col min="6" max="6" width="10.5703125" style="333" bestFit="1" customWidth="1"/>
    <col min="7" max="7" width="13.7109375" style="333" bestFit="1" customWidth="1"/>
    <col min="8" max="8" width="7.85546875" bestFit="1" customWidth="1"/>
    <col min="9" max="9" width="10" bestFit="1" customWidth="1"/>
    <col min="10" max="10" width="10.85546875" bestFit="1" customWidth="1"/>
    <col min="11" max="11" width="12.7109375" bestFit="1" customWidth="1"/>
    <col min="12" max="12" width="9" style="283" bestFit="1" customWidth="1"/>
    <col min="13" max="13" width="10" style="283" bestFit="1" customWidth="1"/>
    <col min="14" max="14" width="16.42578125" style="446" bestFit="1" customWidth="1"/>
    <col min="15" max="15" width="9.28515625" style="446" bestFit="1" customWidth="1"/>
    <col min="16" max="16" width="10.28515625" style="445" customWidth="1"/>
  </cols>
  <sheetData>
    <row r="1" spans="1:17" x14ac:dyDescent="0.25">
      <c r="A1" s="180"/>
      <c r="B1" s="180"/>
      <c r="C1" s="411"/>
      <c r="D1" s="411"/>
      <c r="E1" s="411"/>
      <c r="F1" s="411"/>
      <c r="G1" s="411"/>
      <c r="H1" s="180"/>
      <c r="I1" s="180"/>
      <c r="J1" s="180"/>
      <c r="K1" s="180"/>
      <c r="L1" s="412"/>
      <c r="M1" s="412"/>
      <c r="N1" s="413"/>
      <c r="O1" s="413"/>
      <c r="P1" s="223" t="s">
        <v>1731</v>
      </c>
    </row>
    <row r="2" spans="1:17" ht="15.75" x14ac:dyDescent="0.25">
      <c r="A2" s="224" t="s">
        <v>1403</v>
      </c>
      <c r="B2" s="358"/>
      <c r="C2" s="415"/>
      <c r="D2" s="415"/>
      <c r="E2" s="415"/>
      <c r="F2" s="415"/>
      <c r="G2" s="415"/>
      <c r="H2" s="358"/>
      <c r="I2" s="358"/>
      <c r="J2" s="358"/>
      <c r="K2" s="358"/>
      <c r="L2" s="359"/>
      <c r="M2" s="359"/>
      <c r="N2" s="416"/>
      <c r="O2" s="416"/>
      <c r="P2" s="414" t="s">
        <v>1644</v>
      </c>
    </row>
    <row r="3" spans="1:17" ht="15.75" thickBot="1" x14ac:dyDescent="0.3">
      <c r="A3" s="358"/>
      <c r="B3" s="358"/>
      <c r="C3" s="415"/>
      <c r="D3" s="415"/>
      <c r="E3" s="415"/>
      <c r="F3" s="415"/>
      <c r="G3" s="415"/>
      <c r="H3" s="358"/>
      <c r="I3" s="358"/>
      <c r="J3" s="358"/>
      <c r="K3" s="358"/>
      <c r="L3" s="359"/>
      <c r="M3" s="359"/>
      <c r="N3" s="416"/>
      <c r="O3" s="416"/>
      <c r="P3" s="417"/>
    </row>
    <row r="4" spans="1:17" ht="15.75" thickTop="1" x14ac:dyDescent="0.25">
      <c r="A4" s="134"/>
      <c r="B4" s="661"/>
      <c r="C4" s="693" t="s">
        <v>1404</v>
      </c>
      <c r="D4" s="694"/>
      <c r="E4" s="694"/>
      <c r="F4" s="694"/>
      <c r="G4" s="695"/>
      <c r="H4" s="418" t="s">
        <v>1405</v>
      </c>
      <c r="I4" s="418"/>
      <c r="J4" s="418"/>
      <c r="K4" s="418"/>
      <c r="L4" s="419"/>
      <c r="M4" s="419"/>
      <c r="N4" s="420" t="s">
        <v>1406</v>
      </c>
      <c r="O4" s="421" t="s">
        <v>1234</v>
      </c>
      <c r="P4" s="422" t="s">
        <v>1407</v>
      </c>
    </row>
    <row r="5" spans="1:17" x14ac:dyDescent="0.25">
      <c r="A5" s="137"/>
      <c r="B5" s="691"/>
      <c r="C5" s="696"/>
      <c r="D5" s="697"/>
      <c r="E5" s="697"/>
      <c r="F5" s="697"/>
      <c r="G5" s="698"/>
      <c r="H5" s="182" t="s">
        <v>1408</v>
      </c>
      <c r="I5" s="182" t="s">
        <v>1408</v>
      </c>
      <c r="J5" s="182" t="s">
        <v>1409</v>
      </c>
      <c r="K5" s="182" t="s">
        <v>1410</v>
      </c>
      <c r="L5" s="423" t="s">
        <v>1411</v>
      </c>
      <c r="M5" s="423" t="s">
        <v>1411</v>
      </c>
      <c r="N5" s="424" t="s">
        <v>1241</v>
      </c>
      <c r="O5" s="425" t="s">
        <v>1241</v>
      </c>
      <c r="P5" s="426" t="s">
        <v>1241</v>
      </c>
    </row>
    <row r="6" spans="1:17" ht="15.75" thickBot="1" x14ac:dyDescent="0.3">
      <c r="A6" s="141"/>
      <c r="B6" s="692"/>
      <c r="C6" s="342" t="s">
        <v>1297</v>
      </c>
      <c r="D6" s="342" t="s">
        <v>1298</v>
      </c>
      <c r="E6" s="342" t="s">
        <v>1412</v>
      </c>
      <c r="F6" s="342" t="s">
        <v>1266</v>
      </c>
      <c r="G6" s="342" t="s">
        <v>4</v>
      </c>
      <c r="H6" s="188" t="s">
        <v>1413</v>
      </c>
      <c r="I6" s="188" t="s">
        <v>1414</v>
      </c>
      <c r="J6" s="188" t="s">
        <v>1415</v>
      </c>
      <c r="K6" s="188" t="s">
        <v>1414</v>
      </c>
      <c r="L6" s="264" t="s">
        <v>1413</v>
      </c>
      <c r="M6" s="264" t="s">
        <v>1414</v>
      </c>
      <c r="N6" s="424" t="s">
        <v>1244</v>
      </c>
      <c r="O6" s="425" t="s">
        <v>1244</v>
      </c>
      <c r="P6" s="426" t="s">
        <v>1362</v>
      </c>
    </row>
    <row r="7" spans="1:17" ht="16.5" thickTop="1" thickBot="1" x14ac:dyDescent="0.3">
      <c r="A7" s="84"/>
      <c r="B7" s="85" t="s">
        <v>1302</v>
      </c>
      <c r="C7" s="345"/>
      <c r="D7" s="345"/>
      <c r="E7" s="345"/>
      <c r="F7" s="427"/>
      <c r="G7" s="427"/>
      <c r="H7" s="243"/>
      <c r="I7" s="243"/>
      <c r="J7" s="243"/>
      <c r="K7" s="243"/>
      <c r="L7" s="243"/>
      <c r="M7" s="243"/>
      <c r="N7" s="243"/>
      <c r="O7" s="243"/>
      <c r="P7" s="428"/>
    </row>
    <row r="8" spans="1:17" ht="15.75" thickTop="1" x14ac:dyDescent="0.25">
      <c r="A8" s="90" t="s">
        <v>11</v>
      </c>
      <c r="B8" s="525" t="s">
        <v>1651</v>
      </c>
      <c r="C8" s="91">
        <f>County!DK4</f>
        <v>344566</v>
      </c>
      <c r="D8" s="91">
        <f>County!DL4</f>
        <v>439753</v>
      </c>
      <c r="E8" s="91">
        <f>County!DM4</f>
        <v>0</v>
      </c>
      <c r="F8" s="91">
        <f>County!DN4</f>
        <v>0</v>
      </c>
      <c r="G8" s="91">
        <f>County!DO4</f>
        <v>784319</v>
      </c>
      <c r="H8" s="267">
        <f>County!CO4/County!CX4</f>
        <v>0.38499279535670838</v>
      </c>
      <c r="I8" s="267">
        <f>County!CP4/County!$CX4</f>
        <v>0.12973744574073159</v>
      </c>
      <c r="J8" s="267">
        <f>County!CR4/County!CX4</f>
        <v>5.4946066174985299E-2</v>
      </c>
      <c r="K8" s="267">
        <f>County!CS4/County!CX4</f>
        <v>0</v>
      </c>
      <c r="L8" s="315">
        <f>County!CU4/County!CX4</f>
        <v>0.35257638941882546</v>
      </c>
      <c r="M8" s="315">
        <f>County!CV4/County!CX4</f>
        <v>7.7747303308749266E-2</v>
      </c>
      <c r="N8" s="429">
        <f>'Table 9'!L8/'Table 1'!D8</f>
        <v>3.4976795537553999E-2</v>
      </c>
      <c r="O8" s="430">
        <f>G8/'Table 1'!D8</f>
        <v>5.0344953751548571</v>
      </c>
      <c r="P8" s="431">
        <f>'Table 6'!L8/G8</f>
        <v>2.9350748866213876</v>
      </c>
      <c r="Q8" s="432"/>
    </row>
    <row r="9" spans="1:17" x14ac:dyDescent="0.25">
      <c r="A9" s="90" t="s">
        <v>52</v>
      </c>
      <c r="B9" s="90" t="s">
        <v>1652</v>
      </c>
      <c r="C9" s="91">
        <f>County!DK5</f>
        <v>80645</v>
      </c>
      <c r="D9" s="91">
        <f>County!DL5</f>
        <v>17960</v>
      </c>
      <c r="E9" s="91">
        <f>County!DM5</f>
        <v>0</v>
      </c>
      <c r="F9" s="91">
        <f>County!DN5</f>
        <v>0</v>
      </c>
      <c r="G9" s="91">
        <f>County!DO5</f>
        <v>98605</v>
      </c>
      <c r="H9" s="267">
        <f>County!CO5/County!CX5</f>
        <v>0.39327035939858029</v>
      </c>
      <c r="I9" s="267">
        <f>County!CP5/County!$CX5</f>
        <v>8.2960706500475101E-2</v>
      </c>
      <c r="J9" s="267">
        <f>County!CR5/County!CX5</f>
        <v>8.0361634341288915E-2</v>
      </c>
      <c r="K9" s="267">
        <f>County!CS5/County!CX5</f>
        <v>1.6768207478620536E-4</v>
      </c>
      <c r="L9" s="315">
        <f>County!CU5/County!CX5</f>
        <v>0.26381979766362978</v>
      </c>
      <c r="M9" s="315">
        <f>County!CV5/County!CX5</f>
        <v>0.17941982002123974</v>
      </c>
      <c r="N9" s="429">
        <f>'Table 9'!L9/'Table 1'!D9</f>
        <v>6.66102770141679E-3</v>
      </c>
      <c r="O9" s="430">
        <f>G9/'Table 1'!D9</f>
        <v>2.6063914146754072</v>
      </c>
      <c r="P9" s="431">
        <f>'Table 6'!L9/G9</f>
        <v>4.2951473049034021</v>
      </c>
    </row>
    <row r="10" spans="1:17" x14ac:dyDescent="0.25">
      <c r="A10" s="90" t="s">
        <v>118</v>
      </c>
      <c r="B10" s="90" t="s">
        <v>1653</v>
      </c>
      <c r="C10" s="91">
        <f>County!DK6</f>
        <v>22707</v>
      </c>
      <c r="D10" s="91">
        <f>County!DL6</f>
        <v>25336</v>
      </c>
      <c r="E10" s="91">
        <f>County!DM6</f>
        <v>4538</v>
      </c>
      <c r="F10" s="91">
        <f>County!DN6</f>
        <v>9171</v>
      </c>
      <c r="G10" s="91">
        <f>County!DO6</f>
        <v>61752</v>
      </c>
      <c r="H10" s="267">
        <f>County!CO6/County!CX6</f>
        <v>0.45649985619787176</v>
      </c>
      <c r="I10" s="267">
        <f>County!CP6/County!$CX6</f>
        <v>8.9912280701754388E-2</v>
      </c>
      <c r="J10" s="267">
        <f>County!CR6/County!CX6</f>
        <v>0</v>
      </c>
      <c r="K10" s="267">
        <f>County!CS6/County!CX6</f>
        <v>0</v>
      </c>
      <c r="L10" s="315">
        <f>County!CU6/County!CX6</f>
        <v>0.38355622663215416</v>
      </c>
      <c r="M10" s="315">
        <f>County!CV6/County!CX6</f>
        <v>7.0031636468219735E-2</v>
      </c>
      <c r="N10" s="429">
        <f>'Table 9'!L10/'Table 1'!D10</f>
        <v>5.8667729900606612E-3</v>
      </c>
      <c r="O10" s="430">
        <f>G10/'Table 1'!D10</f>
        <v>1.7586648819525532</v>
      </c>
      <c r="P10" s="431">
        <f>'Table 6'!L10/G10</f>
        <v>6.9583657209483096</v>
      </c>
    </row>
    <row r="11" spans="1:17" x14ac:dyDescent="0.25">
      <c r="A11" s="90" t="s">
        <v>146</v>
      </c>
      <c r="B11" s="90" t="s">
        <v>1654</v>
      </c>
      <c r="C11" s="91">
        <f>County!DK7</f>
        <v>0</v>
      </c>
      <c r="D11" s="91">
        <f>County!DL7</f>
        <v>397638</v>
      </c>
      <c r="E11" s="91">
        <f>County!DM7</f>
        <v>0</v>
      </c>
      <c r="F11" s="91">
        <f>County!DN7</f>
        <v>0</v>
      </c>
      <c r="G11" s="91">
        <f>County!DO7</f>
        <v>397638</v>
      </c>
      <c r="H11" s="267">
        <f>County!CO7/County!CX7</f>
        <v>0.61153713838936674</v>
      </c>
      <c r="I11" s="267">
        <f>County!CP7/County!$CX7</f>
        <v>0.11653479280688038</v>
      </c>
      <c r="J11" s="267">
        <f>County!CR7/County!CX7</f>
        <v>0</v>
      </c>
      <c r="K11" s="267">
        <f>County!CS7/County!CX7</f>
        <v>0</v>
      </c>
      <c r="L11" s="315">
        <f>County!CU7/County!CX7</f>
        <v>0.23803596559812354</v>
      </c>
      <c r="M11" s="315">
        <f>County!CV7/County!CX7</f>
        <v>3.3892103205629395E-2</v>
      </c>
      <c r="N11" s="429">
        <f>'Table 9'!L11/'Table 1'!D11</f>
        <v>7.1439482662049997E-2</v>
      </c>
      <c r="O11" s="430">
        <f>G11/'Table 1'!D11</f>
        <v>3.3745608228524873</v>
      </c>
      <c r="P11" s="431">
        <f>'Table 6'!L11/G11</f>
        <v>3.0984941077060038</v>
      </c>
    </row>
    <row r="12" spans="1:17" x14ac:dyDescent="0.25">
      <c r="A12" s="90" t="s">
        <v>161</v>
      </c>
      <c r="B12" s="90" t="s">
        <v>1655</v>
      </c>
      <c r="C12" s="91">
        <f>County!DK8</f>
        <v>447453</v>
      </c>
      <c r="D12" s="91">
        <f>County!DL8</f>
        <v>1128341</v>
      </c>
      <c r="E12" s="91">
        <f>County!DM8</f>
        <v>0</v>
      </c>
      <c r="F12" s="91">
        <f>County!DN8</f>
        <v>27200</v>
      </c>
      <c r="G12" s="91">
        <f>County!DO8</f>
        <v>1602994</v>
      </c>
      <c r="H12" s="267">
        <f>County!CO8/County!CX8</f>
        <v>0.348261214451</v>
      </c>
      <c r="I12" s="267">
        <f>County!CP8/County!$CX8</f>
        <v>0.16042543804065693</v>
      </c>
      <c r="J12" s="267">
        <f>County!CR8/County!CX8</f>
        <v>2.8475810956062164E-2</v>
      </c>
      <c r="K12" s="267">
        <f>County!CS8/County!CX8</f>
        <v>1.0349634594533703E-2</v>
      </c>
      <c r="L12" s="315">
        <f>County!CU8/County!CX8</f>
        <v>0.36829022159013569</v>
      </c>
      <c r="M12" s="315">
        <f>County!CV8/County!CX8</f>
        <v>8.4197680367611508E-2</v>
      </c>
      <c r="N12" s="429">
        <f>'Table 9'!L12/'Table 1'!D12</f>
        <v>0.56957516665008456</v>
      </c>
      <c r="O12" s="430">
        <f>G12/'Table 1'!D12</f>
        <v>6.3794408516565513</v>
      </c>
      <c r="P12" s="431">
        <f>'Table 6'!L12/G12</f>
        <v>3.2806024227164916</v>
      </c>
    </row>
    <row r="13" spans="1:17" x14ac:dyDescent="0.25">
      <c r="A13" s="90" t="s">
        <v>176</v>
      </c>
      <c r="B13" s="90" t="s">
        <v>1656</v>
      </c>
      <c r="C13" s="91">
        <f>County!DK9</f>
        <v>131229</v>
      </c>
      <c r="D13" s="91">
        <f>County!DL9</f>
        <v>56274</v>
      </c>
      <c r="E13" s="91">
        <f>County!DM9</f>
        <v>0</v>
      </c>
      <c r="F13" s="91">
        <f>County!DN9</f>
        <v>0</v>
      </c>
      <c r="G13" s="91">
        <f>County!DO9</f>
        <v>187503</v>
      </c>
      <c r="H13" s="267">
        <f>County!CO9/County!CX9</f>
        <v>0.37054719059860447</v>
      </c>
      <c r="I13" s="267">
        <f>County!CP9/County!$CX9</f>
        <v>0.18638124459502683</v>
      </c>
      <c r="J13" s="267">
        <f>County!CR9/County!CX9</f>
        <v>6.2247521116415717E-2</v>
      </c>
      <c r="K13" s="267">
        <f>County!CS9/County!CX9</f>
        <v>1.6727281342921115E-2</v>
      </c>
      <c r="L13" s="315">
        <f>County!CU9/County!CX9</f>
        <v>0.29621029936147275</v>
      </c>
      <c r="M13" s="315">
        <f>County!CV9/County!CX9</f>
        <v>6.7886462985559101E-2</v>
      </c>
      <c r="N13" s="429">
        <f>'Table 9'!L13/'Table 1'!D13</f>
        <v>0.12346827808110138</v>
      </c>
      <c r="O13" s="430">
        <f>G13/'Table 1'!D13</f>
        <v>2.1021222686861667</v>
      </c>
      <c r="P13" s="431">
        <f>'Table 6'!L13/G13</f>
        <v>6.4619392756382563</v>
      </c>
    </row>
    <row r="14" spans="1:17" x14ac:dyDescent="0.25">
      <c r="A14" s="90" t="s">
        <v>188</v>
      </c>
      <c r="B14" s="90" t="s">
        <v>1657</v>
      </c>
      <c r="C14" s="91">
        <f>County!DK10</f>
        <v>264324</v>
      </c>
      <c r="D14" s="91">
        <f>County!DL10</f>
        <v>404719</v>
      </c>
      <c r="E14" s="91">
        <f>County!DM10</f>
        <v>0</v>
      </c>
      <c r="F14" s="91">
        <f>County!DN10</f>
        <v>0</v>
      </c>
      <c r="G14" s="91">
        <f>County!DO10</f>
        <v>669043</v>
      </c>
      <c r="H14" s="267">
        <f>County!CO10/County!CX10</f>
        <v>0.35514123392330033</v>
      </c>
      <c r="I14" s="267">
        <f>County!CP10/County!$CX10</f>
        <v>9.8340091898378793E-2</v>
      </c>
      <c r="J14" s="267">
        <f>County!CR10/County!CX10</f>
        <v>0</v>
      </c>
      <c r="K14" s="267">
        <f>County!CS10/County!CX10</f>
        <v>0</v>
      </c>
      <c r="L14" s="315">
        <f>County!CU10/County!CX10</f>
        <v>0.43755102872206258</v>
      </c>
      <c r="M14" s="315">
        <f>County!CV10/County!CX10</f>
        <v>0.10896764545625831</v>
      </c>
      <c r="N14" s="429">
        <f>'Table 9'!L14/'Table 1'!D14</f>
        <v>0.10289437872919502</v>
      </c>
      <c r="O14" s="430">
        <f>G14/'Table 1'!D14</f>
        <v>3.5017429079870199</v>
      </c>
      <c r="P14" s="431">
        <f>'Table 6'!L14/G14</f>
        <v>3.4470385311556955</v>
      </c>
    </row>
    <row r="15" spans="1:17" x14ac:dyDescent="0.25">
      <c r="A15" s="90" t="s">
        <v>202</v>
      </c>
      <c r="B15" s="90" t="s">
        <v>1658</v>
      </c>
      <c r="C15" s="91">
        <f>County!DK11</f>
        <v>163823</v>
      </c>
      <c r="D15" s="91">
        <f>County!DL11</f>
        <v>101099</v>
      </c>
      <c r="E15" s="91">
        <f>County!DM11</f>
        <v>0</v>
      </c>
      <c r="F15" s="91">
        <f>County!DN11</f>
        <v>22810</v>
      </c>
      <c r="G15" s="91">
        <f>County!DO11</f>
        <v>287732</v>
      </c>
      <c r="H15" s="267">
        <f>County!CO11/County!CX11</f>
        <v>0.41229212253829323</v>
      </c>
      <c r="I15" s="267">
        <f>County!CP11/County!$CX11</f>
        <v>0.14031181619256017</v>
      </c>
      <c r="J15" s="267">
        <f>County!CR11/County!CX11</f>
        <v>6.7111597374179432E-2</v>
      </c>
      <c r="K15" s="267">
        <f>County!CS11/County!CX11</f>
        <v>1.3129102844638949E-4</v>
      </c>
      <c r="L15" s="315">
        <f>County!CU11/County!CX11</f>
        <v>0.31293763676148795</v>
      </c>
      <c r="M15" s="315">
        <f>County!CV11/County!CX11</f>
        <v>6.7215536105032822E-2</v>
      </c>
      <c r="N15" s="429">
        <f>'Table 9'!L15/'Table 1'!D15</f>
        <v>0.28167869488750075</v>
      </c>
      <c r="O15" s="430">
        <f>G15/'Table 1'!D15</f>
        <v>3.4899872642367638</v>
      </c>
      <c r="P15" s="431">
        <f>'Table 6'!L15/G15</f>
        <v>3.7124059889063434</v>
      </c>
    </row>
    <row r="16" spans="1:17" x14ac:dyDescent="0.25">
      <c r="A16" s="90" t="s">
        <v>216</v>
      </c>
      <c r="B16" s="90" t="s">
        <v>1659</v>
      </c>
      <c r="C16" s="91">
        <f>County!DK12</f>
        <v>57447</v>
      </c>
      <c r="D16" s="91">
        <f>County!DL12</f>
        <v>0</v>
      </c>
      <c r="E16" s="91">
        <f>County!DM12</f>
        <v>0</v>
      </c>
      <c r="F16" s="91">
        <f>County!DN12</f>
        <v>0</v>
      </c>
      <c r="G16" s="91">
        <f>County!DO12</f>
        <v>57447</v>
      </c>
      <c r="H16" s="267">
        <f>County!CO12/County!CX12</f>
        <v>0.36324324324324325</v>
      </c>
      <c r="I16" s="267">
        <f>County!CP12/County!$CX12</f>
        <v>0.10014101057579318</v>
      </c>
      <c r="J16" s="267">
        <f>County!CR12/County!CX12</f>
        <v>6.312573443008225E-2</v>
      </c>
      <c r="K16" s="267">
        <f>County!CS12/County!CX12</f>
        <v>2.1645123384253818E-2</v>
      </c>
      <c r="L16" s="315">
        <f>County!CU12/County!CX12</f>
        <v>0.34690951821386606</v>
      </c>
      <c r="M16" s="315">
        <f>County!CV12/County!CX12</f>
        <v>0.10493537015276146</v>
      </c>
      <c r="N16" s="429">
        <f>'Table 9'!L16/'Table 1'!D16</f>
        <v>9.719515295313956E-2</v>
      </c>
      <c r="O16" s="430">
        <f>G16/'Table 1'!D16</f>
        <v>2.4339886450300821</v>
      </c>
      <c r="P16" s="431">
        <f>'Table 6'!L16/G16</f>
        <v>5.09829930196529</v>
      </c>
    </row>
    <row r="17" spans="1:16" x14ac:dyDescent="0.25">
      <c r="A17" s="90" t="s">
        <v>229</v>
      </c>
      <c r="B17" s="90" t="s">
        <v>1660</v>
      </c>
      <c r="C17" s="91">
        <f>County!DK13</f>
        <v>196414</v>
      </c>
      <c r="D17" s="91">
        <f>County!DL13</f>
        <v>376155</v>
      </c>
      <c r="E17" s="91">
        <f>County!DM13</f>
        <v>0</v>
      </c>
      <c r="F17" s="91">
        <f>County!DN13</f>
        <v>0</v>
      </c>
      <c r="G17" s="91">
        <f>County!DO13</f>
        <v>572569</v>
      </c>
      <c r="H17" s="267">
        <f>County!CO13/County!CX13</f>
        <v>0.39246028048269116</v>
      </c>
      <c r="I17" s="267">
        <f>County!CP13/County!$CX13</f>
        <v>0.1030581698737362</v>
      </c>
      <c r="J17" s="267">
        <f>County!CR13/County!CX13</f>
        <v>5.7019638447560916E-2</v>
      </c>
      <c r="K17" s="267">
        <f>County!CS13/County!CX13</f>
        <v>7.8623677957415095E-3</v>
      </c>
      <c r="L17" s="315">
        <f>County!CU13/County!CX13</f>
        <v>0.37974071658202491</v>
      </c>
      <c r="M17" s="315">
        <f>County!CV13/County!CX13</f>
        <v>5.985882681824535E-2</v>
      </c>
      <c r="N17" s="429">
        <f>'Table 9'!L17/'Table 1'!D17</f>
        <v>0.29773160173160174</v>
      </c>
      <c r="O17" s="430">
        <f>G17/'Table 1'!D17</f>
        <v>4.9573073593073591</v>
      </c>
      <c r="P17" s="431">
        <f>'Table 6'!L17/G17</f>
        <v>4.4576653643491007</v>
      </c>
    </row>
    <row r="18" spans="1:16" x14ac:dyDescent="0.25">
      <c r="A18" s="90" t="s">
        <v>282</v>
      </c>
      <c r="B18" s="90" t="s">
        <v>1661</v>
      </c>
      <c r="C18" s="91">
        <f>County!DK14</f>
        <v>206939</v>
      </c>
      <c r="D18" s="91">
        <f>County!DL14</f>
        <v>64005</v>
      </c>
      <c r="E18" s="91">
        <f>County!DM14</f>
        <v>0</v>
      </c>
      <c r="F18" s="91">
        <f>County!DN14</f>
        <v>0</v>
      </c>
      <c r="G18" s="91">
        <f>County!DO14</f>
        <v>270944</v>
      </c>
      <c r="H18" s="267">
        <f>County!CO14/County!CX14</f>
        <v>0.3110825344867898</v>
      </c>
      <c r="I18" s="267">
        <f>County!CP14/County!$CX14</f>
        <v>0.1513132257813109</v>
      </c>
      <c r="J18" s="267">
        <f>County!CR14/County!CX14</f>
        <v>4.6494538895754702E-2</v>
      </c>
      <c r="K18" s="267">
        <f>County!CS14/County!CX14</f>
        <v>4.2864936481957756E-4</v>
      </c>
      <c r="L18" s="315">
        <f>County!CU14/County!CX14</f>
        <v>0.40838037342596611</v>
      </c>
      <c r="M18" s="315">
        <f>County!CV14/County!CX14</f>
        <v>8.2300678045358899E-2</v>
      </c>
      <c r="N18" s="429">
        <f>'Table 9'!L18/'Table 1'!D18</f>
        <v>0.4193379410694798</v>
      </c>
      <c r="O18" s="430">
        <f>G18/'Table 1'!D18</f>
        <v>3.9424372499090579</v>
      </c>
      <c r="P18" s="431">
        <f>'Table 6'!L18/G18</f>
        <v>7.1008289535845046</v>
      </c>
    </row>
    <row r="19" spans="1:16" x14ac:dyDescent="0.25">
      <c r="A19" s="90" t="s">
        <v>298</v>
      </c>
      <c r="B19" s="90" t="s">
        <v>1662</v>
      </c>
      <c r="C19" s="91">
        <f>County!DK15</f>
        <v>152568</v>
      </c>
      <c r="D19" s="91">
        <f>County!DL15</f>
        <v>15189</v>
      </c>
      <c r="E19" s="91">
        <f>County!DM15</f>
        <v>22663</v>
      </c>
      <c r="F19" s="91">
        <f>County!DN15</f>
        <v>0</v>
      </c>
      <c r="G19" s="91">
        <f>County!DO15</f>
        <v>190420</v>
      </c>
      <c r="H19" s="267">
        <f>County!CO15/County!CX15</f>
        <v>0.40484281532391497</v>
      </c>
      <c r="I19" s="267">
        <f>County!CP15/County!$CX15</f>
        <v>0.11993127147766323</v>
      </c>
      <c r="J19" s="267">
        <f>County!CR15/County!CX15</f>
        <v>4.303805523736795E-2</v>
      </c>
      <c r="K19" s="267">
        <f>County!CS15/County!CX15</f>
        <v>1.3363879343260786E-4</v>
      </c>
      <c r="L19" s="315">
        <f>County!CU15/County!CX15</f>
        <v>0.35533918798523612</v>
      </c>
      <c r="M19" s="315">
        <f>County!CV15/County!CX15</f>
        <v>7.6715031182385138E-2</v>
      </c>
      <c r="N19" s="429">
        <f>'Table 9'!L19/'Table 1'!D19</f>
        <v>0.14736275318485931</v>
      </c>
      <c r="O19" s="430">
        <f>G19/'Table 1'!D19</f>
        <v>2.1815140683713685</v>
      </c>
      <c r="P19" s="431">
        <f>'Table 6'!L19/G19</f>
        <v>5.5002363197143156</v>
      </c>
    </row>
    <row r="20" spans="1:16" x14ac:dyDescent="0.25">
      <c r="A20" s="90" t="s">
        <v>311</v>
      </c>
      <c r="B20" s="90" t="s">
        <v>1663</v>
      </c>
      <c r="C20" s="91">
        <f>County!DK16</f>
        <v>78476</v>
      </c>
      <c r="D20" s="91">
        <f>County!DL16</f>
        <v>86009</v>
      </c>
      <c r="E20" s="91">
        <f>County!DM16</f>
        <v>16368</v>
      </c>
      <c r="F20" s="91">
        <f>County!DN16</f>
        <v>0</v>
      </c>
      <c r="G20" s="91">
        <f>County!DO16</f>
        <v>180853</v>
      </c>
      <c r="H20" s="267">
        <f>County!CO16/County!CX16</f>
        <v>0.54004310093773666</v>
      </c>
      <c r="I20" s="267">
        <f>County!CP16/County!$CX16</f>
        <v>0.11042512021019797</v>
      </c>
      <c r="J20" s="267">
        <f>County!CR16/County!CX16</f>
        <v>9.3126500605095752E-3</v>
      </c>
      <c r="K20" s="267">
        <f>County!CS16/County!CX16</f>
        <v>1.7667501504649854E-3</v>
      </c>
      <c r="L20" s="315">
        <f>County!CU16/County!CX16</f>
        <v>0.29752590262812173</v>
      </c>
      <c r="M20" s="315">
        <f>County!CV16/County!CX16</f>
        <v>4.0926476012969108E-2</v>
      </c>
      <c r="N20" s="429">
        <f>'Table 9'!L20/'Table 1'!D20</f>
        <v>6.0764852859522489E-2</v>
      </c>
      <c r="O20" s="430">
        <f>G20/'Table 1'!D20</f>
        <v>3.1380656579677955</v>
      </c>
      <c r="P20" s="431">
        <f>'Table 6'!L20/G20</f>
        <v>7.3602760252802</v>
      </c>
    </row>
    <row r="21" spans="1:16" x14ac:dyDescent="0.25">
      <c r="A21" s="90" t="s">
        <v>345</v>
      </c>
      <c r="B21" s="90" t="s">
        <v>1664</v>
      </c>
      <c r="C21" s="91">
        <f>County!DK17</f>
        <v>286644</v>
      </c>
      <c r="D21" s="91">
        <f>County!DL17</f>
        <v>1314726</v>
      </c>
      <c r="E21" s="91">
        <f>County!DM17</f>
        <v>0</v>
      </c>
      <c r="F21" s="91">
        <f>County!DN17</f>
        <v>11623</v>
      </c>
      <c r="G21" s="91">
        <f>County!DO17</f>
        <v>1612993</v>
      </c>
      <c r="H21" s="267">
        <f>County!CO17/County!CX17</f>
        <v>0.27033081290810246</v>
      </c>
      <c r="I21" s="267">
        <f>County!CP17/County!$CX17</f>
        <v>0.15610794221865007</v>
      </c>
      <c r="J21" s="267">
        <f>County!CR17/County!CX17</f>
        <v>7.8783902260596769E-2</v>
      </c>
      <c r="K21" s="267">
        <f>County!CS17/County!CX17</f>
        <v>6.9911183599582485E-4</v>
      </c>
      <c r="L21" s="315">
        <f>County!CU17/County!CX17</f>
        <v>0.3981741988802856</v>
      </c>
      <c r="M21" s="315">
        <f>County!CV17/County!CX17</f>
        <v>9.5904031896369243E-2</v>
      </c>
      <c r="N21" s="429">
        <f>'Table 9'!L21/'Table 1'!D21</f>
        <v>0.71361827305762238</v>
      </c>
      <c r="O21" s="430">
        <f>G21/'Table 1'!D21</f>
        <v>4.8967161804840877</v>
      </c>
      <c r="P21" s="431">
        <f>'Table 6'!L21/G21</f>
        <v>6.5756559389904359</v>
      </c>
    </row>
    <row r="22" spans="1:16" x14ac:dyDescent="0.25">
      <c r="A22" s="90" t="s">
        <v>363</v>
      </c>
      <c r="B22" s="90" t="s">
        <v>1665</v>
      </c>
      <c r="C22" s="91">
        <f>County!DK18</f>
        <v>170989</v>
      </c>
      <c r="D22" s="91">
        <f>County!DL18</f>
        <v>369189</v>
      </c>
      <c r="E22" s="91">
        <f>County!DM18</f>
        <v>10006</v>
      </c>
      <c r="F22" s="91">
        <f>County!DN18</f>
        <v>1971</v>
      </c>
      <c r="G22" s="91">
        <f>County!DO18</f>
        <v>552155</v>
      </c>
      <c r="H22" s="267">
        <f>County!CO18/County!CX18</f>
        <v>0.46283611025259197</v>
      </c>
      <c r="I22" s="267">
        <f>County!CP18/County!$CX18</f>
        <v>0.11067404680958669</v>
      </c>
      <c r="J22" s="267">
        <f>County!CR18/County!CX18</f>
        <v>5.2732432356494621E-2</v>
      </c>
      <c r="K22" s="267">
        <f>County!CS18/County!CX18</f>
        <v>4.897305498581102E-3</v>
      </c>
      <c r="L22" s="315">
        <f>County!CU18/County!CX18</f>
        <v>0.30294175493804615</v>
      </c>
      <c r="M22" s="315">
        <f>County!CV18/County!CX18</f>
        <v>6.5918350144699503E-2</v>
      </c>
      <c r="N22" s="429">
        <f>'Table 9'!L22/'Table 1'!D22</f>
        <v>0.44892188697143276</v>
      </c>
      <c r="O22" s="430">
        <f>G22/'Table 1'!D22</f>
        <v>3.3575042261057804</v>
      </c>
      <c r="P22" s="431">
        <f>'Table 6'!L22/G22</f>
        <v>6.4178355715333559</v>
      </c>
    </row>
    <row r="23" spans="1:16" x14ac:dyDescent="0.25">
      <c r="A23" s="90" t="s">
        <v>381</v>
      </c>
      <c r="B23" s="90" t="s">
        <v>1666</v>
      </c>
      <c r="C23" s="91">
        <f>County!DK19</f>
        <v>87628</v>
      </c>
      <c r="D23" s="91">
        <f>County!DL19</f>
        <v>5999</v>
      </c>
      <c r="E23" s="91">
        <f>County!DM19</f>
        <v>0</v>
      </c>
      <c r="F23" s="91">
        <f>County!DN19</f>
        <v>0</v>
      </c>
      <c r="G23" s="91">
        <f>County!DO19</f>
        <v>93627</v>
      </c>
      <c r="H23" s="267">
        <f>County!CO19/County!CX19</f>
        <v>0.36353926287334343</v>
      </c>
      <c r="I23" s="267">
        <f>County!CP19/County!$CX19</f>
        <v>0.11754466934792641</v>
      </c>
      <c r="J23" s="267">
        <f>County!CR19/County!CX19</f>
        <v>4.720775367574339E-2</v>
      </c>
      <c r="K23" s="267">
        <f>County!CS19/County!CX19</f>
        <v>5.9866816113931564E-3</v>
      </c>
      <c r="L23" s="315">
        <f>County!CU19/County!CX19</f>
        <v>0.37932353135095931</v>
      </c>
      <c r="M23" s="315">
        <f>County!CV19/County!CX19</f>
        <v>8.6398101140634273E-2</v>
      </c>
      <c r="N23" s="429">
        <f>'Table 9'!L23/'Table 1'!D23</f>
        <v>0.23758318063458386</v>
      </c>
      <c r="O23" s="430">
        <f>G23/'Table 1'!D23</f>
        <v>2.2573777606326551</v>
      </c>
      <c r="P23" s="431">
        <f>'Table 6'!L23/G23</f>
        <v>6.7166522477490469</v>
      </c>
    </row>
    <row r="24" spans="1:16" x14ac:dyDescent="0.25">
      <c r="A24" s="90" t="s">
        <v>394</v>
      </c>
      <c r="B24" s="90" t="s">
        <v>1667</v>
      </c>
      <c r="C24" s="91">
        <f>County!DK20</f>
        <v>30107</v>
      </c>
      <c r="D24" s="91">
        <f>County!DL20</f>
        <v>29689</v>
      </c>
      <c r="E24" s="91">
        <f>County!DM20</f>
        <v>-1</v>
      </c>
      <c r="F24" s="91">
        <f>County!DN20</f>
        <v>-1</v>
      </c>
      <c r="G24" s="91">
        <f>County!DO20</f>
        <v>59796</v>
      </c>
      <c r="H24" s="267">
        <f>County!CO20/County!CX20</f>
        <v>0.44282181682452293</v>
      </c>
      <c r="I24" s="267">
        <f>County!CP20/County!$CX20</f>
        <v>0.12968319880558019</v>
      </c>
      <c r="J24" s="267">
        <f>County!CR20/County!CX20</f>
        <v>9.4713759156440994E-3</v>
      </c>
      <c r="K24" s="267">
        <f>County!CS20/County!CX20</f>
        <v>-2.3328512107497783E-5</v>
      </c>
      <c r="L24" s="315">
        <f>County!CU20/County!CX20</f>
        <v>0.3313115289506835</v>
      </c>
      <c r="M24" s="315">
        <f>County!CV20/County!CX20</f>
        <v>8.6712079503569267E-2</v>
      </c>
      <c r="N24" s="429">
        <f>'Table 9'!L24/'Table 1'!D24</f>
        <v>6.1105012806439811E-2</v>
      </c>
      <c r="O24" s="430">
        <f>G24/'Table 1'!D24</f>
        <v>0.9945115257958288</v>
      </c>
      <c r="P24" s="431">
        <f>'Table 6'!L24/G24</f>
        <v>9.1083015586326841</v>
      </c>
    </row>
    <row r="25" spans="1:16" x14ac:dyDescent="0.25">
      <c r="A25" s="90" t="s">
        <v>411</v>
      </c>
      <c r="B25" s="90" t="s">
        <v>1668</v>
      </c>
      <c r="C25" s="91">
        <f>County!DK21</f>
        <v>692413</v>
      </c>
      <c r="D25" s="91">
        <f>County!DL21</f>
        <v>2455796</v>
      </c>
      <c r="E25" s="91">
        <f>County!DM21</f>
        <v>0</v>
      </c>
      <c r="F25" s="91">
        <f>County!DN21</f>
        <v>26186</v>
      </c>
      <c r="G25" s="91">
        <f>County!DO21</f>
        <v>3174395</v>
      </c>
      <c r="H25" s="267">
        <f>County!CO21/County!CX21</f>
        <v>0.23890231061113432</v>
      </c>
      <c r="I25" s="267">
        <f>County!CP21/County!$CX21</f>
        <v>0.18671777458611286</v>
      </c>
      <c r="J25" s="267">
        <f>County!CR21/County!CX21</f>
        <v>3.9860559658115982E-2</v>
      </c>
      <c r="K25" s="267">
        <f>County!CS21/County!CX21</f>
        <v>2.3631139134320097E-3</v>
      </c>
      <c r="L25" s="315">
        <f>County!CU21/County!CX21</f>
        <v>0.44403516610725624</v>
      </c>
      <c r="M25" s="315">
        <f>County!CV21/County!CX21</f>
        <v>8.8121075123948595E-2</v>
      </c>
      <c r="N25" s="429">
        <f>'Table 9'!L25/'Table 1'!D25</f>
        <v>0.48909103976508517</v>
      </c>
      <c r="O25" s="430">
        <f>G25/'Table 1'!D25</f>
        <v>10.864109435266657</v>
      </c>
      <c r="P25" s="431">
        <f>'Table 6'!L25/G25</f>
        <v>3.2190943471118119</v>
      </c>
    </row>
    <row r="26" spans="1:16" x14ac:dyDescent="0.25">
      <c r="A26" s="90" t="s">
        <v>446</v>
      </c>
      <c r="B26" s="90" t="s">
        <v>1669</v>
      </c>
      <c r="C26" s="91">
        <f>County!DK22</f>
        <v>46785</v>
      </c>
      <c r="D26" s="91">
        <f>County!DL22</f>
        <v>10795</v>
      </c>
      <c r="E26" s="91">
        <f>County!DM22</f>
        <v>0</v>
      </c>
      <c r="F26" s="91">
        <f>County!DN22</f>
        <v>3599</v>
      </c>
      <c r="G26" s="91">
        <f>County!DO22</f>
        <v>61179</v>
      </c>
      <c r="H26" s="267">
        <f>County!CO22/County!CX22</f>
        <v>0.52129567936036081</v>
      </c>
      <c r="I26" s="267">
        <f>County!CP22/County!$CX22</f>
        <v>0.11333777527206874</v>
      </c>
      <c r="J26" s="267">
        <f>County!CR22/County!CX22</f>
        <v>2.038166504365059E-2</v>
      </c>
      <c r="K26" s="267">
        <f>County!CS22/County!CX22</f>
        <v>7.7904771667264621E-3</v>
      </c>
      <c r="L26" s="315">
        <f>County!CU22/County!CX22</f>
        <v>0.26815642458100558</v>
      </c>
      <c r="M26" s="315">
        <f>County!CV22/County!CX22</f>
        <v>6.9037978576187792E-2</v>
      </c>
      <c r="N26" s="429">
        <f>'Table 9'!L26/'Table 1'!D26</f>
        <v>7.2815096516049959E-3</v>
      </c>
      <c r="O26" s="430">
        <f>G26/'Table 1'!D26</f>
        <v>1.1026620766721338</v>
      </c>
      <c r="P26" s="431">
        <f>'Table 6'!L26/G26</f>
        <v>12.247748410402263</v>
      </c>
    </row>
    <row r="27" spans="1:16" x14ac:dyDescent="0.25">
      <c r="A27" s="90" t="s">
        <v>492</v>
      </c>
      <c r="B27" s="90" t="s">
        <v>1670</v>
      </c>
      <c r="C27" s="91">
        <f>County!DK23</f>
        <v>92674</v>
      </c>
      <c r="D27" s="91">
        <f>County!DL23</f>
        <v>1307685</v>
      </c>
      <c r="E27" s="91">
        <f>County!DM23</f>
        <v>19131</v>
      </c>
      <c r="F27" s="91">
        <f>County!DN23</f>
        <v>64420</v>
      </c>
      <c r="G27" s="91">
        <f>County!DO23</f>
        <v>1483910</v>
      </c>
      <c r="H27" s="267">
        <f>County!CO23/County!CX23</f>
        <v>0.4265594049792209</v>
      </c>
      <c r="I27" s="267">
        <f>County!CP23/County!$CX23</f>
        <v>9.4621703499436827E-2</v>
      </c>
      <c r="J27" s="267">
        <f>County!CR23/County!CX23</f>
        <v>4.1720394609080669E-2</v>
      </c>
      <c r="K27" s="267">
        <f>County!CS23/County!CX23</f>
        <v>1.9429448091039733E-3</v>
      </c>
      <c r="L27" s="315">
        <f>County!CU23/County!CX23</f>
        <v>0.35386938284071928</v>
      </c>
      <c r="M27" s="315">
        <f>County!CV23/County!CX23</f>
        <v>8.128616926243834E-2</v>
      </c>
      <c r="N27" s="429">
        <f>'Table 9'!L27/'Table 1'!D27</f>
        <v>0.45559893259537459</v>
      </c>
      <c r="O27" s="430">
        <f>G27/'Table 1'!D27</f>
        <v>4.0739001998638287</v>
      </c>
      <c r="P27" s="431">
        <f>'Table 6'!L27/G27</f>
        <v>5.2949936316892536</v>
      </c>
    </row>
    <row r="28" spans="1:16" x14ac:dyDescent="0.25">
      <c r="A28" s="90" t="s">
        <v>509</v>
      </c>
      <c r="B28" s="90" t="s">
        <v>1671</v>
      </c>
      <c r="C28" s="91">
        <f>County!DK24</f>
        <v>48475</v>
      </c>
      <c r="D28" s="91">
        <f>County!DL24</f>
        <v>95812</v>
      </c>
      <c r="E28" s="91">
        <f>County!DM24</f>
        <v>5975</v>
      </c>
      <c r="F28" s="91">
        <f>County!DN24</f>
        <v>0</v>
      </c>
      <c r="G28" s="91">
        <f>County!DO24</f>
        <v>150262</v>
      </c>
      <c r="H28" s="267">
        <f>County!CO24/County!CX24</f>
        <v>0.39965560126279537</v>
      </c>
      <c r="I28" s="267">
        <f>County!CP24/County!$CX24</f>
        <v>8.2454797665741889E-2</v>
      </c>
      <c r="J28" s="267">
        <f>County!CR24/County!CX24</f>
        <v>3.8438725724672343E-2</v>
      </c>
      <c r="K28" s="267">
        <f>County!CS24/County!CX24</f>
        <v>6.9262412704486753E-3</v>
      </c>
      <c r="L28" s="315">
        <f>County!CU24/County!CX24</f>
        <v>0.38725724672342871</v>
      </c>
      <c r="M28" s="315">
        <f>County!CV24/County!CX24</f>
        <v>8.5267387352913046E-2</v>
      </c>
      <c r="N28" s="429">
        <f>'Table 9'!L28/'Table 1'!D28</f>
        <v>0.10503756425464611</v>
      </c>
      <c r="O28" s="430">
        <f>G28/'Table 1'!D28</f>
        <v>2.3766231712139185</v>
      </c>
      <c r="P28" s="431">
        <f>'Table 6'!L28/G28</f>
        <v>5.7970544781781159</v>
      </c>
    </row>
    <row r="29" spans="1:16" x14ac:dyDescent="0.25">
      <c r="A29" s="90" t="s">
        <v>524</v>
      </c>
      <c r="B29" s="90" t="s">
        <v>539</v>
      </c>
      <c r="C29" s="91">
        <f>County!DK25</f>
        <v>581365</v>
      </c>
      <c r="D29" s="91">
        <f>County!DL25</f>
        <v>352147</v>
      </c>
      <c r="E29" s="91">
        <f>County!DM25</f>
        <v>0</v>
      </c>
      <c r="F29" s="91">
        <f>County!DN25</f>
        <v>0</v>
      </c>
      <c r="G29" s="91">
        <f>County!DO25</f>
        <v>933512</v>
      </c>
      <c r="H29" s="267">
        <f>County!CO25/County!CX25</f>
        <v>0.37644024471686383</v>
      </c>
      <c r="I29" s="267">
        <f>County!CP25/County!$CX25</f>
        <v>0.14378420701142985</v>
      </c>
      <c r="J29" s="267">
        <f>County!CR25/County!CX25</f>
        <v>5.905444719934292E-2</v>
      </c>
      <c r="K29" s="267">
        <f>County!CS25/County!CX25</f>
        <v>0</v>
      </c>
      <c r="L29" s="315">
        <f>County!CU25/County!CX25</f>
        <v>0.33357180689782229</v>
      </c>
      <c r="M29" s="315">
        <f>County!CV25/County!CX25</f>
        <v>8.7149294174541161E-2</v>
      </c>
      <c r="N29" s="429">
        <f>'Table 9'!L29/'Table 1'!D29</f>
        <v>0.3152442641231879</v>
      </c>
      <c r="O29" s="430">
        <f>G29/'Table 1'!D29</f>
        <v>4.4297909697012834</v>
      </c>
      <c r="P29" s="431">
        <f>'Table 6'!L29/G29</f>
        <v>3.8102488237965875</v>
      </c>
    </row>
    <row r="30" spans="1:16" x14ac:dyDescent="0.25">
      <c r="A30" s="90" t="s">
        <v>555</v>
      </c>
      <c r="B30" s="90" t="s">
        <v>1672</v>
      </c>
      <c r="C30" s="91">
        <f>County!DK26</f>
        <v>76178</v>
      </c>
      <c r="D30" s="91">
        <f>County!DL26</f>
        <v>50713</v>
      </c>
      <c r="E30" s="91">
        <f>County!DM26</f>
        <v>0</v>
      </c>
      <c r="F30" s="91">
        <f>County!DN26</f>
        <v>0</v>
      </c>
      <c r="G30" s="91">
        <f>County!DO26</f>
        <v>126891</v>
      </c>
      <c r="H30" s="267">
        <f>County!CO26/County!CX26</f>
        <v>0.37781416291444947</v>
      </c>
      <c r="I30" s="267">
        <f>County!CP26/County!$CX26</f>
        <v>0.11213938671270178</v>
      </c>
      <c r="J30" s="267">
        <f>County!CR26/County!CX26</f>
        <v>6.7673388029685519E-2</v>
      </c>
      <c r="K30" s="267">
        <f>County!CS26/County!CX26</f>
        <v>4.0043424869636406E-3</v>
      </c>
      <c r="L30" s="315">
        <f>County!CU26/County!CX26</f>
        <v>0.36453754293544999</v>
      </c>
      <c r="M30" s="315">
        <f>County!CV26/County!CX26</f>
        <v>7.3831176920749614E-2</v>
      </c>
      <c r="N30" s="429">
        <f>'Table 9'!L30/'Table 1'!D30</f>
        <v>0.19776607462481069</v>
      </c>
      <c r="O30" s="430">
        <f>G30/'Table 1'!D30</f>
        <v>2.1838599752168526</v>
      </c>
      <c r="P30" s="431">
        <f>'Table 6'!L30/G30</f>
        <v>7.3056166315971973</v>
      </c>
    </row>
    <row r="31" spans="1:16" x14ac:dyDescent="0.25">
      <c r="A31" s="90" t="s">
        <v>572</v>
      </c>
      <c r="B31" s="90" t="s">
        <v>1673</v>
      </c>
      <c r="C31" s="91">
        <f>County!DK27</f>
        <v>601381</v>
      </c>
      <c r="D31" s="91">
        <f>County!DL27</f>
        <v>1226212</v>
      </c>
      <c r="E31" s="91">
        <f>County!DM27</f>
        <v>0</v>
      </c>
      <c r="F31" s="91">
        <f>County!DN27</f>
        <v>518</v>
      </c>
      <c r="G31" s="91">
        <f>County!DO27</f>
        <v>1828111</v>
      </c>
      <c r="H31" s="267">
        <f>County!CO27/County!CX27</f>
        <v>0.24884333319037613</v>
      </c>
      <c r="I31" s="267">
        <f>County!CP27/County!$CX27</f>
        <v>0.10789209589569841</v>
      </c>
      <c r="J31" s="267">
        <f>County!CR27/County!CX27</f>
        <v>5.5390487627053224E-2</v>
      </c>
      <c r="K31" s="267">
        <f>County!CS27/County!CX27</f>
        <v>1.5688124544323884E-3</v>
      </c>
      <c r="L31" s="315">
        <f>County!CU27/County!CX27</f>
        <v>0.4854037826478535</v>
      </c>
      <c r="M31" s="315">
        <f>County!CV27/County!CX27</f>
        <v>0.10090148818458636</v>
      </c>
      <c r="N31" s="429">
        <f>'Table 9'!L31/'Table 1'!D31</f>
        <v>0.57953883994144473</v>
      </c>
      <c r="O31" s="430">
        <f>G31/'Table 1'!D31</f>
        <v>4.5281543442129593</v>
      </c>
      <c r="P31" s="431">
        <f>'Table 6'!L31/G31</f>
        <v>4.4594157575770836</v>
      </c>
    </row>
    <row r="32" spans="1:16" x14ac:dyDescent="0.25">
      <c r="A32" s="90" t="s">
        <v>602</v>
      </c>
      <c r="B32" s="90" t="s">
        <v>1674</v>
      </c>
      <c r="C32" s="91">
        <f>County!DK28</f>
        <v>13255</v>
      </c>
      <c r="D32" s="91">
        <f>County!DL28</f>
        <v>68294</v>
      </c>
      <c r="E32" s="91">
        <f>County!DM28</f>
        <v>0</v>
      </c>
      <c r="F32" s="91">
        <f>County!DN28</f>
        <v>2881</v>
      </c>
      <c r="G32" s="91">
        <f>County!DO28</f>
        <v>84430</v>
      </c>
      <c r="H32" s="267">
        <f>County!CO28/County!CX28</f>
        <v>0.78304137810626784</v>
      </c>
      <c r="I32" s="267">
        <f>County!CP28/County!$CX28</f>
        <v>4.1707889580787215E-2</v>
      </c>
      <c r="J32" s="267">
        <f>County!CR28/County!CX28</f>
        <v>3.1620400007759605E-3</v>
      </c>
      <c r="K32" s="267">
        <f>County!CS28/County!CX28</f>
        <v>5.4317251547071719E-4</v>
      </c>
      <c r="L32" s="315">
        <f>County!CU28/County!CX28</f>
        <v>0.14116665696715747</v>
      </c>
      <c r="M32" s="315">
        <f>County!CV28/County!CX28</f>
        <v>3.0378862829540824E-2</v>
      </c>
      <c r="N32" s="429">
        <f>'Table 9'!L32/'Table 1'!D32</f>
        <v>1.1905391819673E-3</v>
      </c>
      <c r="O32" s="430">
        <f>G32/'Table 1'!D32</f>
        <v>2.233716069633314</v>
      </c>
      <c r="P32" s="431">
        <f>'Table 6'!L32/G32</f>
        <v>6.9821982707568404</v>
      </c>
    </row>
    <row r="33" spans="1:16" x14ac:dyDescent="0.25">
      <c r="A33" s="90" t="s">
        <v>618</v>
      </c>
      <c r="B33" s="90" t="s">
        <v>1675</v>
      </c>
      <c r="C33" s="91">
        <f>County!DK29</f>
        <v>123005</v>
      </c>
      <c r="D33" s="91">
        <f>County!DL29</f>
        <v>221460</v>
      </c>
      <c r="E33" s="91">
        <f>County!DM29</f>
        <v>0</v>
      </c>
      <c r="F33" s="91">
        <f>County!DN29</f>
        <v>0</v>
      </c>
      <c r="G33" s="91">
        <f>County!DO29</f>
        <v>344465</v>
      </c>
      <c r="H33" s="267">
        <f>County!CO29/County!CX29</f>
        <v>0.2872265398852652</v>
      </c>
      <c r="I33" s="267">
        <f>County!CP29/County!$CX29</f>
        <v>9.8443886949351772E-2</v>
      </c>
      <c r="J33" s="267">
        <f>County!CR29/County!CX29</f>
        <v>2.9757372677672322E-2</v>
      </c>
      <c r="K33" s="267">
        <f>County!CS29/County!CX29</f>
        <v>3.8315117278644234E-3</v>
      </c>
      <c r="L33" s="315">
        <f>County!CU29/County!CX29</f>
        <v>0.47225487272153122</v>
      </c>
      <c r="M33" s="315">
        <f>County!CV29/County!CX29</f>
        <v>0.10848581603831511</v>
      </c>
      <c r="N33" s="429">
        <f>'Table 9'!L33/'Table 1'!D33</f>
        <v>8.1651157241708419E-2</v>
      </c>
      <c r="O33" s="430">
        <f>G33/'Table 1'!D33</f>
        <v>2.7397200349956257</v>
      </c>
      <c r="P33" s="431">
        <f>'Table 6'!L33/G33</f>
        <v>4.3524421929659036</v>
      </c>
    </row>
    <row r="34" spans="1:16" x14ac:dyDescent="0.25">
      <c r="A34" s="90" t="s">
        <v>643</v>
      </c>
      <c r="B34" s="90" t="s">
        <v>1676</v>
      </c>
      <c r="C34" s="91">
        <f>County!DK30</f>
        <v>293731</v>
      </c>
      <c r="D34" s="91">
        <f>County!DL30</f>
        <v>81971</v>
      </c>
      <c r="E34" s="91">
        <f>County!DM30</f>
        <v>0</v>
      </c>
      <c r="F34" s="91">
        <f>County!DN30</f>
        <v>0</v>
      </c>
      <c r="G34" s="91">
        <f>County!DO30</f>
        <v>375702</v>
      </c>
      <c r="H34" s="267">
        <f>County!CO30/County!CX30</f>
        <v>0.50925323407688905</v>
      </c>
      <c r="I34" s="267">
        <f>County!CP30/County!$CX30</f>
        <v>0.17341246084836495</v>
      </c>
      <c r="J34" s="267">
        <f>County!CR30/County!CX30</f>
        <v>3.7689684791379269E-2</v>
      </c>
      <c r="K34" s="267">
        <f>County!CS30/County!CX30</f>
        <v>1.4749646442298515E-4</v>
      </c>
      <c r="L34" s="315">
        <f>County!CU30/County!CX30</f>
        <v>0.22878870697658277</v>
      </c>
      <c r="M34" s="315">
        <f>County!CV30/County!CX30</f>
        <v>5.0708416842360986E-2</v>
      </c>
      <c r="N34" s="429">
        <f>'Table 9'!L34/'Table 1'!D34</f>
        <v>0.58486472051140825</v>
      </c>
      <c r="O34" s="430">
        <f>G34/'Table 1'!D34</f>
        <v>6.2707926493415451</v>
      </c>
      <c r="P34" s="431">
        <f>'Table 6'!L34/G34</f>
        <v>3.4432475738750394</v>
      </c>
    </row>
    <row r="35" spans="1:16" x14ac:dyDescent="0.25">
      <c r="A35" s="90" t="s">
        <v>655</v>
      </c>
      <c r="B35" s="90" t="s">
        <v>1677</v>
      </c>
      <c r="C35" s="91">
        <f>County!DK31</f>
        <v>624020</v>
      </c>
      <c r="D35" s="91">
        <f>County!DL31</f>
        <v>286616</v>
      </c>
      <c r="E35" s="91">
        <f>County!DM31</f>
        <v>0</v>
      </c>
      <c r="F35" s="91">
        <f>County!DN31</f>
        <v>0</v>
      </c>
      <c r="G35" s="91">
        <f>County!DO31</f>
        <v>910636</v>
      </c>
      <c r="H35" s="267">
        <f>County!CO31/County!CX31</f>
        <v>0.45403874431670505</v>
      </c>
      <c r="I35" s="267">
        <f>County!CP31/County!$CX31</f>
        <v>0.15820299287563153</v>
      </c>
      <c r="J35" s="267">
        <f>County!CR31/County!CX31</f>
        <v>3.7124332869294008E-2</v>
      </c>
      <c r="K35" s="267">
        <f>County!CS31/County!CX31</f>
        <v>4.8973357496608716E-3</v>
      </c>
      <c r="L35" s="315">
        <f>County!CU31/County!CX31</f>
        <v>0.27854642944881386</v>
      </c>
      <c r="M35" s="315">
        <f>County!CV31/County!CX31</f>
        <v>6.7190164739894684E-2</v>
      </c>
      <c r="N35" s="429">
        <f>'Table 9'!L35/'Table 1'!D35</f>
        <v>0.59269412157226975</v>
      </c>
      <c r="O35" s="430">
        <f>G35/'Table 1'!D35</f>
        <v>8.2115476523260327</v>
      </c>
      <c r="P35" s="431">
        <f>'Table 6'!L35/G35</f>
        <v>3.2160775545882219</v>
      </c>
    </row>
    <row r="36" spans="1:16" x14ac:dyDescent="0.25">
      <c r="A36" s="90" t="s">
        <v>697</v>
      </c>
      <c r="B36" s="90" t="s">
        <v>1678</v>
      </c>
      <c r="C36" s="91">
        <f>County!DK32</f>
        <v>358749</v>
      </c>
      <c r="D36" s="91">
        <f>County!DL32</f>
        <v>62670</v>
      </c>
      <c r="E36" s="91">
        <f>County!DM32</f>
        <v>0</v>
      </c>
      <c r="F36" s="91">
        <f>County!DN32</f>
        <v>0</v>
      </c>
      <c r="G36" s="91">
        <f>County!DO32</f>
        <v>421419</v>
      </c>
      <c r="H36" s="267">
        <f>County!CO32/County!CX32</f>
        <v>0.38706136270606184</v>
      </c>
      <c r="I36" s="267">
        <f>County!CP32/County!$CX32</f>
        <v>0.15545874510262558</v>
      </c>
      <c r="J36" s="267">
        <f>County!CR32/County!CX32</f>
        <v>5.2851773686812577E-2</v>
      </c>
      <c r="K36" s="267">
        <f>County!CS32/County!CX32</f>
        <v>4.9013614302193921E-3</v>
      </c>
      <c r="L36" s="315">
        <f>County!CU32/County!CX32</f>
        <v>0.27663719824996941</v>
      </c>
      <c r="M36" s="315">
        <f>County!CV32/County!CX32</f>
        <v>0.12308955882431118</v>
      </c>
      <c r="N36" s="429">
        <f>'Table 9'!L36/'Table 1'!D36</f>
        <v>0.19289417738555895</v>
      </c>
      <c r="O36" s="430">
        <f>G36/'Table 1'!D36</f>
        <v>3.2226955018888703</v>
      </c>
      <c r="P36" s="431">
        <f>'Table 6'!L36/G36</f>
        <v>5.1192115210752247</v>
      </c>
    </row>
    <row r="37" spans="1:16" x14ac:dyDescent="0.25">
      <c r="A37" s="90" t="s">
        <v>951</v>
      </c>
      <c r="B37" s="90" t="s">
        <v>1679</v>
      </c>
      <c r="C37" s="91">
        <f>County!DK33</f>
        <v>155138</v>
      </c>
      <c r="D37" s="91">
        <f>County!DL33</f>
        <v>237240</v>
      </c>
      <c r="E37" s="91">
        <f>County!DM33</f>
        <v>0</v>
      </c>
      <c r="F37" s="91">
        <f>County!DN33</f>
        <v>15932</v>
      </c>
      <c r="G37" s="91">
        <f>County!DO33</f>
        <v>408310</v>
      </c>
      <c r="H37" s="267">
        <f>County!CO33/County!CX33</f>
        <v>0.33337543226582467</v>
      </c>
      <c r="I37" s="267">
        <f>County!CP33/County!$CX33</f>
        <v>9.752819124943618E-2</v>
      </c>
      <c r="J37" s="267">
        <f>County!CR33/County!CX33</f>
        <v>4.457074124191851E-2</v>
      </c>
      <c r="K37" s="267">
        <f>County!CS33/County!CX33</f>
        <v>2.277251541121636E-2</v>
      </c>
      <c r="L37" s="315">
        <f>County!CU33/County!CX33</f>
        <v>0.39761840324763192</v>
      </c>
      <c r="M37" s="315">
        <f>County!CV33/County!CX33</f>
        <v>0.10413471658397233</v>
      </c>
      <c r="N37" s="429">
        <f>'Table 9'!L37/'Table 1'!D37</f>
        <v>5.6396072158535503E-2</v>
      </c>
      <c r="O37" s="430">
        <f>G37/'Table 1'!D37</f>
        <v>2.2677841464498356</v>
      </c>
      <c r="P37" s="431">
        <f>'Table 6'!L37/G37</f>
        <v>3.9275966789939019</v>
      </c>
    </row>
    <row r="38" spans="1:16" x14ac:dyDescent="0.25">
      <c r="A38" s="90" t="s">
        <v>724</v>
      </c>
      <c r="B38" s="90" t="s">
        <v>1680</v>
      </c>
      <c r="C38" s="91">
        <f>County!DK34</f>
        <v>138746</v>
      </c>
      <c r="D38" s="91">
        <f>County!DL34</f>
        <v>2853</v>
      </c>
      <c r="E38" s="91">
        <f>County!DM34</f>
        <v>0</v>
      </c>
      <c r="F38" s="91">
        <f>County!DN34</f>
        <v>2794</v>
      </c>
      <c r="G38" s="91">
        <f>County!DO34</f>
        <v>144393</v>
      </c>
      <c r="H38" s="267">
        <f>County!CO34/County!CX34</f>
        <v>0.49089378193520111</v>
      </c>
      <c r="I38" s="267">
        <f>County!CP34/County!$CX34</f>
        <v>0.12768313360015687</v>
      </c>
      <c r="J38" s="267">
        <f>County!CR34/County!CX34</f>
        <v>1.7762603951602671E-3</v>
      </c>
      <c r="K38" s="267">
        <f>County!CS34/County!CX34</f>
        <v>3.4602475230394816E-5</v>
      </c>
      <c r="L38" s="315">
        <f>County!CU34/County!CX34</f>
        <v>0.28660076817495012</v>
      </c>
      <c r="M38" s="315">
        <f>County!CV34/County!CX34</f>
        <v>9.3011453419301254E-2</v>
      </c>
      <c r="N38" s="429">
        <f>'Table 9'!L38/'Table 1'!D38</f>
        <v>0.20905835050849747</v>
      </c>
      <c r="O38" s="430">
        <f>G38/'Table 1'!D38</f>
        <v>2.4393181741392707</v>
      </c>
      <c r="P38" s="431">
        <f>'Table 6'!L38/G38</f>
        <v>4.2674852659062417</v>
      </c>
    </row>
    <row r="39" spans="1:16" x14ac:dyDescent="0.25">
      <c r="A39" s="90" t="s">
        <v>737</v>
      </c>
      <c r="B39" s="90" t="s">
        <v>1681</v>
      </c>
      <c r="C39" s="91">
        <f>County!DK35</f>
        <v>141490</v>
      </c>
      <c r="D39" s="91">
        <f>County!DL35</f>
        <v>83588</v>
      </c>
      <c r="E39" s="91">
        <f>County!DM35</f>
        <v>1</v>
      </c>
      <c r="F39" s="91">
        <f>County!DN35</f>
        <v>20596</v>
      </c>
      <c r="G39" s="91">
        <f>County!DO35</f>
        <v>245675</v>
      </c>
      <c r="H39" s="267">
        <f>County!CO35/County!CX35</f>
        <v>0.40618916784391373</v>
      </c>
      <c r="I39" s="267">
        <f>County!CP35/County!$CX35</f>
        <v>0.11225375143216276</v>
      </c>
      <c r="J39" s="267">
        <f>County!CR35/County!CX35</f>
        <v>5.0534488703990035E-2</v>
      </c>
      <c r="K39" s="267">
        <f>County!CS35/County!CX35</f>
        <v>0</v>
      </c>
      <c r="L39" s="315">
        <f>County!CU35/County!CX35</f>
        <v>0.33188912001245841</v>
      </c>
      <c r="M39" s="315">
        <f>County!CV35/County!CX35</f>
        <v>9.9133472007475049E-2</v>
      </c>
      <c r="N39" s="429">
        <f>'Table 9'!L39/'Table 1'!D39</f>
        <v>0.18822473255031047</v>
      </c>
      <c r="O39" s="430">
        <f>G39/'Table 1'!D39</f>
        <v>3.0632029126455698</v>
      </c>
      <c r="P39" s="431">
        <f>'Table 6'!L39/G39</f>
        <v>5.0517635087005193</v>
      </c>
    </row>
    <row r="40" spans="1:16" x14ac:dyDescent="0.25">
      <c r="A40" s="90" t="s">
        <v>754</v>
      </c>
      <c r="B40" s="90" t="s">
        <v>1682</v>
      </c>
      <c r="C40" s="91">
        <f>County!DK36</f>
        <v>64152</v>
      </c>
      <c r="D40" s="91">
        <f>County!DL36</f>
        <v>59716</v>
      </c>
      <c r="E40" s="91">
        <f>County!DM36</f>
        <v>0</v>
      </c>
      <c r="F40" s="91">
        <f>County!DN36</f>
        <v>0</v>
      </c>
      <c r="G40" s="91">
        <f>County!DO36</f>
        <v>123868</v>
      </c>
      <c r="H40" s="267">
        <f>County!CO36/County!CX36</f>
        <v>0.51630143489379943</v>
      </c>
      <c r="I40" s="267">
        <f>County!CP36/County!$CX36</f>
        <v>0.14837445062097057</v>
      </c>
      <c r="J40" s="267">
        <f>County!CR36/County!CX36</f>
        <v>4.3582793525367147E-2</v>
      </c>
      <c r="K40" s="267">
        <f>County!CS36/County!CX36</f>
        <v>4.8850706727308927E-3</v>
      </c>
      <c r="L40" s="315">
        <f>County!CU36/County!CX36</f>
        <v>0.24635151069662026</v>
      </c>
      <c r="M40" s="315">
        <f>County!CV36/County!CX36</f>
        <v>4.0504739590511631E-2</v>
      </c>
      <c r="N40" s="429">
        <f>'Table 9'!L40/'Table 1'!D40</f>
        <v>3.8361749444032617E-2</v>
      </c>
      <c r="O40" s="430">
        <f>G40/'Table 1'!D40</f>
        <v>5.7388806523350633</v>
      </c>
      <c r="P40" s="431">
        <f>'Table 6'!L40/G40</f>
        <v>3.7444860658119934</v>
      </c>
    </row>
    <row r="41" spans="1:16" x14ac:dyDescent="0.25">
      <c r="A41" s="90" t="s">
        <v>767</v>
      </c>
      <c r="B41" s="90" t="s">
        <v>1683</v>
      </c>
      <c r="C41" s="91">
        <f>County!DK37</f>
        <v>120007</v>
      </c>
      <c r="D41" s="91">
        <f>County!DL37</f>
        <v>25636</v>
      </c>
      <c r="E41" s="91">
        <f>County!DM37</f>
        <v>0</v>
      </c>
      <c r="F41" s="91">
        <f>County!DN37</f>
        <v>0</v>
      </c>
      <c r="G41" s="91">
        <f>County!DO37</f>
        <v>145643</v>
      </c>
      <c r="H41" s="267">
        <f>County!CO37/County!CX37</f>
        <v>0.48621374807912537</v>
      </c>
      <c r="I41" s="267">
        <f>County!CP37/County!$CX37</f>
        <v>0.1742245539166267</v>
      </c>
      <c r="J41" s="267">
        <f>County!CR37/County!CX37</f>
        <v>5.583016042362015E-2</v>
      </c>
      <c r="K41" s="267">
        <f>County!CS37/County!CX37</f>
        <v>6.6166178903168341E-3</v>
      </c>
      <c r="L41" s="315">
        <f>County!CU37/County!CX37</f>
        <v>0.23084753393953036</v>
      </c>
      <c r="M41" s="315">
        <f>County!CV37/County!CX37</f>
        <v>4.6267385750780585E-2</v>
      </c>
      <c r="N41" s="429">
        <f>'Table 9'!L41/'Table 1'!D41</f>
        <v>0.25507502206531335</v>
      </c>
      <c r="O41" s="430">
        <f>G41/'Table 1'!D41</f>
        <v>3.213658428949691</v>
      </c>
      <c r="P41" s="431">
        <f>'Table 6'!L41/G41</f>
        <v>4.8532507569879773</v>
      </c>
    </row>
    <row r="42" spans="1:16" x14ac:dyDescent="0.25">
      <c r="A42" s="90" t="s">
        <v>264</v>
      </c>
      <c r="B42" s="90" t="s">
        <v>1684</v>
      </c>
      <c r="C42" s="91">
        <f>County!DK38</f>
        <v>713068</v>
      </c>
      <c r="D42" s="91">
        <f>County!DL38</f>
        <v>5391815</v>
      </c>
      <c r="E42" s="91">
        <f>County!DM38</f>
        <v>0</v>
      </c>
      <c r="F42" s="91">
        <f>County!DN38</f>
        <v>5248</v>
      </c>
      <c r="G42" s="91">
        <f>County!DO38</f>
        <v>6110131</v>
      </c>
      <c r="H42" s="267">
        <f>County!CO38/County!CX38</f>
        <v>0.22147461104106592</v>
      </c>
      <c r="I42" s="267">
        <f>County!CP38/County!$CX38</f>
        <v>0.15762470327515896</v>
      </c>
      <c r="J42" s="267">
        <f>County!CR38/County!CX38</f>
        <v>5.4880325634639106E-2</v>
      </c>
      <c r="K42" s="267">
        <f>County!CS38/County!CX38</f>
        <v>7.1662922770618859E-3</v>
      </c>
      <c r="L42" s="315">
        <f>County!CU38/County!CX38</f>
        <v>0.46289206607215483</v>
      </c>
      <c r="M42" s="315">
        <f>County!CV38/County!CX38</f>
        <v>9.5962001699919336E-2</v>
      </c>
      <c r="N42" s="429">
        <f>'Table 9'!L42/'Table 1'!D42</f>
        <v>0.40886143788140333</v>
      </c>
      <c r="O42" s="430">
        <f>G42/'Table 1'!D42</f>
        <v>6.0305339819719519</v>
      </c>
      <c r="P42" s="431">
        <f>'Table 6'!L42/G42</f>
        <v>6.03674274741409</v>
      </c>
    </row>
    <row r="43" spans="1:16" x14ac:dyDescent="0.25">
      <c r="A43" s="90" t="s">
        <v>589</v>
      </c>
      <c r="B43" s="90" t="s">
        <v>1685</v>
      </c>
      <c r="C43" s="91">
        <f>County!DK39</f>
        <v>232526</v>
      </c>
      <c r="D43" s="91">
        <f>County!DL39</f>
        <v>3947</v>
      </c>
      <c r="E43" s="91">
        <f>County!DM39</f>
        <v>0</v>
      </c>
      <c r="F43" s="91">
        <f>County!DN39</f>
        <v>0</v>
      </c>
      <c r="G43" s="91">
        <f>County!DO39</f>
        <v>236473</v>
      </c>
      <c r="H43" s="267">
        <f>County!CO39/County!CX39</f>
        <v>0.31063741602721667</v>
      </c>
      <c r="I43" s="267">
        <f>County!CP39/County!$CX39</f>
        <v>0.13301519137447687</v>
      </c>
      <c r="J43" s="267">
        <f>County!CR39/County!CX39</f>
        <v>5.629270595278528E-2</v>
      </c>
      <c r="K43" s="267">
        <f>County!CS39/County!CX39</f>
        <v>4.6224606687888924E-3</v>
      </c>
      <c r="L43" s="315">
        <f>County!CU39/County!CX39</f>
        <v>0.42355670429491643</v>
      </c>
      <c r="M43" s="315">
        <f>County!CV39/County!CX39</f>
        <v>7.1875521681815824E-2</v>
      </c>
      <c r="N43" s="429">
        <f>'Table 9'!L43/'Table 1'!D43</f>
        <v>0.20150684470754432</v>
      </c>
      <c r="O43" s="430">
        <f>G43/'Table 1'!D43</f>
        <v>2.6512506586839772</v>
      </c>
      <c r="P43" s="431">
        <f>'Table 6'!L43/G43</f>
        <v>8.2053849699542862</v>
      </c>
    </row>
    <row r="44" spans="1:16" x14ac:dyDescent="0.25">
      <c r="A44" s="90" t="s">
        <v>827</v>
      </c>
      <c r="B44" s="90" t="s">
        <v>1686</v>
      </c>
      <c r="C44" s="91">
        <f>County!DK40</f>
        <v>318306</v>
      </c>
      <c r="D44" s="91">
        <f>County!DL40</f>
        <v>905640</v>
      </c>
      <c r="E44" s="91">
        <f>County!DM40</f>
        <v>0</v>
      </c>
      <c r="F44" s="91">
        <f>County!DN40</f>
        <v>133559</v>
      </c>
      <c r="G44" s="91">
        <f>County!DO40</f>
        <v>1357505</v>
      </c>
      <c r="H44" s="267">
        <f>County!CO40/County!CX40</f>
        <v>0.35373384994374185</v>
      </c>
      <c r="I44" s="267">
        <f>County!CP40/County!$CX40</f>
        <v>0.16544194371537696</v>
      </c>
      <c r="J44" s="267">
        <f>County!CR40/County!CX40</f>
        <v>3.8732530445085116E-2</v>
      </c>
      <c r="K44" s="267">
        <f>County!CS40/County!CX40</f>
        <v>1.1317875507786145E-3</v>
      </c>
      <c r="L44" s="315">
        <f>County!CU40/County!CX40</f>
        <v>0.36807387425785104</v>
      </c>
      <c r="M44" s="315">
        <f>County!CV40/County!CX40</f>
        <v>7.2886014087166412E-2</v>
      </c>
      <c r="N44" s="429">
        <f>'Table 9'!L44/'Table 1'!D44</f>
        <v>0.44983982853587151</v>
      </c>
      <c r="O44" s="430">
        <f>G44/'Table 1'!D44</f>
        <v>6.2570809614897103</v>
      </c>
      <c r="P44" s="431">
        <f>'Table 6'!L44/G44</f>
        <v>3.298264831437085</v>
      </c>
    </row>
    <row r="45" spans="1:16" x14ac:dyDescent="0.25">
      <c r="A45" s="90" t="s">
        <v>863</v>
      </c>
      <c r="B45" s="90" t="s">
        <v>1687</v>
      </c>
      <c r="C45" s="91">
        <f>County!DK41</f>
        <v>336249</v>
      </c>
      <c r="D45" s="91">
        <f>County!DL41</f>
        <v>258651</v>
      </c>
      <c r="E45" s="91">
        <f>County!DM41</f>
        <v>0</v>
      </c>
      <c r="F45" s="91">
        <f>County!DN41</f>
        <v>0</v>
      </c>
      <c r="G45" s="91">
        <f>County!DO41</f>
        <v>594900</v>
      </c>
      <c r="H45" s="267">
        <f>County!CO41/County!CX41</f>
        <v>0.32059093921706966</v>
      </c>
      <c r="I45" s="267">
        <f>County!CP41/County!$CX41</f>
        <v>9.677710550008671E-2</v>
      </c>
      <c r="J45" s="267">
        <f>County!CR41/County!CX41</f>
        <v>6.0431350470475605E-2</v>
      </c>
      <c r="K45" s="267">
        <f>County!CS41/County!CX41</f>
        <v>7.0719812237354405E-3</v>
      </c>
      <c r="L45" s="315">
        <f>County!CU41/County!CX41</f>
        <v>0.41462429654335242</v>
      </c>
      <c r="M45" s="315">
        <f>County!CV41/County!CX41</f>
        <v>0.10050432704528016</v>
      </c>
      <c r="N45" s="429">
        <f>'Table 9'!L45/'Table 1'!D45</f>
        <v>0.24569884681476575</v>
      </c>
      <c r="O45" s="430">
        <f>G45/'Table 1'!D45</f>
        <v>3.0791287965052483</v>
      </c>
      <c r="P45" s="431">
        <f>'Table 6'!L45/G45</f>
        <v>3.4626374180534545</v>
      </c>
    </row>
    <row r="46" spans="1:16" x14ac:dyDescent="0.25">
      <c r="A46" s="90" t="s">
        <v>876</v>
      </c>
      <c r="B46" s="90" t="s">
        <v>891</v>
      </c>
      <c r="C46" s="91">
        <f>County!DK42</f>
        <v>412416</v>
      </c>
      <c r="D46" s="91">
        <f>County!DL42</f>
        <v>29951</v>
      </c>
      <c r="E46" s="91">
        <f>County!DM42</f>
        <v>0</v>
      </c>
      <c r="F46" s="91">
        <f>County!DN42</f>
        <v>0</v>
      </c>
      <c r="G46" s="91">
        <f>County!DO42</f>
        <v>442367</v>
      </c>
      <c r="H46" s="267">
        <f>County!CO42/County!CX42</f>
        <v>0.18665703865077229</v>
      </c>
      <c r="I46" s="267">
        <f>County!CP42/County!$CX42</f>
        <v>0.12630651359753262</v>
      </c>
      <c r="J46" s="267">
        <f>County!CR42/County!CX42</f>
        <v>3.1494015127408022E-2</v>
      </c>
      <c r="K46" s="267">
        <f>County!CS42/County!CX42</f>
        <v>1.5779134947249897E-2</v>
      </c>
      <c r="L46" s="315">
        <f>County!CU42/County!CX42</f>
        <v>0.45206594374954101</v>
      </c>
      <c r="M46" s="315">
        <f>County!CV42/County!CX42</f>
        <v>0.18769735392749615</v>
      </c>
      <c r="N46" s="429">
        <f>'Table 9'!L46/'Table 1'!D46</f>
        <v>0.11905712147667748</v>
      </c>
      <c r="O46" s="430">
        <f>G46/'Table 1'!D46</f>
        <v>5.5171738588176602</v>
      </c>
      <c r="P46" s="431">
        <f>'Table 6'!L46/G46</f>
        <v>4.3964377993837696</v>
      </c>
    </row>
    <row r="47" spans="1:16" x14ac:dyDescent="0.25">
      <c r="A47" s="90" t="s">
        <v>893</v>
      </c>
      <c r="B47" s="90" t="s">
        <v>1688</v>
      </c>
      <c r="C47" s="91">
        <f>County!DK43</f>
        <v>125980</v>
      </c>
      <c r="D47" s="91">
        <f>County!DL43</f>
        <v>94858</v>
      </c>
      <c r="E47" s="91">
        <f>County!DM43</f>
        <v>0</v>
      </c>
      <c r="F47" s="91">
        <f>County!DN43</f>
        <v>463</v>
      </c>
      <c r="G47" s="91">
        <f>County!DO43</f>
        <v>221301</v>
      </c>
      <c r="H47" s="267">
        <f>County!CO43/County!CX43</f>
        <v>0.36283992035567192</v>
      </c>
      <c r="I47" s="267">
        <f>County!CP43/County!$CX43</f>
        <v>0.15217521752175217</v>
      </c>
      <c r="J47" s="267">
        <f>County!CR43/County!CX43</f>
        <v>5.1752447972069932E-2</v>
      </c>
      <c r="K47" s="267">
        <f>County!CS43/County!CX43</f>
        <v>0</v>
      </c>
      <c r="L47" s="315">
        <f>County!CU43/County!CX43</f>
        <v>0.33963396339633961</v>
      </c>
      <c r="M47" s="315">
        <f>County!CV43/County!CX43</f>
        <v>9.3598450754166326E-2</v>
      </c>
      <c r="N47" s="429">
        <f>'Table 9'!L47/'Table 1'!D47</f>
        <v>0.11227070914333222</v>
      </c>
      <c r="O47" s="430">
        <f>G47/'Table 1'!D47</f>
        <v>3.9145454867068792</v>
      </c>
      <c r="P47" s="431">
        <f>'Table 6'!L47/G47</f>
        <v>3.4656689305516015</v>
      </c>
    </row>
    <row r="48" spans="1:16" x14ac:dyDescent="0.25">
      <c r="A48" s="90" t="s">
        <v>906</v>
      </c>
      <c r="B48" s="90" t="s">
        <v>1689</v>
      </c>
      <c r="C48" s="91">
        <f>County!DK44</f>
        <v>149789</v>
      </c>
      <c r="D48" s="91">
        <f>County!DL44</f>
        <v>0</v>
      </c>
      <c r="E48" s="91">
        <f>County!DM44</f>
        <v>0</v>
      </c>
      <c r="F48" s="91">
        <f>County!DN44</f>
        <v>10508</v>
      </c>
      <c r="G48" s="91">
        <f>County!DO44</f>
        <v>160297</v>
      </c>
      <c r="H48" s="267">
        <f>County!CO44/County!CX44</f>
        <v>0.33125839130965457</v>
      </c>
      <c r="I48" s="267">
        <f>County!CP44/County!$CX44</f>
        <v>5.4695184554964422E-2</v>
      </c>
      <c r="J48" s="267">
        <f>County!CR44/County!CX44</f>
        <v>1.5501037471011839E-2</v>
      </c>
      <c r="K48" s="267">
        <f>County!CS44/County!CX44</f>
        <v>3.2236988533970892E-3</v>
      </c>
      <c r="L48" s="315">
        <f>County!CU44/County!CX44</f>
        <v>0.4977491545867706</v>
      </c>
      <c r="M48" s="315">
        <f>County!CV44/County!CX44</f>
        <v>9.7572533224201438E-2</v>
      </c>
      <c r="N48" s="429">
        <f>'Table 9'!L48/'Table 1'!D48</f>
        <v>0.17934547306761747</v>
      </c>
      <c r="O48" s="430">
        <f>G48/'Table 1'!D48</f>
        <v>4.0824398319113717</v>
      </c>
      <c r="P48" s="431">
        <f>'Table 6'!L48/G48</f>
        <v>3.1331715503097377</v>
      </c>
    </row>
    <row r="49" spans="1:16" x14ac:dyDescent="0.25">
      <c r="A49" s="90" t="s">
        <v>1100</v>
      </c>
      <c r="B49" s="90" t="s">
        <v>1690</v>
      </c>
      <c r="C49" s="91">
        <f>County!DK45</f>
        <v>341388</v>
      </c>
      <c r="D49" s="91">
        <f>County!DL45</f>
        <v>115356</v>
      </c>
      <c r="E49" s="91">
        <f>County!DM45</f>
        <v>19628</v>
      </c>
      <c r="F49" s="91">
        <f>County!DN45</f>
        <v>1275</v>
      </c>
      <c r="G49" s="91">
        <f>County!DO45</f>
        <v>477647</v>
      </c>
      <c r="H49" s="267">
        <f>County!CO45/County!CX45</f>
        <v>0.30958869337828904</v>
      </c>
      <c r="I49" s="267">
        <f>County!CP45/County!$CX45</f>
        <v>0.12434027145853888</v>
      </c>
      <c r="J49" s="267">
        <f>County!CR45/County!CX45</f>
        <v>3.193277713388059E-2</v>
      </c>
      <c r="K49" s="267">
        <f>County!CS45/County!CX45</f>
        <v>3.572831157386565E-3</v>
      </c>
      <c r="L49" s="315">
        <f>County!CU45/County!CX45</f>
        <v>0.43444142185269974</v>
      </c>
      <c r="M49" s="315">
        <f>County!CV45/County!CX45</f>
        <v>9.6124005019205164E-2</v>
      </c>
      <c r="N49" s="429">
        <f>'Table 9'!L49/'Table 1'!D49</f>
        <v>0.11053561958635319</v>
      </c>
      <c r="O49" s="430">
        <f>G49/'Table 1'!D49</f>
        <v>2.8144894231335806</v>
      </c>
      <c r="P49" s="431">
        <f>'Table 6'!L49/G49</f>
        <v>4.5377527755853171</v>
      </c>
    </row>
    <row r="50" spans="1:16" x14ac:dyDescent="0.25">
      <c r="A50" s="90" t="s">
        <v>937</v>
      </c>
      <c r="B50" s="90" t="s">
        <v>1691</v>
      </c>
      <c r="C50" s="91">
        <f>County!DK46</f>
        <v>121959</v>
      </c>
      <c r="D50" s="91">
        <f>County!DL46</f>
        <v>13647</v>
      </c>
      <c r="E50" s="91">
        <f>County!DM46</f>
        <v>7685</v>
      </c>
      <c r="F50" s="91">
        <f>County!DN46</f>
        <v>0</v>
      </c>
      <c r="G50" s="91">
        <f>County!DO46</f>
        <v>143291</v>
      </c>
      <c r="H50" s="267">
        <f>County!CO46/County!CX46</f>
        <v>0.47390931357312477</v>
      </c>
      <c r="I50" s="267">
        <f>County!CP46/County!$CX46</f>
        <v>0.20899901779164751</v>
      </c>
      <c r="J50" s="267">
        <f>County!CR46/County!CX46</f>
        <v>3.7522845668958485E-2</v>
      </c>
      <c r="K50" s="267">
        <f>County!CS46/County!CX46</f>
        <v>4.4758861632952472E-3</v>
      </c>
      <c r="L50" s="315">
        <f>County!CU46/County!CX46</f>
        <v>0.23074436473499024</v>
      </c>
      <c r="M50" s="315">
        <f>County!CV46/County!CX46</f>
        <v>4.4348572067983739E-2</v>
      </c>
      <c r="N50" s="429">
        <f>'Table 9'!L50/'Table 1'!D50</f>
        <v>0.2912729026036644</v>
      </c>
      <c r="O50" s="430">
        <f>G50/'Table 1'!D50</f>
        <v>6.9089199614271939</v>
      </c>
      <c r="P50" s="431">
        <f>'Table 6'!L50/G50</f>
        <v>3.6220697740960701</v>
      </c>
    </row>
    <row r="51" spans="1:16" x14ac:dyDescent="0.25">
      <c r="A51" s="90" t="s">
        <v>964</v>
      </c>
      <c r="B51" s="90" t="s">
        <v>1692</v>
      </c>
      <c r="C51" s="91">
        <f>County!DK47</f>
        <v>222746</v>
      </c>
      <c r="D51" s="91">
        <f>County!DL47</f>
        <v>310327</v>
      </c>
      <c r="E51" s="91">
        <f>County!DM47</f>
        <v>0</v>
      </c>
      <c r="F51" s="91">
        <f>County!DN47</f>
        <v>16424</v>
      </c>
      <c r="G51" s="91">
        <f>County!DO47</f>
        <v>549497</v>
      </c>
      <c r="H51" s="267">
        <f>County!CO47/County!CX47</f>
        <v>0.38199727803155864</v>
      </c>
      <c r="I51" s="267">
        <f>County!CP47/County!$CX47</f>
        <v>0.13994421312204391</v>
      </c>
      <c r="J51" s="267">
        <f>County!CR47/County!CX47</f>
        <v>6.1344005605637977E-2</v>
      </c>
      <c r="K51" s="267">
        <f>County!CS47/County!CX47</f>
        <v>5.4843621565536108E-3</v>
      </c>
      <c r="L51" s="315">
        <f>County!CU47/County!CX47</f>
        <v>0.34031073560523373</v>
      </c>
      <c r="M51" s="315">
        <f>County!CV47/County!CX47</f>
        <v>7.0919405478972117E-2</v>
      </c>
      <c r="N51" s="429">
        <f>'Table 9'!L51/'Table 1'!D51</f>
        <v>0.16755079361751202</v>
      </c>
      <c r="O51" s="430">
        <f>G51/'Table 1'!D51</f>
        <v>3.8405146807008714</v>
      </c>
      <c r="P51" s="431">
        <f>'Table 6'!L51/G51</f>
        <v>4.7212104888652711</v>
      </c>
    </row>
    <row r="52" spans="1:16" x14ac:dyDescent="0.25">
      <c r="A52" s="90" t="s">
        <v>993</v>
      </c>
      <c r="B52" s="90" t="s">
        <v>1693</v>
      </c>
      <c r="C52" s="91">
        <f>County!DK48</f>
        <v>65418</v>
      </c>
      <c r="D52" s="91">
        <f>County!DL48</f>
        <v>50586</v>
      </c>
      <c r="E52" s="91">
        <f>County!DM48</f>
        <v>11470</v>
      </c>
      <c r="F52" s="91">
        <f>County!DN48</f>
        <v>0</v>
      </c>
      <c r="G52" s="91">
        <f>County!DO48</f>
        <v>127474</v>
      </c>
      <c r="H52" s="267">
        <f>County!CO48/County!CX48</f>
        <v>0.40017138758744025</v>
      </c>
      <c r="I52" s="267">
        <f>County!CP48/County!$CX48</f>
        <v>0.11531403981035591</v>
      </c>
      <c r="J52" s="267">
        <f>County!CR48/County!CX48</f>
        <v>5.0205385668644457E-2</v>
      </c>
      <c r="K52" s="267">
        <f>County!CS48/County!CX48</f>
        <v>1.2947214485976956E-3</v>
      </c>
      <c r="L52" s="315">
        <f>County!CU48/County!CX48</f>
        <v>0.38292085432986522</v>
      </c>
      <c r="M52" s="315">
        <f>County!CV48/County!CX48</f>
        <v>5.0093611155096453E-2</v>
      </c>
      <c r="N52" s="429">
        <f>'Table 9'!L52/'Table 1'!D52</f>
        <v>2.7252240448613803E-3</v>
      </c>
      <c r="O52" s="430">
        <f>G52/'Table 1'!D52</f>
        <v>0.95438244476554834</v>
      </c>
      <c r="P52" s="431">
        <f>'Table 6'!L52/G52</f>
        <v>9.1964086794169795</v>
      </c>
    </row>
    <row r="53" spans="1:16" x14ac:dyDescent="0.25">
      <c r="A53" s="90" t="s">
        <v>1005</v>
      </c>
      <c r="B53" s="90" t="s">
        <v>1694</v>
      </c>
      <c r="C53" s="91">
        <f>County!DK49</f>
        <v>60285</v>
      </c>
      <c r="D53" s="91">
        <f>County!DL49</f>
        <v>431094</v>
      </c>
      <c r="E53" s="91">
        <f>County!DM49</f>
        <v>60469</v>
      </c>
      <c r="F53" s="91">
        <f>County!DN49</f>
        <v>0</v>
      </c>
      <c r="G53" s="91">
        <f>County!DO49</f>
        <v>551848</v>
      </c>
      <c r="H53" s="267">
        <f>County!CO49/County!CX49</f>
        <v>0.34434140120039314</v>
      </c>
      <c r="I53" s="267">
        <f>County!CP49/County!$CX49</f>
        <v>0.10786230712014852</v>
      </c>
      <c r="J53" s="267">
        <f>County!CR49/County!CX49</f>
        <v>4.1117482347462916E-2</v>
      </c>
      <c r="K53" s="267">
        <f>County!CS49/County!CX49</f>
        <v>1.8172789852907542E-3</v>
      </c>
      <c r="L53" s="315">
        <f>County!CU49/County!CX49</f>
        <v>0.28493780661431861</v>
      </c>
      <c r="M53" s="315">
        <f>County!CV49/County!CX49</f>
        <v>0.21992372373238608</v>
      </c>
      <c r="N53" s="429">
        <f>'Table 9'!L53/'Table 1'!D53</f>
        <v>2.2594901829419839E-2</v>
      </c>
      <c r="O53" s="430">
        <f>G53/'Table 1'!D53</f>
        <v>5.9631522643527877</v>
      </c>
      <c r="P53" s="431">
        <f>'Table 6'!L53/G53</f>
        <v>3.2790279207317958</v>
      </c>
    </row>
    <row r="54" spans="1:16" x14ac:dyDescent="0.25">
      <c r="A54" s="90" t="s">
        <v>1023</v>
      </c>
      <c r="B54" s="90" t="s">
        <v>1695</v>
      </c>
      <c r="C54" s="91">
        <f>County!DK50</f>
        <v>363155</v>
      </c>
      <c r="D54" s="91">
        <f>County!DL50</f>
        <v>203456</v>
      </c>
      <c r="E54" s="91">
        <f>County!DM50</f>
        <v>20802</v>
      </c>
      <c r="F54" s="91">
        <f>County!DN50</f>
        <v>7746</v>
      </c>
      <c r="G54" s="91">
        <f>County!DO50</f>
        <v>595159</v>
      </c>
      <c r="H54" s="267">
        <f>County!CO50/County!CX50</f>
        <v>0.38059804294683364</v>
      </c>
      <c r="I54" s="267">
        <f>County!CP50/County!$CX50</f>
        <v>0.15518670455314887</v>
      </c>
      <c r="J54" s="267">
        <f>County!CR50/County!CX50</f>
        <v>4.1282100971989061E-2</v>
      </c>
      <c r="K54" s="267">
        <f>County!CS50/County!CX50</f>
        <v>3.9668734546354518E-3</v>
      </c>
      <c r="L54" s="315">
        <f>County!CU50/County!CX50</f>
        <v>0.33575532866211999</v>
      </c>
      <c r="M54" s="315">
        <f>County!CV50/County!CX50</f>
        <v>8.3210949411273022E-2</v>
      </c>
      <c r="N54" s="429">
        <f>'Table 9'!L54/'Table 1'!D54</f>
        <v>0.22231273880758418</v>
      </c>
      <c r="O54" s="430">
        <f>G54/'Table 1'!D54</f>
        <v>4.2906711844856176</v>
      </c>
      <c r="P54" s="431">
        <f>'Table 6'!L54/G54</f>
        <v>5.6774290567730636</v>
      </c>
    </row>
    <row r="55" spans="1:16" x14ac:dyDescent="0.25">
      <c r="A55" s="90" t="s">
        <v>1042</v>
      </c>
      <c r="B55" s="90" t="s">
        <v>1696</v>
      </c>
      <c r="C55" s="91">
        <f>County!DK51</f>
        <v>176806</v>
      </c>
      <c r="D55" s="91">
        <f>County!DL51</f>
        <v>90476</v>
      </c>
      <c r="E55" s="91">
        <f>County!DM51</f>
        <v>0</v>
      </c>
      <c r="F55" s="91">
        <f>County!DN51</f>
        <v>0</v>
      </c>
      <c r="G55" s="91">
        <f>County!DO51</f>
        <v>267282</v>
      </c>
      <c r="H55" s="267">
        <f>County!CO51/County!CX51</f>
        <v>0.44831198067708372</v>
      </c>
      <c r="I55" s="267">
        <f>County!CP51/County!$CX51</f>
        <v>0.12148736428230843</v>
      </c>
      <c r="J55" s="267">
        <f>County!CR51/County!CX51</f>
        <v>4.6360928938255781E-2</v>
      </c>
      <c r="K55" s="267">
        <f>County!CS51/County!CX51</f>
        <v>5.7843681359482843E-4</v>
      </c>
      <c r="L55" s="315">
        <f>County!CU51/County!CX51</f>
        <v>0.3264181472825195</v>
      </c>
      <c r="M55" s="315">
        <f>County!CV51/County!CX51</f>
        <v>5.6843142006237739E-2</v>
      </c>
      <c r="N55" s="429">
        <f>'Table 9'!L55/'Table 1'!D55</f>
        <v>0.21830902582611011</v>
      </c>
      <c r="O55" s="430">
        <f>G55/'Table 1'!D55</f>
        <v>3.9535248350738099</v>
      </c>
      <c r="P55" s="431">
        <f>'Table 6'!L55/G55</f>
        <v>2.2813433003344783</v>
      </c>
    </row>
    <row r="56" spans="1:16" x14ac:dyDescent="0.25">
      <c r="A56" s="90" t="s">
        <v>1053</v>
      </c>
      <c r="B56" s="90" t="s">
        <v>1697</v>
      </c>
      <c r="C56" s="91">
        <f>County!DK52</f>
        <v>93172</v>
      </c>
      <c r="D56" s="91">
        <f>County!DL52</f>
        <v>69326</v>
      </c>
      <c r="E56" s="91">
        <f>County!DM52</f>
        <v>0</v>
      </c>
      <c r="F56" s="91">
        <f>County!DN52</f>
        <v>28353</v>
      </c>
      <c r="G56" s="91">
        <f>County!DO52</f>
        <v>190851</v>
      </c>
      <c r="H56" s="267">
        <f>County!CO52/County!CX52</f>
        <v>0.37598982350135157</v>
      </c>
      <c r="I56" s="267">
        <f>County!CP52/County!$CX52</f>
        <v>0.12402607727778661</v>
      </c>
      <c r="J56" s="267">
        <f>County!CR52/County!CX52</f>
        <v>2.651613929082525E-2</v>
      </c>
      <c r="K56" s="267">
        <f>County!CS52/County!CX52</f>
        <v>1.2466210844331372E-3</v>
      </c>
      <c r="L56" s="315">
        <f>County!CU52/County!CX52</f>
        <v>0.39587215773572904</v>
      </c>
      <c r="M56" s="315">
        <f>County!CV52/County!CX52</f>
        <v>7.6349181109874389E-2</v>
      </c>
      <c r="N56" s="429">
        <f>'Table 9'!L56/'Table 1'!D56</f>
        <v>3.8293114693002887E-2</v>
      </c>
      <c r="O56" s="430">
        <f>G56/'Table 1'!D56</f>
        <v>2.9636168825118792</v>
      </c>
      <c r="P56" s="431">
        <f>'Table 6'!L56/G56</f>
        <v>4.3351724643832101</v>
      </c>
    </row>
    <row r="57" spans="1:16" x14ac:dyDescent="0.25">
      <c r="A57" s="90" t="s">
        <v>1086</v>
      </c>
      <c r="B57" s="90" t="s">
        <v>1698</v>
      </c>
      <c r="C57" s="91">
        <f>County!DK53</f>
        <v>55987</v>
      </c>
      <c r="D57" s="91">
        <f>County!DL53</f>
        <v>0</v>
      </c>
      <c r="E57" s="91">
        <f>County!DM53</f>
        <v>3745</v>
      </c>
      <c r="F57" s="91">
        <f>County!DN53</f>
        <v>0</v>
      </c>
      <c r="G57" s="91">
        <f>County!DO53</f>
        <v>59732</v>
      </c>
      <c r="H57" s="267">
        <f>County!CO53/County!CX53</f>
        <v>0.44297193719866484</v>
      </c>
      <c r="I57" s="267">
        <f>County!CP53/County!$CX53</f>
        <v>0.10856719001112622</v>
      </c>
      <c r="J57" s="267">
        <f>County!CR53/County!CX53</f>
        <v>8.9158115959945605E-2</v>
      </c>
      <c r="K57" s="267">
        <f>County!CS53/County!CX53</f>
        <v>3.0411670169365806E-3</v>
      </c>
      <c r="L57" s="315">
        <f>County!CU53/County!CX53</f>
        <v>0.295908023241439</v>
      </c>
      <c r="M57" s="315">
        <f>County!CV53/County!CX53</f>
        <v>6.035356657188775E-2</v>
      </c>
      <c r="N57" s="429">
        <f>'Table 9'!L57/'Table 1'!D57</f>
        <v>2.4349658882910866E-2</v>
      </c>
      <c r="O57" s="430">
        <f>G57/'Table 1'!D57</f>
        <v>1.656553330744911</v>
      </c>
      <c r="P57" s="431">
        <f>'Table 6'!L57/G57</f>
        <v>6.9738163798299073</v>
      </c>
    </row>
    <row r="58" spans="1:16" x14ac:dyDescent="0.25">
      <c r="A58" s="90" t="s">
        <v>1132</v>
      </c>
      <c r="B58" s="90" t="s">
        <v>1699</v>
      </c>
      <c r="C58" s="91">
        <f>County!DK54</f>
        <v>92282</v>
      </c>
      <c r="D58" s="91">
        <f>County!DL54</f>
        <v>0</v>
      </c>
      <c r="E58" s="91">
        <f>County!DM54</f>
        <v>0</v>
      </c>
      <c r="F58" s="91">
        <f>County!DN54</f>
        <v>0</v>
      </c>
      <c r="G58" s="91">
        <f>County!DO54</f>
        <v>92282</v>
      </c>
      <c r="H58" s="267">
        <f>County!CO54/County!CX54</f>
        <v>0.54880445369095032</v>
      </c>
      <c r="I58" s="267">
        <f>County!CP54/County!$CX54</f>
        <v>8.2446302710366015E-2</v>
      </c>
      <c r="J58" s="267">
        <f>County!CR54/County!CX54</f>
        <v>2.3426829338573874E-2</v>
      </c>
      <c r="K58" s="267">
        <f>County!CS54/County!CX54</f>
        <v>3.5730957416767038E-4</v>
      </c>
      <c r="L58" s="315">
        <f>County!CU54/County!CX54</f>
        <v>0.30774727839602578</v>
      </c>
      <c r="M58" s="315">
        <f>County!CV54/County!CX54</f>
        <v>3.7217826289916378E-2</v>
      </c>
      <c r="N58" s="429">
        <f>'Table 9'!L58/'Table 1'!D58</f>
        <v>0.17585495283018868</v>
      </c>
      <c r="O58" s="430">
        <f>G58/'Table 1'!D58</f>
        <v>1.5114321278825995</v>
      </c>
      <c r="P58" s="431">
        <f>'Table 6'!L58/G58</f>
        <v>13.101449903556491</v>
      </c>
    </row>
    <row r="59" spans="1:16" x14ac:dyDescent="0.25">
      <c r="A59" s="90" t="s">
        <v>1145</v>
      </c>
      <c r="B59" s="90" t="s">
        <v>1700</v>
      </c>
      <c r="C59" s="91">
        <f>County!DK55</f>
        <v>321564</v>
      </c>
      <c r="D59" s="91">
        <f>County!DL55</f>
        <v>0</v>
      </c>
      <c r="E59" s="91">
        <f>County!DM55</f>
        <v>11858</v>
      </c>
      <c r="F59" s="91">
        <f>County!DN55</f>
        <v>0</v>
      </c>
      <c r="G59" s="91">
        <f>County!DO55</f>
        <v>333422</v>
      </c>
      <c r="H59" s="267">
        <f>County!CO55/County!CX55</f>
        <v>0.41391475571235181</v>
      </c>
      <c r="I59" s="267">
        <f>County!CP55/County!$CX55</f>
        <v>0.1731094428719239</v>
      </c>
      <c r="J59" s="267">
        <f>County!CR55/County!CX55</f>
        <v>4.7079897717794097E-2</v>
      </c>
      <c r="K59" s="267">
        <f>County!CS55/County!CX55</f>
        <v>5.1095522646574867E-3</v>
      </c>
      <c r="L59" s="315">
        <f>County!CU55/County!CX55</f>
        <v>0.26191355239228237</v>
      </c>
      <c r="M59" s="315">
        <f>County!CV55/County!CX55</f>
        <v>9.8872799040990375E-2</v>
      </c>
      <c r="N59" s="429">
        <f>'Table 9'!L59/'Table 1'!D59</f>
        <v>0.89410075385904031</v>
      </c>
      <c r="O59" s="430">
        <f>G59/'Table 1'!D59</f>
        <v>9.9743328945793941</v>
      </c>
      <c r="P59" s="431">
        <f>'Table 6'!L59/G59</f>
        <v>3.6824654641865262</v>
      </c>
    </row>
    <row r="60" spans="1:16" x14ac:dyDescent="0.25">
      <c r="A60" s="90" t="s">
        <v>1160</v>
      </c>
      <c r="B60" s="90" t="s">
        <v>1701</v>
      </c>
      <c r="C60" s="91">
        <f>County!DK56</f>
        <v>346708</v>
      </c>
      <c r="D60" s="91">
        <f>County!DL56</f>
        <v>562386</v>
      </c>
      <c r="E60" s="91">
        <f>County!DM56</f>
        <v>0</v>
      </c>
      <c r="F60" s="91">
        <f>County!DN56</f>
        <v>0</v>
      </c>
      <c r="G60" s="91">
        <f>County!DO56</f>
        <v>909094</v>
      </c>
      <c r="H60" s="267">
        <f>County!CO56/County!CX56</f>
        <v>0.26554477031840046</v>
      </c>
      <c r="I60" s="267">
        <f>County!CP56/County!$CX56</f>
        <v>0.10466415936733878</v>
      </c>
      <c r="J60" s="267">
        <f>County!CR56/County!CX56</f>
        <v>6.5231690096576506E-2</v>
      </c>
      <c r="K60" s="267">
        <f>County!CS56/County!CX56</f>
        <v>2.5144542790952258E-4</v>
      </c>
      <c r="L60" s="315">
        <f>County!CU56/County!CX56</f>
        <v>0.48610534030225583</v>
      </c>
      <c r="M60" s="315">
        <f>County!CV56/County!CX56</f>
        <v>7.8202594487518956E-2</v>
      </c>
      <c r="N60" s="429">
        <f>'Table 9'!L60/'Table 1'!D60</f>
        <v>0.26997726146536194</v>
      </c>
      <c r="O60" s="430">
        <f>G60/'Table 1'!D60</f>
        <v>4.2100744212325116</v>
      </c>
      <c r="P60" s="431">
        <f>'Table 6'!L60/G60</f>
        <v>4.6713541173960005</v>
      </c>
    </row>
    <row r="61" spans="1:16" x14ac:dyDescent="0.25">
      <c r="A61" s="90" t="s">
        <v>132</v>
      </c>
      <c r="B61" s="90" t="s">
        <v>1702</v>
      </c>
      <c r="C61" s="91">
        <f>County!DK57</f>
        <v>92638</v>
      </c>
      <c r="D61" s="91">
        <f>County!DL57</f>
        <v>0</v>
      </c>
      <c r="E61" s="91">
        <f>County!DM57</f>
        <v>0</v>
      </c>
      <c r="F61" s="91">
        <f>County!DN57</f>
        <v>0</v>
      </c>
      <c r="G61" s="91">
        <f>County!DO57</f>
        <v>92638</v>
      </c>
      <c r="H61" s="267">
        <f>County!CO57/County!CX57</f>
        <v>0.32016531859327063</v>
      </c>
      <c r="I61" s="267">
        <f>County!CP57/County!$CX57</f>
        <v>0.13055604858135347</v>
      </c>
      <c r="J61" s="267">
        <f>County!CR57/County!CX57</f>
        <v>7.9160222115165185E-2</v>
      </c>
      <c r="K61" s="267">
        <f>County!CS57/County!CX57</f>
        <v>8.2405740510662034E-4</v>
      </c>
      <c r="L61" s="315">
        <f>County!CU57/County!CX57</f>
        <v>0.3897157635842694</v>
      </c>
      <c r="M61" s="315">
        <f>County!CV57/County!CX57</f>
        <v>7.9578589720834703E-2</v>
      </c>
      <c r="N61" s="429">
        <f>'Table 9'!L61/'Table 1'!D61</f>
        <v>7.9419659693413497E-2</v>
      </c>
      <c r="O61" s="430">
        <f>G61/'Table 1'!D61</f>
        <v>2.0551057080107373</v>
      </c>
      <c r="P61" s="431">
        <f>'Table 6'!L61/G61</f>
        <v>10.460998726224659</v>
      </c>
    </row>
    <row r="62" spans="1:16" x14ac:dyDescent="0.25">
      <c r="A62" s="90" t="s">
        <v>1175</v>
      </c>
      <c r="B62" s="90" t="s">
        <v>1703</v>
      </c>
      <c r="C62" s="91">
        <f>County!DK58</f>
        <v>0</v>
      </c>
      <c r="D62" s="91">
        <f>County!DL58</f>
        <v>10324835</v>
      </c>
      <c r="E62" s="91">
        <f>County!DM58</f>
        <v>0</v>
      </c>
      <c r="F62" s="91">
        <f>County!DN58</f>
        <v>702336</v>
      </c>
      <c r="G62" s="91">
        <f>County!DO58</f>
        <v>11027171</v>
      </c>
      <c r="H62" s="267">
        <f>County!CO58/County!CX58</f>
        <v>0.19474193590431021</v>
      </c>
      <c r="I62" s="267">
        <f>County!CP58/County!$CX58</f>
        <v>0.13475092606877931</v>
      </c>
      <c r="J62" s="267">
        <f>County!CR58/County!CX58</f>
        <v>4.7983007396931121E-2</v>
      </c>
      <c r="K62" s="267">
        <f>County!CS58/County!CX58</f>
        <v>1.4888633807201286E-3</v>
      </c>
      <c r="L62" s="315">
        <f>County!CU58/County!CX58</f>
        <v>0.51026255867274539</v>
      </c>
      <c r="M62" s="315">
        <f>County!CV58/County!CX58</f>
        <v>0.11077270857651385</v>
      </c>
      <c r="N62" s="429">
        <f>'Table 9'!L62/'Table 1'!D62</f>
        <v>0.71280713684018226</v>
      </c>
      <c r="O62" s="430">
        <f>G62/'Table 1'!D62</f>
        <v>11.191575240279709</v>
      </c>
      <c r="P62" s="431">
        <f>'Table 6'!L62/G62</f>
        <v>1.6978018206120138</v>
      </c>
    </row>
    <row r="63" spans="1:16" x14ac:dyDescent="0.25">
      <c r="A63" s="90" t="s">
        <v>1190</v>
      </c>
      <c r="B63" s="90" t="s">
        <v>1704</v>
      </c>
      <c r="C63" s="91">
        <f>County!DK59</f>
        <v>46419</v>
      </c>
      <c r="D63" s="91">
        <f>County!DL59</f>
        <v>0</v>
      </c>
      <c r="E63" s="91">
        <f>County!DM59</f>
        <v>0</v>
      </c>
      <c r="F63" s="91">
        <f>County!DN59</f>
        <v>0</v>
      </c>
      <c r="G63" s="91">
        <f>County!DO59</f>
        <v>46419</v>
      </c>
      <c r="H63" s="267">
        <f>County!CO59/County!CX59</f>
        <v>0.42971410215226469</v>
      </c>
      <c r="I63" s="267">
        <f>County!CP59/County!$CX59</f>
        <v>0.17333761644715709</v>
      </c>
      <c r="J63" s="267">
        <f>County!CR59/County!CX59</f>
        <v>0</v>
      </c>
      <c r="K63" s="267">
        <f>County!CS59/County!CX59</f>
        <v>0</v>
      </c>
      <c r="L63" s="315">
        <f>County!CU59/County!CX59</f>
        <v>0.32923225184709282</v>
      </c>
      <c r="M63" s="315">
        <f>County!CV59/County!CX59</f>
        <v>6.771602955348538E-2</v>
      </c>
      <c r="N63" s="429">
        <f>'Table 9'!L63/'Table 1'!D63</f>
        <v>6.1908940235936433E-3</v>
      </c>
      <c r="O63" s="430">
        <f>G63/'Table 1'!D63</f>
        <v>2.2627961392219946</v>
      </c>
      <c r="P63" s="431">
        <f>'Table 6'!L63/G63</f>
        <v>10.418923285723519</v>
      </c>
    </row>
    <row r="64" spans="1:16" x14ac:dyDescent="0.25">
      <c r="A64" s="90" t="s">
        <v>1203</v>
      </c>
      <c r="B64" s="90" t="s">
        <v>1705</v>
      </c>
      <c r="C64" s="91">
        <f>County!DK60</f>
        <v>195587</v>
      </c>
      <c r="D64" s="91">
        <f>County!DL60</f>
        <v>104488</v>
      </c>
      <c r="E64" s="91">
        <f>County!DM60</f>
        <v>0</v>
      </c>
      <c r="F64" s="91">
        <f>County!DN60</f>
        <v>0</v>
      </c>
      <c r="G64" s="91">
        <f>County!DO60</f>
        <v>300075</v>
      </c>
      <c r="H64" s="267">
        <f>County!CO60/County!CX60</f>
        <v>0.36782457550136261</v>
      </c>
      <c r="I64" s="267">
        <f>County!CP60/County!$CX60</f>
        <v>0.10843931241702187</v>
      </c>
      <c r="J64" s="267">
        <f>County!CR60/County!CX60</f>
        <v>4.5092062050171196E-2</v>
      </c>
      <c r="K64" s="267">
        <f>County!CS60/County!CX60</f>
        <v>1.6150164209349453E-2</v>
      </c>
      <c r="L64" s="315">
        <f>County!CU60/County!CX60</f>
        <v>0.37147124589476627</v>
      </c>
      <c r="M64" s="315">
        <f>County!CV60/County!CX60</f>
        <v>9.1022639927328633E-2</v>
      </c>
      <c r="N64" s="429">
        <f>'Table 9'!L64/'Table 1'!D64</f>
        <v>0.15961044231029353</v>
      </c>
      <c r="O64" s="430">
        <f>G64/'Table 1'!D64</f>
        <v>2.3875923966231967</v>
      </c>
      <c r="P64" s="431">
        <f>'Table 6'!L64/G64</f>
        <v>6.5719536782471053</v>
      </c>
    </row>
    <row r="65" spans="1:16" x14ac:dyDescent="0.25">
      <c r="A65" s="90" t="s">
        <v>1221</v>
      </c>
      <c r="B65" s="90" t="s">
        <v>1650</v>
      </c>
      <c r="C65" s="91">
        <f>County!DK61</f>
        <v>250352</v>
      </c>
      <c r="D65" s="91">
        <f>County!DL61</f>
        <v>49389</v>
      </c>
      <c r="E65" s="91">
        <f>County!DM61</f>
        <v>4859</v>
      </c>
      <c r="F65" s="91">
        <f>County!DN61</f>
        <v>0</v>
      </c>
      <c r="G65" s="91">
        <f>County!DO61</f>
        <v>304600</v>
      </c>
      <c r="H65" s="267">
        <f>County!CO61/County!CX61</f>
        <v>0.32965176715176714</v>
      </c>
      <c r="I65" s="267">
        <f>County!CP61/County!$CX61</f>
        <v>0.11638513513513514</v>
      </c>
      <c r="J65" s="267">
        <f>County!CR61/County!CX61</f>
        <v>5.6115731115731114E-2</v>
      </c>
      <c r="K65" s="267">
        <f>County!CS61/County!CX61</f>
        <v>1.2820512820512821E-3</v>
      </c>
      <c r="L65" s="315">
        <f>County!CU61/County!CX61</f>
        <v>0.40238652113652112</v>
      </c>
      <c r="M65" s="315">
        <f>County!CV61/County!CX61</f>
        <v>9.4178794178794184E-2</v>
      </c>
      <c r="N65" s="429">
        <f>'Table 9'!L65/'Table 1'!D65</f>
        <v>8.7311141137452405E-2</v>
      </c>
      <c r="O65" s="430">
        <f>G65/'Table 1'!D65</f>
        <v>3.7415550915120992</v>
      </c>
      <c r="P65" s="431">
        <f>'Table 6'!L65/G65</f>
        <v>5.4228824688115562</v>
      </c>
    </row>
    <row r="66" spans="1:16" ht="13.5" customHeight="1" thickBot="1" x14ac:dyDescent="0.3">
      <c r="A66" s="647" t="s">
        <v>1416</v>
      </c>
      <c r="B66" s="684"/>
      <c r="C66" s="408">
        <f>SUM(C8:C65)</f>
        <v>12028323</v>
      </c>
      <c r="D66" s="96">
        <f>SUM(D8:D65)</f>
        <v>30471513</v>
      </c>
      <c r="E66" s="96">
        <f>SUM(E8:E65)</f>
        <v>219197</v>
      </c>
      <c r="F66" s="96">
        <f>SUM(F8:F65)</f>
        <v>1115612</v>
      </c>
      <c r="G66" s="96">
        <f>SUM(G8:G65)</f>
        <v>43834647</v>
      </c>
      <c r="H66" s="269">
        <f t="shared" ref="H66:O66" si="0">AVERAGE(H8:H65)</f>
        <v>0.39038415781026764</v>
      </c>
      <c r="I66" s="269">
        <f t="shared" si="0"/>
        <v>0.12667538374071977</v>
      </c>
      <c r="J66" s="269">
        <f t="shared" si="0"/>
        <v>4.2730028654143021E-2</v>
      </c>
      <c r="K66" s="269">
        <f t="shared" si="0"/>
        <v>4.0333583232275922E-3</v>
      </c>
      <c r="L66" s="269">
        <f t="shared" si="0"/>
        <v>0.35215338253547701</v>
      </c>
      <c r="M66" s="269">
        <f t="shared" si="0"/>
        <v>8.4023286720439086E-2</v>
      </c>
      <c r="N66" s="433">
        <f t="shared" si="0"/>
        <v>0.22810252765106134</v>
      </c>
      <c r="O66" s="434">
        <f t="shared" si="0"/>
        <v>3.9237877147979914</v>
      </c>
      <c r="P66" s="435">
        <f>AVERAGE(P8:P65)</f>
        <v>5.3839158541773608</v>
      </c>
    </row>
    <row r="67" spans="1:16" ht="16.5" thickTop="1" thickBot="1" x14ac:dyDescent="0.3">
      <c r="A67" s="649" t="s">
        <v>1305</v>
      </c>
      <c r="B67" s="650"/>
      <c r="C67" s="567"/>
      <c r="D67" s="567"/>
      <c r="E67" s="567"/>
      <c r="F67" s="568"/>
      <c r="G67" s="568"/>
      <c r="H67" s="555"/>
      <c r="I67" s="555"/>
      <c r="J67" s="555"/>
      <c r="K67" s="555"/>
      <c r="L67" s="555"/>
      <c r="M67" s="555"/>
      <c r="N67" s="569"/>
      <c r="O67" s="555"/>
      <c r="P67" s="570"/>
    </row>
    <row r="68" spans="1:16" ht="15.75" thickTop="1" x14ac:dyDescent="0.25">
      <c r="A68" s="90" t="s">
        <v>34</v>
      </c>
      <c r="B68" s="90" t="s">
        <v>1706</v>
      </c>
      <c r="C68" s="91">
        <f>Regional!DK3</f>
        <v>7315</v>
      </c>
      <c r="D68" s="91">
        <f>Regional!DL3</f>
        <v>84160</v>
      </c>
      <c r="E68" s="91">
        <f>Regional!DM3</f>
        <v>0</v>
      </c>
      <c r="F68" s="91">
        <f>Regional!DN3</f>
        <v>382</v>
      </c>
      <c r="G68" s="91">
        <f>Regional!DO3</f>
        <v>91857</v>
      </c>
      <c r="H68" s="267">
        <f>Regional!CO3/Regional!CX3</f>
        <v>0.42579323054917551</v>
      </c>
      <c r="I68" s="267">
        <f>Regional!CP3/Regional!CX3</f>
        <v>0.13946003933488288</v>
      </c>
      <c r="J68" s="267">
        <f>Regional!CR3/Regional!CX3</f>
        <v>4.4808758200497872E-2</v>
      </c>
      <c r="K68" s="267">
        <f>Regional!CS3/Regional!CX3</f>
        <v>4.9649974556107224E-3</v>
      </c>
      <c r="L68" s="315">
        <f>Regional!CU3/Regional!CX3</f>
        <v>0.31897014124798856</v>
      </c>
      <c r="M68" s="315">
        <f>Regional!CV3/Regional!CX3</f>
        <v>6.6002833211844469E-2</v>
      </c>
      <c r="N68" s="429">
        <f>'Table 9'!L68/'Table 1'!D68</f>
        <v>1.774317079397498E-3</v>
      </c>
      <c r="O68" s="430">
        <f>G68/'Table 1'!D68</f>
        <v>1.1725427623181006</v>
      </c>
      <c r="P68" s="431">
        <f>'Table 6'!L68/G68</f>
        <v>12.13811685554721</v>
      </c>
    </row>
    <row r="69" spans="1:16" x14ac:dyDescent="0.25">
      <c r="A69" s="90" t="s">
        <v>83</v>
      </c>
      <c r="B69" s="90" t="s">
        <v>1707</v>
      </c>
      <c r="C69" s="91">
        <f>Regional!DK4</f>
        <v>0</v>
      </c>
      <c r="D69" s="91">
        <f>Regional!DL4</f>
        <v>130632</v>
      </c>
      <c r="E69" s="91">
        <f>Regional!DM4</f>
        <v>170770</v>
      </c>
      <c r="F69" s="91">
        <f>Regional!DN4</f>
        <v>11715</v>
      </c>
      <c r="G69" s="91">
        <f>Regional!DO4</f>
        <v>313117</v>
      </c>
      <c r="H69" s="267">
        <f>Regional!CO4/Regional!CX4</f>
        <v>0.30109856900998294</v>
      </c>
      <c r="I69" s="267">
        <f>Regional!CP4/Regional!CX4</f>
        <v>5.7703204359935027E-2</v>
      </c>
      <c r="J69" s="267">
        <f>Regional!CR4/Regional!CX4</f>
        <v>8.6882763215280386E-3</v>
      </c>
      <c r="K69" s="267">
        <f>Regional!CS4/Regional!CX4</f>
        <v>0</v>
      </c>
      <c r="L69" s="315">
        <f>Regional!CU4/Regional!CX4</f>
        <v>0.52296211842841789</v>
      </c>
      <c r="M69" s="315">
        <f>Regional!CV4/Regional!CX4</f>
        <v>0.10954783188013613</v>
      </c>
      <c r="N69" s="429">
        <f>'Table 9'!L69/'Table 1'!D69</f>
        <v>1.3132663141379512E-2</v>
      </c>
      <c r="O69" s="430">
        <f>G69/'Table 1'!D69</f>
        <v>6.0649853758692158</v>
      </c>
      <c r="P69" s="431">
        <f>'Table 6'!L69/G69</f>
        <v>2.7591283769325843</v>
      </c>
    </row>
    <row r="70" spans="1:16" x14ac:dyDescent="0.25">
      <c r="A70" s="90" t="s">
        <v>65</v>
      </c>
      <c r="B70" s="90" t="s">
        <v>1708</v>
      </c>
      <c r="C70" s="91">
        <f>Regional!DK5</f>
        <v>0</v>
      </c>
      <c r="D70" s="91">
        <f>Regional!DL5</f>
        <v>664514</v>
      </c>
      <c r="E70" s="91">
        <f>Regional!DM5</f>
        <v>0</v>
      </c>
      <c r="F70" s="91">
        <f>Regional!DN5</f>
        <v>0</v>
      </c>
      <c r="G70" s="91">
        <f>Regional!DO5</f>
        <v>664514</v>
      </c>
      <c r="H70" s="267">
        <f>Regional!CO5/Regional!CX5</f>
        <v>0.41683344287377772</v>
      </c>
      <c r="I70" s="267">
        <f>Regional!CP5/Regional!CX5</f>
        <v>0.11499422006851386</v>
      </c>
      <c r="J70" s="267">
        <f>Regional!CR5/Regional!CX5</f>
        <v>6.1339126649182459E-2</v>
      </c>
      <c r="K70" s="267">
        <f>Regional!CS5/Regional!CX5</f>
        <v>1.2616523207428744E-3</v>
      </c>
      <c r="L70" s="315">
        <f>Regional!CU5/Regional!CX5</f>
        <v>0.33957678644262651</v>
      </c>
      <c r="M70" s="315">
        <f>Regional!CV5/Regional!CX5</f>
        <v>6.5994771645156589E-2</v>
      </c>
      <c r="N70" s="429">
        <f>'Table 9'!L70/'Table 1'!D70</f>
        <v>9.3920960506875026E-2</v>
      </c>
      <c r="O70" s="430">
        <f>G70/'Table 1'!D70</f>
        <v>4.42260438989977</v>
      </c>
      <c r="P70" s="431">
        <f>'Table 6'!L70/G70</f>
        <v>3.2743749567352984</v>
      </c>
    </row>
    <row r="71" spans="1:16" x14ac:dyDescent="0.25">
      <c r="A71" s="90" t="s">
        <v>106</v>
      </c>
      <c r="B71" s="90" t="s">
        <v>1636</v>
      </c>
      <c r="C71" s="91">
        <f>Regional!DK6</f>
        <v>10407</v>
      </c>
      <c r="D71" s="91">
        <f>Regional!DL6</f>
        <v>68982</v>
      </c>
      <c r="E71" s="91">
        <f>Regional!DM6</f>
        <v>0</v>
      </c>
      <c r="F71" s="91">
        <f>Regional!DN6</f>
        <v>0</v>
      </c>
      <c r="G71" s="91">
        <f>Regional!DO6</f>
        <v>79389</v>
      </c>
      <c r="H71" s="267">
        <f>Regional!CO6/Regional!CX6</f>
        <v>0.61102957480281705</v>
      </c>
      <c r="I71" s="267">
        <f>Regional!CP6/Regional!CX6</f>
        <v>5.2508209357083273E-2</v>
      </c>
      <c r="J71" s="267">
        <f>Regional!CR6/Regional!CX6</f>
        <v>2.0061451393215005E-3</v>
      </c>
      <c r="K71" s="267">
        <f>Regional!CS6/Regional!CX6</f>
        <v>1.0558658628007897E-5</v>
      </c>
      <c r="L71" s="315">
        <f>Regional!CU6/Regional!CX6</f>
        <v>0.26742970573018404</v>
      </c>
      <c r="M71" s="315">
        <f>Regional!CV6/Regional!CX6</f>
        <v>6.7015806311966131E-2</v>
      </c>
      <c r="N71" s="429">
        <f>'Table 9'!L71/'Table 1'!D71</f>
        <v>4.2946420637976481E-3</v>
      </c>
      <c r="O71" s="430">
        <f>G71/'Table 1'!D71</f>
        <v>1.1756804786304536</v>
      </c>
      <c r="P71" s="431">
        <f>'Table 6'!L71/G71</f>
        <v>10.341709808663669</v>
      </c>
    </row>
    <row r="72" spans="1:16" x14ac:dyDescent="0.25">
      <c r="A72" s="90" t="s">
        <v>326</v>
      </c>
      <c r="B72" s="90" t="s">
        <v>1709</v>
      </c>
      <c r="C72" s="91">
        <f>Regional!DK7</f>
        <v>0</v>
      </c>
      <c r="D72" s="91">
        <f>Regional!DL7</f>
        <v>535984</v>
      </c>
      <c r="E72" s="91">
        <f>Regional!DM7</f>
        <v>0</v>
      </c>
      <c r="F72" s="91">
        <f>Regional!DN7</f>
        <v>0</v>
      </c>
      <c r="G72" s="91">
        <f>Regional!DO7</f>
        <v>535984</v>
      </c>
      <c r="H72" s="267">
        <f>Regional!CO7/Regional!CX7</f>
        <v>0.46965824743505524</v>
      </c>
      <c r="I72" s="267">
        <f>Regional!CP7/Regional!CX7</f>
        <v>0.14768538423429223</v>
      </c>
      <c r="J72" s="267">
        <f>Regional!CR7/Regional!CX7</f>
        <v>3.4476436991075894E-2</v>
      </c>
      <c r="K72" s="267">
        <f>Regional!CS7/Regional!CX7</f>
        <v>9.3475077313906457E-3</v>
      </c>
      <c r="L72" s="315">
        <f>Regional!CU7/Regional!CX7</f>
        <v>0.27448019083494651</v>
      </c>
      <c r="M72" s="315">
        <f>Regional!CV7/Regional!CX7</f>
        <v>6.4352232773239454E-2</v>
      </c>
      <c r="N72" s="429">
        <f>'Table 9'!L72/'Table 1'!D72</f>
        <v>4.2527819814231552E-2</v>
      </c>
      <c r="O72" s="430">
        <f>G72/'Table 1'!D72</f>
        <v>2.866117311116696</v>
      </c>
      <c r="P72" s="431">
        <f>'Table 6'!L72/G72</f>
        <v>5.8529974775366425</v>
      </c>
    </row>
    <row r="73" spans="1:16" x14ac:dyDescent="0.25">
      <c r="A73" s="90" t="s">
        <v>429</v>
      </c>
      <c r="B73" s="90" t="s">
        <v>1710</v>
      </c>
      <c r="C73" s="91">
        <f>Regional!DK8</f>
        <v>102834</v>
      </c>
      <c r="D73" s="91">
        <f>Regional!DL8</f>
        <v>341142</v>
      </c>
      <c r="E73" s="91">
        <f>Regional!DM8</f>
        <v>5178</v>
      </c>
      <c r="F73" s="91">
        <f>Regional!DN8</f>
        <v>0</v>
      </c>
      <c r="G73" s="91">
        <f>Regional!DO8</f>
        <v>449154</v>
      </c>
      <c r="H73" s="267">
        <f>Regional!CO8/Regional!CX8</f>
        <v>0.41600009699232854</v>
      </c>
      <c r="I73" s="267">
        <f>Regional!CP8/Regional!CX8</f>
        <v>0.13595899649312113</v>
      </c>
      <c r="J73" s="267">
        <f>Regional!CR8/Regional!CX8</f>
        <v>3.2177204984193283E-2</v>
      </c>
      <c r="K73" s="267">
        <f>Regional!CS8/Regional!CX8</f>
        <v>4.0524607256844777E-3</v>
      </c>
      <c r="L73" s="315">
        <f>Regional!CU8/Regional!CX8</f>
        <v>0.35471913143369815</v>
      </c>
      <c r="M73" s="315">
        <f>Regional!CV8/Regional!CX8</f>
        <v>5.7092109370974441E-2</v>
      </c>
      <c r="N73" s="429">
        <f>'Table 9'!L73/'Table 1'!D73</f>
        <v>0.15417145858424872</v>
      </c>
      <c r="O73" s="430">
        <f>G73/'Table 1'!D73</f>
        <v>4.0673554953861757</v>
      </c>
      <c r="P73" s="431">
        <f>'Table 6'!L73/G73</f>
        <v>5.8661594909541046</v>
      </c>
    </row>
    <row r="74" spans="1:16" x14ac:dyDescent="0.25">
      <c r="A74" s="90" t="s">
        <v>470</v>
      </c>
      <c r="B74" s="90" t="s">
        <v>1711</v>
      </c>
      <c r="C74" s="91">
        <f>Regional!DK9</f>
        <v>0</v>
      </c>
      <c r="D74" s="91">
        <f>Regional!DL9</f>
        <v>343939</v>
      </c>
      <c r="E74" s="91">
        <f>Regional!DM9</f>
        <v>0</v>
      </c>
      <c r="F74" s="91">
        <f>Regional!DN9</f>
        <v>6331</v>
      </c>
      <c r="G74" s="91">
        <f>Regional!DO9</f>
        <v>350270</v>
      </c>
      <c r="H74" s="267">
        <f>Regional!CO9/Regional!CX9</f>
        <v>0.45809018038736093</v>
      </c>
      <c r="I74" s="267">
        <f>Regional!CP9/Regional!CX9</f>
        <v>0.1518271365334255</v>
      </c>
      <c r="J74" s="267">
        <f>Regional!CR9/Regional!CX9</f>
        <v>2.5632419211187474E-2</v>
      </c>
      <c r="K74" s="267">
        <f>Regional!CS9/Regional!CX9</f>
        <v>4.1308306857910058E-3</v>
      </c>
      <c r="L74" s="315">
        <f>Regional!CU9/Regional!CX9</f>
        <v>0.28405027450250575</v>
      </c>
      <c r="M74" s="315">
        <f>Regional!CV9/Regional!CX9</f>
        <v>7.6269158679729346E-2</v>
      </c>
      <c r="N74" s="429">
        <f>'Table 9'!L74/'Table 1'!D74</f>
        <v>0.43545814968216351</v>
      </c>
      <c r="O74" s="430">
        <f>G74/'Table 1'!D74</f>
        <v>3.8790449400872666</v>
      </c>
      <c r="P74" s="431">
        <f>'Table 6'!L74/G74</f>
        <v>8.7217318068918264</v>
      </c>
    </row>
    <row r="75" spans="1:16" x14ac:dyDescent="0.25">
      <c r="A75" s="90" t="s">
        <v>795</v>
      </c>
      <c r="B75" s="90" t="s">
        <v>1712</v>
      </c>
      <c r="C75" s="91">
        <f>Regional!DK10</f>
        <v>0</v>
      </c>
      <c r="D75" s="91">
        <f>Regional!DL10</f>
        <v>188339</v>
      </c>
      <c r="E75" s="91">
        <f>Regional!DM10</f>
        <v>73228</v>
      </c>
      <c r="F75" s="91">
        <f>Regional!DN10</f>
        <v>5</v>
      </c>
      <c r="G75" s="91">
        <f>Regional!DO10</f>
        <v>261572</v>
      </c>
      <c r="H75" s="267">
        <f>Regional!CO10/Regional!CX10</f>
        <v>0.57721605787912367</v>
      </c>
      <c r="I75" s="267">
        <f>Regional!CP10/Regional!CX10</f>
        <v>7.7183759261007623E-2</v>
      </c>
      <c r="J75" s="267">
        <f>Regional!CR10/Regional!CX10</f>
        <v>3.5776930836236065E-2</v>
      </c>
      <c r="K75" s="267">
        <f>Regional!CS10/Regional!CX10</f>
        <v>8.9442327090590175E-4</v>
      </c>
      <c r="L75" s="315">
        <f>Regional!CU10/Regional!CX10</f>
        <v>0.25784235292948465</v>
      </c>
      <c r="M75" s="315">
        <f>Regional!CV10/Regional!CX10</f>
        <v>5.1086475823242085E-2</v>
      </c>
      <c r="N75" s="429">
        <f>'Table 9'!L75/'Table 1'!D75</f>
        <v>1.8693971194289841E-2</v>
      </c>
      <c r="O75" s="430">
        <f>G75/'Table 1'!D75</f>
        <v>5.5566129923099803</v>
      </c>
      <c r="P75" s="431">
        <f>'Table 6'!L75/G75</f>
        <v>4.0036318872050529</v>
      </c>
    </row>
    <row r="76" spans="1:16" x14ac:dyDescent="0.25">
      <c r="A76" s="90" t="s">
        <v>813</v>
      </c>
      <c r="B76" s="90" t="s">
        <v>1713</v>
      </c>
      <c r="C76" s="91">
        <f>Regional!DK11</f>
        <v>139557</v>
      </c>
      <c r="D76" s="91">
        <f>Regional!DL11</f>
        <v>129721</v>
      </c>
      <c r="E76" s="91">
        <f>Regional!DM11</f>
        <v>0</v>
      </c>
      <c r="F76" s="91">
        <f>Regional!DN11</f>
        <v>6284</v>
      </c>
      <c r="G76" s="91">
        <f>Regional!DO11</f>
        <v>275562</v>
      </c>
      <c r="H76" s="267">
        <f>Regional!CO11/Regional!CX11</f>
        <v>0.42223829596188861</v>
      </c>
      <c r="I76" s="267">
        <f>Regional!CP11/Regional!CX11</f>
        <v>0.27725039283665476</v>
      </c>
      <c r="J76" s="267">
        <f>Regional!CR11/Regional!CX11</f>
        <v>5.0702117576634328E-2</v>
      </c>
      <c r="K76" s="267">
        <f>Regional!CS11/Regional!CX11</f>
        <v>3.5766842092135784E-3</v>
      </c>
      <c r="L76" s="315">
        <f>Regional!CU11/Regional!CX11</f>
        <v>0.20613074601551393</v>
      </c>
      <c r="M76" s="315">
        <f>Regional!CV11/Regional!CX11</f>
        <v>4.0101763400094782E-2</v>
      </c>
      <c r="N76" s="429">
        <f>'Table 9'!L76/'Table 1'!D76</f>
        <v>6.9372074538549849E-2</v>
      </c>
      <c r="O76" s="430">
        <f>G76/'Table 1'!D76</f>
        <v>3.0420604080190761</v>
      </c>
      <c r="P76" s="431">
        <f>'Table 6'!L76/G76</f>
        <v>6.3915670520608794</v>
      </c>
    </row>
    <row r="77" spans="1:16" x14ac:dyDescent="0.25">
      <c r="A77" s="90" t="s">
        <v>844</v>
      </c>
      <c r="B77" s="90" t="s">
        <v>1714</v>
      </c>
      <c r="C77" s="91">
        <f>Regional!DK12</f>
        <v>8293</v>
      </c>
      <c r="D77" s="91">
        <f>Regional!DL12</f>
        <v>450665</v>
      </c>
      <c r="E77" s="91">
        <f>Regional!DM12</f>
        <v>4660</v>
      </c>
      <c r="F77" s="91">
        <f>Regional!DN12</f>
        <v>0</v>
      </c>
      <c r="G77" s="91">
        <f>Regional!DO12</f>
        <v>463618</v>
      </c>
      <c r="H77" s="267">
        <f>Regional!CO12/Regional!CX12</f>
        <v>0.45796033505080452</v>
      </c>
      <c r="I77" s="267">
        <f>Regional!CP12/Regional!CX12</f>
        <v>7.2052670279549189E-2</v>
      </c>
      <c r="J77" s="267">
        <f>Regional!CR12/Regional!CX12</f>
        <v>1.79274684614197E-2</v>
      </c>
      <c r="K77" s="267">
        <f>Regional!CS12/Regional!CX12</f>
        <v>0</v>
      </c>
      <c r="L77" s="315">
        <f>Regional!CU12/Regional!CX12</f>
        <v>0.37093452588113074</v>
      </c>
      <c r="M77" s="315">
        <f>Regional!CV12/Regional!CX12</f>
        <v>8.1125000327095839E-2</v>
      </c>
      <c r="N77" s="429">
        <f>'Table 9'!L77/'Table 1'!D77</f>
        <v>5.0748698108645268E-2</v>
      </c>
      <c r="O77" s="430">
        <f>G77/'Table 1'!D77</f>
        <v>2.7342254409917377</v>
      </c>
      <c r="P77" s="431">
        <f>'Table 6'!L77/G77</f>
        <v>4.8748495528646432</v>
      </c>
    </row>
    <row r="78" spans="1:16" x14ac:dyDescent="0.25">
      <c r="A78" s="90" t="s">
        <v>920</v>
      </c>
      <c r="B78" s="90" t="s">
        <v>1715</v>
      </c>
      <c r="C78" s="91">
        <f>Regional!DK13</f>
        <v>0</v>
      </c>
      <c r="D78" s="91">
        <f>Regional!DL13</f>
        <v>295749</v>
      </c>
      <c r="E78" s="91">
        <f>Regional!DM13</f>
        <v>0</v>
      </c>
      <c r="F78" s="91">
        <f>Regional!DN13</f>
        <v>0</v>
      </c>
      <c r="G78" s="91">
        <f>Regional!DO13</f>
        <v>295749</v>
      </c>
      <c r="H78" s="267">
        <f>Regional!CO13/Regional!CX13</f>
        <v>0.5267700275810947</v>
      </c>
      <c r="I78" s="267">
        <f>Regional!CP13/Regional!CX13</f>
        <v>5.0849334058560486E-2</v>
      </c>
      <c r="J78" s="267">
        <f>Regional!CR13/Regional!CX13</f>
        <v>5.1831278790475138E-2</v>
      </c>
      <c r="K78" s="267">
        <f>Regional!CS13/Regional!CX13</f>
        <v>1.9783298275339229E-3</v>
      </c>
      <c r="L78" s="315">
        <f>Regional!CU13/Regional!CX13</f>
        <v>0.26386395252008416</v>
      </c>
      <c r="M78" s="315">
        <f>Regional!CV13/Regional!CX13</f>
        <v>0.10470707722225164</v>
      </c>
      <c r="N78" s="429">
        <f>'Table 9'!L78/'Table 1'!D78</f>
        <v>0.1208311158417598</v>
      </c>
      <c r="O78" s="430">
        <f>G78/'Table 1'!D78</f>
        <v>6.5582091538052154</v>
      </c>
      <c r="P78" s="431">
        <f>'Table 6'!L78/G78</f>
        <v>3.6720698971086967</v>
      </c>
    </row>
    <row r="79" spans="1:16" x14ac:dyDescent="0.25">
      <c r="A79" s="90" t="s">
        <v>1066</v>
      </c>
      <c r="B79" s="90" t="s">
        <v>1649</v>
      </c>
      <c r="C79" s="91">
        <f>Regional!DK14</f>
        <v>0</v>
      </c>
      <c r="D79" s="91">
        <f>Regional!DL14</f>
        <v>351622</v>
      </c>
      <c r="E79" s="91">
        <f>Regional!DM14</f>
        <v>36747</v>
      </c>
      <c r="F79" s="91">
        <f>Regional!DN14</f>
        <v>0</v>
      </c>
      <c r="G79" s="91">
        <f>Regional!DO14</f>
        <v>388369</v>
      </c>
      <c r="H79" s="267">
        <f>Regional!CO14/Regional!CX14</f>
        <v>0.42227908129433278</v>
      </c>
      <c r="I79" s="267">
        <f>Regional!CP14/Regional!CX14</f>
        <v>8.2000977916502002E-2</v>
      </c>
      <c r="J79" s="267">
        <f>Regional!CR14/Regional!CX14</f>
        <v>5.5727844497880062E-2</v>
      </c>
      <c r="K79" s="267">
        <f>Regional!CS14/Regional!CX14</f>
        <v>1.7214009658599971E-3</v>
      </c>
      <c r="L79" s="315">
        <f>Regional!CU14/Regional!CX14</f>
        <v>0.36512120136372467</v>
      </c>
      <c r="M79" s="315">
        <f>Regional!CV14/Regional!CX14</f>
        <v>7.3149493961700507E-2</v>
      </c>
      <c r="N79" s="429">
        <f>'Table 9'!L79/'Table 1'!D79</f>
        <v>5.0055728306076339E-2</v>
      </c>
      <c r="O79" s="430">
        <f>G79/'Table 1'!D79</f>
        <v>1.6842915566195253</v>
      </c>
      <c r="P79" s="431">
        <f>'Table 6'!L79/G79</f>
        <v>6.7647649529184877</v>
      </c>
    </row>
    <row r="80" spans="1:16" ht="13.5" customHeight="1" thickBot="1" x14ac:dyDescent="0.3">
      <c r="A80" s="647" t="s">
        <v>1416</v>
      </c>
      <c r="B80" s="684"/>
      <c r="C80" s="408">
        <f>SUM(C68:C79)</f>
        <v>268406</v>
      </c>
      <c r="D80" s="96">
        <f>SUM(D68:D79)</f>
        <v>3585449</v>
      </c>
      <c r="E80" s="96">
        <f>SUM(E68:E79)</f>
        <v>290583</v>
      </c>
      <c r="F80" s="96">
        <f>SUM(F68:F79)</f>
        <v>24717</v>
      </c>
      <c r="G80" s="96">
        <f>SUM(G68:G79)</f>
        <v>4169155</v>
      </c>
      <c r="H80" s="269">
        <f t="shared" ref="H80:P80" si="1">AVERAGE(H68:H79)</f>
        <v>0.4587472616514785</v>
      </c>
      <c r="I80" s="269">
        <f t="shared" si="1"/>
        <v>0.11328952706112733</v>
      </c>
      <c r="J80" s="269">
        <f t="shared" si="1"/>
        <v>3.5091167304969313E-2</v>
      </c>
      <c r="K80" s="269">
        <f t="shared" si="1"/>
        <v>2.6615704876134278E-3</v>
      </c>
      <c r="L80" s="269">
        <f t="shared" si="1"/>
        <v>0.3188400939441921</v>
      </c>
      <c r="M80" s="269">
        <f t="shared" si="1"/>
        <v>7.1370379550619298E-2</v>
      </c>
      <c r="N80" s="433">
        <f t="shared" si="1"/>
        <v>8.7915133238451196E-2</v>
      </c>
      <c r="O80" s="434">
        <f t="shared" si="1"/>
        <v>3.6019775254211015</v>
      </c>
      <c r="P80" s="435">
        <f t="shared" si="1"/>
        <v>6.2217585096182573</v>
      </c>
    </row>
    <row r="81" spans="1:16" ht="16.5" thickTop="1" thickBot="1" x14ac:dyDescent="0.3">
      <c r="A81" s="105"/>
      <c r="B81" s="526" t="s">
        <v>1306</v>
      </c>
      <c r="C81" s="567"/>
      <c r="D81" s="567"/>
      <c r="E81" s="567"/>
      <c r="F81" s="568"/>
      <c r="G81" s="568"/>
      <c r="H81" s="555"/>
      <c r="I81" s="555"/>
      <c r="J81" s="555"/>
      <c r="K81" s="555"/>
      <c r="L81" s="555"/>
      <c r="M81" s="555"/>
      <c r="N81" s="569"/>
      <c r="O81" s="555"/>
      <c r="P81" s="570"/>
    </row>
    <row r="82" spans="1:16" ht="15.75" thickTop="1" x14ac:dyDescent="0.25">
      <c r="A82" s="90" t="s">
        <v>246</v>
      </c>
      <c r="B82" s="90" t="s">
        <v>1716</v>
      </c>
      <c r="C82" s="91">
        <f>Municipal!DK3</f>
        <v>1360938</v>
      </c>
      <c r="D82" s="91">
        <f>Municipal!DL3</f>
        <v>0</v>
      </c>
      <c r="E82" s="91">
        <f>Municipal!DM3</f>
        <v>0</v>
      </c>
      <c r="F82" s="91">
        <f>Municipal!DN3</f>
        <v>0</v>
      </c>
      <c r="G82" s="91">
        <f>Municipal!DO3</f>
        <v>1360938</v>
      </c>
      <c r="H82" s="267">
        <f>Municipal!CO3/Municipal!CX3</f>
        <v>0.18481654106217499</v>
      </c>
      <c r="I82" s="267">
        <f>Municipal!CP3/Municipal!CX3</f>
        <v>0.14893181262844762</v>
      </c>
      <c r="J82" s="267">
        <f>Municipal!CR3/Municipal!CX3</f>
        <v>4.1847435407387432E-2</v>
      </c>
      <c r="K82" s="267">
        <f>Municipal!CS3/Municipal!CX3</f>
        <v>2.859179334419551E-3</v>
      </c>
      <c r="L82" s="315">
        <f>Municipal!CU3/Municipal!CX3</f>
        <v>0.50864496191309516</v>
      </c>
      <c r="M82" s="315">
        <f>Municipal!CV3/Municipal!CX3</f>
        <v>0.11290006965447527</v>
      </c>
      <c r="N82" s="429">
        <f>'Table 9'!L82/'Table 1'!D82</f>
        <v>1.4674911719913644</v>
      </c>
      <c r="O82" s="430">
        <f>G82/'Table 1'!D82</f>
        <v>22.776061452981441</v>
      </c>
      <c r="P82" s="431">
        <f>'Table 6'!L82/G82</f>
        <v>1.8439546841957533</v>
      </c>
    </row>
    <row r="83" spans="1:16" x14ac:dyDescent="0.25">
      <c r="A83" s="90" t="s">
        <v>459</v>
      </c>
      <c r="B83" s="90" t="s">
        <v>1717</v>
      </c>
      <c r="C83" s="91">
        <f>Municipal!DK4</f>
        <v>21085</v>
      </c>
      <c r="D83" s="91">
        <f>Municipal!DL4</f>
        <v>0</v>
      </c>
      <c r="E83" s="91">
        <f>Municipal!DM4</f>
        <v>0</v>
      </c>
      <c r="F83" s="91">
        <f>Municipal!DN4</f>
        <v>0</v>
      </c>
      <c r="G83" s="91">
        <f>Municipal!DO4</f>
        <v>21085</v>
      </c>
      <c r="H83" s="267">
        <f>Municipal!CO4/Municipal!CX4</f>
        <v>0.39069391355483679</v>
      </c>
      <c r="I83" s="267">
        <f>Municipal!CP4/Municipal!CX4</f>
        <v>0.13319611878859158</v>
      </c>
      <c r="J83" s="267">
        <f>Municipal!CR4/Municipal!CX4</f>
        <v>5.8953249044398706E-2</v>
      </c>
      <c r="K83" s="267">
        <f>Municipal!CS4/Municipal!CX4</f>
        <v>9.7030285210232287E-3</v>
      </c>
      <c r="L83" s="315">
        <f>Municipal!CU4/Municipal!CX4</f>
        <v>0.35592472802117026</v>
      </c>
      <c r="M83" s="315">
        <f>Municipal!CV4/Municipal!CX4</f>
        <v>5.1528962069979416E-2</v>
      </c>
      <c r="N83" s="429">
        <f>'Table 9'!L83/'Table 1'!D83</f>
        <v>0.29465422146796777</v>
      </c>
      <c r="O83" s="430">
        <f>G83/'Table 1'!D83</f>
        <v>4.4728468392023757</v>
      </c>
      <c r="P83" s="431">
        <f>'Table 6'!L83/G83</f>
        <v>12.991225990040313</v>
      </c>
    </row>
    <row r="84" spans="1:16" x14ac:dyDescent="0.25">
      <c r="A84" s="90" t="s">
        <v>666</v>
      </c>
      <c r="B84" s="90" t="s">
        <v>1718</v>
      </c>
      <c r="C84" s="91">
        <f>Municipal!DK5</f>
        <v>327553</v>
      </c>
      <c r="D84" s="91">
        <f>Municipal!DL5</f>
        <v>23016</v>
      </c>
      <c r="E84" s="91">
        <f>Municipal!DM5</f>
        <v>0</v>
      </c>
      <c r="F84" s="91">
        <f>Municipal!DN5</f>
        <v>18798</v>
      </c>
      <c r="G84" s="91">
        <f>Municipal!DO5</f>
        <v>369367</v>
      </c>
      <c r="H84" s="267">
        <f>Municipal!CO5/Municipal!CX5</f>
        <v>0.40462838842601173</v>
      </c>
      <c r="I84" s="267">
        <f>Municipal!CP5/Municipal!CX5</f>
        <v>8.360236721076883E-2</v>
      </c>
      <c r="J84" s="267">
        <f>Municipal!CR5/Municipal!CX5</f>
        <v>4.7990758740188703E-2</v>
      </c>
      <c r="K84" s="267">
        <f>Municipal!CS5/Municipal!CX5</f>
        <v>3.9870174092576389E-3</v>
      </c>
      <c r="L84" s="315">
        <f>Municipal!CU5/Municipal!CX5</f>
        <v>0.37151243733917233</v>
      </c>
      <c r="M84" s="315">
        <f>Municipal!CV5/Municipal!CX5</f>
        <v>8.8279030874600761E-2</v>
      </c>
      <c r="N84" s="429">
        <f>'Table 9'!L84/'Table 1'!D84</f>
        <v>0.40215720307463426</v>
      </c>
      <c r="O84" s="430">
        <f>G84/'Table 1'!D84</f>
        <v>9.1586164145797166</v>
      </c>
      <c r="P84" s="431">
        <f>'Table 6'!L84/G84</f>
        <v>4.9470580750310669</v>
      </c>
    </row>
    <row r="85" spans="1:16" x14ac:dyDescent="0.25">
      <c r="A85" s="90" t="s">
        <v>681</v>
      </c>
      <c r="B85" s="90" t="s">
        <v>1719</v>
      </c>
      <c r="C85" s="91">
        <f>Municipal!DK6</f>
        <v>692994</v>
      </c>
      <c r="D85" s="91">
        <f>Municipal!DL6</f>
        <v>0</v>
      </c>
      <c r="E85" s="91">
        <f>Municipal!DM6</f>
        <v>8401</v>
      </c>
      <c r="F85" s="91">
        <f>Municipal!DN6</f>
        <v>0</v>
      </c>
      <c r="G85" s="91">
        <f>Municipal!DO6</f>
        <v>701395</v>
      </c>
      <c r="H85" s="267">
        <f>Municipal!CO6/Municipal!CX6</f>
        <v>0.34083115012602588</v>
      </c>
      <c r="I85" s="267">
        <f>Municipal!CP6/Municipal!CX6</f>
        <v>0.21833894138243584</v>
      </c>
      <c r="J85" s="267">
        <f>Municipal!CR6/Municipal!CX6</f>
        <v>5.5677373694731747E-2</v>
      </c>
      <c r="K85" s="267">
        <f>Municipal!CS6/Municipal!CX6</f>
        <v>3.4269111858850989E-4</v>
      </c>
      <c r="L85" s="315">
        <f>Municipal!CU6/Municipal!CX6</f>
        <v>0.31356237350848659</v>
      </c>
      <c r="M85" s="315">
        <f>Municipal!CV6/Municipal!CX6</f>
        <v>7.1247470169731431E-2</v>
      </c>
      <c r="N85" s="429">
        <f>'Table 9'!L85/'Table 1'!D85</f>
        <v>0.38680079593190358</v>
      </c>
      <c r="O85" s="430">
        <f>G85/'Table 1'!D85</f>
        <v>6.4613733510207085</v>
      </c>
      <c r="P85" s="431">
        <f>'Table 6'!L85/G85</f>
        <v>6.0306574754596198</v>
      </c>
    </row>
    <row r="86" spans="1:16" x14ac:dyDescent="0.25">
      <c r="A86" s="90" t="s">
        <v>712</v>
      </c>
      <c r="B86" s="90" t="s">
        <v>1720</v>
      </c>
      <c r="C86" s="91">
        <f>Municipal!DK7</f>
        <v>82999</v>
      </c>
      <c r="D86" s="91">
        <f>Municipal!DL7</f>
        <v>0</v>
      </c>
      <c r="E86" s="91">
        <f>Municipal!DM7</f>
        <v>0</v>
      </c>
      <c r="F86" s="91">
        <f>Municipal!DN7</f>
        <v>0</v>
      </c>
      <c r="G86" s="91">
        <f>Municipal!DO7</f>
        <v>82999</v>
      </c>
      <c r="H86" s="267">
        <f>Municipal!CO7/Municipal!CX7</f>
        <v>0.3560959011673559</v>
      </c>
      <c r="I86" s="267">
        <f>Municipal!CP7/Municipal!CX7</f>
        <v>0.1048919017955295</v>
      </c>
      <c r="J86" s="267">
        <f>Municipal!CR7/Municipal!CX7</f>
        <v>4.8958278804376275E-2</v>
      </c>
      <c r="K86" s="267">
        <f>Municipal!CS7/Municipal!CX7</f>
        <v>3.5334764173166521E-4</v>
      </c>
      <c r="L86" s="315">
        <f>Municipal!CU7/Municipal!CX7</f>
        <v>0.40443909333612521</v>
      </c>
      <c r="M86" s="315">
        <f>Municipal!CV7/Municipal!CX7</f>
        <v>8.5261477254881438E-2</v>
      </c>
      <c r="N86" s="429">
        <f>'Table 9'!L86/'Table 1'!D86</f>
        <v>0.44986832204665161</v>
      </c>
      <c r="O86" s="430">
        <f>G86/'Table 1'!D86</f>
        <v>7.8065274642588411</v>
      </c>
      <c r="P86" s="431">
        <f>'Table 6'!L86/G86</f>
        <v>7.4819214689333604</v>
      </c>
    </row>
    <row r="87" spans="1:16" x14ac:dyDescent="0.25">
      <c r="A87" s="90" t="s">
        <v>779</v>
      </c>
      <c r="B87" s="90" t="s">
        <v>1721</v>
      </c>
      <c r="C87" s="91">
        <f>Municipal!DK8</f>
        <v>505525</v>
      </c>
      <c r="D87" s="91">
        <f>Municipal!DL8</f>
        <v>0</v>
      </c>
      <c r="E87" s="91">
        <f>Municipal!DM8</f>
        <v>0</v>
      </c>
      <c r="F87" s="91">
        <f>Municipal!DN8</f>
        <v>1268</v>
      </c>
      <c r="G87" s="91">
        <f>Municipal!DO8</f>
        <v>506793</v>
      </c>
      <c r="H87" s="267">
        <f>Municipal!CO8/Municipal!CX8</f>
        <v>0.23867423191490011</v>
      </c>
      <c r="I87" s="267">
        <f>Municipal!CP8/Municipal!CX8</f>
        <v>0.14185145324109502</v>
      </c>
      <c r="J87" s="267">
        <f>Municipal!CR8/Municipal!CX8</f>
        <v>5.4291123841812734E-2</v>
      </c>
      <c r="K87" s="267">
        <f>Municipal!CS8/Municipal!CX8</f>
        <v>4.3903643697540485E-3</v>
      </c>
      <c r="L87" s="315">
        <f>Municipal!CU8/Municipal!CX8</f>
        <v>0.42449640386474019</v>
      </c>
      <c r="M87" s="315">
        <f>Municipal!CV8/Municipal!CX8</f>
        <v>0.13629642276769791</v>
      </c>
      <c r="N87" s="429">
        <f>'Table 9'!L87/'Table 1'!D87</f>
        <v>1.0136572229397378</v>
      </c>
      <c r="O87" s="430">
        <f>G87/'Table 1'!D87</f>
        <v>13.926327938226484</v>
      </c>
      <c r="P87" s="431">
        <f>'Table 6'!L87/G87</f>
        <v>3.7532227161780054</v>
      </c>
    </row>
    <row r="88" spans="1:16" x14ac:dyDescent="0.25">
      <c r="A88" s="90" t="s">
        <v>631</v>
      </c>
      <c r="B88" s="90" t="s">
        <v>1722</v>
      </c>
      <c r="C88" s="91">
        <f>Municipal!DK9</f>
        <v>36547</v>
      </c>
      <c r="D88" s="91">
        <f>Municipal!DL9</f>
        <v>0</v>
      </c>
      <c r="E88" s="91">
        <f>Municipal!DM9</f>
        <v>0</v>
      </c>
      <c r="F88" s="91">
        <f>Municipal!DN9</f>
        <v>0</v>
      </c>
      <c r="G88" s="91">
        <f>Municipal!DO9</f>
        <v>36547</v>
      </c>
      <c r="H88" s="267">
        <f>Municipal!CO9/Municipal!CX9</f>
        <v>0.40898991002804791</v>
      </c>
      <c r="I88" s="267">
        <f>Municipal!CP9/Municipal!CX9</f>
        <v>4.094270207263323E-2</v>
      </c>
      <c r="J88" s="267">
        <f>Municipal!CR9/Municipal!CX9</f>
        <v>3.1362692601901429E-2</v>
      </c>
      <c r="K88" s="267">
        <f>Municipal!CS9/Municipal!CX9</f>
        <v>1.748442793137362E-3</v>
      </c>
      <c r="L88" s="315">
        <f>Municipal!CU9/Municipal!CX9</f>
        <v>0.46494007940844351</v>
      </c>
      <c r="M88" s="315">
        <f>Municipal!CV9/Municipal!CX9</f>
        <v>5.2016173095836518E-2</v>
      </c>
      <c r="N88" s="429">
        <f>'Table 9'!L88/'Table 1'!D88</f>
        <v>2.4381095273818456E-3</v>
      </c>
      <c r="O88" s="430">
        <f>G88/'Table 1'!D88</f>
        <v>6.8542760690172546</v>
      </c>
      <c r="P88" s="431">
        <f>'Table 6'!L88/G88</f>
        <v>5.4076942019864829</v>
      </c>
    </row>
    <row r="89" spans="1:16" x14ac:dyDescent="0.25">
      <c r="A89" s="90" t="s">
        <v>982</v>
      </c>
      <c r="B89" s="90" t="s">
        <v>1723</v>
      </c>
      <c r="C89" s="91">
        <f>Municipal!DK10</f>
        <v>31978</v>
      </c>
      <c r="D89" s="91">
        <f>Municipal!DL10</f>
        <v>0</v>
      </c>
      <c r="E89" s="91">
        <f>Municipal!DM10</f>
        <v>0</v>
      </c>
      <c r="F89" s="91">
        <f>Municipal!DN10</f>
        <v>0</v>
      </c>
      <c r="G89" s="91">
        <f>Municipal!DO10</f>
        <v>31978</v>
      </c>
      <c r="H89" s="267">
        <f>Municipal!CO10/Municipal!CX10</f>
        <v>0.51720866694493983</v>
      </c>
      <c r="I89" s="267">
        <f>Municipal!CP10/Municipal!CX10</f>
        <v>7.8055629340113078E-2</v>
      </c>
      <c r="J89" s="267">
        <f>Municipal!CR10/Municipal!CX10</f>
        <v>5.7830228057526654E-2</v>
      </c>
      <c r="K89" s="267">
        <f>Municipal!CS10/Municipal!CX10</f>
        <v>6.9821272720373391E-3</v>
      </c>
      <c r="L89" s="315">
        <f>Municipal!CU10/Municipal!CX10</f>
        <v>0.30140780935756839</v>
      </c>
      <c r="M89" s="315">
        <f>Municipal!CV10/Municipal!CX10</f>
        <v>3.8515539027814669E-2</v>
      </c>
      <c r="N89" s="429">
        <f>'Table 9'!L89/'Table 1'!D89</f>
        <v>2.9235966735966738E-3</v>
      </c>
      <c r="O89" s="430">
        <f>G89/'Table 1'!D89</f>
        <v>2.0775727650727651</v>
      </c>
      <c r="P89" s="431">
        <f>'Table 6'!L89/G89</f>
        <v>8.3411720557883537</v>
      </c>
    </row>
    <row r="90" spans="1:16" x14ac:dyDescent="0.25">
      <c r="A90" s="90" t="s">
        <v>1117</v>
      </c>
      <c r="B90" s="90" t="s">
        <v>1724</v>
      </c>
      <c r="C90" s="91">
        <f>Municipal!DK11</f>
        <v>120196</v>
      </c>
      <c r="D90" s="91">
        <f>Municipal!DL11</f>
        <v>0</v>
      </c>
      <c r="E90" s="91">
        <f>Municipal!DM11</f>
        <v>0</v>
      </c>
      <c r="F90" s="91">
        <f>Municipal!DN11</f>
        <v>0</v>
      </c>
      <c r="G90" s="91">
        <f>Municipal!DO11</f>
        <v>120196</v>
      </c>
      <c r="H90" s="267">
        <f>Municipal!CO11/Municipal!CX11</f>
        <v>0.3791627729164897</v>
      </c>
      <c r="I90" s="267">
        <f>Municipal!CP11/Municipal!CX11</f>
        <v>0.11491164726871124</v>
      </c>
      <c r="J90" s="267">
        <f>Municipal!CR11/Municipal!CX11</f>
        <v>3.1571234389601563E-2</v>
      </c>
      <c r="K90" s="267">
        <f>Municipal!CS11/Municipal!CX11</f>
        <v>1.6884716676578032E-3</v>
      </c>
      <c r="L90" s="315">
        <f>Municipal!CU11/Municipal!CX11</f>
        <v>0.3791840115538187</v>
      </c>
      <c r="M90" s="315">
        <f>Municipal!CV11/Municipal!CX11</f>
        <v>9.3481862203721011E-2</v>
      </c>
      <c r="N90" s="429">
        <f>'Table 9'!L90/'Table 1'!D90</f>
        <v>0.79879789631855747</v>
      </c>
      <c r="O90" s="430">
        <f>G90/'Table 1'!D90</f>
        <v>9.0305033809166044</v>
      </c>
      <c r="P90" s="431">
        <f>'Table 6'!L90/G90</f>
        <v>6.7927718060501183</v>
      </c>
    </row>
    <row r="91" spans="1:16" x14ac:dyDescent="0.25">
      <c r="A91" s="90" t="s">
        <v>543</v>
      </c>
      <c r="B91" s="90" t="s">
        <v>1648</v>
      </c>
      <c r="C91" s="91">
        <f>Municipal!DK12</f>
        <v>260204</v>
      </c>
      <c r="D91" s="91">
        <f>Municipal!DL12</f>
        <v>0</v>
      </c>
      <c r="E91" s="91">
        <f>Municipal!DM12</f>
        <v>0</v>
      </c>
      <c r="F91" s="91">
        <f>Municipal!DN12</f>
        <v>0</v>
      </c>
      <c r="G91" s="91">
        <f>Municipal!DO12</f>
        <v>260204</v>
      </c>
      <c r="H91" s="267">
        <f>Municipal!CO12/Municipal!CX12</f>
        <v>0.45213892585214521</v>
      </c>
      <c r="I91" s="267">
        <f>Municipal!CP12/Municipal!CX12</f>
        <v>0.1255482153964867</v>
      </c>
      <c r="J91" s="267">
        <f>Municipal!CR12/Municipal!CX12</f>
        <v>3.7132981110682424E-2</v>
      </c>
      <c r="K91" s="267">
        <f>Municipal!CS12/Municipal!CX12</f>
        <v>3.6219616859444266E-3</v>
      </c>
      <c r="L91" s="315">
        <f>Municipal!CU12/Municipal!CX12</f>
        <v>0.30974071478626491</v>
      </c>
      <c r="M91" s="315">
        <f>Municipal!CV12/Municipal!CX12</f>
        <v>7.1817201168476341E-2</v>
      </c>
      <c r="N91" s="429">
        <f>'Table 9'!L91/'Table 1'!D91</f>
        <v>0.59390231255833248</v>
      </c>
      <c r="O91" s="430">
        <f>G91/'Table 1'!D91</f>
        <v>26.983718759722077</v>
      </c>
      <c r="P91" s="431">
        <f>'Table 6'!L91/G91</f>
        <v>1.7509569414766875</v>
      </c>
    </row>
    <row r="92" spans="1:16" ht="15.95" customHeight="1" thickBot="1" x14ac:dyDescent="0.3">
      <c r="A92" s="647" t="s">
        <v>1416</v>
      </c>
      <c r="B92" s="684"/>
      <c r="C92" s="408">
        <f>SUM(C82:C91)</f>
        <v>3440019</v>
      </c>
      <c r="D92" s="96">
        <f>SUM(D82:D91)</f>
        <v>23016</v>
      </c>
      <c r="E92" s="96">
        <f>SUM(E82:E91)</f>
        <v>8401</v>
      </c>
      <c r="F92" s="96">
        <f>SUM(F82:F91)</f>
        <v>20066</v>
      </c>
      <c r="G92" s="96">
        <f>SUM(G82:G91)</f>
        <v>3491502</v>
      </c>
      <c r="H92" s="269">
        <f t="shared" ref="H92:P92" si="2">AVERAGE(H82:H91)</f>
        <v>0.36732404019929282</v>
      </c>
      <c r="I92" s="269">
        <f t="shared" si="2"/>
        <v>0.11902707891248128</v>
      </c>
      <c r="J92" s="269">
        <f t="shared" si="2"/>
        <v>4.6561535569260765E-2</v>
      </c>
      <c r="K92" s="269">
        <f t="shared" si="2"/>
        <v>3.5676631813551566E-3</v>
      </c>
      <c r="L92" s="269">
        <f t="shared" si="2"/>
        <v>0.3833852613088885</v>
      </c>
      <c r="M92" s="269">
        <f t="shared" si="2"/>
        <v>8.0134420828721478E-2</v>
      </c>
      <c r="N92" s="433">
        <f t="shared" si="2"/>
        <v>0.54126908525301276</v>
      </c>
      <c r="O92" s="434">
        <f t="shared" si="2"/>
        <v>10.954782443499827</v>
      </c>
      <c r="P92" s="435">
        <f t="shared" si="2"/>
        <v>5.9340635415139769</v>
      </c>
    </row>
    <row r="93" spans="1:16" ht="17.25" thickTop="1" thickBot="1" x14ac:dyDescent="0.3">
      <c r="A93" s="175"/>
      <c r="B93" s="388"/>
      <c r="C93" s="436"/>
      <c r="D93" s="436"/>
      <c r="E93" s="436"/>
      <c r="F93" s="437"/>
      <c r="G93" s="437"/>
      <c r="H93" s="247"/>
      <c r="I93" s="247"/>
      <c r="J93" s="247"/>
      <c r="K93" s="247"/>
      <c r="L93" s="247"/>
      <c r="M93" s="247"/>
      <c r="N93" s="438"/>
      <c r="O93" s="247"/>
      <c r="P93" s="439"/>
    </row>
    <row r="94" spans="1:16" ht="13.5" customHeight="1" thickTop="1" x14ac:dyDescent="0.25">
      <c r="A94" s="653" t="s">
        <v>1417</v>
      </c>
      <c r="B94" s="654"/>
      <c r="C94" s="355">
        <f>SUM(C92,C80,C66)</f>
        <v>15736748</v>
      </c>
      <c r="D94" s="355">
        <f>SUM(D92,D80,D66)</f>
        <v>34079978</v>
      </c>
      <c r="E94" s="355">
        <f>SUM(E92,E80,E66)</f>
        <v>518181</v>
      </c>
      <c r="F94" s="355">
        <f>SUM(F92,F80,F66)</f>
        <v>1160395</v>
      </c>
      <c r="G94" s="355">
        <f>SUM(G92,G80,G66)</f>
        <v>51495304</v>
      </c>
      <c r="H94" s="277">
        <f t="shared" ref="H94:P94" si="3">AVERAGE(H82:H91,H68:H79,H8:H65)</f>
        <v>0.39775610868507744</v>
      </c>
      <c r="I94" s="277">
        <f t="shared" si="3"/>
        <v>0.12371146713525101</v>
      </c>
      <c r="J94" s="277">
        <f t="shared" si="3"/>
        <v>4.2063137816156677E-2</v>
      </c>
      <c r="K94" s="277">
        <f t="shared" si="3"/>
        <v>3.7693782551514129E-3</v>
      </c>
      <c r="L94" s="277">
        <f t="shared" si="3"/>
        <v>0.35106037409346069</v>
      </c>
      <c r="M94" s="277">
        <f t="shared" si="3"/>
        <v>8.1639242408501414E-2</v>
      </c>
      <c r="N94" s="595">
        <f t="shared" si="3"/>
        <v>0.2462202381894138</v>
      </c>
      <c r="O94" s="593">
        <f t="shared" si="3"/>
        <v>4.7543905274791873</v>
      </c>
      <c r="P94" s="594">
        <f t="shared" si="3"/>
        <v>5.5783607134105733</v>
      </c>
    </row>
    <row r="95" spans="1:16" s="272" customFormat="1" ht="12.75" x14ac:dyDescent="0.2">
      <c r="B95" s="440" t="s">
        <v>1418</v>
      </c>
      <c r="C95" s="441" t="s">
        <v>1234</v>
      </c>
      <c r="D95" s="441" t="s">
        <v>1234</v>
      </c>
      <c r="E95" s="441" t="s">
        <v>1234</v>
      </c>
      <c r="F95" s="441" t="s">
        <v>1234</v>
      </c>
      <c r="G95" s="441" t="s">
        <v>1234</v>
      </c>
      <c r="H95" s="278" t="s">
        <v>1419</v>
      </c>
      <c r="I95" s="278" t="s">
        <v>1419</v>
      </c>
      <c r="J95" s="278"/>
      <c r="K95" s="278"/>
      <c r="L95" s="278" t="s">
        <v>1419</v>
      </c>
      <c r="M95" s="278" t="s">
        <v>1419</v>
      </c>
      <c r="N95" s="278" t="s">
        <v>1419</v>
      </c>
      <c r="O95" s="278"/>
      <c r="P95" s="442" t="s">
        <v>1419</v>
      </c>
    </row>
    <row r="96" spans="1:16" x14ac:dyDescent="0.25">
      <c r="C96" s="443"/>
      <c r="D96" s="443"/>
      <c r="E96" s="443"/>
      <c r="F96" s="443"/>
      <c r="G96" s="443"/>
      <c r="H96" s="69"/>
      <c r="I96" s="69"/>
      <c r="J96" s="69"/>
      <c r="K96" s="69"/>
      <c r="L96" s="281"/>
      <c r="M96" s="281"/>
      <c r="N96" s="444"/>
      <c r="O96" s="444"/>
    </row>
    <row r="97" spans="3:15" x14ac:dyDescent="0.25">
      <c r="C97" s="443"/>
      <c r="D97" s="443"/>
      <c r="E97" s="443"/>
      <c r="F97" s="443"/>
      <c r="G97" s="443"/>
      <c r="H97" s="69"/>
      <c r="I97" s="69"/>
      <c r="J97" s="69"/>
      <c r="K97" s="69"/>
      <c r="L97" s="281"/>
      <c r="M97" s="281"/>
      <c r="N97" s="444"/>
      <c r="O97" s="444"/>
    </row>
    <row r="98" spans="3:15" x14ac:dyDescent="0.25">
      <c r="C98" s="443"/>
      <c r="D98" s="443"/>
      <c r="E98" s="443"/>
      <c r="F98" s="443"/>
      <c r="G98" s="443"/>
      <c r="H98" s="69"/>
      <c r="I98" s="69"/>
      <c r="J98" s="69"/>
      <c r="K98" s="69"/>
      <c r="L98" s="281"/>
      <c r="M98" s="281"/>
      <c r="N98" s="444"/>
      <c r="O98" s="444"/>
    </row>
  </sheetData>
  <mergeCells count="7">
    <mergeCell ref="A94:B94"/>
    <mergeCell ref="B4:B6"/>
    <mergeCell ref="C4:G5"/>
    <mergeCell ref="A66:B66"/>
    <mergeCell ref="A67:B67"/>
    <mergeCell ref="A80:B80"/>
    <mergeCell ref="A92:B9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workbookViewId="0">
      <selection sqref="A1:XFD1048576"/>
    </sheetView>
  </sheetViews>
  <sheetFormatPr defaultColWidth="8.85546875" defaultRowHeight="15" x14ac:dyDescent="0.25"/>
  <cols>
    <col min="1" max="1" width="7" customWidth="1"/>
    <col min="2" max="2" width="21" customWidth="1"/>
    <col min="3" max="3" width="12.140625" customWidth="1"/>
    <col min="4" max="4" width="11.42578125" customWidth="1"/>
    <col min="5" max="5" width="11" customWidth="1"/>
    <col min="6" max="6" width="12.140625" style="283" customWidth="1"/>
    <col min="7" max="7" width="12.42578125" customWidth="1"/>
    <col min="8" max="8" width="10.85546875" customWidth="1"/>
    <col min="9" max="9" width="11.85546875" customWidth="1"/>
    <col min="10" max="10" width="12.28515625" customWidth="1"/>
    <col min="11" max="11" width="11.7109375" style="471" bestFit="1" customWidth="1"/>
    <col min="12" max="12" width="12.85546875" style="471" bestFit="1" customWidth="1"/>
    <col min="13" max="13" width="9.28515625" style="471" customWidth="1"/>
    <col min="14" max="14" width="9.140625" style="471" customWidth="1"/>
  </cols>
  <sheetData>
    <row r="1" spans="1:14" x14ac:dyDescent="0.25">
      <c r="A1" s="69"/>
      <c r="B1" s="69"/>
      <c r="C1" s="69"/>
      <c r="D1" s="69"/>
      <c r="E1" s="69"/>
      <c r="F1" s="281"/>
      <c r="G1" s="69"/>
      <c r="H1" s="447"/>
      <c r="I1" s="69"/>
      <c r="J1" s="447"/>
      <c r="K1" s="62"/>
      <c r="L1" s="62"/>
      <c r="M1" s="62"/>
      <c r="N1" s="223" t="s">
        <v>1731</v>
      </c>
    </row>
    <row r="2" spans="1:14" ht="15.75" x14ac:dyDescent="0.25">
      <c r="A2" s="224" t="s">
        <v>1420</v>
      </c>
      <c r="B2" s="358"/>
      <c r="C2" s="358"/>
      <c r="D2" s="358"/>
      <c r="E2" s="358"/>
      <c r="F2" s="359"/>
      <c r="G2" s="358"/>
      <c r="H2" s="449"/>
      <c r="I2" s="358"/>
      <c r="J2" s="449"/>
      <c r="K2" s="396"/>
      <c r="L2" s="396"/>
      <c r="M2" s="396"/>
      <c r="N2" s="448" t="s">
        <v>1644</v>
      </c>
    </row>
    <row r="3" spans="1:14" ht="15.75" thickBot="1" x14ac:dyDescent="0.3">
      <c r="A3" s="358"/>
      <c r="B3" s="358"/>
      <c r="C3" s="358"/>
      <c r="D3" s="358"/>
      <c r="E3" s="358"/>
      <c r="F3" s="359"/>
      <c r="G3" s="358"/>
      <c r="H3" s="449"/>
      <c r="I3" s="358"/>
      <c r="J3" s="449"/>
      <c r="K3" s="396"/>
      <c r="L3" s="396"/>
      <c r="M3" s="396"/>
      <c r="N3" s="396"/>
    </row>
    <row r="4" spans="1:14" ht="15.75" thickTop="1" x14ac:dyDescent="0.25">
      <c r="A4" s="134"/>
      <c r="B4" s="661"/>
      <c r="C4" s="418" t="s">
        <v>1421</v>
      </c>
      <c r="D4" s="418"/>
      <c r="E4" s="450"/>
      <c r="F4" s="451"/>
      <c r="G4" s="452" t="s">
        <v>1422</v>
      </c>
      <c r="H4" s="453" t="s">
        <v>1273</v>
      </c>
      <c r="I4" s="454"/>
      <c r="J4" s="455" t="s">
        <v>1269</v>
      </c>
      <c r="K4" s="456" t="s">
        <v>1423</v>
      </c>
      <c r="L4" s="456" t="s">
        <v>1423</v>
      </c>
      <c r="M4" s="667" t="s">
        <v>1424</v>
      </c>
      <c r="N4" s="699"/>
    </row>
    <row r="5" spans="1:14" x14ac:dyDescent="0.25">
      <c r="A5" s="137"/>
      <c r="B5" s="691"/>
      <c r="C5" s="457"/>
      <c r="D5" s="457"/>
      <c r="E5" s="457"/>
      <c r="F5" s="301" t="s">
        <v>1383</v>
      </c>
      <c r="G5" s="458" t="s">
        <v>1425</v>
      </c>
      <c r="H5" s="459" t="s">
        <v>1274</v>
      </c>
      <c r="I5" s="460" t="s">
        <v>1269</v>
      </c>
      <c r="J5" s="461" t="s">
        <v>1426</v>
      </c>
      <c r="K5" s="403" t="s">
        <v>1427</v>
      </c>
      <c r="L5" s="403" t="s">
        <v>1428</v>
      </c>
      <c r="M5" s="403" t="s">
        <v>1429</v>
      </c>
      <c r="N5" s="398" t="s">
        <v>1429</v>
      </c>
    </row>
    <row r="6" spans="1:14" ht="15.75" thickBot="1" x14ac:dyDescent="0.3">
      <c r="A6" s="141"/>
      <c r="B6" s="692"/>
      <c r="C6" s="188" t="s">
        <v>1430</v>
      </c>
      <c r="D6" s="188" t="s">
        <v>1431</v>
      </c>
      <c r="E6" s="188" t="s">
        <v>1234</v>
      </c>
      <c r="F6" s="301" t="s">
        <v>1318</v>
      </c>
      <c r="G6" s="458" t="s">
        <v>1274</v>
      </c>
      <c r="H6" s="459" t="s">
        <v>1244</v>
      </c>
      <c r="I6" s="462" t="s">
        <v>1426</v>
      </c>
      <c r="J6" s="463" t="s">
        <v>1244</v>
      </c>
      <c r="K6" s="405" t="s">
        <v>1432</v>
      </c>
      <c r="L6" s="405" t="s">
        <v>1433</v>
      </c>
      <c r="M6" s="405" t="s">
        <v>1434</v>
      </c>
      <c r="N6" s="405" t="s">
        <v>1435</v>
      </c>
    </row>
    <row r="7" spans="1:14" ht="16.5" thickTop="1" thickBot="1" x14ac:dyDescent="0.3">
      <c r="A7" s="84"/>
      <c r="B7" s="85" t="s">
        <v>1302</v>
      </c>
      <c r="C7" s="87"/>
      <c r="D7" s="87"/>
      <c r="E7" s="89"/>
      <c r="F7" s="146"/>
      <c r="G7" s="89"/>
      <c r="H7" s="89"/>
      <c r="I7" s="89"/>
      <c r="J7" s="89"/>
      <c r="K7" s="89"/>
      <c r="L7" s="89"/>
      <c r="M7" s="89"/>
      <c r="N7" s="89"/>
    </row>
    <row r="8" spans="1:14" ht="15.75" thickTop="1" x14ac:dyDescent="0.25">
      <c r="A8" s="90" t="s">
        <v>11</v>
      </c>
      <c r="B8" s="525" t="s">
        <v>1651</v>
      </c>
      <c r="C8" s="91">
        <f>County!DQ4</f>
        <v>55343</v>
      </c>
      <c r="D8" s="91">
        <f>County!DR4</f>
        <v>9215</v>
      </c>
      <c r="E8" s="91">
        <f>County!DS4</f>
        <v>64558</v>
      </c>
      <c r="F8" s="315">
        <f>E8/'Table 1'!D8</f>
        <v>0.4143938275488</v>
      </c>
      <c r="G8" s="349">
        <f>County!DT4</f>
        <v>534201</v>
      </c>
      <c r="H8" s="464">
        <f>G8/'Table 1'!D8</f>
        <v>3.4290033314290485</v>
      </c>
      <c r="I8" s="349">
        <f>County!ER4</f>
        <v>41073</v>
      </c>
      <c r="J8" s="464">
        <f>I8/'Table 1'!D8</f>
        <v>0.2636450583802451</v>
      </c>
      <c r="K8" s="349">
        <f>County!ES4</f>
        <v>9832</v>
      </c>
      <c r="L8" s="349">
        <f>County!ET4</f>
        <v>2080</v>
      </c>
      <c r="M8" s="349">
        <f>County!EU4</f>
        <v>320</v>
      </c>
      <c r="N8" s="93">
        <f>County!EV4</f>
        <v>197</v>
      </c>
    </row>
    <row r="9" spans="1:14" x14ac:dyDescent="0.25">
      <c r="A9" s="90" t="s">
        <v>52</v>
      </c>
      <c r="B9" s="90" t="s">
        <v>1652</v>
      </c>
      <c r="C9" s="91">
        <f>County!DQ5</f>
        <v>15075</v>
      </c>
      <c r="D9" s="91">
        <f>County!DR5</f>
        <v>4883</v>
      </c>
      <c r="E9" s="91">
        <f>County!DS5</f>
        <v>19958</v>
      </c>
      <c r="F9" s="315">
        <f>E9/'Table 1'!D9</f>
        <v>0.52754282089236626</v>
      </c>
      <c r="G9" s="349">
        <f>County!DT5</f>
        <v>54502</v>
      </c>
      <c r="H9" s="464">
        <f>G9/'Table 1'!D9</f>
        <v>1.4406322689786424</v>
      </c>
      <c r="I9" s="349">
        <f>County!ER5</f>
        <v>5256</v>
      </c>
      <c r="J9" s="464">
        <f>I9/'Table 1'!D9</f>
        <v>0.1389300063438359</v>
      </c>
      <c r="K9" s="349">
        <f>County!ES5</f>
        <v>2466</v>
      </c>
      <c r="L9" s="349">
        <f>County!ET5</f>
        <v>1632</v>
      </c>
      <c r="M9" s="349">
        <f>County!EU5</f>
        <v>0</v>
      </c>
      <c r="N9" s="94">
        <f>County!EV5</f>
        <v>0</v>
      </c>
    </row>
    <row r="10" spans="1:14" x14ac:dyDescent="0.25">
      <c r="A10" s="90" t="s">
        <v>118</v>
      </c>
      <c r="B10" s="90" t="s">
        <v>1653</v>
      </c>
      <c r="C10" s="91">
        <f>County!DQ6</f>
        <v>14389</v>
      </c>
      <c r="D10" s="91">
        <f>County!DR6</f>
        <v>5154</v>
      </c>
      <c r="E10" s="91">
        <f>County!DS6</f>
        <v>19543</v>
      </c>
      <c r="F10" s="315">
        <f>E10/'Table 1'!D10</f>
        <v>0.55657448808133736</v>
      </c>
      <c r="G10" s="349">
        <f>County!DT6</f>
        <v>26151</v>
      </c>
      <c r="H10" s="464">
        <f>G10/'Table 1'!D10</f>
        <v>0.74476689545182695</v>
      </c>
      <c r="I10" s="349">
        <f>County!ER6</f>
        <v>4733</v>
      </c>
      <c r="J10" s="464">
        <f>I10/'Table 1'!D10</f>
        <v>0.13479338136872385</v>
      </c>
      <c r="K10" s="349">
        <f>County!ES6</f>
        <v>647</v>
      </c>
      <c r="L10" s="349">
        <f>County!ET6</f>
        <v>313</v>
      </c>
      <c r="M10" s="349">
        <f>County!EU6</f>
        <v>0</v>
      </c>
      <c r="N10" s="94">
        <f>County!EV6</f>
        <v>17</v>
      </c>
    </row>
    <row r="11" spans="1:14" x14ac:dyDescent="0.25">
      <c r="A11" s="90" t="s">
        <v>146</v>
      </c>
      <c r="B11" s="90" t="s">
        <v>1654</v>
      </c>
      <c r="C11" s="91">
        <f>County!DQ7</f>
        <v>50518</v>
      </c>
      <c r="D11" s="91">
        <f>County!DR7</f>
        <v>8942</v>
      </c>
      <c r="E11" s="91">
        <f>County!DS7</f>
        <v>59460</v>
      </c>
      <c r="F11" s="315">
        <f>E11/'Table 1'!D11</f>
        <v>0.50460817760578436</v>
      </c>
      <c r="G11" s="349">
        <f>County!DT7</f>
        <v>259566</v>
      </c>
      <c r="H11" s="464">
        <f>G11/'Table 1'!D11</f>
        <v>2.2028107337440805</v>
      </c>
      <c r="I11" s="349">
        <f>County!ER7</f>
        <v>58103</v>
      </c>
      <c r="J11" s="464">
        <f>I11/'Table 1'!D11</f>
        <v>0.49309197684878725</v>
      </c>
      <c r="K11" s="349">
        <f>County!ES7</f>
        <v>9824</v>
      </c>
      <c r="L11" s="349">
        <f>County!ET7</f>
        <v>2902</v>
      </c>
      <c r="M11" s="349">
        <f>County!EU7</f>
        <v>11</v>
      </c>
      <c r="N11" s="94">
        <f>County!EV7</f>
        <v>243</v>
      </c>
    </row>
    <row r="12" spans="1:14" x14ac:dyDescent="0.25">
      <c r="A12" s="90" t="s">
        <v>161</v>
      </c>
      <c r="B12" s="90" t="s">
        <v>1655</v>
      </c>
      <c r="C12" s="91">
        <f>County!DQ8</f>
        <v>124702</v>
      </c>
      <c r="D12" s="91">
        <f>County!DR8</f>
        <v>23108</v>
      </c>
      <c r="E12" s="91">
        <f>County!DS8</f>
        <v>147810</v>
      </c>
      <c r="F12" s="315">
        <f>E12/'Table 1'!D12</f>
        <v>0.58823997612177892</v>
      </c>
      <c r="G12" s="349">
        <f>County!DT8</f>
        <v>1923593</v>
      </c>
      <c r="H12" s="464">
        <f>G12/'Table 1'!D12</f>
        <v>7.655329817928564</v>
      </c>
      <c r="I12" s="349">
        <f>County!ER8</f>
        <v>105800</v>
      </c>
      <c r="J12" s="464">
        <f>I12/'Table 1'!D12</f>
        <v>0.42105263157894735</v>
      </c>
      <c r="K12" s="349">
        <f>County!ES8</f>
        <v>18776</v>
      </c>
      <c r="L12" s="349">
        <f>County!ET8</f>
        <v>3129</v>
      </c>
      <c r="M12" s="349">
        <f>County!EU8</f>
        <v>51997</v>
      </c>
      <c r="N12" s="94">
        <f>County!EV8</f>
        <v>52298</v>
      </c>
    </row>
    <row r="13" spans="1:14" x14ac:dyDescent="0.25">
      <c r="A13" s="90" t="s">
        <v>176</v>
      </c>
      <c r="B13" s="90" t="s">
        <v>1656</v>
      </c>
      <c r="C13" s="91">
        <f>County!DQ9</f>
        <v>45308</v>
      </c>
      <c r="D13" s="91">
        <f>County!DR9</f>
        <v>17164</v>
      </c>
      <c r="E13" s="91">
        <f>County!DS9</f>
        <v>62472</v>
      </c>
      <c r="F13" s="315">
        <f>E13/'Table 1'!D13</f>
        <v>0.70038229985313405</v>
      </c>
      <c r="G13" s="349">
        <f>County!DT9</f>
        <v>120763</v>
      </c>
      <c r="H13" s="464">
        <f>G13/'Table 1'!D13</f>
        <v>1.3538908259246387</v>
      </c>
      <c r="I13" s="349">
        <f>County!ER9</f>
        <v>25168</v>
      </c>
      <c r="J13" s="464">
        <f>I13/'Table 1'!D13</f>
        <v>0.28216195611960043</v>
      </c>
      <c r="K13" s="349">
        <f>County!ES9</f>
        <v>7800</v>
      </c>
      <c r="L13" s="349">
        <f>County!ET9</f>
        <v>1248</v>
      </c>
      <c r="M13" s="349">
        <f>County!EU9</f>
        <v>107</v>
      </c>
      <c r="N13" s="94">
        <f>County!EV9</f>
        <v>517</v>
      </c>
    </row>
    <row r="14" spans="1:14" x14ac:dyDescent="0.25">
      <c r="A14" s="90" t="s">
        <v>188</v>
      </c>
      <c r="B14" s="90" t="s">
        <v>1657</v>
      </c>
      <c r="C14" s="91">
        <f>County!DQ10</f>
        <v>49440</v>
      </c>
      <c r="D14" s="91">
        <f>County!DR10</f>
        <v>12718</v>
      </c>
      <c r="E14" s="91">
        <f>County!DS10</f>
        <v>62158</v>
      </c>
      <c r="F14" s="315">
        <f>E14/'Table 1'!D14</f>
        <v>0.32533235632785512</v>
      </c>
      <c r="G14" s="349">
        <f>County!DT10</f>
        <v>374183</v>
      </c>
      <c r="H14" s="464">
        <f>G14/'Table 1'!D14</f>
        <v>1.9584580759970689</v>
      </c>
      <c r="I14" s="349">
        <f>County!ER10</f>
        <v>62355</v>
      </c>
      <c r="J14" s="464">
        <f>I14/'Table 1'!D14</f>
        <v>0.32636344603789386</v>
      </c>
      <c r="K14" s="349">
        <f>County!ES10</f>
        <v>22916</v>
      </c>
      <c r="L14" s="349">
        <f>County!ET10</f>
        <v>4394</v>
      </c>
      <c r="M14" s="349">
        <f>County!EU10</f>
        <v>1318</v>
      </c>
      <c r="N14" s="94">
        <f>County!EV10</f>
        <v>416</v>
      </c>
    </row>
    <row r="15" spans="1:14" x14ac:dyDescent="0.25">
      <c r="A15" s="90" t="s">
        <v>202</v>
      </c>
      <c r="B15" s="90" t="s">
        <v>1658</v>
      </c>
      <c r="C15" s="91">
        <f>County!DQ11</f>
        <v>30051</v>
      </c>
      <c r="D15" s="91">
        <f>County!DR11</f>
        <v>7860</v>
      </c>
      <c r="E15" s="91">
        <f>County!DS11</f>
        <v>37911</v>
      </c>
      <c r="F15" s="315">
        <f>E15/'Table 1'!D15</f>
        <v>0.45983382861301475</v>
      </c>
      <c r="G15" s="349">
        <f>County!DT11</f>
        <v>206366</v>
      </c>
      <c r="H15" s="464">
        <f>G15/'Table 1'!D15</f>
        <v>2.5030747771241435</v>
      </c>
      <c r="I15" s="349">
        <f>County!ER11</f>
        <v>53820</v>
      </c>
      <c r="J15" s="464">
        <f>I15/'Table 1'!D15</f>
        <v>0.65279883558736129</v>
      </c>
      <c r="K15" s="349">
        <f>County!ES11</f>
        <v>17316</v>
      </c>
      <c r="L15" s="349">
        <f>County!ET11</f>
        <v>780</v>
      </c>
      <c r="M15" s="349">
        <f>County!EU11</f>
        <v>9524</v>
      </c>
      <c r="N15" s="94">
        <f>County!EV11</f>
        <v>9231</v>
      </c>
    </row>
    <row r="16" spans="1:14" x14ac:dyDescent="0.25">
      <c r="A16" s="90" t="s">
        <v>216</v>
      </c>
      <c r="B16" s="90" t="s">
        <v>1659</v>
      </c>
      <c r="C16" s="91">
        <f>County!DQ12</f>
        <v>7831</v>
      </c>
      <c r="D16" s="91">
        <f>County!DR12</f>
        <v>2608</v>
      </c>
      <c r="E16" s="91">
        <f>County!DS12</f>
        <v>10439</v>
      </c>
      <c r="F16" s="315">
        <f>E16/'Table 1'!D16</f>
        <v>0.44229302601474452</v>
      </c>
      <c r="G16" s="349">
        <f>County!DT12</f>
        <v>73533</v>
      </c>
      <c r="H16" s="464">
        <f>G16/'Table 1'!D16</f>
        <v>3.115541055842725</v>
      </c>
      <c r="I16" s="349">
        <f>County!ER12</f>
        <v>7017</v>
      </c>
      <c r="J16" s="464">
        <f>I16/'Table 1'!D16</f>
        <v>0.29730531310905856</v>
      </c>
      <c r="K16" s="349">
        <f>County!ES12</f>
        <v>3129</v>
      </c>
      <c r="L16" s="349">
        <f>County!ET12</f>
        <v>777</v>
      </c>
      <c r="M16" s="349">
        <f>County!EU12</f>
        <v>2481</v>
      </c>
      <c r="N16" s="94">
        <f>County!EV12</f>
        <v>2486</v>
      </c>
    </row>
    <row r="17" spans="1:14" x14ac:dyDescent="0.25">
      <c r="A17" s="90" t="s">
        <v>229</v>
      </c>
      <c r="B17" s="90" t="s">
        <v>1660</v>
      </c>
      <c r="C17" s="91">
        <f>County!DQ13</f>
        <v>66508</v>
      </c>
      <c r="D17" s="91">
        <f>County!DR13</f>
        <v>14684</v>
      </c>
      <c r="E17" s="91">
        <f>County!DS13</f>
        <v>81192</v>
      </c>
      <c r="F17" s="315">
        <f>E17/'Table 1'!D17</f>
        <v>0.70296103896103901</v>
      </c>
      <c r="G17" s="349">
        <f>County!DT13</f>
        <v>419393</v>
      </c>
      <c r="H17" s="464">
        <f>G17/'Table 1'!D17</f>
        <v>3.6311082251082252</v>
      </c>
      <c r="I17" s="349">
        <f>County!ER13</f>
        <v>31153</v>
      </c>
      <c r="J17" s="464">
        <f>I17/'Table 1'!D17</f>
        <v>0.2697229437229437</v>
      </c>
      <c r="K17" s="349">
        <f>County!ES13</f>
        <v>20017</v>
      </c>
      <c r="L17" s="349">
        <f>County!ET13</f>
        <v>4266</v>
      </c>
      <c r="M17" s="349">
        <f>County!EU13</f>
        <v>0</v>
      </c>
      <c r="N17" s="94">
        <f>County!EV13</f>
        <v>164</v>
      </c>
    </row>
    <row r="18" spans="1:14" x14ac:dyDescent="0.25">
      <c r="A18" s="90" t="s">
        <v>282</v>
      </c>
      <c r="B18" s="90" t="s">
        <v>1661</v>
      </c>
      <c r="C18" s="91">
        <f>County!DQ14</f>
        <v>29211</v>
      </c>
      <c r="D18" s="91">
        <f>County!DR14</f>
        <v>5349</v>
      </c>
      <c r="E18" s="91">
        <f>County!DS14</f>
        <v>34560</v>
      </c>
      <c r="F18" s="315">
        <f>E18/'Table 1'!D18</f>
        <v>0.50287377228082941</v>
      </c>
      <c r="G18" s="349">
        <f>County!DT14</f>
        <v>178820</v>
      </c>
      <c r="H18" s="464">
        <f>G18/'Table 1'!D18</f>
        <v>2.6019643506729722</v>
      </c>
      <c r="I18" s="349">
        <f>County!ER14</f>
        <v>24575</v>
      </c>
      <c r="J18" s="464">
        <f>I18/'Table 1'!D18</f>
        <v>0.35758457620953071</v>
      </c>
      <c r="K18" s="349">
        <f>County!ES14</f>
        <v>3777</v>
      </c>
      <c r="L18" s="349">
        <f>County!ET14</f>
        <v>796</v>
      </c>
      <c r="M18" s="349">
        <f>County!EU14</f>
        <v>4</v>
      </c>
      <c r="N18" s="94">
        <f>County!EV14</f>
        <v>254</v>
      </c>
    </row>
    <row r="19" spans="1:14" x14ac:dyDescent="0.25">
      <c r="A19" s="90" t="s">
        <v>298</v>
      </c>
      <c r="B19" s="90" t="s">
        <v>1662</v>
      </c>
      <c r="C19" s="91">
        <f>County!DQ15</f>
        <v>35313</v>
      </c>
      <c r="D19" s="91">
        <f>County!DR15</f>
        <v>0</v>
      </c>
      <c r="E19" s="91">
        <f>County!DS15</f>
        <v>35313</v>
      </c>
      <c r="F19" s="315">
        <f>E19/'Table 1'!D19</f>
        <v>0.40455732746769313</v>
      </c>
      <c r="G19" s="349">
        <f>County!DT15</f>
        <v>163989</v>
      </c>
      <c r="H19" s="464">
        <f>G19/'Table 1'!D19</f>
        <v>1.8787118504261755</v>
      </c>
      <c r="I19" s="349">
        <f>County!ER15</f>
        <v>48212</v>
      </c>
      <c r="J19" s="464">
        <f>I19/'Table 1'!D19</f>
        <v>0.55233250847768312</v>
      </c>
      <c r="K19" s="349">
        <f>County!ES15</f>
        <v>33110</v>
      </c>
      <c r="L19" s="349">
        <f>County!ET15</f>
        <v>15102</v>
      </c>
      <c r="M19" s="349">
        <f>County!EU15</f>
        <v>11446</v>
      </c>
      <c r="N19" s="94">
        <f>County!EV15</f>
        <v>11662</v>
      </c>
    </row>
    <row r="20" spans="1:14" x14ac:dyDescent="0.25">
      <c r="A20" s="90" t="s">
        <v>311</v>
      </c>
      <c r="B20" s="90" t="s">
        <v>1663</v>
      </c>
      <c r="C20" s="91">
        <f>County!DQ16</f>
        <v>28792</v>
      </c>
      <c r="D20" s="91">
        <f>County!DR16</f>
        <v>11499</v>
      </c>
      <c r="E20" s="91">
        <f>County!DS16</f>
        <v>40291</v>
      </c>
      <c r="F20" s="315">
        <f>E20/'Table 1'!D20</f>
        <v>0.69910813436979458</v>
      </c>
      <c r="G20" s="349">
        <f>County!DT16</f>
        <v>105858</v>
      </c>
      <c r="H20" s="464">
        <f>G20/'Table 1'!D20</f>
        <v>1.8367920599666852</v>
      </c>
      <c r="I20" s="349">
        <f>County!ER16</f>
        <v>32954</v>
      </c>
      <c r="J20" s="464">
        <f>I20/'Table 1'!D20</f>
        <v>0.57180038867295946</v>
      </c>
      <c r="K20" s="349">
        <f>County!ES16</f>
        <v>12010</v>
      </c>
      <c r="L20" s="349">
        <f>County!ET16</f>
        <v>3800</v>
      </c>
      <c r="M20" s="349">
        <f>County!EU16</f>
        <v>0</v>
      </c>
      <c r="N20" s="94">
        <f>County!EV16</f>
        <v>38</v>
      </c>
    </row>
    <row r="21" spans="1:14" x14ac:dyDescent="0.25">
      <c r="A21" s="90" t="s">
        <v>345</v>
      </c>
      <c r="B21" s="90" t="s">
        <v>1664</v>
      </c>
      <c r="C21" s="91">
        <f>County!DQ17</f>
        <v>177373</v>
      </c>
      <c r="D21" s="91">
        <f>County!DR17</f>
        <v>21791</v>
      </c>
      <c r="E21" s="91">
        <f>County!DS17</f>
        <v>199164</v>
      </c>
      <c r="F21" s="315">
        <f>E21/'Table 1'!D21</f>
        <v>0.60462108723964259</v>
      </c>
      <c r="G21" s="349">
        <f>County!DT17</f>
        <v>1344384</v>
      </c>
      <c r="H21" s="464">
        <f>G21/'Table 1'!D21</f>
        <v>4.0812743053341958</v>
      </c>
      <c r="I21" s="349">
        <f>County!ER17</f>
        <v>224995</v>
      </c>
      <c r="J21" s="464">
        <f>I21/'Table 1'!D21</f>
        <v>0.68303870942280431</v>
      </c>
      <c r="K21" s="349">
        <f>County!ES17</f>
        <v>94827</v>
      </c>
      <c r="L21" s="349">
        <f>County!ET17</f>
        <v>9698</v>
      </c>
      <c r="M21" s="349">
        <f>County!EU17</f>
        <v>33165</v>
      </c>
      <c r="N21" s="94">
        <f>County!EV17</f>
        <v>33361</v>
      </c>
    </row>
    <row r="22" spans="1:14" x14ac:dyDescent="0.25">
      <c r="A22" s="90" t="s">
        <v>363</v>
      </c>
      <c r="B22" s="90" t="s">
        <v>1665</v>
      </c>
      <c r="C22" s="91">
        <f>County!DQ18</f>
        <v>66652</v>
      </c>
      <c r="D22" s="91">
        <f>County!DR18</f>
        <v>31227</v>
      </c>
      <c r="E22" s="91">
        <f>County!DS18</f>
        <v>97879</v>
      </c>
      <c r="F22" s="315">
        <f>E22/'Table 1'!D22</f>
        <v>0.59517555060989702</v>
      </c>
      <c r="G22" s="349">
        <f>County!DT18</f>
        <v>566107</v>
      </c>
      <c r="H22" s="464">
        <f>G22/'Table 1'!D22</f>
        <v>3.4423425395551339</v>
      </c>
      <c r="I22" s="349">
        <f>County!ER18</f>
        <v>226472</v>
      </c>
      <c r="J22" s="464">
        <f>I22/'Table 1'!D22</f>
        <v>1.3771145730721053</v>
      </c>
      <c r="K22" s="349">
        <f>County!ES18</f>
        <v>86832</v>
      </c>
      <c r="L22" s="349">
        <f>County!ET18</f>
        <v>6653</v>
      </c>
      <c r="M22" s="349">
        <f>County!EU18</f>
        <v>20265</v>
      </c>
      <c r="N22" s="94">
        <f>County!EV18</f>
        <v>19534</v>
      </c>
    </row>
    <row r="23" spans="1:14" x14ac:dyDescent="0.25">
      <c r="A23" s="90" t="s">
        <v>381</v>
      </c>
      <c r="B23" s="90" t="s">
        <v>1666</v>
      </c>
      <c r="C23" s="91">
        <f>County!DQ19</f>
        <v>15239</v>
      </c>
      <c r="D23" s="91">
        <f>County!DR19</f>
        <v>5345</v>
      </c>
      <c r="E23" s="91">
        <f>County!DS19</f>
        <v>20584</v>
      </c>
      <c r="F23" s="315">
        <f>E23/'Table 1'!D23</f>
        <v>0.49628700935480757</v>
      </c>
      <c r="G23" s="349">
        <f>County!DT19</f>
        <v>69626</v>
      </c>
      <c r="H23" s="464">
        <f>G23/'Table 1'!D23</f>
        <v>1.678705757546533</v>
      </c>
      <c r="I23" s="349">
        <f>County!ER19</f>
        <v>4223</v>
      </c>
      <c r="J23" s="464">
        <f>I23/'Table 1'!D23</f>
        <v>0.10181791879641239</v>
      </c>
      <c r="K23" s="349">
        <f>County!ES19</f>
        <v>1488</v>
      </c>
      <c r="L23" s="349">
        <f>County!ET19</f>
        <v>480</v>
      </c>
      <c r="M23" s="349">
        <f>County!EU19</f>
        <v>4111</v>
      </c>
      <c r="N23" s="94">
        <f>County!EV19</f>
        <v>4007</v>
      </c>
    </row>
    <row r="24" spans="1:14" x14ac:dyDescent="0.25">
      <c r="A24" s="90" t="s">
        <v>394</v>
      </c>
      <c r="B24" s="90" t="s">
        <v>1667</v>
      </c>
      <c r="C24" s="91">
        <f>County!DQ20</f>
        <v>3710</v>
      </c>
      <c r="D24" s="91">
        <f>County!DR20</f>
        <v>1287</v>
      </c>
      <c r="E24" s="91">
        <f>County!DS20</f>
        <v>4997</v>
      </c>
      <c r="F24" s="315">
        <f>E24/'Table 1'!D24</f>
        <v>8.3108804843162687E-2</v>
      </c>
      <c r="G24" s="349">
        <f>County!DT20</f>
        <v>53401</v>
      </c>
      <c r="H24" s="464">
        <f>G24/'Table 1'!D24</f>
        <v>0.88815154841499522</v>
      </c>
      <c r="I24" s="349">
        <f>County!ER20</f>
        <v>7560</v>
      </c>
      <c r="J24" s="464">
        <f>I24/'Table 1'!D24</f>
        <v>0.12573595449555933</v>
      </c>
      <c r="K24" s="349">
        <f>County!ES20</f>
        <v>9984</v>
      </c>
      <c r="L24" s="349">
        <f>County!ET20</f>
        <v>1095</v>
      </c>
      <c r="M24" s="349">
        <f>County!EU20</f>
        <v>9</v>
      </c>
      <c r="N24" s="94">
        <f>County!EV20</f>
        <v>299</v>
      </c>
    </row>
    <row r="25" spans="1:14" x14ac:dyDescent="0.25">
      <c r="A25" s="90" t="s">
        <v>411</v>
      </c>
      <c r="B25" s="90" t="s">
        <v>1668</v>
      </c>
      <c r="C25" s="91">
        <f>County!DQ21</f>
        <v>150393</v>
      </c>
      <c r="D25" s="91">
        <f>County!DR21</f>
        <v>51246</v>
      </c>
      <c r="E25" s="91">
        <f>County!DS21</f>
        <v>201639</v>
      </c>
      <c r="F25" s="315">
        <f>E25/'Table 1'!D25</f>
        <v>0.69009312401819356</v>
      </c>
      <c r="G25" s="349">
        <f>County!DT21</f>
        <v>2421602</v>
      </c>
      <c r="H25" s="464">
        <f>G25/'Table 1'!D25</f>
        <v>8.2877364463655621</v>
      </c>
      <c r="I25" s="349">
        <f>County!ER21</f>
        <v>186940</v>
      </c>
      <c r="J25" s="464">
        <f>I25/'Table 1'!D25</f>
        <v>0.63978698864783656</v>
      </c>
      <c r="K25" s="349">
        <f>County!ES21</f>
        <v>80132</v>
      </c>
      <c r="L25" s="349">
        <f>County!ET21</f>
        <v>18252</v>
      </c>
      <c r="M25" s="349">
        <f>County!EU21</f>
        <v>0</v>
      </c>
      <c r="N25" s="94">
        <f>County!EV21</f>
        <v>2446</v>
      </c>
    </row>
    <row r="26" spans="1:14" x14ac:dyDescent="0.25">
      <c r="A26" s="90" t="s">
        <v>446</v>
      </c>
      <c r="B26" s="90" t="s">
        <v>1669</v>
      </c>
      <c r="C26" s="91">
        <f>County!DQ22</f>
        <v>12289</v>
      </c>
      <c r="D26" s="91">
        <f>County!DR22</f>
        <v>3891</v>
      </c>
      <c r="E26" s="91">
        <f>County!DS22</f>
        <v>16180</v>
      </c>
      <c r="F26" s="315">
        <f>E26/'Table 1'!D26</f>
        <v>0.29162085683903177</v>
      </c>
      <c r="G26" s="349">
        <f>County!DT22</f>
        <v>139979</v>
      </c>
      <c r="H26" s="464">
        <f>G26/'Table 1'!D26</f>
        <v>2.5229169295099401</v>
      </c>
      <c r="I26" s="349">
        <f>County!ER22</f>
        <v>5035</v>
      </c>
      <c r="J26" s="464">
        <f>I26/'Table 1'!D26</f>
        <v>9.0748517563938508E-2</v>
      </c>
      <c r="K26" s="349">
        <f>County!ES22</f>
        <v>3417</v>
      </c>
      <c r="L26" s="349">
        <f>County!ET22</f>
        <v>385</v>
      </c>
      <c r="M26" s="349">
        <f>County!EU22</f>
        <v>39</v>
      </c>
      <c r="N26" s="94">
        <f>County!EV22</f>
        <v>18</v>
      </c>
    </row>
    <row r="27" spans="1:14" x14ac:dyDescent="0.25">
      <c r="A27" s="90" t="s">
        <v>492</v>
      </c>
      <c r="B27" s="90" t="s">
        <v>1670</v>
      </c>
      <c r="C27" s="91">
        <f>County!DQ23</f>
        <v>137781</v>
      </c>
      <c r="D27" s="91">
        <f>County!DR23</f>
        <v>35287</v>
      </c>
      <c r="E27" s="91">
        <f>County!DS23</f>
        <v>173068</v>
      </c>
      <c r="F27" s="315">
        <f>E27/'Table 1'!D27</f>
        <v>0.47513781818980477</v>
      </c>
      <c r="G27" s="349">
        <f>County!DT23</f>
        <v>1112709</v>
      </c>
      <c r="H27" s="464">
        <f>G27/'Table 1'!D27</f>
        <v>3.0548115569611913</v>
      </c>
      <c r="I27" s="349">
        <f>County!ER23</f>
        <v>359919</v>
      </c>
      <c r="J27" s="464">
        <f>I27/'Table 1'!D27</f>
        <v>0.98811524016604069</v>
      </c>
      <c r="K27" s="349">
        <f>County!ES23</f>
        <v>77852</v>
      </c>
      <c r="L27" s="349">
        <f>County!ET23</f>
        <v>27816</v>
      </c>
      <c r="M27" s="349">
        <f>County!EU23</f>
        <v>1616</v>
      </c>
      <c r="N27" s="94">
        <f>County!EV23</f>
        <v>1142</v>
      </c>
    </row>
    <row r="28" spans="1:14" x14ac:dyDescent="0.25">
      <c r="A28" s="90" t="s">
        <v>509</v>
      </c>
      <c r="B28" s="90" t="s">
        <v>1671</v>
      </c>
      <c r="C28" s="91">
        <f>County!DQ24</f>
        <v>23947</v>
      </c>
      <c r="D28" s="91">
        <f>County!DR24</f>
        <v>8583</v>
      </c>
      <c r="E28" s="91">
        <f>County!DS24</f>
        <v>32530</v>
      </c>
      <c r="F28" s="315">
        <f>E28/'Table 1'!D28</f>
        <v>0.51451166468960063</v>
      </c>
      <c r="G28" s="349">
        <f>County!DT24</f>
        <v>211560</v>
      </c>
      <c r="H28" s="464">
        <f>G28/'Table 1'!D28</f>
        <v>3.346144721233689</v>
      </c>
      <c r="I28" s="349">
        <f>County!ER24</f>
        <v>12740</v>
      </c>
      <c r="J28" s="464">
        <f>I28/'Table 1'!D28</f>
        <v>0.20150257018584422</v>
      </c>
      <c r="K28" s="349">
        <f>County!ES24</f>
        <v>5356</v>
      </c>
      <c r="L28" s="349">
        <f>County!ET24</f>
        <v>2080</v>
      </c>
      <c r="M28" s="349">
        <f>County!EU24</f>
        <v>7037</v>
      </c>
      <c r="N28" s="94">
        <f>County!EV24</f>
        <v>6471</v>
      </c>
    </row>
    <row r="29" spans="1:14" x14ac:dyDescent="0.25">
      <c r="A29" s="90" t="s">
        <v>524</v>
      </c>
      <c r="B29" s="90" t="s">
        <v>539</v>
      </c>
      <c r="C29" s="91">
        <f>County!DQ25</f>
        <v>79885</v>
      </c>
      <c r="D29" s="91">
        <f>County!DR25</f>
        <v>24930</v>
      </c>
      <c r="E29" s="91">
        <f>County!DS25</f>
        <v>104815</v>
      </c>
      <c r="F29" s="315">
        <f>E29/'Table 1'!D29</f>
        <v>0.49737822383562291</v>
      </c>
      <c r="G29" s="349">
        <f>County!DT25</f>
        <v>486111</v>
      </c>
      <c r="H29" s="464">
        <f>G29/'Table 1'!D29</f>
        <v>2.3067406932877783</v>
      </c>
      <c r="I29" s="349">
        <f>County!ER25</f>
        <v>157664</v>
      </c>
      <c r="J29" s="464">
        <f>I29/'Table 1'!D29</f>
        <v>0.74816238403682345</v>
      </c>
      <c r="K29" s="349">
        <f>County!ES25</f>
        <v>51064</v>
      </c>
      <c r="L29" s="349">
        <f>County!ET25</f>
        <v>13416</v>
      </c>
      <c r="M29" s="349">
        <f>County!EU25</f>
        <v>322</v>
      </c>
      <c r="N29" s="94">
        <f>County!EV25</f>
        <v>1282</v>
      </c>
    </row>
    <row r="30" spans="1:14" x14ac:dyDescent="0.25">
      <c r="A30" s="90" t="s">
        <v>555</v>
      </c>
      <c r="B30" s="90" t="s">
        <v>1672</v>
      </c>
      <c r="C30" s="91">
        <f>County!DQ26</f>
        <v>36878</v>
      </c>
      <c r="D30" s="91">
        <f>County!DR26</f>
        <v>15421</v>
      </c>
      <c r="E30" s="91">
        <f>County!DS26</f>
        <v>52299</v>
      </c>
      <c r="F30" s="315">
        <f>E30/'Table 1'!D30</f>
        <v>0.90009293680297398</v>
      </c>
      <c r="G30" s="349">
        <f>County!DT26</f>
        <v>197721</v>
      </c>
      <c r="H30" s="464">
        <f>G30/'Table 1'!D30</f>
        <v>3.4028810408921935</v>
      </c>
      <c r="I30" s="349">
        <f>County!ER26</f>
        <v>12076</v>
      </c>
      <c r="J30" s="464">
        <f>I30/'Table 1'!D30</f>
        <v>0.20783422828032494</v>
      </c>
      <c r="K30" s="349">
        <f>County!ES26</f>
        <v>8205</v>
      </c>
      <c r="L30" s="349">
        <f>County!ET26</f>
        <v>1477</v>
      </c>
      <c r="M30" s="349">
        <f>County!EU26</f>
        <v>25</v>
      </c>
      <c r="N30" s="94">
        <f>County!EV26</f>
        <v>75</v>
      </c>
    </row>
    <row r="31" spans="1:14" x14ac:dyDescent="0.25">
      <c r="A31" s="90" t="s">
        <v>572</v>
      </c>
      <c r="B31" s="90" t="s">
        <v>1673</v>
      </c>
      <c r="C31" s="91">
        <f>County!DQ27</f>
        <v>193798</v>
      </c>
      <c r="D31" s="91">
        <f>County!DR27</f>
        <v>56356</v>
      </c>
      <c r="E31" s="91">
        <f>County!DS27</f>
        <v>250154</v>
      </c>
      <c r="F31" s="315">
        <f>E31/'Table 1'!D31</f>
        <v>0.6196209758719512</v>
      </c>
      <c r="G31" s="349">
        <f>County!DT27</f>
        <v>2840412</v>
      </c>
      <c r="H31" s="464">
        <f>G31/'Table 1'!D31</f>
        <v>7.0355815030677125</v>
      </c>
      <c r="I31" s="349">
        <f>County!ER27</f>
        <v>345072</v>
      </c>
      <c r="J31" s="464">
        <f>I31/'Table 1'!D31</f>
        <v>0.85472888455146001</v>
      </c>
      <c r="K31" s="349">
        <f>County!ES27</f>
        <v>78273</v>
      </c>
      <c r="L31" s="349">
        <f>County!ET27</f>
        <v>202</v>
      </c>
      <c r="M31" s="349">
        <f>County!EU27</f>
        <v>728</v>
      </c>
      <c r="N31" s="94">
        <f>County!EV27</f>
        <v>518</v>
      </c>
    </row>
    <row r="32" spans="1:14" x14ac:dyDescent="0.25">
      <c r="A32" s="90" t="s">
        <v>602</v>
      </c>
      <c r="B32" s="90" t="s">
        <v>1674</v>
      </c>
      <c r="C32" s="91">
        <f>County!DQ28</f>
        <v>15740</v>
      </c>
      <c r="D32" s="91">
        <f>County!DR28</f>
        <v>5278</v>
      </c>
      <c r="E32" s="91">
        <f>County!DS28</f>
        <v>21018</v>
      </c>
      <c r="F32" s="315">
        <f>E32/'Table 1'!D32</f>
        <v>0.55606116725752686</v>
      </c>
      <c r="G32" s="349">
        <f>County!DT28</f>
        <v>73267</v>
      </c>
      <c r="H32" s="464">
        <f>G32/'Table 1'!D32</f>
        <v>1.9383829832266257</v>
      </c>
      <c r="I32" s="349">
        <f>County!ER28</f>
        <v>40929</v>
      </c>
      <c r="J32" s="464">
        <f>I32/'Table 1'!D32</f>
        <v>1.082835070638658</v>
      </c>
      <c r="K32" s="349">
        <f>County!ES28</f>
        <v>11779</v>
      </c>
      <c r="L32" s="349">
        <f>County!ET28</f>
        <v>8967</v>
      </c>
      <c r="M32" s="349">
        <f>County!EU28</f>
        <v>3</v>
      </c>
      <c r="N32" s="94">
        <f>County!EV28</f>
        <v>22</v>
      </c>
    </row>
    <row r="33" spans="1:14" x14ac:dyDescent="0.25">
      <c r="A33" s="90" t="s">
        <v>618</v>
      </c>
      <c r="B33" s="90" t="s">
        <v>1675</v>
      </c>
      <c r="C33" s="91">
        <f>County!DQ29</f>
        <v>50063</v>
      </c>
      <c r="D33" s="91">
        <f>County!DR29</f>
        <v>11228</v>
      </c>
      <c r="E33" s="91">
        <f>County!DS29</f>
        <v>61291</v>
      </c>
      <c r="F33" s="315">
        <f>E33/'Table 1'!D33</f>
        <v>0.48748111031575597</v>
      </c>
      <c r="G33" s="349">
        <f>County!DT29</f>
        <v>268901</v>
      </c>
      <c r="H33" s="464">
        <f>G33/'Table 1'!D33</f>
        <v>2.1387178875367852</v>
      </c>
      <c r="I33" s="349">
        <f>County!ER29</f>
        <v>11440</v>
      </c>
      <c r="J33" s="464">
        <f>I33/'Table 1'!D33</f>
        <v>9.0988626421697291E-2</v>
      </c>
      <c r="K33" s="349">
        <f>County!ES29</f>
        <v>6396</v>
      </c>
      <c r="L33" s="349">
        <f>County!ET29</f>
        <v>960</v>
      </c>
      <c r="M33" s="349">
        <f>County!EU29</f>
        <v>23440</v>
      </c>
      <c r="N33" s="94">
        <f>County!EV29</f>
        <v>23546</v>
      </c>
    </row>
    <row r="34" spans="1:14" x14ac:dyDescent="0.25">
      <c r="A34" s="90" t="s">
        <v>643</v>
      </c>
      <c r="B34" s="90" t="s">
        <v>1676</v>
      </c>
      <c r="C34" s="91">
        <f>County!DQ30</f>
        <v>30232</v>
      </c>
      <c r="D34" s="91">
        <f>County!DR30</f>
        <v>5357</v>
      </c>
      <c r="E34" s="91">
        <f>County!DS30</f>
        <v>35589</v>
      </c>
      <c r="F34" s="315">
        <f>E34/'Table 1'!D34</f>
        <v>0.59401131640879279</v>
      </c>
      <c r="G34" s="349">
        <f>County!DT30</f>
        <v>276941</v>
      </c>
      <c r="H34" s="464">
        <f>G34/'Table 1'!D34</f>
        <v>4.6223857927327963</v>
      </c>
      <c r="I34" s="349">
        <f>County!ER30</f>
        <v>0</v>
      </c>
      <c r="J34" s="464">
        <f>I34/'Table 1'!D34</f>
        <v>0</v>
      </c>
      <c r="K34" s="349">
        <f>County!ES30</f>
        <v>280</v>
      </c>
      <c r="L34" s="349">
        <f>County!ET30</f>
        <v>0</v>
      </c>
      <c r="M34" s="349">
        <f>County!EU30</f>
        <v>16353</v>
      </c>
      <c r="N34" s="94">
        <f>County!EV30</f>
        <v>16488</v>
      </c>
    </row>
    <row r="35" spans="1:14" x14ac:dyDescent="0.25">
      <c r="A35" s="90" t="s">
        <v>655</v>
      </c>
      <c r="B35" s="90" t="s">
        <v>1677</v>
      </c>
      <c r="C35" s="91">
        <f>County!DQ31</f>
        <v>52309</v>
      </c>
      <c r="D35" s="91">
        <f>County!DR31</f>
        <v>10268</v>
      </c>
      <c r="E35" s="91">
        <f>County!DS31</f>
        <v>62577</v>
      </c>
      <c r="F35" s="315">
        <f>E35/'Table 1'!D35</f>
        <v>0.56428036826965566</v>
      </c>
      <c r="G35" s="349">
        <f>County!DT31</f>
        <v>566061</v>
      </c>
      <c r="H35" s="464">
        <f>G35/'Table 1'!D35</f>
        <v>5.1043851501844051</v>
      </c>
      <c r="I35" s="349">
        <f>County!ER31</f>
        <v>107837</v>
      </c>
      <c r="J35" s="464">
        <f>I35/'Table 1'!D35</f>
        <v>0.97240682795747402</v>
      </c>
      <c r="K35" s="349">
        <f>County!ES31</f>
        <v>14324</v>
      </c>
      <c r="L35" s="349">
        <f>County!ET31</f>
        <v>1682</v>
      </c>
      <c r="M35" s="349">
        <f>County!EU31</f>
        <v>588</v>
      </c>
      <c r="N35" s="94">
        <f>County!EV31</f>
        <v>587</v>
      </c>
    </row>
    <row r="36" spans="1:14" x14ac:dyDescent="0.25">
      <c r="A36" s="90" t="s">
        <v>697</v>
      </c>
      <c r="B36" s="90" t="s">
        <v>1678</v>
      </c>
      <c r="C36" s="91">
        <f>County!DQ32</f>
        <v>20253</v>
      </c>
      <c r="D36" s="91">
        <f>County!DR32</f>
        <v>6021</v>
      </c>
      <c r="E36" s="91">
        <f>County!DS32</f>
        <v>26274</v>
      </c>
      <c r="F36" s="315">
        <f>E36/'Table 1'!D36</f>
        <v>0.20092378752886836</v>
      </c>
      <c r="G36" s="349">
        <f>County!DT32</f>
        <v>270496</v>
      </c>
      <c r="H36" s="464">
        <f>G36/'Table 1'!D36</f>
        <v>2.068549928880596</v>
      </c>
      <c r="I36" s="349">
        <f>County!ER32</f>
        <v>59406</v>
      </c>
      <c r="J36" s="464">
        <f>I36/'Table 1'!D36</f>
        <v>0.45429240016518058</v>
      </c>
      <c r="K36" s="349">
        <f>County!ES32</f>
        <v>35119</v>
      </c>
      <c r="L36" s="349">
        <f>County!ET32</f>
        <v>4944</v>
      </c>
      <c r="M36" s="349">
        <f>County!EU32</f>
        <v>99</v>
      </c>
      <c r="N36" s="94">
        <f>County!EV32</f>
        <v>71</v>
      </c>
    </row>
    <row r="37" spans="1:14" x14ac:dyDescent="0.25">
      <c r="A37" s="90" t="s">
        <v>951</v>
      </c>
      <c r="B37" s="90" t="s">
        <v>1679</v>
      </c>
      <c r="C37" s="91">
        <f>County!DQ33</f>
        <v>38528</v>
      </c>
      <c r="D37" s="91">
        <f>County!DR33</f>
        <v>6727</v>
      </c>
      <c r="E37" s="91">
        <f>County!DS33</f>
        <v>45255</v>
      </c>
      <c r="F37" s="315">
        <f>E37/'Table 1'!D37</f>
        <v>0.25134964009597438</v>
      </c>
      <c r="G37" s="349">
        <f>County!DT33</f>
        <v>290084</v>
      </c>
      <c r="H37" s="464">
        <f>G37/'Table 1'!D37</f>
        <v>1.6111481382742381</v>
      </c>
      <c r="I37" s="349">
        <f>County!ER33</f>
        <v>133625</v>
      </c>
      <c r="J37" s="464">
        <f>I37/'Table 1'!D37</f>
        <v>0.74216320092419796</v>
      </c>
      <c r="K37" s="349">
        <f>County!ES33</f>
        <v>22009</v>
      </c>
      <c r="L37" s="349">
        <f>County!ET33</f>
        <v>4567</v>
      </c>
      <c r="M37" s="349">
        <f>County!EU33</f>
        <v>0</v>
      </c>
      <c r="N37" s="94">
        <f>County!EV33</f>
        <v>221</v>
      </c>
    </row>
    <row r="38" spans="1:14" x14ac:dyDescent="0.25">
      <c r="A38" s="90" t="s">
        <v>724</v>
      </c>
      <c r="B38" s="90" t="s">
        <v>1680</v>
      </c>
      <c r="C38" s="91">
        <f>County!DQ34</f>
        <v>42776</v>
      </c>
      <c r="D38" s="91">
        <f>County!DR34</f>
        <v>13245</v>
      </c>
      <c r="E38" s="91">
        <f>County!DS34</f>
        <v>56021</v>
      </c>
      <c r="F38" s="315">
        <f>E38/'Table 1'!D38</f>
        <v>0.94639659424941713</v>
      </c>
      <c r="G38" s="349">
        <f>County!DT34</f>
        <v>138746</v>
      </c>
      <c r="H38" s="464">
        <f>G38/'Table 1'!D38</f>
        <v>2.3439199918910703</v>
      </c>
      <c r="I38" s="349">
        <f>County!ER34</f>
        <v>17940</v>
      </c>
      <c r="J38" s="464">
        <f>I38/'Table 1'!D38</f>
        <v>0.30307125722201572</v>
      </c>
      <c r="K38" s="349">
        <f>County!ES34</f>
        <v>7644</v>
      </c>
      <c r="L38" s="349">
        <f>County!ET34</f>
        <v>2808</v>
      </c>
      <c r="M38" s="349">
        <f>County!EU34</f>
        <v>5674</v>
      </c>
      <c r="N38" s="94">
        <f>County!EV34</f>
        <v>5469</v>
      </c>
    </row>
    <row r="39" spans="1:14" x14ac:dyDescent="0.25">
      <c r="A39" s="90" t="s">
        <v>737</v>
      </c>
      <c r="B39" s="90" t="s">
        <v>1681</v>
      </c>
      <c r="C39" s="91">
        <f>County!DQ35</f>
        <v>29402</v>
      </c>
      <c r="D39" s="91">
        <f>County!DR35</f>
        <v>10678</v>
      </c>
      <c r="E39" s="91">
        <f>County!DS35</f>
        <v>40080</v>
      </c>
      <c r="F39" s="315">
        <f>E39/'Table 1'!D39</f>
        <v>0.49973816114311365</v>
      </c>
      <c r="G39" s="349">
        <f>County!DT35</f>
        <v>218987</v>
      </c>
      <c r="H39" s="464">
        <f>G39/'Table 1'!D39</f>
        <v>2.7304431310939878</v>
      </c>
      <c r="I39" s="349">
        <f>County!ER35</f>
        <v>16080</v>
      </c>
      <c r="J39" s="464">
        <f>I39/'Table 1'!D39</f>
        <v>0.20049375327298571</v>
      </c>
      <c r="K39" s="349">
        <f>County!ES35</f>
        <v>10140</v>
      </c>
      <c r="L39" s="349">
        <f>County!ET35</f>
        <v>1532</v>
      </c>
      <c r="M39" s="349">
        <f>County!EU35</f>
        <v>0</v>
      </c>
      <c r="N39" s="94">
        <f>County!EV35</f>
        <v>444</v>
      </c>
    </row>
    <row r="40" spans="1:14" x14ac:dyDescent="0.25">
      <c r="A40" s="90" t="s">
        <v>754</v>
      </c>
      <c r="B40" s="90" t="s">
        <v>1682</v>
      </c>
      <c r="C40" s="91">
        <f>County!DQ36</f>
        <v>14241</v>
      </c>
      <c r="D40" s="91">
        <f>County!DR36</f>
        <v>3096</v>
      </c>
      <c r="E40" s="91">
        <f>County!DS36</f>
        <v>17337</v>
      </c>
      <c r="F40" s="315">
        <f>E40/'Table 1'!D40</f>
        <v>0.80323387694588588</v>
      </c>
      <c r="G40" s="349">
        <f>County!DT36</f>
        <v>112928</v>
      </c>
      <c r="H40" s="464">
        <f>G40/'Table 1'!D40</f>
        <v>5.2320237212750182</v>
      </c>
      <c r="I40" s="349">
        <f>County!ER36</f>
        <v>2564</v>
      </c>
      <c r="J40" s="464">
        <f>I40/'Table 1'!D40</f>
        <v>0.11879169755374351</v>
      </c>
      <c r="K40" s="349">
        <f>County!ES36</f>
        <v>1987</v>
      </c>
      <c r="L40" s="349">
        <f>County!ET36</f>
        <v>114</v>
      </c>
      <c r="M40" s="349">
        <f>County!EU36</f>
        <v>12</v>
      </c>
      <c r="N40" s="94">
        <f>County!EV36</f>
        <v>7</v>
      </c>
    </row>
    <row r="41" spans="1:14" x14ac:dyDescent="0.25">
      <c r="A41" s="90" t="s">
        <v>767</v>
      </c>
      <c r="B41" s="90" t="s">
        <v>1683</v>
      </c>
      <c r="C41" s="91">
        <f>County!DQ37</f>
        <v>23130</v>
      </c>
      <c r="D41" s="91">
        <f>County!DR37</f>
        <v>5201</v>
      </c>
      <c r="E41" s="91">
        <f>County!DS37</f>
        <v>28331</v>
      </c>
      <c r="F41" s="315">
        <f>E41/'Table 1'!D41</f>
        <v>0.62513239187996472</v>
      </c>
      <c r="G41" s="349">
        <f>County!DT37</f>
        <v>132849</v>
      </c>
      <c r="H41" s="464">
        <f>G41/'Table 1'!D41</f>
        <v>2.9313548102383056</v>
      </c>
      <c r="I41" s="349">
        <f>County!ER37</f>
        <v>28912</v>
      </c>
      <c r="J41" s="464">
        <f>I41/'Table 1'!D41</f>
        <v>0.63795233892321268</v>
      </c>
      <c r="K41" s="349">
        <f>County!ES37</f>
        <v>12120</v>
      </c>
      <c r="L41" s="349">
        <f>County!ET37</f>
        <v>1980</v>
      </c>
      <c r="M41" s="349">
        <f>County!EU37</f>
        <v>8326</v>
      </c>
      <c r="N41" s="94">
        <f>County!EV37</f>
        <v>7626</v>
      </c>
    </row>
    <row r="42" spans="1:14" x14ac:dyDescent="0.25">
      <c r="A42" s="90" t="s">
        <v>264</v>
      </c>
      <c r="B42" s="90" t="s">
        <v>1684</v>
      </c>
      <c r="C42" s="91">
        <f>County!DQ38</f>
        <v>511385</v>
      </c>
      <c r="D42" s="91">
        <f>County!DR38</f>
        <v>169785</v>
      </c>
      <c r="E42" s="91">
        <f>County!DS38</f>
        <v>681170</v>
      </c>
      <c r="F42" s="315">
        <f>E42/'Table 1'!D42</f>
        <v>0.67229636033987406</v>
      </c>
      <c r="G42" s="349">
        <f>County!DT38</f>
        <v>3250185</v>
      </c>
      <c r="H42" s="464">
        <f>G42/'Table 1'!D42</f>
        <v>3.2078446583543805</v>
      </c>
      <c r="I42" s="349">
        <f>County!ER38</f>
        <v>1306825</v>
      </c>
      <c r="J42" s="464">
        <f>I42/'Table 1'!D42</f>
        <v>1.2898009176874434</v>
      </c>
      <c r="K42" s="349">
        <f>County!ES38</f>
        <v>268411</v>
      </c>
      <c r="L42" s="349">
        <f>County!ET38</f>
        <v>102570</v>
      </c>
      <c r="M42" s="349">
        <f>County!EU38</f>
        <v>3586</v>
      </c>
      <c r="N42" s="94">
        <f>County!EV38</f>
        <v>4646</v>
      </c>
    </row>
    <row r="43" spans="1:14" x14ac:dyDescent="0.25">
      <c r="A43" s="90" t="s">
        <v>589</v>
      </c>
      <c r="B43" s="90" t="s">
        <v>1685</v>
      </c>
      <c r="C43" s="91">
        <f>County!DQ39</f>
        <v>49972</v>
      </c>
      <c r="D43" s="91">
        <f>County!DR39</f>
        <v>12541</v>
      </c>
      <c r="E43" s="91">
        <f>County!DS39</f>
        <v>62513</v>
      </c>
      <c r="F43" s="315">
        <f>E43/'Table 1'!D43</f>
        <v>0.70087338692498291</v>
      </c>
      <c r="G43" s="349">
        <f>County!DT39</f>
        <v>385795</v>
      </c>
      <c r="H43" s="464">
        <f>G43/'Table 1'!D43</f>
        <v>4.3253954906775194</v>
      </c>
      <c r="I43" s="349">
        <f>County!ER39</f>
        <v>33788</v>
      </c>
      <c r="J43" s="464">
        <f>I43/'Table 1'!D43</f>
        <v>0.37881896561389344</v>
      </c>
      <c r="K43" s="349">
        <f>County!ES39</f>
        <v>15037</v>
      </c>
      <c r="L43" s="349">
        <f>County!ET39</f>
        <v>3696</v>
      </c>
      <c r="M43" s="349">
        <f>County!EU39</f>
        <v>72</v>
      </c>
      <c r="N43" s="94">
        <f>County!EV39</f>
        <v>333</v>
      </c>
    </row>
    <row r="44" spans="1:14" x14ac:dyDescent="0.25">
      <c r="A44" s="90" t="s">
        <v>827</v>
      </c>
      <c r="B44" s="90" t="s">
        <v>1686</v>
      </c>
      <c r="C44" s="91">
        <f>County!DQ40</f>
        <v>83232</v>
      </c>
      <c r="D44" s="91">
        <f>County!DR40</f>
        <v>17272</v>
      </c>
      <c r="E44" s="91">
        <f>County!DS40</f>
        <v>100504</v>
      </c>
      <c r="F44" s="315">
        <f>E44/'Table 1'!D44</f>
        <v>0.46324813901500311</v>
      </c>
      <c r="G44" s="349">
        <f>County!DT40</f>
        <v>1257045</v>
      </c>
      <c r="H44" s="464">
        <f>G44/'Table 1'!D44</f>
        <v>5.7940356295084232</v>
      </c>
      <c r="I44" s="349">
        <f>County!ER40</f>
        <v>261669</v>
      </c>
      <c r="J44" s="464">
        <f>I44/'Table 1'!D44</f>
        <v>1.206098038763799</v>
      </c>
      <c r="K44" s="349">
        <f>County!ES40</f>
        <v>77844</v>
      </c>
      <c r="L44" s="349">
        <f>County!ET40</f>
        <v>13719</v>
      </c>
      <c r="M44" s="349">
        <f>County!EU40</f>
        <v>1678</v>
      </c>
      <c r="N44" s="94">
        <f>County!EV40</f>
        <v>2204</v>
      </c>
    </row>
    <row r="45" spans="1:14" x14ac:dyDescent="0.25">
      <c r="A45" s="90" t="s">
        <v>863</v>
      </c>
      <c r="B45" s="90" t="s">
        <v>1687</v>
      </c>
      <c r="C45" s="91">
        <f>County!DQ41</f>
        <v>41322</v>
      </c>
      <c r="D45" s="91">
        <f>County!DR41</f>
        <v>12338</v>
      </c>
      <c r="E45" s="91">
        <f>County!DS41</f>
        <v>53660</v>
      </c>
      <c r="F45" s="315">
        <f>E45/'Table 1'!D45</f>
        <v>0.27773752096229892</v>
      </c>
      <c r="G45" s="349">
        <f>County!DT41</f>
        <v>415545</v>
      </c>
      <c r="H45" s="464">
        <f>G45/'Table 1'!D45</f>
        <v>2.1508095070495434</v>
      </c>
      <c r="I45" s="349">
        <f>County!ER41</f>
        <v>81688</v>
      </c>
      <c r="J45" s="464">
        <f>I45/'Table 1'!D45</f>
        <v>0.4228069812219209</v>
      </c>
      <c r="K45" s="349">
        <f>County!ES41</f>
        <v>29271</v>
      </c>
      <c r="L45" s="349">
        <f>County!ET41</f>
        <v>1678</v>
      </c>
      <c r="M45" s="349">
        <f>County!EU41</f>
        <v>854</v>
      </c>
      <c r="N45" s="94">
        <f>County!EV41</f>
        <v>284</v>
      </c>
    </row>
    <row r="46" spans="1:14" x14ac:dyDescent="0.25">
      <c r="A46" s="90" t="s">
        <v>876</v>
      </c>
      <c r="B46" s="90" t="s">
        <v>891</v>
      </c>
      <c r="C46" s="91">
        <f>County!DQ42</f>
        <v>13300</v>
      </c>
      <c r="D46" s="91">
        <f>County!DR42</f>
        <v>4604</v>
      </c>
      <c r="E46" s="91">
        <f>County!DS42</f>
        <v>17904</v>
      </c>
      <c r="F46" s="315">
        <f>E46/'Table 1'!D46</f>
        <v>0.223297580444001</v>
      </c>
      <c r="G46" s="349">
        <f>County!DT42</f>
        <v>257279</v>
      </c>
      <c r="H46" s="464">
        <f>G46/'Table 1'!D46</f>
        <v>3.2087677725118482</v>
      </c>
      <c r="I46" s="349">
        <f>County!ER42</f>
        <v>26975</v>
      </c>
      <c r="J46" s="464">
        <f>I46/'Table 1'!D46</f>
        <v>0.33643053130456474</v>
      </c>
      <c r="K46" s="349">
        <f>County!ES42</f>
        <v>10225</v>
      </c>
      <c r="L46" s="349">
        <f>County!ET42</f>
        <v>1461</v>
      </c>
      <c r="M46" s="349">
        <f>County!EU42</f>
        <v>10</v>
      </c>
      <c r="N46" s="94">
        <f>County!EV42</f>
        <v>279</v>
      </c>
    </row>
    <row r="47" spans="1:14" x14ac:dyDescent="0.25">
      <c r="A47" s="90" t="s">
        <v>893</v>
      </c>
      <c r="B47" s="90" t="s">
        <v>1688</v>
      </c>
      <c r="C47" s="91">
        <f>County!DQ43</f>
        <v>9629</v>
      </c>
      <c r="D47" s="91">
        <f>County!DR43</f>
        <v>3480</v>
      </c>
      <c r="E47" s="91">
        <f>County!DS43</f>
        <v>13109</v>
      </c>
      <c r="F47" s="315">
        <f>E47/'Table 1'!D47</f>
        <v>0.23188226345674209</v>
      </c>
      <c r="G47" s="349">
        <f>County!DT43</f>
        <v>149290</v>
      </c>
      <c r="H47" s="464">
        <f>G47/'Table 1'!D47</f>
        <v>2.6407584950382961</v>
      </c>
      <c r="I47" s="349">
        <f>County!ER43</f>
        <v>22161</v>
      </c>
      <c r="J47" s="464">
        <f>I47/'Table 1'!D47</f>
        <v>0.39200113208214671</v>
      </c>
      <c r="K47" s="349">
        <f>County!ES43</f>
        <v>2087</v>
      </c>
      <c r="L47" s="349">
        <f>County!ET43</f>
        <v>387</v>
      </c>
      <c r="M47" s="349">
        <f>County!EU43</f>
        <v>15</v>
      </c>
      <c r="N47" s="94">
        <f>County!EV43</f>
        <v>89</v>
      </c>
    </row>
    <row r="48" spans="1:14" x14ac:dyDescent="0.25">
      <c r="A48" s="90" t="s">
        <v>906</v>
      </c>
      <c r="B48" s="90" t="s">
        <v>1689</v>
      </c>
      <c r="C48" s="91">
        <f>County!DQ44</f>
        <v>24297</v>
      </c>
      <c r="D48" s="91">
        <f>County!DR44</f>
        <v>7010</v>
      </c>
      <c r="E48" s="91">
        <f>County!DS44</f>
        <v>31307</v>
      </c>
      <c r="F48" s="315">
        <f>E48/'Table 1'!D48</f>
        <v>0.79732586272762007</v>
      </c>
      <c r="G48" s="349">
        <f>County!DT44</f>
        <v>112614</v>
      </c>
      <c r="H48" s="464">
        <f>G48/'Table 1'!D48</f>
        <v>2.8680504265885647</v>
      </c>
      <c r="I48" s="349">
        <f>County!ER44</f>
        <v>8400</v>
      </c>
      <c r="J48" s="464">
        <f>I48/'Table 1'!D48</f>
        <v>0.21393098179039857</v>
      </c>
      <c r="K48" s="349">
        <f>County!ES44</f>
        <v>1230</v>
      </c>
      <c r="L48" s="349">
        <f>County!ET44</f>
        <v>300</v>
      </c>
      <c r="M48" s="349">
        <f>County!EU44</f>
        <v>15</v>
      </c>
      <c r="N48" s="94">
        <f>County!EV44</f>
        <v>81</v>
      </c>
    </row>
    <row r="49" spans="1:14" x14ac:dyDescent="0.25">
      <c r="A49" s="90" t="s">
        <v>1100</v>
      </c>
      <c r="B49" s="90" t="s">
        <v>1690</v>
      </c>
      <c r="C49" s="91">
        <f>County!DQ45</f>
        <v>52029</v>
      </c>
      <c r="D49" s="91">
        <f>County!DR45</f>
        <v>12528</v>
      </c>
      <c r="E49" s="91">
        <f>County!DS45</f>
        <v>64557</v>
      </c>
      <c r="F49" s="315">
        <f>E49/'Table 1'!D49</f>
        <v>0.38039596959519179</v>
      </c>
      <c r="G49" s="349">
        <f>County!DT45</f>
        <v>469079</v>
      </c>
      <c r="H49" s="464">
        <f>G49/'Table 1'!D49</f>
        <v>2.7640032997466264</v>
      </c>
      <c r="I49" s="349">
        <f>County!ER45</f>
        <v>81273</v>
      </c>
      <c r="J49" s="464">
        <f>I49/'Table 1'!D49</f>
        <v>0.47889340639915151</v>
      </c>
      <c r="K49" s="349">
        <f>County!ES45</f>
        <v>14637</v>
      </c>
      <c r="L49" s="349">
        <f>County!ET45</f>
        <v>2199</v>
      </c>
      <c r="M49" s="349">
        <f>County!EU45</f>
        <v>19</v>
      </c>
      <c r="N49" s="94">
        <f>County!EV45</f>
        <v>4</v>
      </c>
    </row>
    <row r="50" spans="1:14" x14ac:dyDescent="0.25">
      <c r="A50" s="90" t="s">
        <v>937</v>
      </c>
      <c r="B50" s="90" t="s">
        <v>1691</v>
      </c>
      <c r="C50" s="91">
        <f>County!DQ46</f>
        <v>7159</v>
      </c>
      <c r="D50" s="91">
        <f>County!DR46</f>
        <v>911</v>
      </c>
      <c r="E50" s="91">
        <f>County!DS46</f>
        <v>8070</v>
      </c>
      <c r="F50" s="315">
        <f>E50/'Table 1'!D50</f>
        <v>0.38910318225650914</v>
      </c>
      <c r="G50" s="349">
        <f>County!DT46</f>
        <v>87096</v>
      </c>
      <c r="H50" s="464">
        <f>G50/'Table 1'!D50</f>
        <v>4.1994214079074252</v>
      </c>
      <c r="I50" s="349">
        <f>County!ER46</f>
        <v>8988</v>
      </c>
      <c r="J50" s="464">
        <f>I50/'Table 1'!D50</f>
        <v>0.43336547733847636</v>
      </c>
      <c r="K50" s="349">
        <f>County!ES46</f>
        <v>3120</v>
      </c>
      <c r="L50" s="349">
        <f>County!ET46</f>
        <v>468</v>
      </c>
      <c r="M50" s="349">
        <f>County!EU46</f>
        <v>1583</v>
      </c>
      <c r="N50" s="94">
        <f>County!EV46</f>
        <v>2490</v>
      </c>
    </row>
    <row r="51" spans="1:14" x14ac:dyDescent="0.25">
      <c r="A51" s="90" t="s">
        <v>964</v>
      </c>
      <c r="B51" s="90" t="s">
        <v>1692</v>
      </c>
      <c r="C51" s="91">
        <f>County!DQ47</f>
        <v>88744</v>
      </c>
      <c r="D51" s="91">
        <f>County!DR47</f>
        <v>26951</v>
      </c>
      <c r="E51" s="91">
        <f>County!DS47</f>
        <v>115695</v>
      </c>
      <c r="F51" s="315">
        <f>E51/'Table 1'!D51</f>
        <v>0.80860922986601802</v>
      </c>
      <c r="G51" s="349">
        <f>County!DT47</f>
        <v>561019</v>
      </c>
      <c r="H51" s="464">
        <f>G51/'Table 1'!D51</f>
        <v>3.9210436192592901</v>
      </c>
      <c r="I51" s="349">
        <f>County!ER47</f>
        <v>111977</v>
      </c>
      <c r="J51" s="464">
        <f>I51/'Table 1'!D51</f>
        <v>0.78262358557160727</v>
      </c>
      <c r="K51" s="349">
        <f>County!ES47</f>
        <v>35726</v>
      </c>
      <c r="L51" s="349">
        <f>County!ET47</f>
        <v>7368</v>
      </c>
      <c r="M51" s="349">
        <f>County!EU47</f>
        <v>156</v>
      </c>
      <c r="N51" s="94">
        <f>County!EV47</f>
        <v>149</v>
      </c>
    </row>
    <row r="52" spans="1:14" x14ac:dyDescent="0.25">
      <c r="A52" s="90" t="s">
        <v>993</v>
      </c>
      <c r="B52" s="90" t="s">
        <v>1693</v>
      </c>
      <c r="C52" s="91">
        <f>County!DQ48</f>
        <v>36550</v>
      </c>
      <c r="D52" s="91">
        <f>County!DR48</f>
        <v>11788</v>
      </c>
      <c r="E52" s="91">
        <f>County!DS48</f>
        <v>48338</v>
      </c>
      <c r="F52" s="315">
        <f>E52/'Table 1'!D52</f>
        <v>0.36190076890249839</v>
      </c>
      <c r="G52" s="349">
        <f>County!DT48</f>
        <v>163635</v>
      </c>
      <c r="H52" s="464">
        <f>G52/'Table 1'!D52</f>
        <v>1.2251154851123407</v>
      </c>
      <c r="I52" s="349">
        <f>County!ER48</f>
        <v>38614</v>
      </c>
      <c r="J52" s="464">
        <f>I52/'Table 1'!D52</f>
        <v>0.28909835513263005</v>
      </c>
      <c r="K52" s="349">
        <f>County!ES48</f>
        <v>16000</v>
      </c>
      <c r="L52" s="349">
        <f>County!ET48</f>
        <v>11000</v>
      </c>
      <c r="M52" s="349">
        <f>County!EU48</f>
        <v>32</v>
      </c>
      <c r="N52" s="94">
        <f>County!EV48</f>
        <v>204</v>
      </c>
    </row>
    <row r="53" spans="1:14" x14ac:dyDescent="0.25">
      <c r="A53" s="90" t="s">
        <v>1005</v>
      </c>
      <c r="B53" s="90" t="s">
        <v>1694</v>
      </c>
      <c r="C53" s="91">
        <f>County!DQ49</f>
        <v>34927</v>
      </c>
      <c r="D53" s="91">
        <f>County!DR49</f>
        <v>9147</v>
      </c>
      <c r="E53" s="91">
        <f>County!DS49</f>
        <v>44074</v>
      </c>
      <c r="F53" s="315">
        <f>E53/'Table 1'!D53</f>
        <v>0.47625428179332852</v>
      </c>
      <c r="G53" s="349">
        <f>County!DT49</f>
        <v>426825</v>
      </c>
      <c r="H53" s="464">
        <f>G53/'Table 1'!D53</f>
        <v>4.6121802837599821</v>
      </c>
      <c r="I53" s="349">
        <f>County!ER49</f>
        <v>57304</v>
      </c>
      <c r="J53" s="464">
        <f>I53/'Table 1'!D53</f>
        <v>0.61921485147444977</v>
      </c>
      <c r="K53" s="349">
        <f>County!ES49</f>
        <v>36179</v>
      </c>
      <c r="L53" s="349">
        <f>County!ET49</f>
        <v>13273</v>
      </c>
      <c r="M53" s="349">
        <f>County!EU49</f>
        <v>8359</v>
      </c>
      <c r="N53" s="94">
        <f>County!EV49</f>
        <v>7876</v>
      </c>
    </row>
    <row r="54" spans="1:14" x14ac:dyDescent="0.25">
      <c r="A54" s="90" t="s">
        <v>1023</v>
      </c>
      <c r="B54" s="90" t="s">
        <v>1695</v>
      </c>
      <c r="C54" s="91">
        <f>County!DQ50</f>
        <v>61049</v>
      </c>
      <c r="D54" s="91">
        <f>County!DR50</f>
        <v>25791</v>
      </c>
      <c r="E54" s="91">
        <f>County!DS50</f>
        <v>86840</v>
      </c>
      <c r="F54" s="315">
        <f>E54/'Table 1'!D54</f>
        <v>0.62605435801312093</v>
      </c>
      <c r="G54" s="349">
        <f>County!DT50</f>
        <v>358404</v>
      </c>
      <c r="H54" s="464">
        <f>G54/'Table 1'!D54</f>
        <v>2.5838367817749259</v>
      </c>
      <c r="I54" s="349">
        <f>County!ER50</f>
        <v>57805</v>
      </c>
      <c r="J54" s="464">
        <f>I54/'Table 1'!D54</f>
        <v>0.41673275178429819</v>
      </c>
      <c r="K54" s="349">
        <f>County!ES50</f>
        <v>18565</v>
      </c>
      <c r="L54" s="349">
        <f>County!ET50</f>
        <v>1017</v>
      </c>
      <c r="M54" s="349">
        <f>County!EU50</f>
        <v>533</v>
      </c>
      <c r="N54" s="94">
        <f>County!EV50</f>
        <v>43</v>
      </c>
    </row>
    <row r="55" spans="1:14" x14ac:dyDescent="0.25">
      <c r="A55" s="90" t="s">
        <v>1042</v>
      </c>
      <c r="B55" s="90" t="s">
        <v>1696</v>
      </c>
      <c r="C55" s="91">
        <f>County!DQ51</f>
        <v>15401</v>
      </c>
      <c r="D55" s="91">
        <f>County!DR51</f>
        <v>2971</v>
      </c>
      <c r="E55" s="91">
        <f>County!DS51</f>
        <v>18372</v>
      </c>
      <c r="F55" s="315">
        <f>E55/'Table 1'!D55</f>
        <v>0.27175102801526491</v>
      </c>
      <c r="G55" s="349">
        <f>County!DT51</f>
        <v>88087</v>
      </c>
      <c r="H55" s="464">
        <f>G55/'Table 1'!D55</f>
        <v>1.3029464840398781</v>
      </c>
      <c r="I55" s="349">
        <f>County!ER51</f>
        <v>36936</v>
      </c>
      <c r="J55" s="464">
        <f>I55/'Table 1'!D55</f>
        <v>0.54634204064727987</v>
      </c>
      <c r="K55" s="349">
        <f>County!ES51</f>
        <v>2296</v>
      </c>
      <c r="L55" s="349">
        <f>County!ET51</f>
        <v>225</v>
      </c>
      <c r="M55" s="349">
        <f>County!EU51</f>
        <v>1891</v>
      </c>
      <c r="N55" s="94">
        <f>County!EV51</f>
        <v>2290</v>
      </c>
    </row>
    <row r="56" spans="1:14" x14ac:dyDescent="0.25">
      <c r="A56" s="90" t="s">
        <v>1053</v>
      </c>
      <c r="B56" s="90" t="s">
        <v>1697</v>
      </c>
      <c r="C56" s="91">
        <f>County!DQ52</f>
        <v>8479</v>
      </c>
      <c r="D56" s="91">
        <f>County!DR52</f>
        <v>2219</v>
      </c>
      <c r="E56" s="91">
        <f>County!DS52</f>
        <v>10698</v>
      </c>
      <c r="F56" s="315">
        <f>E56/'Table 1'!D56</f>
        <v>0.16612317152706607</v>
      </c>
      <c r="G56" s="349">
        <f>County!DT52</f>
        <v>103898</v>
      </c>
      <c r="H56" s="464">
        <f>G56/'Table 1'!D56</f>
        <v>1.613373086120687</v>
      </c>
      <c r="I56" s="349">
        <f>County!ER52</f>
        <v>41987</v>
      </c>
      <c r="J56" s="464">
        <f>I56/'Table 1'!D56</f>
        <v>0.65199229789745028</v>
      </c>
      <c r="K56" s="349">
        <f>County!ES52</f>
        <v>5217</v>
      </c>
      <c r="L56" s="349">
        <f>County!ET52</f>
        <v>2123</v>
      </c>
      <c r="M56" s="349">
        <f>County!EU52</f>
        <v>18</v>
      </c>
      <c r="N56" s="94">
        <f>County!EV52</f>
        <v>199</v>
      </c>
    </row>
    <row r="57" spans="1:14" x14ac:dyDescent="0.25">
      <c r="A57" s="90" t="s">
        <v>1086</v>
      </c>
      <c r="B57" s="90" t="s">
        <v>1698</v>
      </c>
      <c r="C57" s="91">
        <f>County!DQ53</f>
        <v>5921</v>
      </c>
      <c r="D57" s="91">
        <f>County!DR53</f>
        <v>1652</v>
      </c>
      <c r="E57" s="91">
        <f>County!DS53</f>
        <v>7573</v>
      </c>
      <c r="F57" s="315">
        <f>E57/'Table 1'!D57</f>
        <v>0.2100227411392756</v>
      </c>
      <c r="G57" s="349">
        <f>County!DT53</f>
        <v>99359</v>
      </c>
      <c r="H57" s="464">
        <f>G57/'Table 1'!D57</f>
        <v>2.7555327527871762</v>
      </c>
      <c r="I57" s="349">
        <f>County!ER53</f>
        <v>6593</v>
      </c>
      <c r="J57" s="464">
        <f>I57/'Table 1'!D57</f>
        <v>0.18284430639525209</v>
      </c>
      <c r="K57" s="349">
        <f>County!ES53</f>
        <v>6083</v>
      </c>
      <c r="L57" s="349">
        <f>County!ET53</f>
        <v>337</v>
      </c>
      <c r="M57" s="349">
        <f>County!EU53</f>
        <v>0</v>
      </c>
      <c r="N57" s="94">
        <f>County!EV53</f>
        <v>54</v>
      </c>
    </row>
    <row r="58" spans="1:14" x14ac:dyDescent="0.25">
      <c r="A58" s="90" t="s">
        <v>1132</v>
      </c>
      <c r="B58" s="90" t="s">
        <v>1699</v>
      </c>
      <c r="C58" s="91">
        <f>County!DQ54</f>
        <v>16696</v>
      </c>
      <c r="D58" s="91">
        <f>County!DR54</f>
        <v>5443</v>
      </c>
      <c r="E58" s="91">
        <f>County!DS54</f>
        <v>22139</v>
      </c>
      <c r="F58" s="315">
        <f>E58/'Table 1'!D58</f>
        <v>0.36260154612159329</v>
      </c>
      <c r="G58" s="349">
        <f>County!DT54</f>
        <v>143284</v>
      </c>
      <c r="H58" s="464">
        <f>G58/'Table 1'!D58</f>
        <v>2.3467636268343814</v>
      </c>
      <c r="I58" s="349">
        <f>County!ER54</f>
        <v>23592</v>
      </c>
      <c r="J58" s="464">
        <f>I58/'Table 1'!D58</f>
        <v>0.38639937106918237</v>
      </c>
      <c r="K58" s="349">
        <f>County!ES54</f>
        <v>11092</v>
      </c>
      <c r="L58" s="349">
        <f>County!ET54</f>
        <v>1788</v>
      </c>
      <c r="M58" s="349">
        <f>County!EU54</f>
        <v>38</v>
      </c>
      <c r="N58" s="94">
        <f>County!EV54</f>
        <v>365</v>
      </c>
    </row>
    <row r="59" spans="1:14" x14ac:dyDescent="0.25">
      <c r="A59" s="90" t="s">
        <v>1145</v>
      </c>
      <c r="B59" s="90" t="s">
        <v>1700</v>
      </c>
      <c r="C59" s="91">
        <f>County!DQ55</f>
        <v>15897</v>
      </c>
      <c r="D59" s="91">
        <f>County!DR55</f>
        <v>3352</v>
      </c>
      <c r="E59" s="91">
        <f>County!DS55</f>
        <v>19249</v>
      </c>
      <c r="F59" s="315">
        <f>E59/'Table 1'!D59</f>
        <v>0.57583462965178889</v>
      </c>
      <c r="G59" s="349">
        <f>County!DT55</f>
        <v>224780</v>
      </c>
      <c r="H59" s="464">
        <f>G59/'Table 1'!D59</f>
        <v>6.7243029795381117</v>
      </c>
      <c r="I59" s="349">
        <f>County!ER55</f>
        <v>16940</v>
      </c>
      <c r="J59" s="464">
        <f>I59/'Table 1'!D59</f>
        <v>0.50676079932990303</v>
      </c>
      <c r="K59" s="349">
        <f>County!ES55</f>
        <v>4314</v>
      </c>
      <c r="L59" s="349">
        <f>County!ET55</f>
        <v>199</v>
      </c>
      <c r="M59" s="349">
        <f>County!EU55</f>
        <v>2036</v>
      </c>
      <c r="N59" s="94">
        <f>County!EV55</f>
        <v>306</v>
      </c>
    </row>
    <row r="60" spans="1:14" x14ac:dyDescent="0.25">
      <c r="A60" s="90" t="s">
        <v>1160</v>
      </c>
      <c r="B60" s="90" t="s">
        <v>1701</v>
      </c>
      <c r="C60" s="91">
        <f>County!DQ56</f>
        <v>59522</v>
      </c>
      <c r="D60" s="91">
        <f>County!DR56</f>
        <v>24473</v>
      </c>
      <c r="E60" s="91">
        <f>County!DS56</f>
        <v>83995</v>
      </c>
      <c r="F60" s="315">
        <f>E60/'Table 1'!D60</f>
        <v>0.38898639855881223</v>
      </c>
      <c r="G60" s="349">
        <f>County!DT56</f>
        <v>556016</v>
      </c>
      <c r="H60" s="464">
        <f>G60/'Table 1'!D60</f>
        <v>2.5749468585162991</v>
      </c>
      <c r="I60" s="349">
        <f>County!ER56</f>
        <v>139776</v>
      </c>
      <c r="J60" s="464">
        <f>I60/'Table 1'!D60</f>
        <v>0.64731189767196307</v>
      </c>
      <c r="K60" s="349">
        <f>County!ES56</f>
        <v>45136</v>
      </c>
      <c r="L60" s="349">
        <f>County!ET56</f>
        <v>4477</v>
      </c>
      <c r="M60" s="349">
        <f>County!EU56</f>
        <v>0</v>
      </c>
      <c r="N60" s="94">
        <f>County!EV56</f>
        <v>0</v>
      </c>
    </row>
    <row r="61" spans="1:14" x14ac:dyDescent="0.25">
      <c r="A61" s="90" t="s">
        <v>132</v>
      </c>
      <c r="B61" s="90" t="s">
        <v>1702</v>
      </c>
      <c r="C61" s="91">
        <f>County!DQ57</f>
        <v>26286</v>
      </c>
      <c r="D61" s="91">
        <f>County!DR57</f>
        <v>3926</v>
      </c>
      <c r="E61" s="91">
        <f>County!DS57</f>
        <v>30212</v>
      </c>
      <c r="F61" s="315">
        <f>E61/'Table 1'!D61</f>
        <v>0.67023093817246049</v>
      </c>
      <c r="G61" s="349">
        <f>County!DT57</f>
        <v>190000</v>
      </c>
      <c r="H61" s="464">
        <f>G61/'Table 1'!D61</f>
        <v>4.2150098719968057</v>
      </c>
      <c r="I61" s="349">
        <f>County!ER57</f>
        <v>33800</v>
      </c>
      <c r="J61" s="464">
        <f>I61/'Table 1'!D61</f>
        <v>0.74982807196574752</v>
      </c>
      <c r="K61" s="349">
        <f>County!ES57</f>
        <v>22100</v>
      </c>
      <c r="L61" s="349">
        <f>County!ET57</f>
        <v>2248</v>
      </c>
      <c r="M61" s="349">
        <f>County!EU57</f>
        <v>69</v>
      </c>
      <c r="N61" s="94">
        <f>County!EV57</f>
        <v>117</v>
      </c>
    </row>
    <row r="62" spans="1:14" x14ac:dyDescent="0.25">
      <c r="A62" s="90" t="s">
        <v>1175</v>
      </c>
      <c r="B62" s="90" t="s">
        <v>1703</v>
      </c>
      <c r="C62" s="91">
        <f>County!DQ58</f>
        <v>307520</v>
      </c>
      <c r="D62" s="91">
        <f>County!DR58</f>
        <v>71617</v>
      </c>
      <c r="E62" s="91">
        <f>County!DS58</f>
        <v>379137</v>
      </c>
      <c r="F62" s="315">
        <f>E62/'Table 1'!D62</f>
        <v>0.38478955861607006</v>
      </c>
      <c r="G62" s="349">
        <f>County!DT58</f>
        <v>3616782</v>
      </c>
      <c r="H62" s="464">
        <f>G62/'Table 1'!D62</f>
        <v>3.6707046513280086</v>
      </c>
      <c r="I62" s="349">
        <f>County!ER58</f>
        <v>436020</v>
      </c>
      <c r="J62" s="464">
        <f>I62/'Table 1'!D62</f>
        <v>0.44252062802569747</v>
      </c>
      <c r="K62" s="349">
        <f>County!ES58</f>
        <v>93756</v>
      </c>
      <c r="L62" s="349">
        <f>County!ET58</f>
        <v>23764</v>
      </c>
      <c r="M62" s="349">
        <f>County!EU58</f>
        <v>1562</v>
      </c>
      <c r="N62" s="94">
        <f>County!EV58</f>
        <v>16704</v>
      </c>
    </row>
    <row r="63" spans="1:14" x14ac:dyDescent="0.25">
      <c r="A63" s="90" t="s">
        <v>1190</v>
      </c>
      <c r="B63" s="90" t="s">
        <v>1704</v>
      </c>
      <c r="C63" s="91">
        <f>County!DQ59</f>
        <v>7569</v>
      </c>
      <c r="D63" s="91">
        <f>County!DR59</f>
        <v>2607</v>
      </c>
      <c r="E63" s="91">
        <f>County!DS59</f>
        <v>10176</v>
      </c>
      <c r="F63" s="315">
        <f>E63/'Table 1'!D63</f>
        <v>0.49605147704007019</v>
      </c>
      <c r="G63" s="349">
        <f>County!DT59</f>
        <v>60235</v>
      </c>
      <c r="H63" s="464">
        <f>G63/'Table 1'!D63</f>
        <v>2.9362874134737251</v>
      </c>
      <c r="I63" s="349">
        <f>County!ER59</f>
        <v>15525</v>
      </c>
      <c r="J63" s="464">
        <f>I63/'Table 1'!D63</f>
        <v>0.75680023398654572</v>
      </c>
      <c r="K63" s="349">
        <f>County!ES59</f>
        <v>8354</v>
      </c>
      <c r="L63" s="349">
        <f>County!ET59</f>
        <v>1995</v>
      </c>
      <c r="M63" s="349">
        <f>County!EU59</f>
        <v>52</v>
      </c>
      <c r="N63" s="94">
        <f>County!EV59</f>
        <v>112</v>
      </c>
    </row>
    <row r="64" spans="1:14" x14ac:dyDescent="0.25">
      <c r="A64" s="90" t="s">
        <v>1203</v>
      </c>
      <c r="B64" s="90" t="s">
        <v>1705</v>
      </c>
      <c r="C64" s="91">
        <f>County!DQ60</f>
        <v>34419</v>
      </c>
      <c r="D64" s="91">
        <f>County!DR60</f>
        <v>10633</v>
      </c>
      <c r="E64" s="91">
        <f>County!DS60</f>
        <v>45052</v>
      </c>
      <c r="F64" s="315">
        <f>E64/'Table 1'!D64</f>
        <v>0.35846309306896029</v>
      </c>
      <c r="G64" s="349">
        <f>County!DT60</f>
        <v>295405</v>
      </c>
      <c r="H64" s="464">
        <f>G64/'Table 1'!D64</f>
        <v>2.3504348310404914</v>
      </c>
      <c r="I64" s="349">
        <f>County!ER60</f>
        <v>90865</v>
      </c>
      <c r="J64" s="464">
        <f>I64/'Table 1'!D64</f>
        <v>0.72298119843094821</v>
      </c>
      <c r="K64" s="349">
        <f>County!ES60</f>
        <v>32674</v>
      </c>
      <c r="L64" s="349">
        <f>County!ET60</f>
        <v>5277</v>
      </c>
      <c r="M64" s="349">
        <f>County!EU60</f>
        <v>15032</v>
      </c>
      <c r="N64" s="94">
        <f>County!EV60</f>
        <v>14512</v>
      </c>
    </row>
    <row r="65" spans="1:14" x14ac:dyDescent="0.25">
      <c r="A65" s="90" t="s">
        <v>1221</v>
      </c>
      <c r="B65" s="90" t="s">
        <v>1650</v>
      </c>
      <c r="C65" s="91">
        <f>County!DQ61</f>
        <v>43174</v>
      </c>
      <c r="D65" s="91">
        <f>County!DR61</f>
        <v>14069</v>
      </c>
      <c r="E65" s="91">
        <f>County!DS61</f>
        <v>57243</v>
      </c>
      <c r="F65" s="315">
        <f>E65/'Table 1'!D65</f>
        <v>0.70314457683331288</v>
      </c>
      <c r="G65" s="349">
        <f>County!DT61</f>
        <v>221477</v>
      </c>
      <c r="H65" s="464">
        <f>G65/'Table 1'!D65</f>
        <v>2.7205134504360644</v>
      </c>
      <c r="I65" s="349">
        <f>County!ER61</f>
        <v>37310</v>
      </c>
      <c r="J65" s="464">
        <f>I65/'Table 1'!D65</f>
        <v>0.45829750644883921</v>
      </c>
      <c r="K65" s="349">
        <f>County!ES61</f>
        <v>9165</v>
      </c>
      <c r="L65" s="349">
        <f>County!ET61</f>
        <v>1740</v>
      </c>
      <c r="M65" s="349">
        <f>County!EU61</f>
        <v>252</v>
      </c>
      <c r="N65" s="465">
        <f>County!EV61</f>
        <v>270</v>
      </c>
    </row>
    <row r="66" spans="1:14" ht="15.75" thickBot="1" x14ac:dyDescent="0.3">
      <c r="A66" s="647" t="s">
        <v>1416</v>
      </c>
      <c r="B66" s="684"/>
      <c r="C66" s="408">
        <f>SUM(C8:C65)</f>
        <v>3321579</v>
      </c>
      <c r="D66" s="96">
        <f>SUM(D8:D65)</f>
        <v>912755</v>
      </c>
      <c r="E66" s="96">
        <f>SUM(E8:E65)</f>
        <v>4234334</v>
      </c>
      <c r="F66" s="269">
        <f>AVERAGE(F8:F65)</f>
        <v>0.50210233799258064</v>
      </c>
      <c r="G66" s="96">
        <f>SUM(G8:G65)</f>
        <v>29726924</v>
      </c>
      <c r="H66" s="466">
        <f>AVERAGE(H8:H65)</f>
        <v>3.1350476156810072</v>
      </c>
      <c r="I66" s="96">
        <f>SUM(I8:I65)</f>
        <v>5438459</v>
      </c>
      <c r="J66" s="466">
        <f>AVERAGE(J8:J65)</f>
        <v>0.49474238780671498</v>
      </c>
      <c r="K66" s="96">
        <f>SUM(K8:K65)</f>
        <v>1549367</v>
      </c>
      <c r="L66" s="96">
        <f>SUM(L8:L65)</f>
        <v>353636</v>
      </c>
      <c r="M66" s="96">
        <f>SUM(M8:M65)</f>
        <v>236882</v>
      </c>
      <c r="N66" s="99">
        <f>SUM(N8:N65)</f>
        <v>254768</v>
      </c>
    </row>
    <row r="67" spans="1:14" ht="16.5" thickTop="1" thickBot="1" x14ac:dyDescent="0.3">
      <c r="A67" s="649" t="s">
        <v>1305</v>
      </c>
      <c r="B67" s="650"/>
      <c r="C67" s="101"/>
      <c r="D67" s="101"/>
      <c r="E67" s="101"/>
      <c r="F67" s="246"/>
      <c r="G67" s="101"/>
      <c r="H67" s="101"/>
      <c r="I67" s="101"/>
      <c r="J67" s="101"/>
      <c r="K67" s="101"/>
      <c r="L67" s="101"/>
      <c r="M67" s="101"/>
      <c r="N67" s="103"/>
    </row>
    <row r="68" spans="1:14" ht="15.75" thickTop="1" x14ac:dyDescent="0.25">
      <c r="A68" s="90" t="s">
        <v>34</v>
      </c>
      <c r="B68" s="90" t="s">
        <v>1706</v>
      </c>
      <c r="C68" s="91">
        <f>Regional!DQ3</f>
        <v>24533</v>
      </c>
      <c r="D68" s="91">
        <f>Regional!DR3</f>
        <v>6225</v>
      </c>
      <c r="E68" s="91">
        <f>Regional!DS3</f>
        <v>30758</v>
      </c>
      <c r="F68" s="315">
        <f>E68/'Table 1'!D68</f>
        <v>0.39262190451876439</v>
      </c>
      <c r="G68" s="349">
        <f>Regional!DT3</f>
        <v>0</v>
      </c>
      <c r="H68" s="464">
        <f>G68/'Table 1'!D68</f>
        <v>0</v>
      </c>
      <c r="I68" s="349">
        <f>Regional!ER3</f>
        <v>0</v>
      </c>
      <c r="J68" s="464">
        <f>I68/'Table 1'!D68</f>
        <v>0</v>
      </c>
      <c r="K68" s="349">
        <f>Regional!ES3</f>
        <v>0</v>
      </c>
      <c r="L68" s="349">
        <f>Regional!ET3</f>
        <v>0</v>
      </c>
      <c r="M68" s="349">
        <f>Regional!EU3</f>
        <v>9</v>
      </c>
      <c r="N68" s="93">
        <f>Regional!EV3</f>
        <v>0</v>
      </c>
    </row>
    <row r="69" spans="1:14" x14ac:dyDescent="0.25">
      <c r="A69" s="90" t="s">
        <v>83</v>
      </c>
      <c r="B69" s="90" t="s">
        <v>1707</v>
      </c>
      <c r="C69" s="91">
        <f>Regional!DQ4</f>
        <v>30078</v>
      </c>
      <c r="D69" s="91">
        <f>Regional!DR4</f>
        <v>6838</v>
      </c>
      <c r="E69" s="91">
        <f>Regional!DS4</f>
        <v>36916</v>
      </c>
      <c r="F69" s="315">
        <f>E69/'Table 1'!D69</f>
        <v>0.71505220136750147</v>
      </c>
      <c r="G69" s="349">
        <f>Regional!DT4</f>
        <v>97943</v>
      </c>
      <c r="H69" s="464">
        <f>G69/'Table 1'!D69</f>
        <v>1.8971274720591937</v>
      </c>
      <c r="I69" s="349">
        <f>Regional!ER4</f>
        <v>34906</v>
      </c>
      <c r="J69" s="464">
        <f>I69/'Table 1'!D69</f>
        <v>0.67611908497491624</v>
      </c>
      <c r="K69" s="349">
        <f>Regional!ES4</f>
        <v>16110</v>
      </c>
      <c r="L69" s="349">
        <f>Regional!ET4</f>
        <v>1262</v>
      </c>
      <c r="M69" s="349">
        <f>Regional!EU4</f>
        <v>0</v>
      </c>
      <c r="N69" s="94">
        <f>Regional!EV4</f>
        <v>0</v>
      </c>
    </row>
    <row r="70" spans="1:14" x14ac:dyDescent="0.25">
      <c r="A70" s="90" t="s">
        <v>65</v>
      </c>
      <c r="B70" s="90" t="s">
        <v>1708</v>
      </c>
      <c r="C70" s="91">
        <f>Regional!DQ5</f>
        <v>57713</v>
      </c>
      <c r="D70" s="91">
        <f>Regional!DR5</f>
        <v>14308</v>
      </c>
      <c r="E70" s="91">
        <f>Regional!DS5</f>
        <v>72021</v>
      </c>
      <c r="F70" s="315">
        <f>E70/'Table 1'!D70</f>
        <v>0.47932833734875613</v>
      </c>
      <c r="G70" s="349">
        <f>Regional!DT5</f>
        <v>420404</v>
      </c>
      <c r="H70" s="464">
        <f>G70/'Table 1'!D70</f>
        <v>2.7979554620842042</v>
      </c>
      <c r="I70" s="349">
        <f>Regional!ER5</f>
        <v>21372</v>
      </c>
      <c r="J70" s="464">
        <f>I70/'Table 1'!D70</f>
        <v>0.14223914172002078</v>
      </c>
      <c r="K70" s="349">
        <f>Regional!ES5</f>
        <v>16068</v>
      </c>
      <c r="L70" s="349">
        <f>Regional!ET5</f>
        <v>1924</v>
      </c>
      <c r="M70" s="349">
        <f>Regional!EU5</f>
        <v>24415</v>
      </c>
      <c r="N70" s="94">
        <f>Regional!EV5</f>
        <v>24449</v>
      </c>
    </row>
    <row r="71" spans="1:14" x14ac:dyDescent="0.25">
      <c r="A71" s="90" t="s">
        <v>106</v>
      </c>
      <c r="B71" s="90" t="s">
        <v>1636</v>
      </c>
      <c r="C71" s="91">
        <f>Regional!DQ6</f>
        <v>5893</v>
      </c>
      <c r="D71" s="91">
        <f>Regional!DR6</f>
        <v>2091</v>
      </c>
      <c r="E71" s="91">
        <f>Regional!DS6</f>
        <v>7984</v>
      </c>
      <c r="F71" s="315">
        <f>E71/'Table 1'!D71</f>
        <v>0.11823593874951871</v>
      </c>
      <c r="G71" s="349">
        <f>Regional!DT6</f>
        <v>111258</v>
      </c>
      <c r="H71" s="464">
        <f>G71/'Table 1'!D71</f>
        <v>1.6476320232206854</v>
      </c>
      <c r="I71" s="349">
        <f>Regional!ER6</f>
        <v>14353</v>
      </c>
      <c r="J71" s="464">
        <f>I71/'Table 1'!D71</f>
        <v>0.21255516393685395</v>
      </c>
      <c r="K71" s="349">
        <f>Regional!ES6</f>
        <v>4183</v>
      </c>
      <c r="L71" s="349">
        <f>Regional!ET6</f>
        <v>833</v>
      </c>
      <c r="M71" s="349">
        <f>Regional!EU6</f>
        <v>2747</v>
      </c>
      <c r="N71" s="94">
        <f>Regional!EV6</f>
        <v>2647</v>
      </c>
    </row>
    <row r="72" spans="1:14" x14ac:dyDescent="0.25">
      <c r="A72" s="90" t="s">
        <v>326</v>
      </c>
      <c r="B72" s="90" t="s">
        <v>1709</v>
      </c>
      <c r="C72" s="91">
        <f>Regional!DQ7</f>
        <v>63598</v>
      </c>
      <c r="D72" s="91">
        <f>Regional!DR7</f>
        <v>10572</v>
      </c>
      <c r="E72" s="91">
        <f>Regional!DS7</f>
        <v>74170</v>
      </c>
      <c r="F72" s="315">
        <f>E72/'Table 1'!D72</f>
        <v>0.39661616944820249</v>
      </c>
      <c r="G72" s="349">
        <f>Regional!DT7</f>
        <v>674846</v>
      </c>
      <c r="H72" s="464">
        <f>G72/'Table 1'!D72</f>
        <v>3.6086670552439215</v>
      </c>
      <c r="I72" s="349">
        <f>Regional!ER7</f>
        <v>119632</v>
      </c>
      <c r="J72" s="464">
        <f>I72/'Table 1'!D72</f>
        <v>0.63971936879368152</v>
      </c>
      <c r="K72" s="349">
        <f>Regional!ES7</f>
        <v>40746</v>
      </c>
      <c r="L72" s="349">
        <f>Regional!ET7</f>
        <v>12291</v>
      </c>
      <c r="M72" s="349">
        <f>Regional!EU7</f>
        <v>366</v>
      </c>
      <c r="N72" s="94">
        <f>Regional!EV7</f>
        <v>409</v>
      </c>
    </row>
    <row r="73" spans="1:14" x14ac:dyDescent="0.25">
      <c r="A73" s="90" t="s">
        <v>429</v>
      </c>
      <c r="B73" s="90" t="s">
        <v>1710</v>
      </c>
      <c r="C73" s="91">
        <f>Regional!DQ8</f>
        <v>36955</v>
      </c>
      <c r="D73" s="91">
        <f>Regional!DR8</f>
        <v>14705</v>
      </c>
      <c r="E73" s="91">
        <f>Regional!DS8</f>
        <v>51660</v>
      </c>
      <c r="F73" s="315">
        <f>E73/'Table 1'!D73</f>
        <v>0.46781189723713879</v>
      </c>
      <c r="G73" s="349">
        <f>Regional!DT8</f>
        <v>363091</v>
      </c>
      <c r="H73" s="464">
        <f>G73/'Table 1'!D73</f>
        <v>3.2880040569053417</v>
      </c>
      <c r="I73" s="349">
        <f>Regional!ER8</f>
        <v>71403</v>
      </c>
      <c r="J73" s="464">
        <f>I73/'Table 1'!D73</f>
        <v>0.64659645564118118</v>
      </c>
      <c r="K73" s="349">
        <f>Regional!ES8</f>
        <v>12843</v>
      </c>
      <c r="L73" s="349">
        <f>Regional!ET8</f>
        <v>2541</v>
      </c>
      <c r="M73" s="349">
        <f>Regional!EU8</f>
        <v>738</v>
      </c>
      <c r="N73" s="94">
        <f>Regional!EV8</f>
        <v>894</v>
      </c>
    </row>
    <row r="74" spans="1:14" x14ac:dyDescent="0.25">
      <c r="A74" s="90" t="s">
        <v>470</v>
      </c>
      <c r="B74" s="90" t="s">
        <v>1711</v>
      </c>
      <c r="C74" s="91">
        <f>Regional!DQ9</f>
        <v>59810</v>
      </c>
      <c r="D74" s="91">
        <f>Regional!DR9</f>
        <v>8398</v>
      </c>
      <c r="E74" s="91">
        <f>Regional!DS9</f>
        <v>68208</v>
      </c>
      <c r="F74" s="315">
        <f>E74/'Table 1'!D74</f>
        <v>0.75536556734368421</v>
      </c>
      <c r="G74" s="349">
        <f>Regional!DT9</f>
        <v>457303</v>
      </c>
      <c r="H74" s="464">
        <f>G74/'Table 1'!D74</f>
        <v>5.0643757336818087</v>
      </c>
      <c r="I74" s="349">
        <f>Regional!ER9</f>
        <v>88369</v>
      </c>
      <c r="J74" s="464">
        <f>I74/'Table 1'!D74</f>
        <v>0.97863740060687943</v>
      </c>
      <c r="K74" s="349">
        <f>Regional!ES9</f>
        <v>25192</v>
      </c>
      <c r="L74" s="349">
        <f>Regional!ET9</f>
        <v>1935</v>
      </c>
      <c r="M74" s="349">
        <f>Regional!EU9</f>
        <v>22142</v>
      </c>
      <c r="N74" s="94">
        <f>Regional!EV9</f>
        <v>20913</v>
      </c>
    </row>
    <row r="75" spans="1:14" x14ac:dyDescent="0.25">
      <c r="A75" s="90" t="s">
        <v>795</v>
      </c>
      <c r="B75" s="90" t="s">
        <v>1712</v>
      </c>
      <c r="C75" s="91">
        <f>Regional!DQ10</f>
        <v>27820</v>
      </c>
      <c r="D75" s="91">
        <f>Regional!DR10</f>
        <v>7243</v>
      </c>
      <c r="E75" s="91">
        <f>Regional!DS10</f>
        <v>35063</v>
      </c>
      <c r="F75" s="315">
        <f>E75/'Table 1'!D75</f>
        <v>0.74484853634702808</v>
      </c>
      <c r="G75" s="349">
        <f>Regional!DT10</f>
        <v>262179</v>
      </c>
      <c r="H75" s="464">
        <f>G75/'Table 1'!D75</f>
        <v>5.5695075838042234</v>
      </c>
      <c r="I75" s="349">
        <f>Regional!ER10</f>
        <v>88246</v>
      </c>
      <c r="J75" s="464">
        <f>I75/'Table 1'!D75</f>
        <v>1.8746229341037515</v>
      </c>
      <c r="K75" s="349">
        <f>Regional!ES10</f>
        <v>2785</v>
      </c>
      <c r="L75" s="349">
        <f>Regional!ET10</f>
        <v>362</v>
      </c>
      <c r="M75" s="349">
        <f>Regional!EU10</f>
        <v>13</v>
      </c>
      <c r="N75" s="94">
        <f>Regional!EV10</f>
        <v>189</v>
      </c>
    </row>
    <row r="76" spans="1:14" x14ac:dyDescent="0.25">
      <c r="A76" s="90" t="s">
        <v>813</v>
      </c>
      <c r="B76" s="90" t="s">
        <v>1713</v>
      </c>
      <c r="C76" s="91">
        <f>Regional!DQ11</f>
        <v>39077</v>
      </c>
      <c r="D76" s="91">
        <f>Regional!DR11</f>
        <v>10459</v>
      </c>
      <c r="E76" s="91">
        <f>Regional!DS11</f>
        <v>49536</v>
      </c>
      <c r="F76" s="315">
        <f>E76/'Table 1'!D76</f>
        <v>0.54685154111101297</v>
      </c>
      <c r="G76" s="349">
        <f>Regional!DT11</f>
        <v>447469</v>
      </c>
      <c r="H76" s="464">
        <f>G76/'Table 1'!D76</f>
        <v>4.939823809944361</v>
      </c>
      <c r="I76" s="349">
        <f>Regional!ER11</f>
        <v>143252</v>
      </c>
      <c r="J76" s="464">
        <f>I76/'Table 1'!D76</f>
        <v>1.5814271836085843</v>
      </c>
      <c r="K76" s="349">
        <f>Regional!ES11</f>
        <v>63883</v>
      </c>
      <c r="L76" s="349">
        <f>Regional!ET11</f>
        <v>10063</v>
      </c>
      <c r="M76" s="349">
        <f>Regional!EU11</f>
        <v>0</v>
      </c>
      <c r="N76" s="94">
        <f>Regional!EV11</f>
        <v>67</v>
      </c>
    </row>
    <row r="77" spans="1:14" x14ac:dyDescent="0.25">
      <c r="A77" s="90" t="s">
        <v>844</v>
      </c>
      <c r="B77" s="90" t="s">
        <v>1714</v>
      </c>
      <c r="C77" s="91">
        <f>Regional!DQ12</f>
        <v>42339</v>
      </c>
      <c r="D77" s="91">
        <f>Regional!DR12</f>
        <v>19266</v>
      </c>
      <c r="E77" s="91">
        <f>Regional!DS12</f>
        <v>61605</v>
      </c>
      <c r="F77" s="315">
        <f>E77/'Table 1'!D77</f>
        <v>0.36332057489635</v>
      </c>
      <c r="G77" s="349">
        <f>Regional!DT12</f>
        <v>383569</v>
      </c>
      <c r="H77" s="464">
        <f>G77/'Table 1'!D77</f>
        <v>2.2621298529732661</v>
      </c>
      <c r="I77" s="349">
        <f>Regional!ER12</f>
        <v>314369</v>
      </c>
      <c r="J77" s="464">
        <f>I77/'Table 1'!D77</f>
        <v>1.8540171383749802</v>
      </c>
      <c r="K77" s="349">
        <f>Regional!ES12</f>
        <v>41991</v>
      </c>
      <c r="L77" s="349">
        <f>Regional!ET12</f>
        <v>37264</v>
      </c>
      <c r="M77" s="349">
        <f>Regional!EU12</f>
        <v>6148</v>
      </c>
      <c r="N77" s="94">
        <f>Regional!EV12</f>
        <v>6428</v>
      </c>
    </row>
    <row r="78" spans="1:14" x14ac:dyDescent="0.25">
      <c r="A78" s="90" t="s">
        <v>920</v>
      </c>
      <c r="B78" s="90" t="s">
        <v>1715</v>
      </c>
      <c r="C78" s="91">
        <f>Regional!DQ13</f>
        <v>17899</v>
      </c>
      <c r="D78" s="91">
        <f>Regional!DR13</f>
        <v>5580</v>
      </c>
      <c r="E78" s="91">
        <f>Regional!DS13</f>
        <v>23479</v>
      </c>
      <c r="F78" s="315">
        <f>E78/'Table 1'!D78</f>
        <v>0.5206448465495831</v>
      </c>
      <c r="G78" s="349">
        <f>Regional!DT13</f>
        <v>246670</v>
      </c>
      <c r="H78" s="464">
        <f>G78/'Table 1'!D78</f>
        <v>5.4698864644314353</v>
      </c>
      <c r="I78" s="349">
        <f>Regional!ER13</f>
        <v>19404</v>
      </c>
      <c r="J78" s="464">
        <f>I78/'Table 1'!D78</f>
        <v>0.4302820649281533</v>
      </c>
      <c r="K78" s="349">
        <f>Regional!ES13</f>
        <v>7299</v>
      </c>
      <c r="L78" s="349">
        <f>Regional!ET13</f>
        <v>1840</v>
      </c>
      <c r="M78" s="349">
        <f>Regional!EU13</f>
        <v>42</v>
      </c>
      <c r="N78" s="94">
        <f>Regional!EV13</f>
        <v>169</v>
      </c>
    </row>
    <row r="79" spans="1:14" x14ac:dyDescent="0.25">
      <c r="A79" s="90" t="s">
        <v>1066</v>
      </c>
      <c r="B79" s="90" t="s">
        <v>1649</v>
      </c>
      <c r="C79" s="91">
        <f>Regional!DQ14</f>
        <v>88179</v>
      </c>
      <c r="D79" s="91">
        <f>Regional!DR14</f>
        <v>29489</v>
      </c>
      <c r="E79" s="91">
        <f>Regional!DS14</f>
        <v>117668</v>
      </c>
      <c r="F79" s="315">
        <f>E79/'Table 1'!D79</f>
        <v>0.51030648399925405</v>
      </c>
      <c r="G79" s="349">
        <f>Regional!DT14</f>
        <v>426265</v>
      </c>
      <c r="H79" s="464">
        <f>G79/'Table 1'!D79</f>
        <v>1.8486401859634058</v>
      </c>
      <c r="I79" s="349">
        <f>Regional!ER14</f>
        <v>81686</v>
      </c>
      <c r="J79" s="464">
        <f>I79/'Table 1'!D79</f>
        <v>0.35425855331919526</v>
      </c>
      <c r="K79" s="349">
        <f>Regional!ES14</f>
        <v>27077</v>
      </c>
      <c r="L79" s="349">
        <f>Regional!ET14</f>
        <v>23900</v>
      </c>
      <c r="M79" s="349">
        <f>Regional!EU14</f>
        <v>150</v>
      </c>
      <c r="N79" s="94">
        <f>Regional!EV14</f>
        <v>80</v>
      </c>
    </row>
    <row r="80" spans="1:14" ht="15.75" thickBot="1" x14ac:dyDescent="0.3">
      <c r="A80" s="647" t="s">
        <v>1416</v>
      </c>
      <c r="B80" s="684"/>
      <c r="C80" s="96">
        <f>SUM(C68:C79)</f>
        <v>493894</v>
      </c>
      <c r="D80" s="96">
        <f>SUM(D68:D79)</f>
        <v>135174</v>
      </c>
      <c r="E80" s="96">
        <f>SUM(E68:E79)</f>
        <v>629068</v>
      </c>
      <c r="F80" s="269">
        <f>AVERAGE(F68:F79)</f>
        <v>0.50091699990973293</v>
      </c>
      <c r="G80" s="96">
        <f>SUM(G68:G79)</f>
        <v>3890997</v>
      </c>
      <c r="H80" s="466">
        <f>AVERAGE(H68:H79)</f>
        <v>3.1994791416926542</v>
      </c>
      <c r="I80" s="96">
        <f>SUM(I68:I79)</f>
        <v>996992</v>
      </c>
      <c r="J80" s="466">
        <f>AVERAGE(J68:J79)</f>
        <v>0.78253954083401644</v>
      </c>
      <c r="K80" s="96">
        <f>SUM(K68:K79)</f>
        <v>258177</v>
      </c>
      <c r="L80" s="96">
        <f>SUM(L68:L79)</f>
        <v>94215</v>
      </c>
      <c r="M80" s="96">
        <f>SUM(M68:M79)</f>
        <v>56770</v>
      </c>
      <c r="N80" s="99">
        <f>SUM(N68:N79)</f>
        <v>56245</v>
      </c>
    </row>
    <row r="81" spans="1:17" ht="16.5" thickTop="1" thickBot="1" x14ac:dyDescent="0.3">
      <c r="A81" s="105"/>
      <c r="B81" s="526" t="s">
        <v>1306</v>
      </c>
      <c r="C81" s="101"/>
      <c r="D81" s="101"/>
      <c r="E81" s="101"/>
      <c r="F81" s="246"/>
      <c r="G81" s="101"/>
      <c r="H81" s="101"/>
      <c r="I81" s="101"/>
      <c r="J81" s="101"/>
      <c r="K81" s="101"/>
      <c r="L81" s="101"/>
      <c r="M81" s="101"/>
      <c r="N81" s="103"/>
    </row>
    <row r="82" spans="1:17" ht="15.75" thickTop="1" x14ac:dyDescent="0.25">
      <c r="A82" s="90" t="s">
        <v>246</v>
      </c>
      <c r="B82" s="90" t="s">
        <v>1716</v>
      </c>
      <c r="C82" s="91">
        <f>Municipal!DQ3</f>
        <v>30347</v>
      </c>
      <c r="D82" s="91">
        <f>Municipal!DR3</f>
        <v>6280</v>
      </c>
      <c r="E82" s="91">
        <f>Municipal!DS3</f>
        <v>36627</v>
      </c>
      <c r="F82" s="315">
        <f>E82/'Table 1'!D82</f>
        <v>0.61297340719294424</v>
      </c>
      <c r="G82" s="349">
        <f>Municipal!DT3</f>
        <v>565794</v>
      </c>
      <c r="H82" s="464">
        <f>G82/'Table 1'!D82</f>
        <v>9.4688802235870995</v>
      </c>
      <c r="I82" s="349">
        <f>Municipal!ER3</f>
        <v>31720</v>
      </c>
      <c r="J82" s="464">
        <f>I82/'Table 1'!D82</f>
        <v>0.53085200743058925</v>
      </c>
      <c r="K82" s="349">
        <f>Municipal!ES3</f>
        <v>19552</v>
      </c>
      <c r="L82" s="349">
        <f>Municipal!ET3</f>
        <v>4368</v>
      </c>
      <c r="M82" s="349">
        <f>Municipal!EU3</f>
        <v>0</v>
      </c>
      <c r="N82" s="93">
        <f>Municipal!EV3</f>
        <v>439</v>
      </c>
    </row>
    <row r="83" spans="1:17" x14ac:dyDescent="0.25">
      <c r="A83" s="90" t="s">
        <v>459</v>
      </c>
      <c r="B83" s="90" t="s">
        <v>1717</v>
      </c>
      <c r="C83" s="91">
        <f>Municipal!DQ4</f>
        <v>8411</v>
      </c>
      <c r="D83" s="91">
        <f>Municipal!DR4</f>
        <v>2111</v>
      </c>
      <c r="E83" s="91">
        <f>Municipal!DS4</f>
        <v>10522</v>
      </c>
      <c r="F83" s="315">
        <f>E83/'Table 1'!D83</f>
        <v>2.2320746711921933</v>
      </c>
      <c r="G83" s="349">
        <f>Municipal!DT4</f>
        <v>32234</v>
      </c>
      <c r="H83" s="464">
        <f>G83/'Table 1'!D83</f>
        <v>6.8379295714891812</v>
      </c>
      <c r="I83" s="349">
        <f>Municipal!ER4</f>
        <v>21109</v>
      </c>
      <c r="J83" s="464">
        <f>I83/'Table 1'!D83</f>
        <v>4.4779380568519302</v>
      </c>
      <c r="K83" s="349">
        <f>Municipal!ES4</f>
        <v>5735</v>
      </c>
      <c r="L83" s="349">
        <f>Municipal!ET4</f>
        <v>35</v>
      </c>
      <c r="M83" s="349">
        <f>Municipal!EU4</f>
        <v>1646</v>
      </c>
      <c r="N83" s="94">
        <f>Municipal!EV4</f>
        <v>1445</v>
      </c>
    </row>
    <row r="84" spans="1:17" x14ac:dyDescent="0.25">
      <c r="A84" s="90" t="s">
        <v>666</v>
      </c>
      <c r="B84" s="90" t="s">
        <v>1718</v>
      </c>
      <c r="C84" s="91">
        <f>Municipal!DQ5</f>
        <v>27155</v>
      </c>
      <c r="D84" s="91">
        <f>Municipal!DR5</f>
        <v>7038</v>
      </c>
      <c r="E84" s="91">
        <f>Municipal!DS5</f>
        <v>34193</v>
      </c>
      <c r="F84" s="315">
        <f>E84/'Table 1'!D84</f>
        <v>0.84783039920654601</v>
      </c>
      <c r="G84" s="349">
        <f>Municipal!DT5</f>
        <v>355456</v>
      </c>
      <c r="H84" s="464">
        <f>G84/'Table 1'!D84</f>
        <v>8.8136870815769903</v>
      </c>
      <c r="I84" s="349">
        <f>Municipal!ER5</f>
        <v>50042</v>
      </c>
      <c r="J84" s="464">
        <f>I84/'Table 1'!D84</f>
        <v>1.2408132903545748</v>
      </c>
      <c r="K84" s="349">
        <f>Municipal!ES5</f>
        <v>20865</v>
      </c>
      <c r="L84" s="349">
        <f>Municipal!ET5</f>
        <v>2963</v>
      </c>
      <c r="M84" s="349">
        <f>Municipal!EU5</f>
        <v>208</v>
      </c>
      <c r="N84" s="94">
        <f>Municipal!EV5</f>
        <v>211</v>
      </c>
    </row>
    <row r="85" spans="1:17" x14ac:dyDescent="0.25">
      <c r="A85" s="90" t="s">
        <v>681</v>
      </c>
      <c r="B85" s="90" t="s">
        <v>1719</v>
      </c>
      <c r="C85" s="91">
        <f>Municipal!DQ6</f>
        <v>72659</v>
      </c>
      <c r="D85" s="91">
        <f>Municipal!DR6</f>
        <v>14927</v>
      </c>
      <c r="E85" s="91">
        <f>Municipal!DS6</f>
        <v>87586</v>
      </c>
      <c r="F85" s="315">
        <f>E85/'Table 1'!D85</f>
        <v>0.80685754292873457</v>
      </c>
      <c r="G85" s="349">
        <f>Municipal!DT6</f>
        <v>353617</v>
      </c>
      <c r="H85" s="464">
        <f>G85/'Table 1'!D85</f>
        <v>3.2575816198688186</v>
      </c>
      <c r="I85" s="349">
        <f>Municipal!ER6</f>
        <v>105003</v>
      </c>
      <c r="J85" s="464">
        <f>I85/'Table 1'!D85</f>
        <v>0.96730599159849662</v>
      </c>
      <c r="K85" s="349">
        <f>Municipal!ES6</f>
        <v>8778</v>
      </c>
      <c r="L85" s="349">
        <f>Municipal!ET6</f>
        <v>14360</v>
      </c>
      <c r="M85" s="349">
        <f>Municipal!EU6</f>
        <v>1381</v>
      </c>
      <c r="N85" s="94">
        <f>Municipal!EV6</f>
        <v>676</v>
      </c>
    </row>
    <row r="86" spans="1:17" x14ac:dyDescent="0.25">
      <c r="A86" s="90" t="s">
        <v>712</v>
      </c>
      <c r="B86" s="90" t="s">
        <v>1720</v>
      </c>
      <c r="C86" s="91">
        <f>Municipal!DQ7</f>
        <v>16118</v>
      </c>
      <c r="D86" s="91">
        <f>Municipal!DR7</f>
        <v>6</v>
      </c>
      <c r="E86" s="91">
        <f>Municipal!DS7</f>
        <v>16124</v>
      </c>
      <c r="F86" s="315">
        <f>E86/'Table 1'!D86</f>
        <v>1.5165537998495109</v>
      </c>
      <c r="G86" s="349">
        <f>Municipal!DT7</f>
        <v>100149</v>
      </c>
      <c r="H86" s="464">
        <f>G86/'Table 1'!D86</f>
        <v>9.4195823927765243</v>
      </c>
      <c r="I86" s="349">
        <f>Municipal!ER7</f>
        <v>5928</v>
      </c>
      <c r="J86" s="464">
        <f>I86/'Table 1'!D86</f>
        <v>0.5575620767494357</v>
      </c>
      <c r="K86" s="349">
        <f>Municipal!ES7</f>
        <v>2340</v>
      </c>
      <c r="L86" s="349">
        <f>Municipal!ET7</f>
        <v>806</v>
      </c>
      <c r="M86" s="349">
        <f>Municipal!EU7</f>
        <v>9620</v>
      </c>
      <c r="N86" s="94">
        <f>Municipal!EV7</f>
        <v>9364</v>
      </c>
    </row>
    <row r="87" spans="1:17" x14ac:dyDescent="0.25">
      <c r="A87" s="90" t="s">
        <v>779</v>
      </c>
      <c r="B87" s="90" t="s">
        <v>1721</v>
      </c>
      <c r="C87" s="91">
        <f>Municipal!DQ8</f>
        <v>33587</v>
      </c>
      <c r="D87" s="91">
        <f>Municipal!DR8</f>
        <v>9538</v>
      </c>
      <c r="E87" s="91">
        <f>Municipal!DS8</f>
        <v>43125</v>
      </c>
      <c r="F87" s="315">
        <f>E87/'Table 1'!D87</f>
        <v>1.1850457530708143</v>
      </c>
      <c r="G87" s="349">
        <f>Municipal!DT8</f>
        <v>226543</v>
      </c>
      <c r="H87" s="464">
        <f>G87/'Table 1'!D87</f>
        <v>6.2252480008793381</v>
      </c>
      <c r="I87" s="349">
        <f>Municipal!ER8</f>
        <v>32240</v>
      </c>
      <c r="J87" s="464">
        <f>I87/'Table 1'!D87</f>
        <v>0.88593333516528816</v>
      </c>
      <c r="K87" s="349">
        <f>Municipal!ES8</f>
        <v>11336</v>
      </c>
      <c r="L87" s="349">
        <f>Municipal!ET8</f>
        <v>520</v>
      </c>
      <c r="M87" s="349">
        <f>Municipal!EU8</f>
        <v>19</v>
      </c>
      <c r="N87" s="94">
        <f>Municipal!EV8</f>
        <v>119</v>
      </c>
    </row>
    <row r="88" spans="1:17" x14ac:dyDescent="0.25">
      <c r="A88" s="90" t="s">
        <v>631</v>
      </c>
      <c r="B88" s="90" t="s">
        <v>1722</v>
      </c>
      <c r="C88" s="91">
        <f>Municipal!DQ9</f>
        <v>6399</v>
      </c>
      <c r="D88" s="91">
        <f>Municipal!DR9</f>
        <v>798</v>
      </c>
      <c r="E88" s="91">
        <f>Municipal!DS9</f>
        <v>7197</v>
      </c>
      <c r="F88" s="315">
        <f>E88/'Table 1'!D88</f>
        <v>1.3497749437359339</v>
      </c>
      <c r="G88" s="349">
        <f>Municipal!DT9</f>
        <v>56246</v>
      </c>
      <c r="H88" s="464">
        <f>G88/'Table 1'!D88</f>
        <v>10.548762190547636</v>
      </c>
      <c r="I88" s="349">
        <f>Municipal!ER9</f>
        <v>3452</v>
      </c>
      <c r="J88" s="464">
        <f>I88/'Table 1'!D88</f>
        <v>0.64741185296324077</v>
      </c>
      <c r="K88" s="349">
        <f>Municipal!ES9</f>
        <v>3016</v>
      </c>
      <c r="L88" s="349">
        <f>Municipal!ET9</f>
        <v>412</v>
      </c>
      <c r="M88" s="349">
        <f>Municipal!EU9</f>
        <v>0</v>
      </c>
      <c r="N88" s="94">
        <f>Municipal!EV9</f>
        <v>4</v>
      </c>
    </row>
    <row r="89" spans="1:17" x14ac:dyDescent="0.25">
      <c r="A89" s="90" t="s">
        <v>982</v>
      </c>
      <c r="B89" s="90" t="s">
        <v>1723</v>
      </c>
      <c r="C89" s="91">
        <f>Municipal!DQ10</f>
        <v>6970</v>
      </c>
      <c r="D89" s="91">
        <f>Municipal!DR10</f>
        <v>776</v>
      </c>
      <c r="E89" s="91">
        <f>Municipal!DS10</f>
        <v>7746</v>
      </c>
      <c r="F89" s="315">
        <f>E89/'Table 1'!D89</f>
        <v>0.50324844074844077</v>
      </c>
      <c r="G89" s="349">
        <f>Municipal!DT10</f>
        <v>28688</v>
      </c>
      <c r="H89" s="464">
        <f>G89/'Table 1'!D89</f>
        <v>1.8638253638253639</v>
      </c>
      <c r="I89" s="349">
        <f>Municipal!ER10</f>
        <v>11026</v>
      </c>
      <c r="J89" s="464">
        <f>I89/'Table 1'!D89</f>
        <v>0.71634615384615385</v>
      </c>
      <c r="K89" s="349">
        <f>Municipal!ES10</f>
        <v>2148</v>
      </c>
      <c r="L89" s="349">
        <f>Municipal!ET10</f>
        <v>333</v>
      </c>
      <c r="M89" s="349">
        <f>Municipal!EU10</f>
        <v>18</v>
      </c>
      <c r="N89" s="94">
        <f>Municipal!EV10</f>
        <v>66</v>
      </c>
    </row>
    <row r="90" spans="1:17" x14ac:dyDescent="0.25">
      <c r="A90" s="90" t="s">
        <v>1117</v>
      </c>
      <c r="B90" s="90" t="s">
        <v>1724</v>
      </c>
      <c r="C90" s="91">
        <f>Municipal!DQ11</f>
        <v>5059</v>
      </c>
      <c r="D90" s="91">
        <f>Municipal!DR11</f>
        <v>1158</v>
      </c>
      <c r="E90" s="91">
        <f>Municipal!DS11</f>
        <v>6217</v>
      </c>
      <c r="F90" s="315">
        <f>E90/'Table 1'!D90</f>
        <v>0.46709241172051091</v>
      </c>
      <c r="G90" s="349">
        <f>Municipal!DT11</f>
        <v>85830</v>
      </c>
      <c r="H90" s="464">
        <f>G90/'Table 1'!D90</f>
        <v>6.448534936138242</v>
      </c>
      <c r="I90" s="349">
        <f>Municipal!ER11</f>
        <v>8200</v>
      </c>
      <c r="J90" s="464">
        <f>I90/'Table 1'!D90</f>
        <v>0.61607813673929379</v>
      </c>
      <c r="K90" s="349">
        <f>Municipal!ES11</f>
        <v>2087</v>
      </c>
      <c r="L90" s="349">
        <f>Municipal!ET11</f>
        <v>179</v>
      </c>
      <c r="M90" s="349">
        <f>Municipal!EU11</f>
        <v>366</v>
      </c>
      <c r="N90" s="94">
        <f>Municipal!EV11</f>
        <v>101</v>
      </c>
    </row>
    <row r="91" spans="1:17" x14ac:dyDescent="0.25">
      <c r="A91" s="90" t="s">
        <v>543</v>
      </c>
      <c r="B91" s="90" t="s">
        <v>1648</v>
      </c>
      <c r="C91" s="91">
        <f>Municipal!DQ12</f>
        <v>12405</v>
      </c>
      <c r="D91" s="91">
        <f>Municipal!DR12</f>
        <v>3213</v>
      </c>
      <c r="E91" s="91">
        <f>Municipal!DS12</f>
        <v>15618</v>
      </c>
      <c r="F91" s="315">
        <f>E91/'Table 1'!D91</f>
        <v>1.6196204500674065</v>
      </c>
      <c r="G91" s="349">
        <f>Municipal!DT12</f>
        <v>101155</v>
      </c>
      <c r="H91" s="464">
        <f>G91/'Table 1'!D91</f>
        <v>10.489992740848283</v>
      </c>
      <c r="I91" s="349">
        <f>Municipal!ER12</f>
        <v>14767</v>
      </c>
      <c r="J91" s="464">
        <f>I91/'Table 1'!D91</f>
        <v>1.5313699056310277</v>
      </c>
      <c r="K91" s="349">
        <f>Municipal!ES12</f>
        <v>4433</v>
      </c>
      <c r="L91" s="349">
        <f>Municipal!ET12</f>
        <v>1027</v>
      </c>
      <c r="M91" s="349">
        <f>Municipal!EU12</f>
        <v>265</v>
      </c>
      <c r="N91" s="94">
        <f>Municipal!EV12</f>
        <v>88</v>
      </c>
    </row>
    <row r="92" spans="1:17" x14ac:dyDescent="0.25">
      <c r="A92" s="651" t="s">
        <v>1436</v>
      </c>
      <c r="B92" s="652"/>
      <c r="C92" s="107">
        <f>SUM(C82:C91)</f>
        <v>219110</v>
      </c>
      <c r="D92" s="107">
        <f t="shared" ref="D92:N92" si="0">SUM(D82:D91)</f>
        <v>45845</v>
      </c>
      <c r="E92" s="107">
        <f t="shared" si="0"/>
        <v>264955</v>
      </c>
      <c r="F92" s="274">
        <f>AVERAGE(F82:F91)</f>
        <v>1.1141071819713038</v>
      </c>
      <c r="G92" s="107">
        <f t="shared" si="0"/>
        <v>1905712</v>
      </c>
      <c r="H92" s="467">
        <f>AVERAGE(H82:H91)</f>
        <v>7.3374024121537476</v>
      </c>
      <c r="I92" s="107">
        <f t="shared" si="0"/>
        <v>283487</v>
      </c>
      <c r="J92" s="467">
        <f>AVERAGE(J82:J91)</f>
        <v>1.2171610807330029</v>
      </c>
      <c r="K92" s="107">
        <f>SUM(K82:K91)</f>
        <v>80290</v>
      </c>
      <c r="L92" s="107">
        <f>SUM(L82:L91)</f>
        <v>25003</v>
      </c>
      <c r="M92" s="107">
        <f>SUM(M82:M91)</f>
        <v>13523</v>
      </c>
      <c r="N92" s="110">
        <f t="shared" si="0"/>
        <v>12513</v>
      </c>
    </row>
    <row r="93" spans="1:17" ht="15.75" thickBot="1" x14ac:dyDescent="0.3">
      <c r="A93" s="76"/>
      <c r="B93" s="111"/>
      <c r="C93" s="113"/>
      <c r="D93" s="113"/>
      <c r="E93" s="410"/>
      <c r="F93" s="281"/>
      <c r="G93" s="62"/>
      <c r="H93" s="62"/>
      <c r="I93" s="62"/>
      <c r="J93" s="62"/>
      <c r="K93" s="62"/>
      <c r="L93" s="62"/>
      <c r="M93" s="410"/>
      <c r="N93" s="468"/>
    </row>
    <row r="94" spans="1:17" s="128" customFormat="1" ht="15.75" thickTop="1" x14ac:dyDescent="0.25">
      <c r="A94" s="653" t="s">
        <v>1437</v>
      </c>
      <c r="B94" s="654"/>
      <c r="C94" s="355">
        <f>SUM(C92,C80,C66)</f>
        <v>4034583</v>
      </c>
      <c r="D94" s="355">
        <f>SUM(D92,D80,D66)</f>
        <v>1093774</v>
      </c>
      <c r="E94" s="355">
        <f>SUM(E92,E80,E66)</f>
        <v>5128357</v>
      </c>
      <c r="F94" s="277">
        <f>AVERAGE(F82:F91,F68:F79,F8:F65)</f>
        <v>0.57842514277749402</v>
      </c>
      <c r="G94" s="355">
        <f>SUM(G92,G80,G66)</f>
        <v>35523633</v>
      </c>
      <c r="H94" s="517">
        <f>AVERAGE(H82:H91,H68:H79,H8:H65)</f>
        <v>3.6700066941418448</v>
      </c>
      <c r="I94" s="355">
        <f>SUM(I92,I80,I66)</f>
        <v>6718938</v>
      </c>
      <c r="J94" s="517">
        <f>AVERAGE(J82:J91,J68:J79,J8:J65)</f>
        <v>0.6282142973765964</v>
      </c>
      <c r="K94" s="355">
        <f>SUM(K92,K80,K66)</f>
        <v>1887834</v>
      </c>
      <c r="L94" s="355">
        <f>SUM(L92,L80,L66)</f>
        <v>472854</v>
      </c>
      <c r="M94" s="355">
        <f>SUM(M92,M80,M66)</f>
        <v>307175</v>
      </c>
      <c r="N94" s="559">
        <f>SUM(N92,N80,N66)</f>
        <v>323526</v>
      </c>
      <c r="P94"/>
      <c r="Q94"/>
    </row>
    <row r="95" spans="1:17" s="278" customFormat="1" x14ac:dyDescent="0.25">
      <c r="B95" s="278" t="s">
        <v>1438</v>
      </c>
      <c r="C95" s="278" t="s">
        <v>1234</v>
      </c>
      <c r="D95" s="278" t="s">
        <v>1234</v>
      </c>
      <c r="E95" s="278" t="s">
        <v>1234</v>
      </c>
      <c r="F95" s="469" t="s">
        <v>1419</v>
      </c>
      <c r="G95" s="278" t="s">
        <v>1234</v>
      </c>
      <c r="H95" s="278" t="s">
        <v>1419</v>
      </c>
      <c r="I95" s="278" t="s">
        <v>1234</v>
      </c>
      <c r="J95" s="278" t="s">
        <v>1419</v>
      </c>
      <c r="K95" s="470" t="s">
        <v>1234</v>
      </c>
      <c r="L95" s="470" t="s">
        <v>1234</v>
      </c>
      <c r="M95" s="470" t="s">
        <v>1234</v>
      </c>
      <c r="N95" s="470" t="s">
        <v>1234</v>
      </c>
      <c r="P95"/>
      <c r="Q95"/>
    </row>
  </sheetData>
  <mergeCells count="7">
    <mergeCell ref="A94:B94"/>
    <mergeCell ref="B4:B6"/>
    <mergeCell ref="M4:N4"/>
    <mergeCell ref="A66:B66"/>
    <mergeCell ref="A67:B67"/>
    <mergeCell ref="A80:B80"/>
    <mergeCell ref="A92:B92"/>
  </mergeCells>
  <pageMargins left="0.7" right="0.7" top="0.75" bottom="0.75" header="0.3" footer="0.3"/>
  <ignoredErrors>
    <ignoredError sqref="G79 I79 F80 H80 J80 G82:G83 I8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workbookViewId="0">
      <selection sqref="A1:XFD1048576"/>
    </sheetView>
  </sheetViews>
  <sheetFormatPr defaultColWidth="8.85546875" defaultRowHeight="15" x14ac:dyDescent="0.25"/>
  <cols>
    <col min="1" max="1" width="8.42578125" customWidth="1"/>
    <col min="2" max="2" width="21.140625" customWidth="1"/>
    <col min="3" max="5" width="8.140625" bestFit="1" customWidth="1"/>
    <col min="6" max="6" width="10.140625" customWidth="1"/>
    <col min="7" max="7" width="11.28515625" customWidth="1"/>
    <col min="8" max="8" width="9.140625" style="471" bestFit="1" customWidth="1"/>
    <col min="9" max="10" width="9.140625" bestFit="1" customWidth="1"/>
    <col min="11" max="11" width="10.5703125" bestFit="1" customWidth="1"/>
    <col min="12" max="12" width="11.7109375" customWidth="1"/>
    <col min="13" max="13" width="11.42578125" customWidth="1"/>
    <col min="14" max="14" width="10.5703125" bestFit="1" customWidth="1"/>
    <col min="15" max="15" width="10.140625" bestFit="1" customWidth="1"/>
    <col min="16" max="16" width="9.7109375" customWidth="1"/>
    <col min="17" max="17" width="10.85546875" customWidth="1"/>
  </cols>
  <sheetData>
    <row r="1" spans="1:17" x14ac:dyDescent="0.25">
      <c r="A1" s="69"/>
      <c r="B1" s="69"/>
      <c r="C1" s="69"/>
      <c r="D1" s="69"/>
      <c r="E1" s="69"/>
      <c r="F1" s="69"/>
      <c r="G1" s="69"/>
      <c r="H1" s="62"/>
      <c r="I1" s="69"/>
      <c r="J1" s="69"/>
      <c r="K1" s="69"/>
      <c r="L1" s="69"/>
      <c r="M1" s="69"/>
      <c r="N1" s="69"/>
      <c r="O1" s="447"/>
      <c r="P1" s="7"/>
      <c r="Q1" s="223" t="s">
        <v>1731</v>
      </c>
    </row>
    <row r="2" spans="1:17" ht="15.75" x14ac:dyDescent="0.25">
      <c r="A2" s="224" t="s">
        <v>1439</v>
      </c>
      <c r="B2" s="358"/>
      <c r="C2" s="358"/>
      <c r="D2" s="358"/>
      <c r="E2" s="69"/>
      <c r="F2" s="69"/>
      <c r="G2" s="69"/>
      <c r="H2" s="396"/>
      <c r="I2" s="358"/>
      <c r="J2" s="358"/>
      <c r="K2" s="358"/>
      <c r="L2" s="358"/>
      <c r="M2" s="358"/>
      <c r="N2" s="358"/>
      <c r="O2" s="449"/>
      <c r="P2" s="472"/>
      <c r="Q2" s="473" t="s">
        <v>1644</v>
      </c>
    </row>
    <row r="3" spans="1:17" ht="15.75" thickBot="1" x14ac:dyDescent="0.3">
      <c r="A3" s="358"/>
      <c r="B3" s="358"/>
      <c r="C3" s="358"/>
      <c r="D3" s="358"/>
      <c r="E3" s="358"/>
      <c r="F3" s="358"/>
      <c r="G3" s="358"/>
      <c r="H3" s="396"/>
      <c r="I3" s="358"/>
      <c r="J3" s="358"/>
      <c r="K3" s="358"/>
      <c r="L3" s="358"/>
      <c r="M3" s="358"/>
      <c r="N3" s="358"/>
      <c r="O3" s="449"/>
      <c r="P3" s="358"/>
      <c r="Q3" s="358"/>
    </row>
    <row r="4" spans="1:17" ht="15.75" thickTop="1" x14ac:dyDescent="0.25">
      <c r="A4" s="134"/>
      <c r="B4" s="661"/>
      <c r="C4" s="658" t="s">
        <v>1440</v>
      </c>
      <c r="D4" s="658"/>
      <c r="E4" s="658"/>
      <c r="F4" s="658"/>
      <c r="G4" s="658"/>
      <c r="H4" s="700"/>
      <c r="I4" s="658" t="s">
        <v>1441</v>
      </c>
      <c r="J4" s="658"/>
      <c r="K4" s="658"/>
      <c r="L4" s="658"/>
      <c r="M4" s="658"/>
      <c r="N4" s="700"/>
      <c r="O4" s="474"/>
      <c r="P4" s="701"/>
      <c r="Q4" s="702"/>
    </row>
    <row r="5" spans="1:17" x14ac:dyDescent="0.25">
      <c r="A5" s="137"/>
      <c r="B5" s="691"/>
      <c r="C5" s="475"/>
      <c r="D5" s="476" t="s">
        <v>1442</v>
      </c>
      <c r="E5" s="477"/>
      <c r="F5" s="478" t="s">
        <v>1427</v>
      </c>
      <c r="G5" s="478" t="s">
        <v>1428</v>
      </c>
      <c r="H5" s="398"/>
      <c r="I5" s="479"/>
      <c r="J5" s="476" t="s">
        <v>1442</v>
      </c>
      <c r="K5" s="480"/>
      <c r="L5" s="478" t="s">
        <v>1427</v>
      </c>
      <c r="M5" s="478" t="s">
        <v>1428</v>
      </c>
      <c r="N5" s="478"/>
      <c r="O5" s="481" t="s">
        <v>1283</v>
      </c>
      <c r="P5" s="703" t="s">
        <v>1443</v>
      </c>
      <c r="Q5" s="704"/>
    </row>
    <row r="6" spans="1:17" ht="15.75" thickBot="1" x14ac:dyDescent="0.3">
      <c r="A6" s="141"/>
      <c r="B6" s="692"/>
      <c r="C6" s="462" t="s">
        <v>1369</v>
      </c>
      <c r="D6" s="462" t="s">
        <v>1369</v>
      </c>
      <c r="E6" s="482" t="s">
        <v>1444</v>
      </c>
      <c r="F6" s="482" t="s">
        <v>1432</v>
      </c>
      <c r="G6" s="482" t="s">
        <v>1433</v>
      </c>
      <c r="H6" s="405" t="s">
        <v>1234</v>
      </c>
      <c r="I6" s="462" t="s">
        <v>1369</v>
      </c>
      <c r="J6" s="462" t="s">
        <v>1369</v>
      </c>
      <c r="K6" s="482" t="s">
        <v>1444</v>
      </c>
      <c r="L6" s="482" t="s">
        <v>1432</v>
      </c>
      <c r="M6" s="482" t="s">
        <v>1433</v>
      </c>
      <c r="N6" s="482" t="s">
        <v>1234</v>
      </c>
      <c r="O6" s="463" t="s">
        <v>1244</v>
      </c>
      <c r="P6" s="483" t="s">
        <v>1445</v>
      </c>
      <c r="Q6" s="484" t="s">
        <v>1283</v>
      </c>
    </row>
    <row r="7" spans="1:17" ht="16.5" thickTop="1" thickBot="1" x14ac:dyDescent="0.3">
      <c r="A7" s="84"/>
      <c r="B7" s="85" t="s">
        <v>1302</v>
      </c>
      <c r="C7" s="87"/>
      <c r="D7" s="87"/>
      <c r="E7" s="87"/>
      <c r="F7" s="87"/>
      <c r="G7" s="87"/>
      <c r="H7" s="87"/>
      <c r="I7" s="87"/>
      <c r="J7" s="87"/>
      <c r="K7" s="87"/>
      <c r="L7" s="87"/>
      <c r="M7" s="87"/>
      <c r="N7" s="87"/>
      <c r="O7" s="87"/>
      <c r="P7" s="87"/>
      <c r="Q7" s="89"/>
    </row>
    <row r="8" spans="1:17" ht="15.75" thickTop="1" x14ac:dyDescent="0.25">
      <c r="A8" s="90" t="s">
        <v>11</v>
      </c>
      <c r="B8" s="525" t="s">
        <v>1651</v>
      </c>
      <c r="C8" s="91">
        <f>County!DU4+County!DV4</f>
        <v>359</v>
      </c>
      <c r="D8" s="91">
        <f>County!DY4+County!DZ4</f>
        <v>86</v>
      </c>
      <c r="E8" s="91">
        <f>County!DW4+County!DX4</f>
        <v>958</v>
      </c>
      <c r="F8" s="91">
        <f>County!EN4</f>
        <v>25</v>
      </c>
      <c r="G8" s="91">
        <f>County!EL4</f>
        <v>26</v>
      </c>
      <c r="H8" s="349">
        <f>County!EA4</f>
        <v>1403</v>
      </c>
      <c r="I8" s="349">
        <f>County!ED4</f>
        <v>13930</v>
      </c>
      <c r="J8" s="349">
        <f>County!EJ4</f>
        <v>929</v>
      </c>
      <c r="K8" s="349">
        <f>County!EG4</f>
        <v>22862</v>
      </c>
      <c r="L8" s="349">
        <f>County!EO4</f>
        <v>77</v>
      </c>
      <c r="M8" s="349">
        <f>County!EM4</f>
        <v>98</v>
      </c>
      <c r="N8" s="349">
        <f>County!EK4</f>
        <v>37721</v>
      </c>
      <c r="O8" s="485">
        <f>N8/'Table 1'!D8</f>
        <v>0.24212877674290226</v>
      </c>
      <c r="P8" s="91">
        <f>County!EP4</f>
        <v>283</v>
      </c>
      <c r="Q8" s="93">
        <f>County!EQ4</f>
        <v>3600</v>
      </c>
    </row>
    <row r="9" spans="1:17" x14ac:dyDescent="0.25">
      <c r="A9" s="90" t="s">
        <v>52</v>
      </c>
      <c r="B9" s="90" t="s">
        <v>1652</v>
      </c>
      <c r="C9" s="91">
        <f>County!DU5+County!DV5</f>
        <v>24</v>
      </c>
      <c r="D9" s="91">
        <f>County!DY5+County!DZ5</f>
        <v>0</v>
      </c>
      <c r="E9" s="91">
        <f>County!DW5+County!DX5</f>
        <v>345</v>
      </c>
      <c r="F9" s="91">
        <f>County!EN5</f>
        <v>5</v>
      </c>
      <c r="G9" s="91">
        <f>County!EL5</f>
        <v>0</v>
      </c>
      <c r="H9" s="349">
        <f>County!EA5</f>
        <v>369</v>
      </c>
      <c r="I9" s="349">
        <f>County!ED5</f>
        <v>615</v>
      </c>
      <c r="J9" s="349">
        <f>County!EJ5</f>
        <v>0</v>
      </c>
      <c r="K9" s="349">
        <f>County!EG5</f>
        <v>6296</v>
      </c>
      <c r="L9" s="349">
        <f>County!EO5</f>
        <v>30</v>
      </c>
      <c r="M9" s="349">
        <f>County!EM5</f>
        <v>0</v>
      </c>
      <c r="N9" s="349">
        <f>County!EK5</f>
        <v>6911</v>
      </c>
      <c r="O9" s="486">
        <f>N9/'Table 1'!D9</f>
        <v>0.1826760414463946</v>
      </c>
      <c r="P9" s="91">
        <f>County!EP5</f>
        <v>0</v>
      </c>
      <c r="Q9" s="94">
        <f>County!EQ5</f>
        <v>0</v>
      </c>
    </row>
    <row r="10" spans="1:17" x14ac:dyDescent="0.25">
      <c r="A10" s="90" t="s">
        <v>118</v>
      </c>
      <c r="B10" s="90" t="s">
        <v>1653</v>
      </c>
      <c r="C10" s="91">
        <f>County!DU6+County!DV6</f>
        <v>1</v>
      </c>
      <c r="D10" s="91">
        <f>County!DY6+County!DZ6</f>
        <v>0</v>
      </c>
      <c r="E10" s="91">
        <f>County!DW6+County!DX6</f>
        <v>331</v>
      </c>
      <c r="F10" s="91">
        <f>County!EN6</f>
        <v>0</v>
      </c>
      <c r="G10" s="91">
        <f>County!EL6</f>
        <v>0</v>
      </c>
      <c r="H10" s="349">
        <f>County!EA6</f>
        <v>332</v>
      </c>
      <c r="I10" s="349">
        <f>County!ED6</f>
        <v>8</v>
      </c>
      <c r="J10" s="349">
        <f>County!EJ6</f>
        <v>0</v>
      </c>
      <c r="K10" s="349">
        <f>County!EG6</f>
        <v>4673</v>
      </c>
      <c r="L10" s="349">
        <f>County!EO6</f>
        <v>0</v>
      </c>
      <c r="M10" s="349">
        <f>County!EM6</f>
        <v>0</v>
      </c>
      <c r="N10" s="349">
        <f>County!EK6</f>
        <v>4681</v>
      </c>
      <c r="O10" s="486">
        <f>N10/'Table 1'!D10</f>
        <v>0.13331244838094153</v>
      </c>
      <c r="P10" s="91">
        <f>County!EP6</f>
        <v>180</v>
      </c>
      <c r="Q10" s="94">
        <f>County!EQ6</f>
        <v>2236</v>
      </c>
    </row>
    <row r="11" spans="1:17" x14ac:dyDescent="0.25">
      <c r="A11" s="90" t="s">
        <v>146</v>
      </c>
      <c r="B11" s="90" t="s">
        <v>1654</v>
      </c>
      <c r="C11" s="91">
        <f>County!DU7+County!DV7</f>
        <v>760</v>
      </c>
      <c r="D11" s="91">
        <f>County!DY7+County!DZ7</f>
        <v>0</v>
      </c>
      <c r="E11" s="91">
        <f>County!DW7+County!DX7</f>
        <v>200</v>
      </c>
      <c r="F11" s="91">
        <f>County!EN7</f>
        <v>63</v>
      </c>
      <c r="G11" s="91">
        <f>County!EL7</f>
        <v>2</v>
      </c>
      <c r="H11" s="349">
        <f>County!EA7</f>
        <v>960</v>
      </c>
      <c r="I11" s="349">
        <f>County!ED7</f>
        <v>12593</v>
      </c>
      <c r="J11" s="349">
        <f>County!EJ7</f>
        <v>0</v>
      </c>
      <c r="K11" s="349">
        <f>County!EG7</f>
        <v>4909</v>
      </c>
      <c r="L11" s="349">
        <f>County!EO7</f>
        <v>312</v>
      </c>
      <c r="M11" s="349">
        <f>County!EM7</f>
        <v>7</v>
      </c>
      <c r="N11" s="349">
        <f>County!EK7</f>
        <v>17502</v>
      </c>
      <c r="O11" s="486">
        <f>N11/'Table 1'!D11</f>
        <v>0.14853098426600134</v>
      </c>
      <c r="P11" s="91">
        <f>County!EP7</f>
        <v>0</v>
      </c>
      <c r="Q11" s="94">
        <f>County!EQ7</f>
        <v>0</v>
      </c>
    </row>
    <row r="12" spans="1:17" x14ac:dyDescent="0.25">
      <c r="A12" s="90" t="s">
        <v>161</v>
      </c>
      <c r="B12" s="90" t="s">
        <v>1655</v>
      </c>
      <c r="C12" s="91">
        <f>County!DU8+County!DV8</f>
        <v>481</v>
      </c>
      <c r="D12" s="91">
        <f>County!DY8+County!DZ8</f>
        <v>22</v>
      </c>
      <c r="E12" s="91">
        <f>County!DW8+County!DX8</f>
        <v>5021</v>
      </c>
      <c r="F12" s="91">
        <f>County!EN8</f>
        <v>95</v>
      </c>
      <c r="G12" s="91">
        <f>County!EL8</f>
        <v>2</v>
      </c>
      <c r="H12" s="349">
        <f>County!EA8</f>
        <v>5524</v>
      </c>
      <c r="I12" s="349">
        <f>County!ED8</f>
        <v>21074</v>
      </c>
      <c r="J12" s="349">
        <f>County!EJ8</f>
        <v>219</v>
      </c>
      <c r="K12" s="349">
        <f>County!EG8</f>
        <v>87868</v>
      </c>
      <c r="L12" s="349">
        <f>County!EO8</f>
        <v>212</v>
      </c>
      <c r="M12" s="349">
        <f>County!EM8</f>
        <v>36</v>
      </c>
      <c r="N12" s="349">
        <f>County!EK8</f>
        <v>109161</v>
      </c>
      <c r="O12" s="486">
        <f>N12/'Table 1'!D12</f>
        <v>0.43442841508307634</v>
      </c>
      <c r="P12" s="91">
        <f>County!EP8</f>
        <v>1165</v>
      </c>
      <c r="Q12" s="94">
        <f>County!EQ8</f>
        <v>15717</v>
      </c>
    </row>
    <row r="13" spans="1:17" x14ac:dyDescent="0.25">
      <c r="A13" s="90" t="s">
        <v>176</v>
      </c>
      <c r="B13" s="90" t="s">
        <v>1656</v>
      </c>
      <c r="C13" s="91">
        <f>County!DU9+County!DV9</f>
        <v>209</v>
      </c>
      <c r="D13" s="91">
        <f>County!DY9+County!DZ9</f>
        <v>124</v>
      </c>
      <c r="E13" s="91">
        <f>County!DW9+County!DX9</f>
        <v>860</v>
      </c>
      <c r="F13" s="91">
        <f>County!EN9</f>
        <v>35</v>
      </c>
      <c r="G13" s="91">
        <f>County!EL9</f>
        <v>6</v>
      </c>
      <c r="H13" s="349">
        <f>County!EA9</f>
        <v>1193</v>
      </c>
      <c r="I13" s="349">
        <f>County!ED9</f>
        <v>3770</v>
      </c>
      <c r="J13" s="349">
        <f>County!EJ9</f>
        <v>3022</v>
      </c>
      <c r="K13" s="349">
        <f>County!EG9</f>
        <v>18793</v>
      </c>
      <c r="L13" s="349">
        <f>County!EO9</f>
        <v>399</v>
      </c>
      <c r="M13" s="349">
        <f>County!EM9</f>
        <v>110</v>
      </c>
      <c r="N13" s="349">
        <f>County!EK9</f>
        <v>25585</v>
      </c>
      <c r="O13" s="486">
        <f>N13/'Table 1'!D13</f>
        <v>0.28683700124443645</v>
      </c>
      <c r="P13" s="91">
        <f>County!EP9</f>
        <v>101</v>
      </c>
      <c r="Q13" s="94">
        <f>County!EQ9</f>
        <v>932</v>
      </c>
    </row>
    <row r="14" spans="1:17" x14ac:dyDescent="0.25">
      <c r="A14" s="90" t="s">
        <v>188</v>
      </c>
      <c r="B14" s="90" t="s">
        <v>1657</v>
      </c>
      <c r="C14" s="91">
        <f>County!DU10+County!DV10</f>
        <v>1064</v>
      </c>
      <c r="D14" s="91">
        <f>County!DY10+County!DZ10</f>
        <v>160</v>
      </c>
      <c r="E14" s="91">
        <f>County!DW10+County!DX10</f>
        <v>1484</v>
      </c>
      <c r="F14" s="91">
        <f>County!EN10</f>
        <v>263</v>
      </c>
      <c r="G14" s="91">
        <f>County!EL10</f>
        <v>13</v>
      </c>
      <c r="H14" s="349">
        <f>County!EA10</f>
        <v>2708</v>
      </c>
      <c r="I14" s="349">
        <f>County!ED10</f>
        <v>7429</v>
      </c>
      <c r="J14" s="349">
        <f>County!EJ10</f>
        <v>1900</v>
      </c>
      <c r="K14" s="349">
        <f>County!EG10</f>
        <v>30646</v>
      </c>
      <c r="L14" s="349">
        <f>County!EO10</f>
        <v>3471</v>
      </c>
      <c r="M14" s="349">
        <f>County!EM10</f>
        <v>66</v>
      </c>
      <c r="N14" s="349">
        <f>County!EK10</f>
        <v>39975</v>
      </c>
      <c r="O14" s="486">
        <f>N14/'Table 1'!D14</f>
        <v>0.20922746781115881</v>
      </c>
      <c r="P14" s="91">
        <f>County!EP10</f>
        <v>674</v>
      </c>
      <c r="Q14" s="94">
        <f>County!EQ10</f>
        <v>4495</v>
      </c>
    </row>
    <row r="15" spans="1:17" x14ac:dyDescent="0.25">
      <c r="A15" s="90" t="s">
        <v>202</v>
      </c>
      <c r="B15" s="90" t="s">
        <v>1658</v>
      </c>
      <c r="C15" s="91">
        <f>County!DU11+County!DV11</f>
        <v>76</v>
      </c>
      <c r="D15" s="91">
        <f>County!DY11+County!DZ11</f>
        <v>11</v>
      </c>
      <c r="E15" s="91">
        <f>County!DW11+County!DX11</f>
        <v>300</v>
      </c>
      <c r="F15" s="91">
        <f>County!EN11</f>
        <v>45</v>
      </c>
      <c r="G15" s="91">
        <f>County!EL11</f>
        <v>0</v>
      </c>
      <c r="H15" s="349">
        <f>County!EA11</f>
        <v>387</v>
      </c>
      <c r="I15" s="349">
        <f>County!ED11</f>
        <v>459</v>
      </c>
      <c r="J15" s="349">
        <f>County!EJ11</f>
        <v>120</v>
      </c>
      <c r="K15" s="349">
        <f>County!EG11</f>
        <v>7687</v>
      </c>
      <c r="L15" s="349">
        <f>County!EO11</f>
        <v>257</v>
      </c>
      <c r="M15" s="349">
        <f>County!EM11</f>
        <v>0</v>
      </c>
      <c r="N15" s="349">
        <f>County!EK11</f>
        <v>8266</v>
      </c>
      <c r="O15" s="486">
        <f>N15/'Table 1'!D15</f>
        <v>0.10026077991388198</v>
      </c>
      <c r="P15" s="91">
        <f>County!EP11</f>
        <v>1106</v>
      </c>
      <c r="Q15" s="94">
        <f>County!EQ11</f>
        <v>19006</v>
      </c>
    </row>
    <row r="16" spans="1:17" x14ac:dyDescent="0.25">
      <c r="A16" s="90" t="s">
        <v>216</v>
      </c>
      <c r="B16" s="90" t="s">
        <v>1659</v>
      </c>
      <c r="C16" s="91">
        <f>County!DU12+County!DV12</f>
        <v>128</v>
      </c>
      <c r="D16" s="91">
        <f>County!DY12+County!DZ12</f>
        <v>25</v>
      </c>
      <c r="E16" s="91">
        <f>County!DW12+County!DX12</f>
        <v>114</v>
      </c>
      <c r="F16" s="91">
        <f>County!EN12</f>
        <v>9</v>
      </c>
      <c r="G16" s="91">
        <f>County!EL12</f>
        <v>4</v>
      </c>
      <c r="H16" s="349">
        <f>County!EA12</f>
        <v>267</v>
      </c>
      <c r="I16" s="349">
        <f>County!ED12</f>
        <v>1369</v>
      </c>
      <c r="J16" s="349">
        <f>County!EJ12</f>
        <v>247</v>
      </c>
      <c r="K16" s="349">
        <f>County!EG12</f>
        <v>3434</v>
      </c>
      <c r="L16" s="349">
        <f>County!EO12</f>
        <v>53</v>
      </c>
      <c r="M16" s="349">
        <f>County!EM12</f>
        <v>28</v>
      </c>
      <c r="N16" s="349">
        <f>County!EK12</f>
        <v>5050</v>
      </c>
      <c r="O16" s="486">
        <f>N16/'Table 1'!D16</f>
        <v>0.21396491822726887</v>
      </c>
      <c r="P16" s="91">
        <f>County!EP12</f>
        <v>37</v>
      </c>
      <c r="Q16" s="94">
        <f>County!EQ12</f>
        <v>347</v>
      </c>
    </row>
    <row r="17" spans="1:17" x14ac:dyDescent="0.25">
      <c r="A17" s="90" t="s">
        <v>229</v>
      </c>
      <c r="B17" s="90" t="s">
        <v>1660</v>
      </c>
      <c r="C17" s="91">
        <f>County!DU13+County!DV13</f>
        <v>309</v>
      </c>
      <c r="D17" s="91">
        <f>County!DY13+County!DZ13</f>
        <v>34</v>
      </c>
      <c r="E17" s="91">
        <f>County!DW13+County!DX13</f>
        <v>1082</v>
      </c>
      <c r="F17" s="91">
        <f>County!EN13</f>
        <v>167</v>
      </c>
      <c r="G17" s="91">
        <f>County!EL13</f>
        <v>15</v>
      </c>
      <c r="H17" s="349">
        <f>County!EA13</f>
        <v>1425</v>
      </c>
      <c r="I17" s="349">
        <f>County!ED13</f>
        <v>3400</v>
      </c>
      <c r="J17" s="349">
        <f>County!EJ13</f>
        <v>1030</v>
      </c>
      <c r="K17" s="349">
        <f>County!EG13</f>
        <v>18133</v>
      </c>
      <c r="L17" s="349">
        <f>County!EO13</f>
        <v>997</v>
      </c>
      <c r="M17" s="349">
        <f>County!EM13</f>
        <v>66</v>
      </c>
      <c r="N17" s="349">
        <f>County!EK13</f>
        <v>22563</v>
      </c>
      <c r="O17" s="486">
        <f>N17/'Table 1'!D17</f>
        <v>0.19535064935064936</v>
      </c>
      <c r="P17" s="91">
        <f>County!EP13</f>
        <v>385</v>
      </c>
      <c r="Q17" s="94">
        <f>County!EQ13</f>
        <v>15645</v>
      </c>
    </row>
    <row r="18" spans="1:17" x14ac:dyDescent="0.25">
      <c r="A18" s="90" t="s">
        <v>282</v>
      </c>
      <c r="B18" s="90" t="s">
        <v>1661</v>
      </c>
      <c r="C18" s="91">
        <f>County!DU14+County!DV14</f>
        <v>213</v>
      </c>
      <c r="D18" s="91">
        <f>County!DY14+County!DZ14</f>
        <v>32</v>
      </c>
      <c r="E18" s="91">
        <f>County!DW14+County!DX14</f>
        <v>399</v>
      </c>
      <c r="F18" s="91">
        <f>County!EN14</f>
        <v>45</v>
      </c>
      <c r="G18" s="91">
        <f>County!EL14</f>
        <v>4</v>
      </c>
      <c r="H18" s="349">
        <f>County!EA14</f>
        <v>644</v>
      </c>
      <c r="I18" s="349">
        <f>County!ED14</f>
        <v>2004</v>
      </c>
      <c r="J18" s="349">
        <f>County!EJ14</f>
        <v>374</v>
      </c>
      <c r="K18" s="349">
        <f>County!EG14</f>
        <v>9980</v>
      </c>
      <c r="L18" s="349">
        <f>County!EO14</f>
        <v>254</v>
      </c>
      <c r="M18" s="349">
        <f>County!EM14</f>
        <v>13</v>
      </c>
      <c r="N18" s="349">
        <f>County!EK14</f>
        <v>12358</v>
      </c>
      <c r="O18" s="486">
        <f>N18/'Table 1'!D18</f>
        <v>0.17981811567842851</v>
      </c>
      <c r="P18" s="91">
        <f>County!EP14</f>
        <v>183</v>
      </c>
      <c r="Q18" s="94">
        <f>County!EQ14</f>
        <v>9323</v>
      </c>
    </row>
    <row r="19" spans="1:17" x14ac:dyDescent="0.25">
      <c r="A19" s="90" t="s">
        <v>298</v>
      </c>
      <c r="B19" s="90" t="s">
        <v>1662</v>
      </c>
      <c r="C19" s="91">
        <f>County!DU15+County!DV15</f>
        <v>16</v>
      </c>
      <c r="D19" s="91">
        <f>County!DY15+County!DZ15</f>
        <v>17</v>
      </c>
      <c r="E19" s="91">
        <f>County!DW15+County!DX15</f>
        <v>174</v>
      </c>
      <c r="F19" s="91">
        <f>County!EN15</f>
        <v>3</v>
      </c>
      <c r="G19" s="91">
        <f>County!EL15</f>
        <v>1</v>
      </c>
      <c r="H19" s="349">
        <f>County!EA15</f>
        <v>207</v>
      </c>
      <c r="I19" s="349">
        <f>County!ED15</f>
        <v>1057</v>
      </c>
      <c r="J19" s="349">
        <f>County!EJ15</f>
        <v>1264</v>
      </c>
      <c r="K19" s="349">
        <f>County!EG15</f>
        <v>9598</v>
      </c>
      <c r="L19" s="349">
        <f>County!EO15</f>
        <v>31</v>
      </c>
      <c r="M19" s="349">
        <f>County!EM15</f>
        <v>26</v>
      </c>
      <c r="N19" s="349">
        <f>County!EK15</f>
        <v>11919</v>
      </c>
      <c r="O19" s="486">
        <f>N19/'Table 1'!D19</f>
        <v>0.13654797910365685</v>
      </c>
      <c r="P19" s="91">
        <f>County!EP15</f>
        <v>660</v>
      </c>
      <c r="Q19" s="94">
        <f>County!EQ15</f>
        <v>7613</v>
      </c>
    </row>
    <row r="20" spans="1:17" x14ac:dyDescent="0.25">
      <c r="A20" s="90" t="s">
        <v>311</v>
      </c>
      <c r="B20" s="90" t="s">
        <v>1663</v>
      </c>
      <c r="C20" s="91">
        <f>County!DU16+County!DV16</f>
        <v>48</v>
      </c>
      <c r="D20" s="91">
        <f>County!DY16+County!DZ16</f>
        <v>82</v>
      </c>
      <c r="E20" s="91">
        <f>County!DW16+County!DX16</f>
        <v>1008</v>
      </c>
      <c r="F20" s="91">
        <f>County!EN16</f>
        <v>28</v>
      </c>
      <c r="G20" s="91">
        <f>County!EL16</f>
        <v>26</v>
      </c>
      <c r="H20" s="349">
        <f>County!EA16</f>
        <v>1138</v>
      </c>
      <c r="I20" s="349">
        <f>County!ED16</f>
        <v>1017</v>
      </c>
      <c r="J20" s="349">
        <f>County!EJ16</f>
        <v>1651</v>
      </c>
      <c r="K20" s="349">
        <f>County!EG16</f>
        <v>5700</v>
      </c>
      <c r="L20" s="349">
        <f>County!EO16</f>
        <v>176</v>
      </c>
      <c r="M20" s="349">
        <f>County!EM16</f>
        <v>192</v>
      </c>
      <c r="N20" s="349">
        <f>County!EK16</f>
        <v>8368</v>
      </c>
      <c r="O20" s="486">
        <f>N20/'Table 1'!D20</f>
        <v>0.14519711271515826</v>
      </c>
      <c r="P20" s="91">
        <f>County!EP16</f>
        <v>38</v>
      </c>
      <c r="Q20" s="94">
        <f>County!EQ16</f>
        <v>422</v>
      </c>
    </row>
    <row r="21" spans="1:17" x14ac:dyDescent="0.25">
      <c r="A21" s="90" t="s">
        <v>345</v>
      </c>
      <c r="B21" s="90" t="s">
        <v>1664</v>
      </c>
      <c r="C21" s="91">
        <f>County!DU17+County!DV17</f>
        <v>792</v>
      </c>
      <c r="D21" s="91">
        <f>County!DY17+County!DZ17</f>
        <v>580</v>
      </c>
      <c r="E21" s="91">
        <f>County!DW17+County!DX17</f>
        <v>2607</v>
      </c>
      <c r="F21" s="91">
        <f>County!EN17</f>
        <v>213</v>
      </c>
      <c r="G21" s="91">
        <f>County!EL17</f>
        <v>157</v>
      </c>
      <c r="H21" s="349">
        <f>County!EA17</f>
        <v>3979</v>
      </c>
      <c r="I21" s="349">
        <f>County!ED17</f>
        <v>12422</v>
      </c>
      <c r="J21" s="349">
        <f>County!EJ17</f>
        <v>12556</v>
      </c>
      <c r="K21" s="349">
        <f>County!EG17</f>
        <v>75265</v>
      </c>
      <c r="L21" s="349">
        <f>County!EO17</f>
        <v>1005</v>
      </c>
      <c r="M21" s="349">
        <f>County!EM17</f>
        <v>4298</v>
      </c>
      <c r="N21" s="349">
        <f>County!EK17</f>
        <v>100243</v>
      </c>
      <c r="O21" s="486">
        <f>N21/'Table 1'!D21</f>
        <v>0.30431720415418195</v>
      </c>
      <c r="P21" s="91">
        <f>County!EP17</f>
        <v>10600</v>
      </c>
      <c r="Q21" s="94">
        <f>County!EQ17</f>
        <v>64499</v>
      </c>
    </row>
    <row r="22" spans="1:17" x14ac:dyDescent="0.25">
      <c r="A22" s="90" t="s">
        <v>363</v>
      </c>
      <c r="B22" s="90" t="s">
        <v>1665</v>
      </c>
      <c r="C22" s="91">
        <f>County!DU18+County!DV18</f>
        <v>1108</v>
      </c>
      <c r="D22" s="91">
        <f>County!DY18+County!DZ18</f>
        <v>275</v>
      </c>
      <c r="E22" s="91">
        <f>County!DW18+County!DX18</f>
        <v>2253</v>
      </c>
      <c r="F22" s="91">
        <f>County!EN18</f>
        <v>193</v>
      </c>
      <c r="G22" s="91">
        <f>County!EL18</f>
        <v>34</v>
      </c>
      <c r="H22" s="349">
        <f>County!EA18</f>
        <v>3636</v>
      </c>
      <c r="I22" s="349">
        <f>County!ED18</f>
        <v>15393</v>
      </c>
      <c r="J22" s="349">
        <f>County!EJ18</f>
        <v>6132</v>
      </c>
      <c r="K22" s="349">
        <f>County!EG18</f>
        <v>55214</v>
      </c>
      <c r="L22" s="349">
        <f>County!EO18</f>
        <v>2515</v>
      </c>
      <c r="M22" s="349">
        <f>County!EM18</f>
        <v>289</v>
      </c>
      <c r="N22" s="349">
        <f>County!EK18</f>
        <v>76739</v>
      </c>
      <c r="O22" s="486">
        <f>N22/'Table 1'!D22</f>
        <v>0.46662896615466937</v>
      </c>
      <c r="P22" s="91">
        <f>County!EP18</f>
        <v>901</v>
      </c>
      <c r="Q22" s="94">
        <f>County!EQ18</f>
        <v>9979</v>
      </c>
    </row>
    <row r="23" spans="1:17" x14ac:dyDescent="0.25">
      <c r="A23" s="90" t="s">
        <v>381</v>
      </c>
      <c r="B23" s="90" t="s">
        <v>1666</v>
      </c>
      <c r="C23" s="91">
        <f>County!DU19+County!DV19</f>
        <v>88</v>
      </c>
      <c r="D23" s="91">
        <f>County!DY19+County!DZ19</f>
        <v>74</v>
      </c>
      <c r="E23" s="91">
        <f>County!DW19+County!DX19</f>
        <v>781</v>
      </c>
      <c r="F23" s="91">
        <f>County!EN19</f>
        <v>32</v>
      </c>
      <c r="G23" s="91">
        <f>County!EL19</f>
        <v>0</v>
      </c>
      <c r="H23" s="349">
        <f>County!EA19</f>
        <v>943</v>
      </c>
      <c r="I23" s="349">
        <f>County!ED19</f>
        <v>845</v>
      </c>
      <c r="J23" s="349">
        <f>County!EJ19</f>
        <v>631</v>
      </c>
      <c r="K23" s="349">
        <f>County!EG19</f>
        <v>29821</v>
      </c>
      <c r="L23" s="349">
        <f>County!EO19</f>
        <v>39</v>
      </c>
      <c r="M23" s="349">
        <f>County!EM19</f>
        <v>0</v>
      </c>
      <c r="N23" s="349">
        <f>County!EK19</f>
        <v>31297</v>
      </c>
      <c r="O23" s="486">
        <f>N23/'Table 1'!D23</f>
        <v>0.75458096248432827</v>
      </c>
      <c r="P23" s="91">
        <f>County!EP19</f>
        <v>1056</v>
      </c>
      <c r="Q23" s="94">
        <f>County!EQ19</f>
        <v>8509</v>
      </c>
    </row>
    <row r="24" spans="1:17" x14ac:dyDescent="0.25">
      <c r="A24" s="90" t="s">
        <v>394</v>
      </c>
      <c r="B24" s="90" t="s">
        <v>1667</v>
      </c>
      <c r="C24" s="91">
        <f>County!DU20+County!DV20</f>
        <v>32</v>
      </c>
      <c r="D24" s="91">
        <f>County!DY20+County!DZ20</f>
        <v>0</v>
      </c>
      <c r="E24" s="91">
        <f>County!DW20+County!DX20</f>
        <v>100</v>
      </c>
      <c r="F24" s="91">
        <f>County!EN20</f>
        <v>29</v>
      </c>
      <c r="G24" s="91">
        <f>County!EL20</f>
        <v>1</v>
      </c>
      <c r="H24" s="349">
        <f>County!EA20</f>
        <v>133</v>
      </c>
      <c r="I24" s="349">
        <f>County!ED20</f>
        <v>496</v>
      </c>
      <c r="J24" s="349">
        <f>County!EJ20</f>
        <v>10</v>
      </c>
      <c r="K24" s="349">
        <f>County!EG20</f>
        <v>2496</v>
      </c>
      <c r="L24" s="349">
        <f>County!EO20</f>
        <v>161</v>
      </c>
      <c r="M24" s="349">
        <f>County!EM20</f>
        <v>100</v>
      </c>
      <c r="N24" s="349">
        <f>County!EK20</f>
        <v>3002</v>
      </c>
      <c r="O24" s="486">
        <f>N24/'Table 1'!D24</f>
        <v>4.9928483517945647E-2</v>
      </c>
      <c r="P24" s="91">
        <f>County!EP20</f>
        <v>35</v>
      </c>
      <c r="Q24" s="94">
        <f>County!EQ20</f>
        <v>629</v>
      </c>
    </row>
    <row r="25" spans="1:17" x14ac:dyDescent="0.25">
      <c r="A25" s="90" t="s">
        <v>411</v>
      </c>
      <c r="B25" s="90" t="s">
        <v>1668</v>
      </c>
      <c r="C25" s="91">
        <f>County!DU21+County!DV21</f>
        <v>1754</v>
      </c>
      <c r="D25" s="91">
        <f>County!DY21+County!DZ21</f>
        <v>1579</v>
      </c>
      <c r="E25" s="91">
        <f>County!DW21+County!DX21</f>
        <v>3868</v>
      </c>
      <c r="F25" s="91">
        <f>County!EN21</f>
        <v>356</v>
      </c>
      <c r="G25" s="91">
        <f>County!EL21</f>
        <v>3</v>
      </c>
      <c r="H25" s="349">
        <f>County!EA21</f>
        <v>7201</v>
      </c>
      <c r="I25" s="349">
        <f>County!ED21</f>
        <v>19355</v>
      </c>
      <c r="J25" s="349">
        <f>County!EJ21</f>
        <v>10934</v>
      </c>
      <c r="K25" s="349">
        <f>County!EG21</f>
        <v>127338</v>
      </c>
      <c r="L25" s="349">
        <f>County!EO21</f>
        <v>711</v>
      </c>
      <c r="M25" s="349">
        <f>County!EM21</f>
        <v>22</v>
      </c>
      <c r="N25" s="349">
        <f>County!EK21</f>
        <v>157627</v>
      </c>
      <c r="O25" s="486">
        <f>N25/'Table 1'!D25</f>
        <v>0.53946562351338678</v>
      </c>
      <c r="P25" s="91">
        <f>County!EP21</f>
        <v>12228</v>
      </c>
      <c r="Q25" s="94">
        <f>County!EQ21</f>
        <v>52187</v>
      </c>
    </row>
    <row r="26" spans="1:17" x14ac:dyDescent="0.25">
      <c r="A26" s="90" t="s">
        <v>446</v>
      </c>
      <c r="B26" s="90" t="s">
        <v>1669</v>
      </c>
      <c r="C26" s="91">
        <f>County!DU22+County!DV22</f>
        <v>66</v>
      </c>
      <c r="D26" s="91">
        <f>County!DY22+County!DZ22</f>
        <v>0</v>
      </c>
      <c r="E26" s="91">
        <f>County!DW22+County!DX22</f>
        <v>462</v>
      </c>
      <c r="F26" s="91">
        <f>County!EN22</f>
        <v>0</v>
      </c>
      <c r="G26" s="91">
        <f>County!EL22</f>
        <v>1</v>
      </c>
      <c r="H26" s="349">
        <f>County!EA22</f>
        <v>528</v>
      </c>
      <c r="I26" s="349">
        <f>County!ED22</f>
        <v>1207</v>
      </c>
      <c r="J26" s="349">
        <f>County!EJ22</f>
        <v>0</v>
      </c>
      <c r="K26" s="349">
        <f>County!EG22</f>
        <v>10826</v>
      </c>
      <c r="L26" s="349">
        <f>County!EO22</f>
        <v>0</v>
      </c>
      <c r="M26" s="349">
        <f>County!EM22</f>
        <v>0</v>
      </c>
      <c r="N26" s="349">
        <f>County!EK22</f>
        <v>12033</v>
      </c>
      <c r="O26" s="486">
        <f>N26/'Table 1'!D26</f>
        <v>0.21687724167763098</v>
      </c>
      <c r="P26" s="91">
        <f>County!EP22</f>
        <v>444</v>
      </c>
      <c r="Q26" s="94">
        <f>County!EQ22</f>
        <v>2968</v>
      </c>
    </row>
    <row r="27" spans="1:17" x14ac:dyDescent="0.25">
      <c r="A27" s="90" t="s">
        <v>492</v>
      </c>
      <c r="B27" s="90" t="s">
        <v>1670</v>
      </c>
      <c r="C27" s="91">
        <f>County!DU23+County!DV23</f>
        <v>1003</v>
      </c>
      <c r="D27" s="91">
        <f>County!DY23+County!DZ23</f>
        <v>243</v>
      </c>
      <c r="E27" s="91">
        <f>County!DW23+County!DX23</f>
        <v>2014</v>
      </c>
      <c r="F27" s="91">
        <f>County!EN23</f>
        <v>2705</v>
      </c>
      <c r="G27" s="91">
        <f>County!EL23</f>
        <v>710</v>
      </c>
      <c r="H27" s="349">
        <f>County!EA23</f>
        <v>3260</v>
      </c>
      <c r="I27" s="349">
        <f>County!ED23</f>
        <v>12584</v>
      </c>
      <c r="J27" s="349">
        <f>County!EJ23</f>
        <v>2049</v>
      </c>
      <c r="K27" s="349">
        <f>County!EG23</f>
        <v>64132</v>
      </c>
      <c r="L27" s="349">
        <f>County!EO23</f>
        <v>48721</v>
      </c>
      <c r="M27" s="349">
        <f>County!EM23</f>
        <v>3360</v>
      </c>
      <c r="N27" s="349">
        <f>County!EK23</f>
        <v>78765</v>
      </c>
      <c r="O27" s="486">
        <f>N27/'Table 1'!D27</f>
        <v>0.21624003426237071</v>
      </c>
      <c r="P27" s="91">
        <f>County!EP23</f>
        <v>3604</v>
      </c>
      <c r="Q27" s="94">
        <f>County!EQ23</f>
        <v>45179</v>
      </c>
    </row>
    <row r="28" spans="1:17" x14ac:dyDescent="0.25">
      <c r="A28" s="90" t="s">
        <v>509</v>
      </c>
      <c r="B28" s="90" t="s">
        <v>1671</v>
      </c>
      <c r="C28" s="91">
        <f>County!DU24+County!DV24</f>
        <v>0</v>
      </c>
      <c r="D28" s="91">
        <f>County!DY24+County!DZ24</f>
        <v>0</v>
      </c>
      <c r="E28" s="91">
        <f>County!DW24+County!DX24</f>
        <v>245</v>
      </c>
      <c r="F28" s="91">
        <f>County!EN24</f>
        <v>0</v>
      </c>
      <c r="G28" s="91">
        <f>County!EL24</f>
        <v>0</v>
      </c>
      <c r="H28" s="349">
        <f>County!EA24</f>
        <v>245</v>
      </c>
      <c r="I28" s="349">
        <f>County!ED24</f>
        <v>0</v>
      </c>
      <c r="J28" s="349">
        <f>County!EJ24</f>
        <v>0</v>
      </c>
      <c r="K28" s="349">
        <f>County!EG24</f>
        <v>3429</v>
      </c>
      <c r="L28" s="349">
        <f>County!EO24</f>
        <v>0</v>
      </c>
      <c r="M28" s="349">
        <f>County!EM24</f>
        <v>0</v>
      </c>
      <c r="N28" s="349">
        <f>County!EK24</f>
        <v>3429</v>
      </c>
      <c r="O28" s="486">
        <f>N28/'Table 1'!D28</f>
        <v>5.4234875444839854E-2</v>
      </c>
      <c r="P28" s="91">
        <f>County!EP24</f>
        <v>491</v>
      </c>
      <c r="Q28" s="94">
        <f>County!EQ24</f>
        <v>5993</v>
      </c>
    </row>
    <row r="29" spans="1:17" x14ac:dyDescent="0.25">
      <c r="A29" s="90" t="s">
        <v>524</v>
      </c>
      <c r="B29" s="90" t="s">
        <v>539</v>
      </c>
      <c r="C29" s="91">
        <f>County!DU25+County!DV25</f>
        <v>1238</v>
      </c>
      <c r="D29" s="91">
        <f>County!DY25+County!DZ25</f>
        <v>252</v>
      </c>
      <c r="E29" s="91">
        <f>County!DW25+County!DX25</f>
        <v>1753</v>
      </c>
      <c r="F29" s="91">
        <f>County!EN25</f>
        <v>827</v>
      </c>
      <c r="G29" s="91">
        <f>County!EL25</f>
        <v>44</v>
      </c>
      <c r="H29" s="349">
        <f>County!EA25</f>
        <v>3243</v>
      </c>
      <c r="I29" s="349">
        <f>County!ED25</f>
        <v>10718</v>
      </c>
      <c r="J29" s="349">
        <f>County!EJ25</f>
        <v>5532</v>
      </c>
      <c r="K29" s="349">
        <f>County!EG25</f>
        <v>60781</v>
      </c>
      <c r="L29" s="349">
        <f>County!EO25</f>
        <v>1046</v>
      </c>
      <c r="M29" s="349">
        <f>County!EM25</f>
        <v>46</v>
      </c>
      <c r="N29" s="349">
        <f>County!EK25</f>
        <v>77031</v>
      </c>
      <c r="O29" s="486">
        <f>N29/'Table 1'!D29</f>
        <v>0.36553491351697631</v>
      </c>
      <c r="P29" s="91">
        <f>County!EP25</f>
        <v>185</v>
      </c>
      <c r="Q29" s="94">
        <f>County!EQ25</f>
        <v>8575</v>
      </c>
    </row>
    <row r="30" spans="1:17" x14ac:dyDescent="0.25">
      <c r="A30" s="90" t="s">
        <v>555</v>
      </c>
      <c r="B30" s="90" t="s">
        <v>1672</v>
      </c>
      <c r="C30" s="91">
        <f>County!DU26+County!DV26</f>
        <v>108</v>
      </c>
      <c r="D30" s="91">
        <f>County!DY26+County!DZ26</f>
        <v>64</v>
      </c>
      <c r="E30" s="91">
        <f>County!DW26+County!DX26</f>
        <v>176</v>
      </c>
      <c r="F30" s="91">
        <f>County!EN26</f>
        <v>0</v>
      </c>
      <c r="G30" s="91">
        <f>County!EL26</f>
        <v>230</v>
      </c>
      <c r="H30" s="349">
        <f>County!EA26</f>
        <v>348</v>
      </c>
      <c r="I30" s="349">
        <f>County!ED26</f>
        <v>1737</v>
      </c>
      <c r="J30" s="349">
        <f>County!EJ26</f>
        <v>1184</v>
      </c>
      <c r="K30" s="349">
        <f>County!EG26</f>
        <v>5111</v>
      </c>
      <c r="L30" s="349">
        <f>County!EO26</f>
        <v>0</v>
      </c>
      <c r="M30" s="349">
        <f>County!EM26</f>
        <v>9335</v>
      </c>
      <c r="N30" s="349">
        <f>County!EK26</f>
        <v>8032</v>
      </c>
      <c r="O30" s="486">
        <f>N30/'Table 1'!D30</f>
        <v>0.13823488916425719</v>
      </c>
      <c r="P30" s="91">
        <f>County!EP26</f>
        <v>200</v>
      </c>
      <c r="Q30" s="94">
        <f>County!EQ26</f>
        <v>6300</v>
      </c>
    </row>
    <row r="31" spans="1:17" x14ac:dyDescent="0.25">
      <c r="A31" s="90" t="s">
        <v>572</v>
      </c>
      <c r="B31" s="90" t="s">
        <v>1673</v>
      </c>
      <c r="C31" s="91">
        <f>County!DU27+County!DV27</f>
        <v>1252</v>
      </c>
      <c r="D31" s="91">
        <f>County!DY27+County!DZ27</f>
        <v>404</v>
      </c>
      <c r="E31" s="91">
        <f>County!DW27+County!DX27</f>
        <v>2237</v>
      </c>
      <c r="F31" s="91">
        <f>County!EN27</f>
        <v>203</v>
      </c>
      <c r="G31" s="91">
        <f>County!EL27</f>
        <v>26</v>
      </c>
      <c r="H31" s="349">
        <f>County!EA27</f>
        <v>3893</v>
      </c>
      <c r="I31" s="349">
        <f>County!ED27</f>
        <v>9252</v>
      </c>
      <c r="J31" s="349">
        <f>County!EJ27</f>
        <v>3734</v>
      </c>
      <c r="K31" s="349">
        <f>County!EG27</f>
        <v>68223</v>
      </c>
      <c r="L31" s="349">
        <f>County!EO27</f>
        <v>1027</v>
      </c>
      <c r="M31" s="349">
        <f>County!EM27</f>
        <v>509</v>
      </c>
      <c r="N31" s="349">
        <f>County!EK27</f>
        <v>81209</v>
      </c>
      <c r="O31" s="486">
        <f>N31/'Table 1'!D31</f>
        <v>0.20115129012362498</v>
      </c>
      <c r="P31" s="91">
        <f>County!EP27</f>
        <v>5705</v>
      </c>
      <c r="Q31" s="94">
        <f>County!EQ27</f>
        <v>33488</v>
      </c>
    </row>
    <row r="32" spans="1:17" x14ac:dyDescent="0.25">
      <c r="A32" s="90" t="s">
        <v>602</v>
      </c>
      <c r="B32" s="90" t="s">
        <v>1674</v>
      </c>
      <c r="C32" s="91">
        <f>County!DU28+County!DV28</f>
        <v>91</v>
      </c>
      <c r="D32" s="91">
        <f>County!DY28+County!DZ28</f>
        <v>15</v>
      </c>
      <c r="E32" s="91">
        <f>County!DW28+County!DX28</f>
        <v>231</v>
      </c>
      <c r="F32" s="91">
        <f>County!EN28</f>
        <v>25</v>
      </c>
      <c r="G32" s="91">
        <f>County!EL28</f>
        <v>0</v>
      </c>
      <c r="H32" s="349">
        <f>County!EA28</f>
        <v>337</v>
      </c>
      <c r="I32" s="349">
        <f>County!ED28</f>
        <v>1349</v>
      </c>
      <c r="J32" s="349">
        <f>County!EJ28</f>
        <v>270</v>
      </c>
      <c r="K32" s="349">
        <f>County!EG28</f>
        <v>5554</v>
      </c>
      <c r="L32" s="349">
        <f>County!EO28</f>
        <v>62</v>
      </c>
      <c r="M32" s="349">
        <f>County!EM28</f>
        <v>0</v>
      </c>
      <c r="N32" s="349">
        <f>County!EK28</f>
        <v>7173</v>
      </c>
      <c r="O32" s="486">
        <f>N32/'Table 1'!D32</f>
        <v>0.18977194560558761</v>
      </c>
      <c r="P32" s="91">
        <f>County!EP28</f>
        <v>179</v>
      </c>
      <c r="Q32" s="94">
        <f>County!EQ28</f>
        <v>1623</v>
      </c>
    </row>
    <row r="33" spans="1:17" x14ac:dyDescent="0.25">
      <c r="A33" s="90" t="s">
        <v>618</v>
      </c>
      <c r="B33" s="90" t="s">
        <v>1675</v>
      </c>
      <c r="C33" s="91">
        <f>County!DU29+County!DV29</f>
        <v>46</v>
      </c>
      <c r="D33" s="91">
        <f>County!DY29+County!DZ29</f>
        <v>61</v>
      </c>
      <c r="E33" s="91">
        <f>County!DW29+County!DX29</f>
        <v>549</v>
      </c>
      <c r="F33" s="91">
        <f>County!EN29</f>
        <v>36</v>
      </c>
      <c r="G33" s="91">
        <f>County!EL29</f>
        <v>36</v>
      </c>
      <c r="H33" s="349">
        <f>County!EA29</f>
        <v>656</v>
      </c>
      <c r="I33" s="349">
        <f>County!ED29</f>
        <v>503</v>
      </c>
      <c r="J33" s="349">
        <f>County!EJ29</f>
        <v>209</v>
      </c>
      <c r="K33" s="349">
        <f>County!EG29</f>
        <v>14567</v>
      </c>
      <c r="L33" s="349">
        <f>County!EO29</f>
        <v>216</v>
      </c>
      <c r="M33" s="349">
        <f>County!EM29</f>
        <v>216</v>
      </c>
      <c r="N33" s="349">
        <f>County!EK29</f>
        <v>15279</v>
      </c>
      <c r="O33" s="486">
        <f>N33/'Table 1'!D33</f>
        <v>0.12152230971128609</v>
      </c>
      <c r="P33" s="91">
        <f>County!EP29</f>
        <v>429</v>
      </c>
      <c r="Q33" s="94">
        <f>County!EQ29</f>
        <v>1606</v>
      </c>
    </row>
    <row r="34" spans="1:17" x14ac:dyDescent="0.25">
      <c r="A34" s="90" t="s">
        <v>643</v>
      </c>
      <c r="B34" s="90" t="s">
        <v>1676</v>
      </c>
      <c r="C34" s="91">
        <f>County!DU30+County!DV30</f>
        <v>392</v>
      </c>
      <c r="D34" s="91">
        <f>County!DY30+County!DZ30</f>
        <v>52</v>
      </c>
      <c r="E34" s="91">
        <f>County!DW30+County!DX30</f>
        <v>501</v>
      </c>
      <c r="F34" s="91">
        <f>County!EN30</f>
        <v>3</v>
      </c>
      <c r="G34" s="91">
        <f>County!EL30</f>
        <v>2</v>
      </c>
      <c r="H34" s="349">
        <f>County!EA30</f>
        <v>945</v>
      </c>
      <c r="I34" s="349">
        <f>County!ED30</f>
        <v>3727</v>
      </c>
      <c r="J34" s="349">
        <f>County!EJ30</f>
        <v>400</v>
      </c>
      <c r="K34" s="349">
        <f>County!EG30</f>
        <v>8669</v>
      </c>
      <c r="L34" s="349">
        <f>County!EO30</f>
        <v>62</v>
      </c>
      <c r="M34" s="349">
        <f>County!EM30</f>
        <v>12</v>
      </c>
      <c r="N34" s="349">
        <f>County!EK30</f>
        <v>12796</v>
      </c>
      <c r="O34" s="486">
        <f>N34/'Table 1'!D34</f>
        <v>0.21357635237761421</v>
      </c>
      <c r="P34" s="91">
        <f>County!EP30</f>
        <v>1273</v>
      </c>
      <c r="Q34" s="94">
        <f>County!EQ30</f>
        <v>16413</v>
      </c>
    </row>
    <row r="35" spans="1:17" x14ac:dyDescent="0.25">
      <c r="A35" s="90" t="s">
        <v>655</v>
      </c>
      <c r="B35" s="90" t="s">
        <v>1677</v>
      </c>
      <c r="C35" s="91">
        <f>County!DU31+County!DV31</f>
        <v>379</v>
      </c>
      <c r="D35" s="91">
        <f>County!DY31+County!DZ31</f>
        <v>71</v>
      </c>
      <c r="E35" s="91">
        <f>County!DW31+County!DX31</f>
        <v>606</v>
      </c>
      <c r="F35" s="91">
        <f>County!EN31</f>
        <v>45</v>
      </c>
      <c r="G35" s="91">
        <f>County!EL31</f>
        <v>0</v>
      </c>
      <c r="H35" s="349">
        <f>County!EA31</f>
        <v>1056</v>
      </c>
      <c r="I35" s="349">
        <f>County!ED31</f>
        <v>4770</v>
      </c>
      <c r="J35" s="349">
        <f>County!EJ31</f>
        <v>914</v>
      </c>
      <c r="K35" s="349">
        <f>County!EG31</f>
        <v>17448</v>
      </c>
      <c r="L35" s="349">
        <f>County!EO31</f>
        <v>248</v>
      </c>
      <c r="M35" s="349">
        <f>County!EM31</f>
        <v>0</v>
      </c>
      <c r="N35" s="349">
        <f>County!EK31</f>
        <v>23132</v>
      </c>
      <c r="O35" s="486">
        <f>N35/'Table 1'!D35</f>
        <v>0.20858995283912099</v>
      </c>
      <c r="P35" s="91">
        <f>County!EP31</f>
        <v>3766</v>
      </c>
      <c r="Q35" s="94">
        <f>County!EQ31</f>
        <v>0</v>
      </c>
    </row>
    <row r="36" spans="1:17" x14ac:dyDescent="0.25">
      <c r="A36" s="90" t="s">
        <v>697</v>
      </c>
      <c r="B36" s="90" t="s">
        <v>1678</v>
      </c>
      <c r="C36" s="91">
        <f>County!DU32+County!DV32</f>
        <v>272</v>
      </c>
      <c r="D36" s="91">
        <f>County!DY32+County!DZ32</f>
        <v>175</v>
      </c>
      <c r="E36" s="91">
        <f>County!DW32+County!DX32</f>
        <v>390</v>
      </c>
      <c r="F36" s="91">
        <f>County!EN32</f>
        <v>7</v>
      </c>
      <c r="G36" s="91">
        <f>County!EL32</f>
        <v>1</v>
      </c>
      <c r="H36" s="349">
        <f>County!EA32</f>
        <v>837</v>
      </c>
      <c r="I36" s="349">
        <f>County!ED32</f>
        <v>3720</v>
      </c>
      <c r="J36" s="349">
        <f>County!EJ32</f>
        <v>1026</v>
      </c>
      <c r="K36" s="349">
        <f>County!EG32</f>
        <v>12083</v>
      </c>
      <c r="L36" s="349">
        <f>County!EO32</f>
        <v>211</v>
      </c>
      <c r="M36" s="349">
        <f>County!EM32</f>
        <v>5</v>
      </c>
      <c r="N36" s="349">
        <f>County!EK32</f>
        <v>16829</v>
      </c>
      <c r="O36" s="486">
        <f>N36/'Table 1'!D36</f>
        <v>0.12869553247786122</v>
      </c>
      <c r="P36" s="91">
        <f>County!EP32</f>
        <v>1033</v>
      </c>
      <c r="Q36" s="94">
        <f>County!EQ32</f>
        <v>9208</v>
      </c>
    </row>
    <row r="37" spans="1:17" x14ac:dyDescent="0.25">
      <c r="A37" s="90" t="s">
        <v>951</v>
      </c>
      <c r="B37" s="90" t="s">
        <v>1679</v>
      </c>
      <c r="C37" s="91">
        <f>County!DU33+County!DV33</f>
        <v>161</v>
      </c>
      <c r="D37" s="91">
        <f>County!DY33+County!DZ33</f>
        <v>60</v>
      </c>
      <c r="E37" s="91">
        <f>County!DW33+County!DX33</f>
        <v>713</v>
      </c>
      <c r="F37" s="91">
        <f>County!EN33</f>
        <v>115</v>
      </c>
      <c r="G37" s="91">
        <f>County!EL33</f>
        <v>0</v>
      </c>
      <c r="H37" s="349">
        <f>County!EA33</f>
        <v>934</v>
      </c>
      <c r="I37" s="349">
        <f>County!ED33</f>
        <v>2225</v>
      </c>
      <c r="J37" s="349">
        <f>County!EJ33</f>
        <v>1344</v>
      </c>
      <c r="K37" s="349">
        <f>County!EG33</f>
        <v>17445</v>
      </c>
      <c r="L37" s="349">
        <f>County!EO33</f>
        <v>269</v>
      </c>
      <c r="M37" s="349">
        <f>County!EM33</f>
        <v>0</v>
      </c>
      <c r="N37" s="349">
        <f>County!EK33</f>
        <v>21014</v>
      </c>
      <c r="O37" s="486">
        <f>N37/'Table 1'!D37</f>
        <v>0.11671332089220653</v>
      </c>
      <c r="P37" s="91">
        <f>County!EP33</f>
        <v>372</v>
      </c>
      <c r="Q37" s="94">
        <f>County!EQ33</f>
        <v>5426</v>
      </c>
    </row>
    <row r="38" spans="1:17" x14ac:dyDescent="0.25">
      <c r="A38" s="90" t="s">
        <v>724</v>
      </c>
      <c r="B38" s="90" t="s">
        <v>1680</v>
      </c>
      <c r="C38" s="91">
        <f>County!DU34+County!DV34</f>
        <v>3</v>
      </c>
      <c r="D38" s="91">
        <f>County!DY34+County!DZ34</f>
        <v>0</v>
      </c>
      <c r="E38" s="91">
        <f>County!DW34+County!DX34</f>
        <v>166</v>
      </c>
      <c r="F38" s="91">
        <f>County!EN34</f>
        <v>10</v>
      </c>
      <c r="G38" s="91">
        <f>County!EL34</f>
        <v>1</v>
      </c>
      <c r="H38" s="349">
        <f>County!EA34</f>
        <v>169</v>
      </c>
      <c r="I38" s="349">
        <f>County!ED34</f>
        <v>70</v>
      </c>
      <c r="J38" s="349">
        <f>County!EJ34</f>
        <v>0</v>
      </c>
      <c r="K38" s="349">
        <f>County!EG34</f>
        <v>5621</v>
      </c>
      <c r="L38" s="349">
        <f>County!EO34</f>
        <v>10</v>
      </c>
      <c r="M38" s="349">
        <f>County!EM34</f>
        <v>35</v>
      </c>
      <c r="N38" s="349">
        <f>County!EK34</f>
        <v>5691</v>
      </c>
      <c r="O38" s="486">
        <f>N38/'Table 1'!D38</f>
        <v>9.6141500827786594E-2</v>
      </c>
      <c r="P38" s="91">
        <f>County!EP34</f>
        <v>211</v>
      </c>
      <c r="Q38" s="94">
        <f>County!EQ34</f>
        <v>2088</v>
      </c>
    </row>
    <row r="39" spans="1:17" x14ac:dyDescent="0.25">
      <c r="A39" s="90" t="s">
        <v>737</v>
      </c>
      <c r="B39" s="90" t="s">
        <v>1681</v>
      </c>
      <c r="C39" s="91">
        <f>County!DU35+County!DV35</f>
        <v>85</v>
      </c>
      <c r="D39" s="91">
        <f>County!DY35+County!DZ35</f>
        <v>130</v>
      </c>
      <c r="E39" s="91">
        <f>County!DW35+County!DX35</f>
        <v>272</v>
      </c>
      <c r="F39" s="91">
        <f>County!EN35</f>
        <v>12</v>
      </c>
      <c r="G39" s="91">
        <f>County!EL35</f>
        <v>3</v>
      </c>
      <c r="H39" s="349">
        <f>County!EA35</f>
        <v>487</v>
      </c>
      <c r="I39" s="349">
        <f>County!ED35</f>
        <v>518</v>
      </c>
      <c r="J39" s="349">
        <f>County!EJ35</f>
        <v>2141</v>
      </c>
      <c r="K39" s="349">
        <f>County!EG35</f>
        <v>9813</v>
      </c>
      <c r="L39" s="349">
        <f>County!EO35</f>
        <v>52</v>
      </c>
      <c r="M39" s="349">
        <f>County!EM35</f>
        <v>11</v>
      </c>
      <c r="N39" s="349">
        <f>County!EK35</f>
        <v>12472</v>
      </c>
      <c r="O39" s="486">
        <f>N39/'Table 1'!D39</f>
        <v>0.15550734395650981</v>
      </c>
      <c r="P39" s="91">
        <f>County!EP35</f>
        <v>87</v>
      </c>
      <c r="Q39" s="94">
        <f>County!EQ35</f>
        <v>904</v>
      </c>
    </row>
    <row r="40" spans="1:17" x14ac:dyDescent="0.25">
      <c r="A40" s="90" t="s">
        <v>754</v>
      </c>
      <c r="B40" s="90" t="s">
        <v>1682</v>
      </c>
      <c r="C40" s="91">
        <f>County!DU36+County!DV36</f>
        <v>89</v>
      </c>
      <c r="D40" s="91">
        <f>County!DY36+County!DZ36</f>
        <v>36</v>
      </c>
      <c r="E40" s="91">
        <f>County!DW36+County!DX36</f>
        <v>235</v>
      </c>
      <c r="F40" s="91">
        <f>County!EN36</f>
        <v>4</v>
      </c>
      <c r="G40" s="91">
        <f>County!EL36</f>
        <v>4</v>
      </c>
      <c r="H40" s="349">
        <f>County!EA36</f>
        <v>360</v>
      </c>
      <c r="I40" s="349">
        <f>County!ED36</f>
        <v>1543</v>
      </c>
      <c r="J40" s="349">
        <f>County!EJ36</f>
        <v>955</v>
      </c>
      <c r="K40" s="349">
        <f>County!EG36</f>
        <v>4573</v>
      </c>
      <c r="L40" s="349">
        <f>County!EO36</f>
        <v>54</v>
      </c>
      <c r="M40" s="349">
        <f>County!EM36</f>
        <v>51</v>
      </c>
      <c r="N40" s="349">
        <f>County!EK36</f>
        <v>7071</v>
      </c>
      <c r="O40" s="486">
        <f>N40/'Table 1'!D40</f>
        <v>0.32760378057820611</v>
      </c>
      <c r="P40" s="91">
        <f>County!EP36</f>
        <v>422</v>
      </c>
      <c r="Q40" s="94">
        <f>County!EQ36</f>
        <v>9942</v>
      </c>
    </row>
    <row r="41" spans="1:17" x14ac:dyDescent="0.25">
      <c r="A41" s="90" t="s">
        <v>767</v>
      </c>
      <c r="B41" s="90" t="s">
        <v>1683</v>
      </c>
      <c r="C41" s="91">
        <f>County!DU37+County!DV37</f>
        <v>50</v>
      </c>
      <c r="D41" s="91">
        <f>County!DY37+County!DZ37</f>
        <v>25</v>
      </c>
      <c r="E41" s="91">
        <f>County!DW37+County!DX37</f>
        <v>265</v>
      </c>
      <c r="F41" s="91">
        <f>County!EN37</f>
        <v>47</v>
      </c>
      <c r="G41" s="91">
        <f>County!EL37</f>
        <v>2</v>
      </c>
      <c r="H41" s="349">
        <f>County!EA37</f>
        <v>340</v>
      </c>
      <c r="I41" s="349">
        <f>County!ED37</f>
        <v>587</v>
      </c>
      <c r="J41" s="349">
        <f>County!EJ37</f>
        <v>365</v>
      </c>
      <c r="K41" s="349">
        <f>County!EG37</f>
        <v>5014</v>
      </c>
      <c r="L41" s="349">
        <f>County!EO37</f>
        <v>153</v>
      </c>
      <c r="M41" s="349">
        <f>County!EM37</f>
        <v>6</v>
      </c>
      <c r="N41" s="349">
        <f>County!EK37</f>
        <v>5966</v>
      </c>
      <c r="O41" s="486">
        <f>N41/'Table 1'!D41</f>
        <v>0.13164165931156221</v>
      </c>
      <c r="P41" s="91">
        <f>County!EP37</f>
        <v>284</v>
      </c>
      <c r="Q41" s="94">
        <f>County!EQ37</f>
        <v>1583</v>
      </c>
    </row>
    <row r="42" spans="1:17" x14ac:dyDescent="0.25">
      <c r="A42" s="90" t="s">
        <v>264</v>
      </c>
      <c r="B42" s="90" t="s">
        <v>1684</v>
      </c>
      <c r="C42" s="91">
        <f>County!DU38+County!DV38</f>
        <v>3413</v>
      </c>
      <c r="D42" s="91">
        <f>County!DY38+County!DZ38</f>
        <v>3390</v>
      </c>
      <c r="E42" s="91">
        <f>County!DW38+County!DX38</f>
        <v>15910</v>
      </c>
      <c r="F42" s="91">
        <f>County!EN38</f>
        <v>1976</v>
      </c>
      <c r="G42" s="91">
        <f>County!EL38</f>
        <v>451</v>
      </c>
      <c r="H42" s="349">
        <f>County!EA38</f>
        <v>22713</v>
      </c>
      <c r="I42" s="349">
        <f>County!ED38</f>
        <v>32747</v>
      </c>
      <c r="J42" s="349">
        <f>County!EJ38</f>
        <v>40205</v>
      </c>
      <c r="K42" s="349">
        <f>County!EG38</f>
        <v>270205</v>
      </c>
      <c r="L42" s="349">
        <f>County!EO38</f>
        <v>7856</v>
      </c>
      <c r="M42" s="349">
        <f>County!EM38</f>
        <v>2762</v>
      </c>
      <c r="N42" s="349">
        <f>County!EK38</f>
        <v>343157</v>
      </c>
      <c r="O42" s="486">
        <f>N42/'Table 1'!D42</f>
        <v>0.33868667458218965</v>
      </c>
      <c r="P42" s="91">
        <f>County!EP38</f>
        <v>0</v>
      </c>
      <c r="Q42" s="94">
        <f>County!EQ38</f>
        <v>0</v>
      </c>
    </row>
    <row r="43" spans="1:17" x14ac:dyDescent="0.25">
      <c r="A43" s="90" t="s">
        <v>589</v>
      </c>
      <c r="B43" s="90" t="s">
        <v>1685</v>
      </c>
      <c r="C43" s="91">
        <f>County!DU39+County!DV39</f>
        <v>233</v>
      </c>
      <c r="D43" s="91">
        <f>County!DY39+County!DZ39</f>
        <v>32</v>
      </c>
      <c r="E43" s="91">
        <f>County!DW39+County!DX39</f>
        <v>1207</v>
      </c>
      <c r="F43" s="91">
        <f>County!EN39</f>
        <v>102</v>
      </c>
      <c r="G43" s="91">
        <f>County!EL39</f>
        <v>59</v>
      </c>
      <c r="H43" s="349">
        <f>County!EA39</f>
        <v>1472</v>
      </c>
      <c r="I43" s="349">
        <f>County!ED39</f>
        <v>998</v>
      </c>
      <c r="J43" s="349">
        <f>County!EJ39</f>
        <v>736</v>
      </c>
      <c r="K43" s="349">
        <f>County!EG39</f>
        <v>31233</v>
      </c>
      <c r="L43" s="349">
        <f>County!EO39</f>
        <v>231</v>
      </c>
      <c r="M43" s="349">
        <f>County!EM39</f>
        <v>477</v>
      </c>
      <c r="N43" s="349">
        <f>County!EK39</f>
        <v>32967</v>
      </c>
      <c r="O43" s="486">
        <f>N43/'Table 1'!D43</f>
        <v>0.36961420739295686</v>
      </c>
      <c r="P43" s="91">
        <f>County!EP39</f>
        <v>423</v>
      </c>
      <c r="Q43" s="94">
        <f>County!EQ39</f>
        <v>11949</v>
      </c>
    </row>
    <row r="44" spans="1:17" x14ac:dyDescent="0.25">
      <c r="A44" s="90" t="s">
        <v>827</v>
      </c>
      <c r="B44" s="90" t="s">
        <v>1686</v>
      </c>
      <c r="C44" s="91">
        <f>County!DU40+County!DV40</f>
        <v>1042</v>
      </c>
      <c r="D44" s="91">
        <f>County!DY40+County!DZ40</f>
        <v>105</v>
      </c>
      <c r="E44" s="91">
        <f>County!DW40+County!DX40</f>
        <v>2055</v>
      </c>
      <c r="F44" s="91">
        <f>County!EN40</f>
        <v>446</v>
      </c>
      <c r="G44" s="91">
        <f>County!EL40</f>
        <v>321</v>
      </c>
      <c r="H44" s="349">
        <f>County!EA40</f>
        <v>3202</v>
      </c>
      <c r="I44" s="349">
        <f>County!ED40</f>
        <v>8703</v>
      </c>
      <c r="J44" s="349">
        <f>County!EJ40</f>
        <v>1880</v>
      </c>
      <c r="K44" s="349">
        <f>County!EG40</f>
        <v>46453</v>
      </c>
      <c r="L44" s="349">
        <f>County!EO40</f>
        <v>2796</v>
      </c>
      <c r="M44" s="349">
        <f>County!EM40</f>
        <v>2171</v>
      </c>
      <c r="N44" s="349">
        <f>County!EK40</f>
        <v>57036</v>
      </c>
      <c r="O44" s="486">
        <f>N44/'Table 1'!D44</f>
        <v>0.26289322670599896</v>
      </c>
      <c r="P44" s="91">
        <f>County!EP40</f>
        <v>2083</v>
      </c>
      <c r="Q44" s="94">
        <f>County!EQ40</f>
        <v>42511</v>
      </c>
    </row>
    <row r="45" spans="1:17" x14ac:dyDescent="0.25">
      <c r="A45" s="90" t="s">
        <v>863</v>
      </c>
      <c r="B45" s="90" t="s">
        <v>1687</v>
      </c>
      <c r="C45" s="91">
        <f>County!DU41+County!DV41</f>
        <v>46</v>
      </c>
      <c r="D45" s="91">
        <f>County!DY41+County!DZ41</f>
        <v>120</v>
      </c>
      <c r="E45" s="91">
        <f>County!DW41+County!DX41</f>
        <v>1049</v>
      </c>
      <c r="F45" s="91">
        <f>County!EN41</f>
        <v>13</v>
      </c>
      <c r="G45" s="91">
        <f>County!EL41</f>
        <v>0</v>
      </c>
      <c r="H45" s="349">
        <f>County!EA41</f>
        <v>1215</v>
      </c>
      <c r="I45" s="349">
        <f>County!ED41</f>
        <v>515</v>
      </c>
      <c r="J45" s="349">
        <f>County!EJ41</f>
        <v>1073</v>
      </c>
      <c r="K45" s="349">
        <f>County!EG41</f>
        <v>32914</v>
      </c>
      <c r="L45" s="349">
        <f>County!EO41</f>
        <v>320</v>
      </c>
      <c r="M45" s="349">
        <f>County!EM41</f>
        <v>0</v>
      </c>
      <c r="N45" s="349">
        <f>County!EK41</f>
        <v>34502</v>
      </c>
      <c r="O45" s="486">
        <f>N45/'Table 1'!D45</f>
        <v>0.17857808326949753</v>
      </c>
      <c r="P45" s="91">
        <f>County!EP41</f>
        <v>163</v>
      </c>
      <c r="Q45" s="94">
        <f>County!EQ41</f>
        <v>2840</v>
      </c>
    </row>
    <row r="46" spans="1:17" x14ac:dyDescent="0.25">
      <c r="A46" s="90" t="s">
        <v>876</v>
      </c>
      <c r="B46" s="90" t="s">
        <v>891</v>
      </c>
      <c r="C46" s="91">
        <f>County!DU42+County!DV42</f>
        <v>192</v>
      </c>
      <c r="D46" s="91">
        <f>County!DY42+County!DZ42</f>
        <v>40</v>
      </c>
      <c r="E46" s="91">
        <f>County!DW42+County!DX42</f>
        <v>310</v>
      </c>
      <c r="F46" s="91">
        <f>County!EN42</f>
        <v>37</v>
      </c>
      <c r="G46" s="91">
        <f>County!EL42</f>
        <v>4</v>
      </c>
      <c r="H46" s="349">
        <f>County!EA42</f>
        <v>542</v>
      </c>
      <c r="I46" s="349">
        <f>County!ED42</f>
        <v>1521</v>
      </c>
      <c r="J46" s="349">
        <f>County!EJ42</f>
        <v>379</v>
      </c>
      <c r="K46" s="349">
        <f>County!EG42</f>
        <v>8662</v>
      </c>
      <c r="L46" s="349">
        <f>County!EO42</f>
        <v>65</v>
      </c>
      <c r="M46" s="349">
        <f>County!EM42</f>
        <v>8</v>
      </c>
      <c r="N46" s="349">
        <f>County!EK42</f>
        <v>10562</v>
      </c>
      <c r="O46" s="486">
        <f>N46/'Table 1'!D46</f>
        <v>0.13172861062609129</v>
      </c>
      <c r="P46" s="91">
        <f>County!EP42</f>
        <v>2555</v>
      </c>
      <c r="Q46" s="94">
        <f>County!EQ42</f>
        <v>6645</v>
      </c>
    </row>
    <row r="47" spans="1:17" x14ac:dyDescent="0.25">
      <c r="A47" s="90" t="s">
        <v>893</v>
      </c>
      <c r="B47" s="90" t="s">
        <v>1688</v>
      </c>
      <c r="C47" s="91">
        <f>County!DU43+County!DV43</f>
        <v>59</v>
      </c>
      <c r="D47" s="91">
        <f>County!DY43+County!DZ43</f>
        <v>9</v>
      </c>
      <c r="E47" s="91">
        <f>County!DW43+County!DX43</f>
        <v>393</v>
      </c>
      <c r="F47" s="91">
        <f>County!EN43</f>
        <v>20</v>
      </c>
      <c r="G47" s="91">
        <f>County!EL43</f>
        <v>14</v>
      </c>
      <c r="H47" s="349">
        <f>County!EA43</f>
        <v>461</v>
      </c>
      <c r="I47" s="349">
        <f>County!ED43</f>
        <v>1082</v>
      </c>
      <c r="J47" s="349">
        <f>County!EJ43</f>
        <v>126</v>
      </c>
      <c r="K47" s="349">
        <f>County!EG43</f>
        <v>6585</v>
      </c>
      <c r="L47" s="349">
        <f>County!EO43</f>
        <v>33</v>
      </c>
      <c r="M47" s="349">
        <f>County!EM43</f>
        <v>45</v>
      </c>
      <c r="N47" s="349">
        <f>County!EK43</f>
        <v>7793</v>
      </c>
      <c r="O47" s="486">
        <f>N47/'Table 1'!D47</f>
        <v>0.13784869014557868</v>
      </c>
      <c r="P47" s="91">
        <f>County!EP43</f>
        <v>715</v>
      </c>
      <c r="Q47" s="94">
        <f>County!EQ43</f>
        <v>0</v>
      </c>
    </row>
    <row r="48" spans="1:17" x14ac:dyDescent="0.25">
      <c r="A48" s="90" t="s">
        <v>906</v>
      </c>
      <c r="B48" s="90" t="s">
        <v>1689</v>
      </c>
      <c r="C48" s="91">
        <f>County!DU44+County!DV44</f>
        <v>90</v>
      </c>
      <c r="D48" s="91">
        <f>County!DY44+County!DZ44</f>
        <v>13</v>
      </c>
      <c r="E48" s="91">
        <f>County!DW44+County!DX44</f>
        <v>227</v>
      </c>
      <c r="F48" s="91">
        <f>County!EN44</f>
        <v>12</v>
      </c>
      <c r="G48" s="91">
        <f>County!EL44</f>
        <v>4</v>
      </c>
      <c r="H48" s="349">
        <f>County!EA44</f>
        <v>330</v>
      </c>
      <c r="I48" s="349">
        <f>County!ED44</f>
        <v>1574</v>
      </c>
      <c r="J48" s="349">
        <f>County!EJ44</f>
        <v>82</v>
      </c>
      <c r="K48" s="349">
        <f>County!EG44</f>
        <v>6571</v>
      </c>
      <c r="L48" s="349">
        <f>County!EO44</f>
        <v>28</v>
      </c>
      <c r="M48" s="349">
        <f>County!EM44</f>
        <v>4</v>
      </c>
      <c r="N48" s="349">
        <f>County!EK44</f>
        <v>8227</v>
      </c>
      <c r="O48" s="486">
        <f>N48/'Table 1'!D48</f>
        <v>0.20952502228447728</v>
      </c>
      <c r="P48" s="91">
        <f>County!EP44</f>
        <v>211</v>
      </c>
      <c r="Q48" s="94">
        <f>County!EQ44</f>
        <v>2309</v>
      </c>
    </row>
    <row r="49" spans="1:17" x14ac:dyDescent="0.25">
      <c r="A49" s="90" t="s">
        <v>1100</v>
      </c>
      <c r="B49" s="90" t="s">
        <v>1690</v>
      </c>
      <c r="C49" s="91">
        <f>County!DU45+County!DV45</f>
        <v>106</v>
      </c>
      <c r="D49" s="91">
        <f>County!DY45+County!DZ45</f>
        <v>51</v>
      </c>
      <c r="E49" s="91">
        <f>County!DW45+County!DX45</f>
        <v>647</v>
      </c>
      <c r="F49" s="91">
        <f>County!EN45</f>
        <v>90</v>
      </c>
      <c r="G49" s="91">
        <f>County!EL45</f>
        <v>10</v>
      </c>
      <c r="H49" s="349">
        <f>County!EA45</f>
        <v>804</v>
      </c>
      <c r="I49" s="349">
        <f>County!ED45</f>
        <v>881</v>
      </c>
      <c r="J49" s="349">
        <f>County!EJ45</f>
        <v>1029</v>
      </c>
      <c r="K49" s="349">
        <f>County!EG45</f>
        <v>18965</v>
      </c>
      <c r="L49" s="349">
        <f>County!EO45</f>
        <v>491</v>
      </c>
      <c r="M49" s="349">
        <f>County!EM45</f>
        <v>21</v>
      </c>
      <c r="N49" s="349">
        <f>County!EK45</f>
        <v>20875</v>
      </c>
      <c r="O49" s="486">
        <f>N49/'Table 1'!D49</f>
        <v>0.12300394791114254</v>
      </c>
      <c r="P49" s="91">
        <f>County!EP45</f>
        <v>1977</v>
      </c>
      <c r="Q49" s="94">
        <f>County!EQ45</f>
        <v>10968</v>
      </c>
    </row>
    <row r="50" spans="1:17" x14ac:dyDescent="0.25">
      <c r="A50" s="90" t="s">
        <v>937</v>
      </c>
      <c r="B50" s="90" t="s">
        <v>1691</v>
      </c>
      <c r="C50" s="91">
        <f>County!DU46+County!DV46</f>
        <v>34</v>
      </c>
      <c r="D50" s="91">
        <f>County!DY46+County!DZ46</f>
        <v>48</v>
      </c>
      <c r="E50" s="91">
        <f>County!DW46+County!DX46</f>
        <v>206</v>
      </c>
      <c r="F50" s="91">
        <f>County!EN46</f>
        <v>0</v>
      </c>
      <c r="G50" s="91">
        <f>County!EL46</f>
        <v>0</v>
      </c>
      <c r="H50" s="349">
        <f>County!EA46</f>
        <v>288</v>
      </c>
      <c r="I50" s="349">
        <f>County!ED46</f>
        <v>949</v>
      </c>
      <c r="J50" s="349">
        <f>County!EJ46</f>
        <v>366</v>
      </c>
      <c r="K50" s="349">
        <f>County!EG46</f>
        <v>3788</v>
      </c>
      <c r="L50" s="349">
        <f>County!EO46</f>
        <v>0</v>
      </c>
      <c r="M50" s="349">
        <f>County!EM46</f>
        <v>0</v>
      </c>
      <c r="N50" s="349">
        <f>County!EK46</f>
        <v>5103</v>
      </c>
      <c r="O50" s="486">
        <f>N50/'Table 1'!D50</f>
        <v>0.24604628736740597</v>
      </c>
      <c r="P50" s="91">
        <f>County!EP46</f>
        <v>314</v>
      </c>
      <c r="Q50" s="94">
        <f>County!EQ46</f>
        <v>4658</v>
      </c>
    </row>
    <row r="51" spans="1:17" x14ac:dyDescent="0.25">
      <c r="A51" s="90" t="s">
        <v>964</v>
      </c>
      <c r="B51" s="90" t="s">
        <v>1692</v>
      </c>
      <c r="C51" s="91">
        <f>County!DU47+County!DV47</f>
        <v>175</v>
      </c>
      <c r="D51" s="91">
        <f>County!DY47+County!DZ47</f>
        <v>67</v>
      </c>
      <c r="E51" s="91">
        <f>County!DW47+County!DX47</f>
        <v>1439</v>
      </c>
      <c r="F51" s="91">
        <f>County!EN47</f>
        <v>65</v>
      </c>
      <c r="G51" s="91">
        <f>County!EL47</f>
        <v>1</v>
      </c>
      <c r="H51" s="349">
        <f>County!EA47</f>
        <v>1681</v>
      </c>
      <c r="I51" s="349">
        <f>County!ED47</f>
        <v>3362</v>
      </c>
      <c r="J51" s="349">
        <f>County!EJ47</f>
        <v>1413</v>
      </c>
      <c r="K51" s="349">
        <f>County!EG47</f>
        <v>38481</v>
      </c>
      <c r="L51" s="349">
        <f>County!EO47</f>
        <v>576</v>
      </c>
      <c r="M51" s="349">
        <f>County!EM47</f>
        <v>3</v>
      </c>
      <c r="N51" s="349">
        <f>County!EK47</f>
        <v>43256</v>
      </c>
      <c r="O51" s="486">
        <f>N51/'Table 1'!D51</f>
        <v>0.30232249316810994</v>
      </c>
      <c r="P51" s="91">
        <f>County!EP47</f>
        <v>1454</v>
      </c>
      <c r="Q51" s="94">
        <f>County!EQ47</f>
        <v>9410</v>
      </c>
    </row>
    <row r="52" spans="1:17" x14ac:dyDescent="0.25">
      <c r="A52" s="90" t="s">
        <v>993</v>
      </c>
      <c r="B52" s="90" t="s">
        <v>1693</v>
      </c>
      <c r="C52" s="91">
        <f>County!DU48+County!DV48</f>
        <v>24</v>
      </c>
      <c r="D52" s="91">
        <f>County!DY48+County!DZ48</f>
        <v>10</v>
      </c>
      <c r="E52" s="91">
        <f>County!DW48+County!DX48</f>
        <v>277</v>
      </c>
      <c r="F52" s="91">
        <f>County!EN48</f>
        <v>5</v>
      </c>
      <c r="G52" s="91">
        <f>County!EL48</f>
        <v>0</v>
      </c>
      <c r="H52" s="349">
        <f>County!EA48</f>
        <v>311</v>
      </c>
      <c r="I52" s="349">
        <f>County!ED48</f>
        <v>303</v>
      </c>
      <c r="J52" s="349">
        <f>County!EJ48</f>
        <v>0</v>
      </c>
      <c r="K52" s="349">
        <f>County!EG48</f>
        <v>7399</v>
      </c>
      <c r="L52" s="349">
        <f>County!EO48</f>
        <v>20</v>
      </c>
      <c r="M52" s="349">
        <f>County!EM48</f>
        <v>0</v>
      </c>
      <c r="N52" s="349">
        <f>County!EK48</f>
        <v>7702</v>
      </c>
      <c r="O52" s="486">
        <f>N52/'Table 1'!D52</f>
        <v>5.7663943938248217E-2</v>
      </c>
      <c r="P52" s="91">
        <f>County!EP48</f>
        <v>154</v>
      </c>
      <c r="Q52" s="94">
        <f>County!EQ48</f>
        <v>0</v>
      </c>
    </row>
    <row r="53" spans="1:17" x14ac:dyDescent="0.25">
      <c r="A53" s="90" t="s">
        <v>1005</v>
      </c>
      <c r="B53" s="90" t="s">
        <v>1694</v>
      </c>
      <c r="C53" s="91">
        <f>County!DU49+County!DV49</f>
        <v>131</v>
      </c>
      <c r="D53" s="91">
        <f>County!DY49+County!DZ49</f>
        <v>30</v>
      </c>
      <c r="E53" s="91">
        <f>County!DW49+County!DX49</f>
        <v>449</v>
      </c>
      <c r="F53" s="91">
        <f>County!EN49</f>
        <v>110</v>
      </c>
      <c r="G53" s="91">
        <f>County!EL49</f>
        <v>28</v>
      </c>
      <c r="H53" s="349">
        <f>County!EA49</f>
        <v>610</v>
      </c>
      <c r="I53" s="349">
        <f>County!ED49</f>
        <v>1646</v>
      </c>
      <c r="J53" s="349">
        <f>County!EJ49</f>
        <v>562</v>
      </c>
      <c r="K53" s="349">
        <f>County!EG49</f>
        <v>8467</v>
      </c>
      <c r="L53" s="349">
        <f>County!EO49</f>
        <v>453</v>
      </c>
      <c r="M53" s="349">
        <f>County!EM49</f>
        <v>131</v>
      </c>
      <c r="N53" s="349">
        <f>County!EK49</f>
        <v>10675</v>
      </c>
      <c r="O53" s="486">
        <f>N53/'Table 1'!D53</f>
        <v>0.11535178241466129</v>
      </c>
      <c r="P53" s="91">
        <f>County!EP49</f>
        <v>1447</v>
      </c>
      <c r="Q53" s="94">
        <f>County!EQ49</f>
        <v>11605</v>
      </c>
    </row>
    <row r="54" spans="1:17" x14ac:dyDescent="0.25">
      <c r="A54" s="90" t="s">
        <v>1023</v>
      </c>
      <c r="B54" s="90" t="s">
        <v>1695</v>
      </c>
      <c r="C54" s="91">
        <f>County!DU50+County!DV50</f>
        <v>141</v>
      </c>
      <c r="D54" s="91">
        <f>County!DY50+County!DZ50</f>
        <v>80</v>
      </c>
      <c r="E54" s="91">
        <f>County!DW50+County!DX50</f>
        <v>1058</v>
      </c>
      <c r="F54" s="91">
        <f>County!EN50</f>
        <v>20</v>
      </c>
      <c r="G54" s="91">
        <f>County!EL50</f>
        <v>0</v>
      </c>
      <c r="H54" s="349">
        <f>County!EA50</f>
        <v>1279</v>
      </c>
      <c r="I54" s="349">
        <f>County!ED50</f>
        <v>4339</v>
      </c>
      <c r="J54" s="349">
        <f>County!EJ50</f>
        <v>1297</v>
      </c>
      <c r="K54" s="349">
        <f>County!EG50</f>
        <v>31238</v>
      </c>
      <c r="L54" s="349">
        <f>County!EO50</f>
        <v>146</v>
      </c>
      <c r="M54" s="349">
        <f>County!EM50</f>
        <v>0</v>
      </c>
      <c r="N54" s="349">
        <f>County!EK50</f>
        <v>36874</v>
      </c>
      <c r="O54" s="486">
        <f>N54/'Table 1'!D54</f>
        <v>0.26583519573210296</v>
      </c>
      <c r="P54" s="91">
        <f>County!EP50</f>
        <v>639</v>
      </c>
      <c r="Q54" s="94">
        <f>County!EQ50</f>
        <v>13106</v>
      </c>
    </row>
    <row r="55" spans="1:17" x14ac:dyDescent="0.25">
      <c r="A55" s="90" t="s">
        <v>1042</v>
      </c>
      <c r="B55" s="90" t="s">
        <v>1696</v>
      </c>
      <c r="C55" s="91">
        <f>County!DU51+County!DV51</f>
        <v>130</v>
      </c>
      <c r="D55" s="91">
        <f>County!DY51+County!DZ51</f>
        <v>7</v>
      </c>
      <c r="E55" s="91">
        <f>County!DW51+County!DX51</f>
        <v>330</v>
      </c>
      <c r="F55" s="91">
        <f>County!EN51</f>
        <v>18</v>
      </c>
      <c r="G55" s="91">
        <f>County!EL51</f>
        <v>6</v>
      </c>
      <c r="H55" s="349">
        <f>County!EA51</f>
        <v>467</v>
      </c>
      <c r="I55" s="349">
        <f>County!ED51</f>
        <v>1309</v>
      </c>
      <c r="J55" s="349">
        <f>County!EJ51</f>
        <v>186</v>
      </c>
      <c r="K55" s="349">
        <f>County!EG51</f>
        <v>5136</v>
      </c>
      <c r="L55" s="349">
        <f>County!EO51</f>
        <v>54</v>
      </c>
      <c r="M55" s="349">
        <f>County!EM51</f>
        <v>16</v>
      </c>
      <c r="N55" s="349">
        <f>County!EK51</f>
        <v>6631</v>
      </c>
      <c r="O55" s="486">
        <f>N55/'Table 1'!D55</f>
        <v>9.8083010383693756E-2</v>
      </c>
      <c r="P55" s="91">
        <f>County!EP51</f>
        <v>63</v>
      </c>
      <c r="Q55" s="94">
        <f>County!EQ51</f>
        <v>1532</v>
      </c>
    </row>
    <row r="56" spans="1:17" x14ac:dyDescent="0.25">
      <c r="A56" s="90" t="s">
        <v>1053</v>
      </c>
      <c r="B56" s="90" t="s">
        <v>1697</v>
      </c>
      <c r="C56" s="91">
        <f>County!DU52+County!DV52</f>
        <v>2</v>
      </c>
      <c r="D56" s="91">
        <f>County!DY52+County!DZ52</f>
        <v>0</v>
      </c>
      <c r="E56" s="91">
        <f>County!DW52+County!DX52</f>
        <v>119</v>
      </c>
      <c r="F56" s="91">
        <f>County!EN52</f>
        <v>0</v>
      </c>
      <c r="G56" s="91">
        <f>County!EL52</f>
        <v>0</v>
      </c>
      <c r="H56" s="349">
        <f>County!EA52</f>
        <v>121</v>
      </c>
      <c r="I56" s="349">
        <f>County!ED52</f>
        <v>32</v>
      </c>
      <c r="J56" s="349">
        <f>County!EJ52</f>
        <v>0</v>
      </c>
      <c r="K56" s="349">
        <f>County!EG52</f>
        <v>4048</v>
      </c>
      <c r="L56" s="349">
        <f>County!EO52</f>
        <v>0</v>
      </c>
      <c r="M56" s="349">
        <f>County!EM52</f>
        <v>0</v>
      </c>
      <c r="N56" s="349">
        <f>County!EK52</f>
        <v>4080</v>
      </c>
      <c r="O56" s="486">
        <f>N56/'Table 1'!D56</f>
        <v>6.3356004844870958E-2</v>
      </c>
      <c r="P56" s="91">
        <f>County!EP52</f>
        <v>0</v>
      </c>
      <c r="Q56" s="94">
        <f>County!EQ52</f>
        <v>0</v>
      </c>
    </row>
    <row r="57" spans="1:17" x14ac:dyDescent="0.25">
      <c r="A57" s="90" t="s">
        <v>1086</v>
      </c>
      <c r="B57" s="90" t="s">
        <v>1698</v>
      </c>
      <c r="C57" s="91">
        <f>County!DU53+County!DV53</f>
        <v>45</v>
      </c>
      <c r="D57" s="91">
        <f>County!DY53+County!DZ53</f>
        <v>13</v>
      </c>
      <c r="E57" s="91">
        <f>County!DW53+County!DX53</f>
        <v>105</v>
      </c>
      <c r="F57" s="91">
        <f>County!EN53</f>
        <v>0</v>
      </c>
      <c r="G57" s="91">
        <f>County!EL53</f>
        <v>0</v>
      </c>
      <c r="H57" s="349">
        <f>County!EA53</f>
        <v>163</v>
      </c>
      <c r="I57" s="349">
        <f>County!ED53</f>
        <v>1854</v>
      </c>
      <c r="J57" s="349">
        <f>County!EJ53</f>
        <v>253</v>
      </c>
      <c r="K57" s="349">
        <f>County!EG53</f>
        <v>4672</v>
      </c>
      <c r="L57" s="349">
        <f>County!EO53</f>
        <v>0</v>
      </c>
      <c r="M57" s="349">
        <f>County!EM53</f>
        <v>0</v>
      </c>
      <c r="N57" s="349">
        <f>County!EK53</f>
        <v>6779</v>
      </c>
      <c r="O57" s="486">
        <f>N57/'Table 1'!D57</f>
        <v>0.18800266237728105</v>
      </c>
      <c r="P57" s="91">
        <f>County!EP53</f>
        <v>236</v>
      </c>
      <c r="Q57" s="94">
        <f>County!EQ53</f>
        <v>2763</v>
      </c>
    </row>
    <row r="58" spans="1:17" x14ac:dyDescent="0.25">
      <c r="A58" s="90" t="s">
        <v>1132</v>
      </c>
      <c r="B58" s="90" t="s">
        <v>1699</v>
      </c>
      <c r="C58" s="91">
        <f>County!DU54+County!DV54</f>
        <v>111</v>
      </c>
      <c r="D58" s="91">
        <f>County!DY54+County!DZ54</f>
        <v>0</v>
      </c>
      <c r="E58" s="91">
        <f>County!DW54+County!DX54</f>
        <v>162</v>
      </c>
      <c r="F58" s="91">
        <f>County!EN54</f>
        <v>18</v>
      </c>
      <c r="G58" s="91">
        <f>County!EL54</f>
        <v>3</v>
      </c>
      <c r="H58" s="349">
        <f>County!EA54</f>
        <v>273</v>
      </c>
      <c r="I58" s="349">
        <f>County!ED54</f>
        <v>756</v>
      </c>
      <c r="J58" s="349">
        <f>County!EJ54</f>
        <v>0</v>
      </c>
      <c r="K58" s="349">
        <f>County!EG54</f>
        <v>12113</v>
      </c>
      <c r="L58" s="349">
        <f>County!EO54</f>
        <v>71</v>
      </c>
      <c r="M58" s="349">
        <f>County!EM54</f>
        <v>3</v>
      </c>
      <c r="N58" s="349">
        <f>County!EK54</f>
        <v>12869</v>
      </c>
      <c r="O58" s="486">
        <f>N58/'Table 1'!D58</f>
        <v>0.21077371593291405</v>
      </c>
      <c r="P58" s="91">
        <f>County!EP54</f>
        <v>70</v>
      </c>
      <c r="Q58" s="94">
        <f>County!EQ54</f>
        <v>2367</v>
      </c>
    </row>
    <row r="59" spans="1:17" x14ac:dyDescent="0.25">
      <c r="A59" s="90" t="s">
        <v>1145</v>
      </c>
      <c r="B59" s="90" t="s">
        <v>1700</v>
      </c>
      <c r="C59" s="91">
        <f>County!DU55+County!DV55</f>
        <v>78</v>
      </c>
      <c r="D59" s="91">
        <f>County!DY55+County!DZ55</f>
        <v>76</v>
      </c>
      <c r="E59" s="91">
        <f>County!DW55+County!DX55</f>
        <v>253</v>
      </c>
      <c r="F59" s="91">
        <f>County!EN55</f>
        <v>0</v>
      </c>
      <c r="G59" s="91">
        <f>County!EL55</f>
        <v>0</v>
      </c>
      <c r="H59" s="349">
        <f>County!EA55</f>
        <v>407</v>
      </c>
      <c r="I59" s="349">
        <f>County!ED55</f>
        <v>4873</v>
      </c>
      <c r="J59" s="349">
        <f>County!EJ55</f>
        <v>1483</v>
      </c>
      <c r="K59" s="349">
        <f>County!EG55</f>
        <v>8734</v>
      </c>
      <c r="L59" s="349">
        <f>County!EO55</f>
        <v>0</v>
      </c>
      <c r="M59" s="349">
        <f>County!EM55</f>
        <v>0</v>
      </c>
      <c r="N59" s="349">
        <f>County!EK55</f>
        <v>15090</v>
      </c>
      <c r="O59" s="486">
        <f>N59/'Table 1'!D59</f>
        <v>0.45141797295680269</v>
      </c>
      <c r="P59" s="91">
        <f>County!EP55</f>
        <v>662</v>
      </c>
      <c r="Q59" s="94">
        <f>County!EQ55</f>
        <v>6854</v>
      </c>
    </row>
    <row r="60" spans="1:17" x14ac:dyDescent="0.25">
      <c r="A60" s="90" t="s">
        <v>1160</v>
      </c>
      <c r="B60" s="90" t="s">
        <v>1701</v>
      </c>
      <c r="C60" s="91">
        <f>County!DU56+County!DV56</f>
        <v>482</v>
      </c>
      <c r="D60" s="91">
        <f>County!DY56+County!DZ56</f>
        <v>62</v>
      </c>
      <c r="E60" s="91">
        <f>County!DW56+County!DX56</f>
        <v>960</v>
      </c>
      <c r="F60" s="91">
        <f>County!EN56</f>
        <v>143</v>
      </c>
      <c r="G60" s="91">
        <f>County!EL56</f>
        <v>55</v>
      </c>
      <c r="H60" s="349">
        <f>County!EA56</f>
        <v>1504</v>
      </c>
      <c r="I60" s="349">
        <f>County!ED56</f>
        <v>12011</v>
      </c>
      <c r="J60" s="349">
        <f>County!EJ56</f>
        <v>524</v>
      </c>
      <c r="K60" s="349">
        <f>County!EG56</f>
        <v>22273</v>
      </c>
      <c r="L60" s="349">
        <f>County!EO56</f>
        <v>344</v>
      </c>
      <c r="M60" s="349">
        <f>County!EM56</f>
        <v>59</v>
      </c>
      <c r="N60" s="349">
        <f>County!EK56</f>
        <v>34808</v>
      </c>
      <c r="O60" s="486">
        <f>N60/'Table 1'!D60</f>
        <v>0.16119814942597935</v>
      </c>
      <c r="P60" s="91">
        <f>County!EP56</f>
        <v>412</v>
      </c>
      <c r="Q60" s="94">
        <f>County!EQ56</f>
        <v>13685</v>
      </c>
    </row>
    <row r="61" spans="1:17" x14ac:dyDescent="0.25">
      <c r="A61" s="90" t="s">
        <v>132</v>
      </c>
      <c r="B61" s="90" t="s">
        <v>1702</v>
      </c>
      <c r="C61" s="91">
        <f>County!DU57+County!DV57</f>
        <v>57</v>
      </c>
      <c r="D61" s="91">
        <f>County!DY57+County!DZ57</f>
        <v>50</v>
      </c>
      <c r="E61" s="91">
        <f>County!DW57+County!DX57</f>
        <v>200</v>
      </c>
      <c r="F61" s="91">
        <f>County!EN57</f>
        <v>45</v>
      </c>
      <c r="G61" s="91">
        <f>County!EL57</f>
        <v>40</v>
      </c>
      <c r="H61" s="349">
        <f>County!EA57</f>
        <v>307</v>
      </c>
      <c r="I61" s="349">
        <f>County!ED57</f>
        <v>1989</v>
      </c>
      <c r="J61" s="349">
        <f>County!EJ57</f>
        <v>200</v>
      </c>
      <c r="K61" s="349">
        <f>County!EG57</f>
        <v>6300</v>
      </c>
      <c r="L61" s="349">
        <f>County!EO57</f>
        <v>45</v>
      </c>
      <c r="M61" s="349">
        <f>County!EM57</f>
        <v>150</v>
      </c>
      <c r="N61" s="349">
        <f>County!EK57</f>
        <v>8489</v>
      </c>
      <c r="O61" s="486">
        <f>N61/'Table 1'!D61</f>
        <v>0.18832220422832044</v>
      </c>
      <c r="P61" s="91">
        <f>County!EP57</f>
        <v>135</v>
      </c>
      <c r="Q61" s="94">
        <f>County!EQ57</f>
        <v>5115</v>
      </c>
    </row>
    <row r="62" spans="1:17" x14ac:dyDescent="0.25">
      <c r="A62" s="90" t="s">
        <v>1175</v>
      </c>
      <c r="B62" s="90" t="s">
        <v>1703</v>
      </c>
      <c r="C62" s="91">
        <f>County!DU58+County!DV58</f>
        <v>1040</v>
      </c>
      <c r="D62" s="91">
        <f>County!DY58+County!DZ58</f>
        <v>338</v>
      </c>
      <c r="E62" s="91">
        <f>County!DW58+County!DX58</f>
        <v>7552</v>
      </c>
      <c r="F62" s="91">
        <f>County!EN58</f>
        <v>12</v>
      </c>
      <c r="G62" s="91">
        <f>County!EL58</f>
        <v>106</v>
      </c>
      <c r="H62" s="349">
        <f>County!EA58</f>
        <v>8930</v>
      </c>
      <c r="I62" s="349">
        <f>County!ED58</f>
        <v>18454</v>
      </c>
      <c r="J62" s="349">
        <f>County!EJ58</f>
        <v>12951</v>
      </c>
      <c r="K62" s="349">
        <f>County!EG58</f>
        <v>274395</v>
      </c>
      <c r="L62" s="349">
        <f>County!EO58</f>
        <v>111</v>
      </c>
      <c r="M62" s="349">
        <f>County!EM58</f>
        <v>1280</v>
      </c>
      <c r="N62" s="349">
        <f>County!EK58</f>
        <v>305800</v>
      </c>
      <c r="O62" s="486">
        <f>N62/'Table 1'!D62</f>
        <v>0.31035917629984472</v>
      </c>
      <c r="P62" s="91">
        <f>County!EP58</f>
        <v>14693</v>
      </c>
      <c r="Q62" s="94">
        <f>County!EQ58</f>
        <v>58469</v>
      </c>
    </row>
    <row r="63" spans="1:17" x14ac:dyDescent="0.25">
      <c r="A63" s="90" t="s">
        <v>1190</v>
      </c>
      <c r="B63" s="90" t="s">
        <v>1704</v>
      </c>
      <c r="C63" s="91">
        <f>County!DU59+County!DV59</f>
        <v>82</v>
      </c>
      <c r="D63" s="91">
        <f>County!DY59+County!DZ59</f>
        <v>33</v>
      </c>
      <c r="E63" s="91">
        <f>County!DW59+County!DX59</f>
        <v>88</v>
      </c>
      <c r="F63" s="91">
        <f>County!EN59</f>
        <v>24</v>
      </c>
      <c r="G63" s="91">
        <f>County!EL59</f>
        <v>15</v>
      </c>
      <c r="H63" s="349">
        <f>County!EA59</f>
        <v>203</v>
      </c>
      <c r="I63" s="349">
        <f>County!ED59</f>
        <v>1284</v>
      </c>
      <c r="J63" s="349">
        <f>County!EJ59</f>
        <v>366</v>
      </c>
      <c r="K63" s="349">
        <f>County!EG59</f>
        <v>2136</v>
      </c>
      <c r="L63" s="349">
        <f>County!EO59</f>
        <v>126</v>
      </c>
      <c r="M63" s="349">
        <f>County!EM59</f>
        <v>102</v>
      </c>
      <c r="N63" s="349">
        <f>County!EK59</f>
        <v>3786</v>
      </c>
      <c r="O63" s="486">
        <f>N63/'Table 1'!D63</f>
        <v>0.18455688797894121</v>
      </c>
      <c r="P63" s="91">
        <f>County!EP59</f>
        <v>189</v>
      </c>
      <c r="Q63" s="94">
        <f>County!EQ59</f>
        <v>2168</v>
      </c>
    </row>
    <row r="64" spans="1:17" x14ac:dyDescent="0.25">
      <c r="A64" s="90" t="s">
        <v>1203</v>
      </c>
      <c r="B64" s="90" t="s">
        <v>1705</v>
      </c>
      <c r="C64" s="91">
        <f>County!DU60+County!DV60</f>
        <v>263</v>
      </c>
      <c r="D64" s="91">
        <f>County!DY60+County!DZ60</f>
        <v>72</v>
      </c>
      <c r="E64" s="91">
        <f>County!DW60+County!DX60</f>
        <v>566</v>
      </c>
      <c r="F64" s="91">
        <f>County!EN60</f>
        <v>83</v>
      </c>
      <c r="G64" s="91">
        <f>County!EL60</f>
        <v>21</v>
      </c>
      <c r="H64" s="349">
        <f>County!EA60</f>
        <v>901</v>
      </c>
      <c r="I64" s="349">
        <f>County!ED60</f>
        <v>4414</v>
      </c>
      <c r="J64" s="349">
        <f>County!EJ60</f>
        <v>2838</v>
      </c>
      <c r="K64" s="349">
        <f>County!EG60</f>
        <v>12699</v>
      </c>
      <c r="L64" s="349">
        <f>County!EO60</f>
        <v>518</v>
      </c>
      <c r="M64" s="349">
        <f>County!EM60</f>
        <v>2769</v>
      </c>
      <c r="N64" s="349">
        <f>County!EK60</f>
        <v>19951</v>
      </c>
      <c r="O64" s="486">
        <f>N64/'Table 1'!D64</f>
        <v>0.15874316722495843</v>
      </c>
      <c r="P64" s="91">
        <f>County!EP60</f>
        <v>522</v>
      </c>
      <c r="Q64" s="94">
        <f>County!EQ60</f>
        <v>3942</v>
      </c>
    </row>
    <row r="65" spans="1:17" x14ac:dyDescent="0.25">
      <c r="A65" s="90" t="s">
        <v>1221</v>
      </c>
      <c r="B65" s="90" t="s">
        <v>1650</v>
      </c>
      <c r="C65" s="91">
        <f>County!DU61+County!DV61</f>
        <v>151</v>
      </c>
      <c r="D65" s="91">
        <f>County!DY61+County!DZ61</f>
        <v>75</v>
      </c>
      <c r="E65" s="91">
        <f>County!DW61+County!DX61</f>
        <v>368</v>
      </c>
      <c r="F65" s="91">
        <f>County!EN61</f>
        <v>138</v>
      </c>
      <c r="G65" s="91">
        <f>County!EL61</f>
        <v>1</v>
      </c>
      <c r="H65" s="349">
        <f>County!EA61</f>
        <v>594</v>
      </c>
      <c r="I65" s="349">
        <f>County!ED61</f>
        <v>654</v>
      </c>
      <c r="J65" s="349">
        <f>County!EJ61</f>
        <v>672</v>
      </c>
      <c r="K65" s="349">
        <f>County!EG61</f>
        <v>8240</v>
      </c>
      <c r="L65" s="349">
        <f>County!EO61</f>
        <v>390</v>
      </c>
      <c r="M65" s="349">
        <f>County!EM61</f>
        <v>1</v>
      </c>
      <c r="N65" s="349">
        <f>County!EK61</f>
        <v>9566</v>
      </c>
      <c r="O65" s="486">
        <f>N65/'Table 1'!D65</f>
        <v>0.11750399213855792</v>
      </c>
      <c r="P65" s="91">
        <f>County!EP61</f>
        <v>556</v>
      </c>
      <c r="Q65" s="94">
        <f>County!EQ61</f>
        <v>6435</v>
      </c>
    </row>
    <row r="66" spans="1:17" ht="15.75" thickBot="1" x14ac:dyDescent="0.3">
      <c r="A66" s="647" t="s">
        <v>1416</v>
      </c>
      <c r="B66" s="684"/>
      <c r="C66" s="96">
        <f t="shared" ref="C66:N66" si="0">SUM(C8:C65)</f>
        <v>20824</v>
      </c>
      <c r="D66" s="96">
        <f t="shared" si="0"/>
        <v>9410</v>
      </c>
      <c r="E66" s="96">
        <f t="shared" si="0"/>
        <v>68630</v>
      </c>
      <c r="F66" s="96">
        <f t="shared" si="0"/>
        <v>9022</v>
      </c>
      <c r="G66" s="96">
        <f t="shared" si="0"/>
        <v>2493</v>
      </c>
      <c r="H66" s="96">
        <f t="shared" si="0"/>
        <v>98865</v>
      </c>
      <c r="I66" s="96">
        <f t="shared" si="0"/>
        <v>277996</v>
      </c>
      <c r="J66" s="96">
        <f t="shared" si="0"/>
        <v>129763</v>
      </c>
      <c r="K66" s="96">
        <f t="shared" si="0"/>
        <v>1705709</v>
      </c>
      <c r="L66" s="96">
        <f t="shared" si="0"/>
        <v>77505</v>
      </c>
      <c r="M66" s="96">
        <f t="shared" si="0"/>
        <v>28939</v>
      </c>
      <c r="N66" s="96">
        <f t="shared" si="0"/>
        <v>2113468</v>
      </c>
      <c r="O66" s="487">
        <f>AVERAGE(O8:O65)</f>
        <v>0.21511472382562988</v>
      </c>
      <c r="P66" s="96">
        <f>AVERAGE(P8:P65)</f>
        <v>1344.655172413793</v>
      </c>
      <c r="Q66" s="99">
        <f>AVERAGE(Q8:Q65)</f>
        <v>10099.413793103447</v>
      </c>
    </row>
    <row r="67" spans="1:17" ht="16.5" thickTop="1" thickBot="1" x14ac:dyDescent="0.3">
      <c r="A67" s="649" t="s">
        <v>1305</v>
      </c>
      <c r="B67" s="650"/>
      <c r="C67" s="101"/>
      <c r="D67" s="101"/>
      <c r="E67" s="101"/>
      <c r="F67" s="101"/>
      <c r="G67" s="101"/>
      <c r="H67" s="101"/>
      <c r="I67" s="101"/>
      <c r="J67" s="101"/>
      <c r="K67" s="101"/>
      <c r="L67" s="101"/>
      <c r="M67" s="101"/>
      <c r="N67" s="101"/>
      <c r="O67" s="101"/>
      <c r="P67" s="101"/>
      <c r="Q67" s="103"/>
    </row>
    <row r="68" spans="1:17" ht="15.75" thickTop="1" x14ac:dyDescent="0.25">
      <c r="A68" s="90" t="s">
        <v>34</v>
      </c>
      <c r="B68" s="90" t="s">
        <v>1706</v>
      </c>
      <c r="C68" s="91">
        <f>Regional!DU3+Regional!DV3</f>
        <v>70</v>
      </c>
      <c r="D68" s="91">
        <f>Regional!DY3+Regional!DZ3</f>
        <v>27</v>
      </c>
      <c r="E68" s="91">
        <f>Regional!DW3+Regional!DX3</f>
        <v>225</v>
      </c>
      <c r="F68" s="91">
        <f>Regional!EN3</f>
        <v>9</v>
      </c>
      <c r="G68" s="91">
        <f>Regional!EL3</f>
        <v>4</v>
      </c>
      <c r="H68" s="349">
        <f>Regional!EA3</f>
        <v>322</v>
      </c>
      <c r="I68" s="349">
        <f>Regional!ED3</f>
        <v>1073</v>
      </c>
      <c r="J68" s="349">
        <f>Regional!EJ3</f>
        <v>754</v>
      </c>
      <c r="K68" s="349">
        <f>Regional!EG3</f>
        <v>12503</v>
      </c>
      <c r="L68" s="349">
        <f>Regional!EO3</f>
        <v>32</v>
      </c>
      <c r="M68" s="349">
        <f>Regional!EM3</f>
        <v>18</v>
      </c>
      <c r="N68" s="349">
        <f>Regional!EK3</f>
        <v>14330</v>
      </c>
      <c r="O68" s="486">
        <f>N68/'Table 1'!D68</f>
        <v>0.18292060250191472</v>
      </c>
      <c r="P68" s="91">
        <f>Regional!EP3</f>
        <v>48</v>
      </c>
      <c r="Q68" s="94">
        <f>Regional!EQ3</f>
        <v>390</v>
      </c>
    </row>
    <row r="69" spans="1:17" x14ac:dyDescent="0.25">
      <c r="A69" s="90" t="s">
        <v>83</v>
      </c>
      <c r="B69" s="90" t="s">
        <v>1707</v>
      </c>
      <c r="C69" s="91">
        <f>Regional!DU4+Regional!DV4</f>
        <v>1431</v>
      </c>
      <c r="D69" s="91">
        <f>Regional!DY4+Regional!DZ4</f>
        <v>27</v>
      </c>
      <c r="E69" s="91">
        <f>Regional!DW4+Regional!DX4</f>
        <v>365</v>
      </c>
      <c r="F69" s="91">
        <f>Regional!EN4</f>
        <v>63</v>
      </c>
      <c r="G69" s="91">
        <f>Regional!EL4</f>
        <v>4</v>
      </c>
      <c r="H69" s="349">
        <f>Regional!EA4</f>
        <v>1823</v>
      </c>
      <c r="I69" s="349">
        <f>Regional!ED4</f>
        <v>9843</v>
      </c>
      <c r="J69" s="349">
        <f>Regional!EJ4</f>
        <v>230</v>
      </c>
      <c r="K69" s="349">
        <f>Regional!EG4</f>
        <v>5278</v>
      </c>
      <c r="L69" s="349">
        <f>Regional!EO4</f>
        <v>104</v>
      </c>
      <c r="M69" s="349">
        <f>Regional!EM4</f>
        <v>62</v>
      </c>
      <c r="N69" s="349">
        <f>Regional!EK4</f>
        <v>15351</v>
      </c>
      <c r="O69" s="486">
        <f>N69/'Table 1'!D69</f>
        <v>0.29734441280725205</v>
      </c>
      <c r="P69" s="91">
        <f>Regional!EP4</f>
        <v>1860</v>
      </c>
      <c r="Q69" s="94">
        <f>Regional!EQ4</f>
        <v>15097</v>
      </c>
    </row>
    <row r="70" spans="1:17" x14ac:dyDescent="0.25">
      <c r="A70" s="90" t="s">
        <v>65</v>
      </c>
      <c r="B70" s="90" t="s">
        <v>1708</v>
      </c>
      <c r="C70" s="91">
        <f>Regional!DU5+Regional!DV5</f>
        <v>490</v>
      </c>
      <c r="D70" s="91">
        <f>Regional!DY5+Regional!DZ5</f>
        <v>162</v>
      </c>
      <c r="E70" s="91">
        <f>Regional!DW5+Regional!DX5</f>
        <v>1064</v>
      </c>
      <c r="F70" s="91">
        <f>Regional!EN5</f>
        <v>117</v>
      </c>
      <c r="G70" s="91">
        <f>Regional!EL5</f>
        <v>4</v>
      </c>
      <c r="H70" s="349">
        <f>Regional!EA5</f>
        <v>1716</v>
      </c>
      <c r="I70" s="349">
        <f>Regional!ED5</f>
        <v>4641</v>
      </c>
      <c r="J70" s="349">
        <f>Regional!EJ5</f>
        <v>3041</v>
      </c>
      <c r="K70" s="349">
        <f>Regional!EG5</f>
        <v>28517</v>
      </c>
      <c r="L70" s="349">
        <f>Regional!EO5</f>
        <v>392</v>
      </c>
      <c r="M70" s="349">
        <f>Regional!EM5</f>
        <v>36</v>
      </c>
      <c r="N70" s="349">
        <f>Regional!EK5</f>
        <v>36199</v>
      </c>
      <c r="O70" s="486">
        <f>N70/'Table 1'!D70</f>
        <v>0.2409187109827359</v>
      </c>
      <c r="P70" s="91">
        <f>Regional!EP5</f>
        <v>1492</v>
      </c>
      <c r="Q70" s="94">
        <f>Regional!EQ5</f>
        <v>12047</v>
      </c>
    </row>
    <row r="71" spans="1:17" x14ac:dyDescent="0.25">
      <c r="A71" s="90" t="s">
        <v>106</v>
      </c>
      <c r="B71" s="90" t="s">
        <v>1636</v>
      </c>
      <c r="C71" s="91">
        <f>Regional!DU6+Regional!DV6</f>
        <v>176</v>
      </c>
      <c r="D71" s="91">
        <f>Regional!DY6+Regional!DZ6</f>
        <v>22</v>
      </c>
      <c r="E71" s="91">
        <f>Regional!DW6+Regional!DX6</f>
        <v>222</v>
      </c>
      <c r="F71" s="91">
        <f>Regional!EN6</f>
        <v>128</v>
      </c>
      <c r="G71" s="91">
        <f>Regional!EL6</f>
        <v>19</v>
      </c>
      <c r="H71" s="349">
        <f>Regional!EA6</f>
        <v>420</v>
      </c>
      <c r="I71" s="349">
        <f>Regional!ED6</f>
        <v>947</v>
      </c>
      <c r="J71" s="349">
        <f>Regional!EJ6</f>
        <v>287</v>
      </c>
      <c r="K71" s="349">
        <f>Regional!EG6</f>
        <v>5538</v>
      </c>
      <c r="L71" s="349">
        <f>Regional!EO6</f>
        <v>271</v>
      </c>
      <c r="M71" s="349">
        <f>Regional!EM6</f>
        <v>45</v>
      </c>
      <c r="N71" s="349">
        <f>Regional!EK6</f>
        <v>6772</v>
      </c>
      <c r="O71" s="486">
        <f>N71/'Table 1'!D71</f>
        <v>0.1002872967449575</v>
      </c>
      <c r="P71" s="91">
        <f>Regional!EP6</f>
        <v>76</v>
      </c>
      <c r="Q71" s="94">
        <f>Regional!EQ6</f>
        <v>545</v>
      </c>
    </row>
    <row r="72" spans="1:17" x14ac:dyDescent="0.25">
      <c r="A72" s="90" t="s">
        <v>326</v>
      </c>
      <c r="B72" s="90" t="s">
        <v>1709</v>
      </c>
      <c r="C72" s="91">
        <f>Regional!DU7+Regional!DV7</f>
        <v>619</v>
      </c>
      <c r="D72" s="91">
        <f>Regional!DY7+Regional!DZ7</f>
        <v>366</v>
      </c>
      <c r="E72" s="91">
        <f>Regional!DW7+Regional!DX7</f>
        <v>1223</v>
      </c>
      <c r="F72" s="91">
        <f>Regional!EN7</f>
        <v>96</v>
      </c>
      <c r="G72" s="91">
        <f>Regional!EL7</f>
        <v>1</v>
      </c>
      <c r="H72" s="349">
        <f>Regional!EA7</f>
        <v>2208</v>
      </c>
      <c r="I72" s="349">
        <f>Regional!ED7</f>
        <v>7526</v>
      </c>
      <c r="J72" s="349">
        <f>Regional!EJ7</f>
        <v>4864</v>
      </c>
      <c r="K72" s="349">
        <f>Regional!EG7</f>
        <v>39700</v>
      </c>
      <c r="L72" s="349">
        <f>Regional!EO7</f>
        <v>453</v>
      </c>
      <c r="M72" s="349">
        <f>Regional!EM7</f>
        <v>8</v>
      </c>
      <c r="N72" s="349">
        <f>Regional!EK7</f>
        <v>52090</v>
      </c>
      <c r="O72" s="486">
        <f>N72/'Table 1'!D72</f>
        <v>0.27854572288737856</v>
      </c>
      <c r="P72" s="91">
        <f>Regional!EP7</f>
        <v>515</v>
      </c>
      <c r="Q72" s="94">
        <f>Regional!EQ7</f>
        <v>5122</v>
      </c>
    </row>
    <row r="73" spans="1:17" x14ac:dyDescent="0.25">
      <c r="A73" s="90" t="s">
        <v>429</v>
      </c>
      <c r="B73" s="90" t="s">
        <v>1710</v>
      </c>
      <c r="C73" s="91">
        <f>Regional!DU8+Regional!DV8</f>
        <v>207</v>
      </c>
      <c r="D73" s="91">
        <f>Regional!DY8+Regional!DZ8</f>
        <v>17</v>
      </c>
      <c r="E73" s="91">
        <f>Regional!DW8+Regional!DX8</f>
        <v>1210</v>
      </c>
      <c r="F73" s="91">
        <f>Regional!EN8</f>
        <v>223</v>
      </c>
      <c r="G73" s="91">
        <f>Regional!EL8</f>
        <v>68</v>
      </c>
      <c r="H73" s="349">
        <f>Regional!EA8</f>
        <v>1434</v>
      </c>
      <c r="I73" s="349">
        <f>Regional!ED8</f>
        <v>2256</v>
      </c>
      <c r="J73" s="349">
        <f>Regional!EJ8</f>
        <v>402</v>
      </c>
      <c r="K73" s="349">
        <f>Regional!EG8</f>
        <v>22258</v>
      </c>
      <c r="L73" s="349">
        <f>Regional!EO8</f>
        <v>718</v>
      </c>
      <c r="M73" s="349">
        <f>Regional!EM8</f>
        <v>115</v>
      </c>
      <c r="N73" s="349">
        <f>Regional!EK8</f>
        <v>24916</v>
      </c>
      <c r="O73" s="486">
        <f>N73/'Table 1'!D73</f>
        <v>0.22562913727372338</v>
      </c>
      <c r="P73" s="91">
        <f>Regional!EP8</f>
        <v>1429</v>
      </c>
      <c r="Q73" s="94">
        <f>Regional!EQ8</f>
        <v>16975</v>
      </c>
    </row>
    <row r="74" spans="1:17" x14ac:dyDescent="0.25">
      <c r="A74" s="90" t="s">
        <v>470</v>
      </c>
      <c r="B74" s="90" t="s">
        <v>1711</v>
      </c>
      <c r="C74" s="91">
        <f>Regional!DU9+Regional!DV9</f>
        <v>535</v>
      </c>
      <c r="D74" s="91">
        <f>Regional!DY9+Regional!DZ9</f>
        <v>138</v>
      </c>
      <c r="E74" s="91">
        <f>Regional!DW9+Regional!DX9</f>
        <v>1843</v>
      </c>
      <c r="F74" s="91">
        <f>Regional!EN9</f>
        <v>237</v>
      </c>
      <c r="G74" s="91">
        <f>Regional!EL9</f>
        <v>2</v>
      </c>
      <c r="H74" s="349">
        <f>Regional!EA9</f>
        <v>2516</v>
      </c>
      <c r="I74" s="349">
        <f>Regional!ED9</f>
        <v>9999</v>
      </c>
      <c r="J74" s="349">
        <f>Regional!EJ9</f>
        <v>1380</v>
      </c>
      <c r="K74" s="349">
        <f>Regional!EG9</f>
        <v>40731</v>
      </c>
      <c r="L74" s="349">
        <f>Regional!EO9</f>
        <v>747</v>
      </c>
      <c r="M74" s="349">
        <f>Regional!EM9</f>
        <v>5</v>
      </c>
      <c r="N74" s="349">
        <f>Regional!EK9</f>
        <v>52110</v>
      </c>
      <c r="O74" s="486">
        <f>N74/'Table 1'!D74</f>
        <v>0.57708919355910426</v>
      </c>
      <c r="P74" s="91">
        <f>Regional!EP9</f>
        <v>6752</v>
      </c>
      <c r="Q74" s="94">
        <f>Regional!EQ9</f>
        <v>29589</v>
      </c>
    </row>
    <row r="75" spans="1:17" x14ac:dyDescent="0.25">
      <c r="A75" s="90" t="s">
        <v>795</v>
      </c>
      <c r="B75" s="90" t="s">
        <v>1712</v>
      </c>
      <c r="C75" s="91">
        <f>Regional!DU10+Regional!DV10</f>
        <v>210</v>
      </c>
      <c r="D75" s="91">
        <f>Regional!DY10+Regional!DZ10</f>
        <v>10</v>
      </c>
      <c r="E75" s="91">
        <f>Regional!DW10+Regional!DX10</f>
        <v>409</v>
      </c>
      <c r="F75" s="91">
        <f>Regional!EN10</f>
        <v>16</v>
      </c>
      <c r="G75" s="91">
        <f>Regional!EL10</f>
        <v>2</v>
      </c>
      <c r="H75" s="349">
        <f>Regional!EA10</f>
        <v>629</v>
      </c>
      <c r="I75" s="349">
        <f>Regional!ED10</f>
        <v>3299</v>
      </c>
      <c r="J75" s="349">
        <f>Regional!EJ10</f>
        <v>118</v>
      </c>
      <c r="K75" s="349">
        <f>Regional!EG10</f>
        <v>10602</v>
      </c>
      <c r="L75" s="349">
        <f>Regional!EO10</f>
        <v>70</v>
      </c>
      <c r="M75" s="349">
        <f>Regional!EM10</f>
        <v>0</v>
      </c>
      <c r="N75" s="349">
        <f>Regional!EK10</f>
        <v>14019</v>
      </c>
      <c r="O75" s="486">
        <f>N75/'Table 1'!D75</f>
        <v>0.29780770701448783</v>
      </c>
      <c r="P75" s="91">
        <f>Regional!EP10</f>
        <v>293</v>
      </c>
      <c r="Q75" s="94">
        <f>Regional!EQ10</f>
        <v>3650</v>
      </c>
    </row>
    <row r="76" spans="1:17" x14ac:dyDescent="0.25">
      <c r="A76" s="90" t="s">
        <v>813</v>
      </c>
      <c r="B76" s="90" t="s">
        <v>1713</v>
      </c>
      <c r="C76" s="91">
        <f>Regional!DU11+Regional!DV11</f>
        <v>250</v>
      </c>
      <c r="D76" s="91">
        <f>Regional!DY11+Regional!DZ11</f>
        <v>118</v>
      </c>
      <c r="E76" s="91">
        <f>Regional!DW11+Regional!DX11</f>
        <v>733</v>
      </c>
      <c r="F76" s="91">
        <f>Regional!EN11</f>
        <v>46</v>
      </c>
      <c r="G76" s="91">
        <f>Regional!EL11</f>
        <v>0</v>
      </c>
      <c r="H76" s="349">
        <f>Regional!EA11</f>
        <v>1101</v>
      </c>
      <c r="I76" s="349">
        <f>Regional!ED11</f>
        <v>2865</v>
      </c>
      <c r="J76" s="349">
        <f>Regional!EJ11</f>
        <v>795</v>
      </c>
      <c r="K76" s="349">
        <f>Regional!EG11</f>
        <v>24267</v>
      </c>
      <c r="L76" s="349">
        <f>Regional!EO11</f>
        <v>226</v>
      </c>
      <c r="M76" s="349">
        <f>Regional!EM11</f>
        <v>0</v>
      </c>
      <c r="N76" s="349">
        <f>Regional!EK11</f>
        <v>27927</v>
      </c>
      <c r="O76" s="486">
        <f>N76/'Table 1'!D76</f>
        <v>0.30829947893667758</v>
      </c>
      <c r="P76" s="91">
        <f>Regional!EP11</f>
        <v>3335</v>
      </c>
      <c r="Q76" s="94">
        <f>Regional!EQ11</f>
        <v>8250</v>
      </c>
    </row>
    <row r="77" spans="1:17" x14ac:dyDescent="0.25">
      <c r="A77" s="90" t="s">
        <v>844</v>
      </c>
      <c r="B77" s="90" t="s">
        <v>1714</v>
      </c>
      <c r="C77" s="91"/>
      <c r="D77" s="91"/>
      <c r="E77" s="91">
        <f>Regional!DW12+Regional!DX12</f>
        <v>2325</v>
      </c>
      <c r="F77" s="91">
        <f>Regional!EN12</f>
        <v>335</v>
      </c>
      <c r="G77" s="91">
        <f>Regional!EL12</f>
        <v>1134</v>
      </c>
      <c r="H77" s="349">
        <f>Regional!EA12</f>
        <v>3831</v>
      </c>
      <c r="I77" s="349">
        <f>Regional!ED12</f>
        <v>20330</v>
      </c>
      <c r="J77" s="349">
        <f>Regional!EJ12</f>
        <v>516</v>
      </c>
      <c r="K77" s="349">
        <f>Regional!EG12</f>
        <v>57513</v>
      </c>
      <c r="L77" s="349">
        <f>Regional!EO12</f>
        <v>1967</v>
      </c>
      <c r="M77" s="349">
        <f>Regional!EM12</f>
        <v>9155</v>
      </c>
      <c r="N77" s="349">
        <f>Regional!EK12</f>
        <v>78359</v>
      </c>
      <c r="O77" s="486">
        <f>N77/'Table 1'!D77</f>
        <v>0.46212867345675007</v>
      </c>
      <c r="P77" s="91">
        <f>Regional!EP12</f>
        <v>611</v>
      </c>
      <c r="Q77" s="94">
        <f>Regional!EQ12</f>
        <v>3154</v>
      </c>
    </row>
    <row r="78" spans="1:17" x14ac:dyDescent="0.25">
      <c r="A78" s="90" t="s">
        <v>920</v>
      </c>
      <c r="B78" s="90" t="s">
        <v>1715</v>
      </c>
      <c r="C78" s="91">
        <f>Regional!DU13+Regional!DV13</f>
        <v>298</v>
      </c>
      <c r="D78" s="91">
        <f>Regional!DY13+Regional!DZ13</f>
        <v>20</v>
      </c>
      <c r="E78" s="91">
        <f>Regional!DW13+Regional!DX13</f>
        <v>620</v>
      </c>
      <c r="F78" s="91">
        <f>Regional!EN13</f>
        <v>17</v>
      </c>
      <c r="G78" s="91">
        <f>Regional!EL13</f>
        <v>0</v>
      </c>
      <c r="H78" s="349">
        <f>Regional!EA13</f>
        <v>938</v>
      </c>
      <c r="I78" s="349">
        <f>Regional!ED13</f>
        <v>5302</v>
      </c>
      <c r="J78" s="349">
        <f>Regional!EJ13</f>
        <v>237</v>
      </c>
      <c r="K78" s="349">
        <f>Regional!EG13</f>
        <v>17446</v>
      </c>
      <c r="L78" s="349">
        <f>Regional!EO13</f>
        <v>56</v>
      </c>
      <c r="M78" s="349">
        <f>Regional!EM13</f>
        <v>0</v>
      </c>
      <c r="N78" s="349">
        <f>Regional!EK13</f>
        <v>22985</v>
      </c>
      <c r="O78" s="486">
        <f>N78/'Table 1'!D78</f>
        <v>0.50969043817633497</v>
      </c>
      <c r="P78" s="91">
        <f>Regional!EP13</f>
        <v>589</v>
      </c>
      <c r="Q78" s="94">
        <f>Regional!EQ13</f>
        <v>4506</v>
      </c>
    </row>
    <row r="79" spans="1:17" x14ac:dyDescent="0.25">
      <c r="A79" s="90" t="s">
        <v>1066</v>
      </c>
      <c r="B79" s="90" t="s">
        <v>1649</v>
      </c>
      <c r="C79" s="91">
        <f>Regional!DU14+Regional!DV14</f>
        <v>583</v>
      </c>
      <c r="D79" s="91">
        <f>Regional!DY14+Regional!DZ14</f>
        <v>167</v>
      </c>
      <c r="E79" s="91">
        <f>Regional!DW14+Regional!DX14</f>
        <v>1220</v>
      </c>
      <c r="F79" s="91">
        <f>Regional!EN14</f>
        <v>203</v>
      </c>
      <c r="G79" s="91">
        <f>Regional!EL14</f>
        <v>73</v>
      </c>
      <c r="H79" s="349">
        <f>Regional!EA14</f>
        <v>1970</v>
      </c>
      <c r="I79" s="349">
        <f>Regional!ED14</f>
        <v>7384</v>
      </c>
      <c r="J79" s="349">
        <f>Regional!EJ14</f>
        <v>2176</v>
      </c>
      <c r="K79" s="349">
        <f>Regional!EG14</f>
        <v>48073</v>
      </c>
      <c r="L79" s="349">
        <f>Regional!EO14</f>
        <v>1022</v>
      </c>
      <c r="M79" s="349">
        <f>Regional!EM14</f>
        <v>491</v>
      </c>
      <c r="N79" s="349">
        <f>Regional!EK14</f>
        <v>57633</v>
      </c>
      <c r="O79" s="486">
        <f>N79/'Table 1'!D79</f>
        <v>0.24994470537723942</v>
      </c>
      <c r="P79" s="91">
        <f>Regional!EP14</f>
        <v>2075</v>
      </c>
      <c r="Q79" s="94">
        <f>Regional!EQ14</f>
        <v>27680</v>
      </c>
    </row>
    <row r="80" spans="1:17" ht="15.75" thickBot="1" x14ac:dyDescent="0.3">
      <c r="A80" s="647" t="s">
        <v>1416</v>
      </c>
      <c r="B80" s="684"/>
      <c r="C80" s="96">
        <f t="shared" ref="C80:N80" si="1">SUM(C68:C79)</f>
        <v>4869</v>
      </c>
      <c r="D80" s="96">
        <f t="shared" si="1"/>
        <v>1074</v>
      </c>
      <c r="E80" s="96">
        <f t="shared" si="1"/>
        <v>11459</v>
      </c>
      <c r="F80" s="96">
        <f t="shared" si="1"/>
        <v>1490</v>
      </c>
      <c r="G80" s="96">
        <f t="shared" si="1"/>
        <v>1311</v>
      </c>
      <c r="H80" s="96">
        <f t="shared" si="1"/>
        <v>18908</v>
      </c>
      <c r="I80" s="96">
        <f t="shared" si="1"/>
        <v>75465</v>
      </c>
      <c r="J80" s="96">
        <f t="shared" si="1"/>
        <v>14800</v>
      </c>
      <c r="K80" s="96">
        <f t="shared" si="1"/>
        <v>312426</v>
      </c>
      <c r="L80" s="96">
        <f t="shared" si="1"/>
        <v>6058</v>
      </c>
      <c r="M80" s="96">
        <f t="shared" si="1"/>
        <v>9935</v>
      </c>
      <c r="N80" s="96">
        <f t="shared" si="1"/>
        <v>402691</v>
      </c>
      <c r="O80" s="487">
        <f>AVERAGE(O68:O79)</f>
        <v>0.31088383997654639</v>
      </c>
      <c r="P80" s="96">
        <f>SUM(P68:P79)</f>
        <v>19075</v>
      </c>
      <c r="Q80" s="99">
        <f>SUM(Q68:Q79)</f>
        <v>127005</v>
      </c>
    </row>
    <row r="81" spans="1:17" ht="16.5" thickTop="1" thickBot="1" x14ac:dyDescent="0.3">
      <c r="A81" s="105"/>
      <c r="B81" s="526" t="s">
        <v>1306</v>
      </c>
      <c r="C81" s="101"/>
      <c r="D81" s="101"/>
      <c r="E81" s="101"/>
      <c r="F81" s="101"/>
      <c r="G81" s="101"/>
      <c r="H81" s="101"/>
      <c r="I81" s="101"/>
      <c r="J81" s="101"/>
      <c r="K81" s="101"/>
      <c r="L81" s="101"/>
      <c r="M81" s="101"/>
      <c r="N81" s="101"/>
      <c r="O81" s="101"/>
      <c r="P81" s="101"/>
      <c r="Q81" s="103"/>
    </row>
    <row r="82" spans="1:17" ht="15.75" thickTop="1" x14ac:dyDescent="0.25">
      <c r="A82" s="90" t="s">
        <v>246</v>
      </c>
      <c r="B82" s="90" t="s">
        <v>1716</v>
      </c>
      <c r="C82" s="91">
        <f>Municipal!DU3+Municipal!DV3</f>
        <v>109</v>
      </c>
      <c r="D82" s="91">
        <f>Municipal!DY3+Municipal!DZ3</f>
        <v>102</v>
      </c>
      <c r="E82" s="91">
        <f>Municipal!DW3+Municipal!DX3</f>
        <v>758</v>
      </c>
      <c r="F82" s="91">
        <f>Municipal!EN3</f>
        <v>58</v>
      </c>
      <c r="G82" s="91">
        <f>Municipal!EL3</f>
        <v>63</v>
      </c>
      <c r="H82" s="349">
        <f>Municipal!EA3</f>
        <v>969</v>
      </c>
      <c r="I82" s="349">
        <f>Municipal!ED3</f>
        <v>2945</v>
      </c>
      <c r="J82" s="349">
        <f>Municipal!EJ3</f>
        <v>1611</v>
      </c>
      <c r="K82" s="349">
        <f>Municipal!EG3</f>
        <v>29390</v>
      </c>
      <c r="L82" s="349">
        <f>Municipal!EO3</f>
        <v>330</v>
      </c>
      <c r="M82" s="349">
        <f>Municipal!EM3</f>
        <v>333</v>
      </c>
      <c r="N82" s="349">
        <f>Municipal!EK3</f>
        <v>33946</v>
      </c>
      <c r="O82" s="486">
        <f>N82/'Table 1'!D82</f>
        <v>0.56810536709453918</v>
      </c>
      <c r="P82" s="91">
        <f>Municipal!EP3</f>
        <v>2631</v>
      </c>
      <c r="Q82" s="94">
        <f>Municipal!EQ3</f>
        <v>53624</v>
      </c>
    </row>
    <row r="83" spans="1:17" x14ac:dyDescent="0.25">
      <c r="A83" s="90" t="s">
        <v>459</v>
      </c>
      <c r="B83" s="90" t="s">
        <v>1717</v>
      </c>
      <c r="C83" s="91">
        <f>Municipal!DU4+Municipal!DV4</f>
        <v>40</v>
      </c>
      <c r="D83" s="91">
        <f>Municipal!DY4+Municipal!DZ4</f>
        <v>1</v>
      </c>
      <c r="E83" s="91">
        <f>Municipal!DW4+Municipal!DX4</f>
        <v>296</v>
      </c>
      <c r="F83" s="91">
        <f>Municipal!EN4</f>
        <v>15</v>
      </c>
      <c r="G83" s="91">
        <f>Municipal!EL4</f>
        <v>4</v>
      </c>
      <c r="H83" s="349">
        <f>Municipal!EA4</f>
        <v>337</v>
      </c>
      <c r="I83" s="349">
        <f>Municipal!ED4</f>
        <v>553</v>
      </c>
      <c r="J83" s="349">
        <f>Municipal!EJ4</f>
        <v>20</v>
      </c>
      <c r="K83" s="349">
        <f>Municipal!EG4</f>
        <v>3431</v>
      </c>
      <c r="L83" s="349">
        <f>Municipal!EO4</f>
        <v>75</v>
      </c>
      <c r="M83" s="349">
        <f>Municipal!EM4</f>
        <v>32</v>
      </c>
      <c r="N83" s="349">
        <f>Municipal!EK4</f>
        <v>4004</v>
      </c>
      <c r="O83" s="486">
        <f>N83/'Table 1'!D83</f>
        <v>0.84938481120067888</v>
      </c>
      <c r="P83" s="91">
        <f>Municipal!EP4</f>
        <v>50</v>
      </c>
      <c r="Q83" s="94">
        <f>Municipal!EQ4</f>
        <v>500</v>
      </c>
    </row>
    <row r="84" spans="1:17" x14ac:dyDescent="0.25">
      <c r="A84" s="90" t="s">
        <v>666</v>
      </c>
      <c r="B84" s="90" t="s">
        <v>1718</v>
      </c>
      <c r="C84" s="91">
        <f>Municipal!DU5+Municipal!DV5</f>
        <v>244</v>
      </c>
      <c r="D84" s="91">
        <f>Municipal!DY5+Municipal!DZ5</f>
        <v>10</v>
      </c>
      <c r="E84" s="91">
        <f>Municipal!DW5+Municipal!DX5</f>
        <v>627</v>
      </c>
      <c r="F84" s="91">
        <f>Municipal!EN5</f>
        <v>11</v>
      </c>
      <c r="G84" s="91">
        <f>Municipal!EL5</f>
        <v>1</v>
      </c>
      <c r="H84" s="349">
        <f>Municipal!EA5</f>
        <v>881</v>
      </c>
      <c r="I84" s="349">
        <f>Municipal!ED5</f>
        <v>6364</v>
      </c>
      <c r="J84" s="349">
        <f>Municipal!EJ5</f>
        <v>362</v>
      </c>
      <c r="K84" s="349">
        <f>Municipal!EG5</f>
        <v>16372</v>
      </c>
      <c r="L84" s="349">
        <f>Municipal!EO5</f>
        <v>87</v>
      </c>
      <c r="M84" s="349">
        <f>Municipal!EM5</f>
        <v>3</v>
      </c>
      <c r="N84" s="349">
        <f>Municipal!EK5</f>
        <v>23098</v>
      </c>
      <c r="O84" s="486">
        <f>N84/'Table 1'!D84</f>
        <v>0.57272501859657821</v>
      </c>
      <c r="P84" s="91">
        <f>Municipal!EP5</f>
        <v>1110</v>
      </c>
      <c r="Q84" s="94">
        <f>Municipal!EQ5</f>
        <v>3432</v>
      </c>
    </row>
    <row r="85" spans="1:17" x14ac:dyDescent="0.25">
      <c r="A85" s="90" t="s">
        <v>681</v>
      </c>
      <c r="B85" s="90" t="s">
        <v>1719</v>
      </c>
      <c r="C85" s="91">
        <f>Municipal!DU6+Municipal!DV6</f>
        <v>1848</v>
      </c>
      <c r="D85" s="91">
        <f>Municipal!DY6+Municipal!DZ6</f>
        <v>8</v>
      </c>
      <c r="E85" s="91">
        <f>Municipal!DW6+Municipal!DX6</f>
        <v>2133</v>
      </c>
      <c r="F85" s="91">
        <f>Municipal!EN6</f>
        <v>840</v>
      </c>
      <c r="G85" s="91">
        <f>Municipal!EL6</f>
        <v>2</v>
      </c>
      <c r="H85" s="349">
        <f>Municipal!EA6</f>
        <v>3989</v>
      </c>
      <c r="I85" s="349">
        <f>Municipal!ED6</f>
        <v>7226</v>
      </c>
      <c r="J85" s="349">
        <f>Municipal!EJ6</f>
        <v>156</v>
      </c>
      <c r="K85" s="349">
        <f>Municipal!EG6</f>
        <v>29071</v>
      </c>
      <c r="L85" s="349">
        <f>Municipal!EO6</f>
        <v>1084</v>
      </c>
      <c r="M85" s="349">
        <f>Municipal!EM6</f>
        <v>10</v>
      </c>
      <c r="N85" s="349">
        <f>Municipal!EK6</f>
        <v>36453</v>
      </c>
      <c r="O85" s="486">
        <f>N85/'Table 1'!D85</f>
        <v>0.33581140835728501</v>
      </c>
      <c r="P85" s="91">
        <f>Municipal!EP6</f>
        <v>231</v>
      </c>
      <c r="Q85" s="94">
        <f>Municipal!EQ6</f>
        <v>6083</v>
      </c>
    </row>
    <row r="86" spans="1:17" x14ac:dyDescent="0.25">
      <c r="A86" s="90" t="s">
        <v>712</v>
      </c>
      <c r="B86" s="90" t="s">
        <v>1720</v>
      </c>
      <c r="C86" s="91">
        <f>Municipal!DU7+Municipal!DV7</f>
        <v>97</v>
      </c>
      <c r="D86" s="91">
        <f>Municipal!DY7+Municipal!DZ7</f>
        <v>11</v>
      </c>
      <c r="E86" s="91">
        <f>Municipal!DW7+Municipal!DX7</f>
        <v>410</v>
      </c>
      <c r="F86" s="91">
        <f>Municipal!EN7</f>
        <v>56</v>
      </c>
      <c r="G86" s="91">
        <f>Municipal!EL7</f>
        <v>38</v>
      </c>
      <c r="H86" s="349">
        <f>Municipal!EA7</f>
        <v>518</v>
      </c>
      <c r="I86" s="349">
        <f>Municipal!ED7</f>
        <v>816</v>
      </c>
      <c r="J86" s="349">
        <f>Municipal!EJ7</f>
        <v>547</v>
      </c>
      <c r="K86" s="349">
        <f>Municipal!EG7</f>
        <v>10890</v>
      </c>
      <c r="L86" s="349">
        <f>Municipal!EO7</f>
        <v>216</v>
      </c>
      <c r="M86" s="349">
        <f>Municipal!EM7</f>
        <v>155</v>
      </c>
      <c r="N86" s="349">
        <f>Municipal!EK7</f>
        <v>12253</v>
      </c>
      <c r="O86" s="486">
        <f>N86/'Table 1'!D86</f>
        <v>1.1524642588412339</v>
      </c>
      <c r="P86" s="91">
        <f>Municipal!EP7</f>
        <v>86</v>
      </c>
      <c r="Q86" s="94">
        <f>Municipal!EQ7</f>
        <v>1654</v>
      </c>
    </row>
    <row r="87" spans="1:17" x14ac:dyDescent="0.25">
      <c r="A87" s="90" t="s">
        <v>779</v>
      </c>
      <c r="B87" s="90" t="s">
        <v>1721</v>
      </c>
      <c r="C87" s="91">
        <f>Municipal!DU8+Municipal!DV8</f>
        <v>121</v>
      </c>
      <c r="D87" s="91">
        <f>Municipal!DY8+Municipal!DZ8</f>
        <v>55</v>
      </c>
      <c r="E87" s="91">
        <f>Municipal!DW8+Municipal!DX8</f>
        <v>935</v>
      </c>
      <c r="F87" s="91">
        <f>Municipal!EN8</f>
        <v>1</v>
      </c>
      <c r="G87" s="91">
        <f>Municipal!EL8</f>
        <v>30</v>
      </c>
      <c r="H87" s="349">
        <f>Municipal!EA8</f>
        <v>1111</v>
      </c>
      <c r="I87" s="349">
        <f>Municipal!ED8</f>
        <v>1233</v>
      </c>
      <c r="J87" s="349">
        <f>Municipal!EJ8</f>
        <v>605</v>
      </c>
      <c r="K87" s="349">
        <f>Municipal!EG8</f>
        <v>45401</v>
      </c>
      <c r="L87" s="349">
        <f>Municipal!EO8</f>
        <v>3</v>
      </c>
      <c r="M87" s="349">
        <f>Municipal!EM8</f>
        <v>124</v>
      </c>
      <c r="N87" s="349">
        <f>Municipal!EK8</f>
        <v>47239</v>
      </c>
      <c r="O87" s="486">
        <f>N87/'Table 1'!D87</f>
        <v>1.2980956829985435</v>
      </c>
      <c r="P87" s="91">
        <f>Municipal!EP8</f>
        <v>158</v>
      </c>
      <c r="Q87" s="94">
        <f>Municipal!EQ8</f>
        <v>2699</v>
      </c>
    </row>
    <row r="88" spans="1:17" x14ac:dyDescent="0.25">
      <c r="A88" s="90" t="s">
        <v>631</v>
      </c>
      <c r="B88" s="90" t="s">
        <v>1722</v>
      </c>
      <c r="C88" s="91">
        <f>Municipal!DU9+Municipal!DV9</f>
        <v>46</v>
      </c>
      <c r="D88" s="91">
        <f>Municipal!DY9+Municipal!DZ9</f>
        <v>0</v>
      </c>
      <c r="E88" s="91">
        <f>Municipal!DW9+Municipal!DX9</f>
        <v>63</v>
      </c>
      <c r="F88" s="91">
        <f>Municipal!EN9</f>
        <v>0</v>
      </c>
      <c r="G88" s="91">
        <f>Municipal!EL9</f>
        <v>0</v>
      </c>
      <c r="H88" s="349">
        <f>Municipal!EA9</f>
        <v>109</v>
      </c>
      <c r="I88" s="349">
        <f>Municipal!ED9</f>
        <v>1152</v>
      </c>
      <c r="J88" s="349">
        <f>Municipal!EJ9</f>
        <v>0</v>
      </c>
      <c r="K88" s="349">
        <f>Municipal!EG9</f>
        <v>1060</v>
      </c>
      <c r="L88" s="349">
        <f>Municipal!EO9</f>
        <v>0</v>
      </c>
      <c r="M88" s="349">
        <f>Municipal!EM9</f>
        <v>0</v>
      </c>
      <c r="N88" s="349">
        <f>Municipal!EK9</f>
        <v>2212</v>
      </c>
      <c r="O88" s="486">
        <f>N88/'Table 1'!D88</f>
        <v>0.41485371342835708</v>
      </c>
      <c r="P88" s="91">
        <f>Municipal!EP9</f>
        <v>2392</v>
      </c>
      <c r="Q88" s="94">
        <f>Municipal!EQ9</f>
        <v>2964</v>
      </c>
    </row>
    <row r="89" spans="1:17" x14ac:dyDescent="0.25">
      <c r="A89" s="90" t="s">
        <v>982</v>
      </c>
      <c r="B89" s="90" t="s">
        <v>1723</v>
      </c>
      <c r="C89" s="91">
        <f>Municipal!DU10+Municipal!DV10</f>
        <v>99</v>
      </c>
      <c r="D89" s="91">
        <f>Municipal!DY10+Municipal!DZ10</f>
        <v>31</v>
      </c>
      <c r="E89" s="91">
        <f>Municipal!DW10+Municipal!DX10</f>
        <v>65</v>
      </c>
      <c r="F89" s="91">
        <f>Municipal!EN10</f>
        <v>1</v>
      </c>
      <c r="G89" s="91">
        <f>Municipal!EL10</f>
        <v>0</v>
      </c>
      <c r="H89" s="349">
        <f>Municipal!EA10</f>
        <v>195</v>
      </c>
      <c r="I89" s="349">
        <f>Municipal!ED10</f>
        <v>1336</v>
      </c>
      <c r="J89" s="349">
        <f>Municipal!EJ10</f>
        <v>376</v>
      </c>
      <c r="K89" s="349">
        <f>Municipal!EG10</f>
        <v>1839</v>
      </c>
      <c r="L89" s="349">
        <f>Municipal!EO10</f>
        <v>4</v>
      </c>
      <c r="M89" s="349">
        <f>Municipal!EM10</f>
        <v>0</v>
      </c>
      <c r="N89" s="349">
        <f>Municipal!EK10</f>
        <v>3551</v>
      </c>
      <c r="O89" s="486">
        <f>N89/'Table 1'!D89</f>
        <v>0.23070426195426194</v>
      </c>
      <c r="P89" s="91">
        <f>Municipal!EP10</f>
        <v>17</v>
      </c>
      <c r="Q89" s="94">
        <f>Municipal!EQ10</f>
        <v>525</v>
      </c>
    </row>
    <row r="90" spans="1:17" x14ac:dyDescent="0.25">
      <c r="A90" s="90" t="s">
        <v>1117</v>
      </c>
      <c r="B90" s="90" t="s">
        <v>1724</v>
      </c>
      <c r="C90" s="91">
        <f>Municipal!DU11+Municipal!DV11</f>
        <v>73</v>
      </c>
      <c r="D90" s="91">
        <f>Municipal!DY11+Municipal!DZ11</f>
        <v>15</v>
      </c>
      <c r="E90" s="91">
        <f>Municipal!DW11+Municipal!DX11</f>
        <v>502</v>
      </c>
      <c r="F90" s="91">
        <f>Municipal!EN11</f>
        <v>5</v>
      </c>
      <c r="G90" s="91">
        <f>Municipal!EL11</f>
        <v>4</v>
      </c>
      <c r="H90" s="349">
        <f>Municipal!EA11</f>
        <v>590</v>
      </c>
      <c r="I90" s="349">
        <f>Municipal!ED11</f>
        <v>1550</v>
      </c>
      <c r="J90" s="349">
        <f>Municipal!EJ11</f>
        <v>88</v>
      </c>
      <c r="K90" s="349">
        <f>Municipal!EG11</f>
        <v>13037</v>
      </c>
      <c r="L90" s="349">
        <f>Municipal!EO11</f>
        <v>87</v>
      </c>
      <c r="M90" s="349">
        <f>Municipal!EM11</f>
        <v>57</v>
      </c>
      <c r="N90" s="349">
        <f>Municipal!EK11</f>
        <v>14675</v>
      </c>
      <c r="O90" s="486">
        <f>N90/'Table 1'!D90</f>
        <v>1.1025544703230654</v>
      </c>
      <c r="P90" s="91">
        <f>Municipal!EP11</f>
        <v>13</v>
      </c>
      <c r="Q90" s="94">
        <f>Municipal!EQ11</f>
        <v>60</v>
      </c>
    </row>
    <row r="91" spans="1:17" x14ac:dyDescent="0.25">
      <c r="A91" s="90" t="s">
        <v>543</v>
      </c>
      <c r="B91" s="90" t="s">
        <v>1648</v>
      </c>
      <c r="C91" s="91">
        <f>Municipal!DU12+Municipal!DV12</f>
        <v>0</v>
      </c>
      <c r="D91" s="91">
        <f>Municipal!DY12+Municipal!DZ12</f>
        <v>14</v>
      </c>
      <c r="E91" s="91">
        <f>Municipal!DW12+Municipal!DX12</f>
        <v>136</v>
      </c>
      <c r="F91" s="91">
        <f>Municipal!EN12</f>
        <v>0</v>
      </c>
      <c r="G91" s="91">
        <f>Municipal!EL12</f>
        <v>0</v>
      </c>
      <c r="H91" s="349">
        <f>Municipal!EA12</f>
        <v>150</v>
      </c>
      <c r="I91" s="349">
        <f>Municipal!ED12</f>
        <v>0</v>
      </c>
      <c r="J91" s="349">
        <f>Municipal!EJ12</f>
        <v>278</v>
      </c>
      <c r="K91" s="349">
        <f>Municipal!EG12</f>
        <v>3914</v>
      </c>
      <c r="L91" s="349">
        <f>Municipal!EO12</f>
        <v>0</v>
      </c>
      <c r="M91" s="349">
        <f>Municipal!EM12</f>
        <v>0</v>
      </c>
      <c r="N91" s="349">
        <f>Municipal!EK12</f>
        <v>4192</v>
      </c>
      <c r="O91" s="486">
        <f>N91/'Table 1'!D91</f>
        <v>0.43471948563724983</v>
      </c>
      <c r="P91" s="91">
        <f>Municipal!EP12</f>
        <v>333</v>
      </c>
      <c r="Q91" s="94">
        <f>Municipal!EQ12</f>
        <v>1719</v>
      </c>
    </row>
    <row r="92" spans="1:17" ht="15.75" thickBot="1" x14ac:dyDescent="0.3">
      <c r="A92" s="647" t="s">
        <v>1436</v>
      </c>
      <c r="B92" s="648"/>
      <c r="C92" s="107">
        <f>SUM(C82:C91)</f>
        <v>2677</v>
      </c>
      <c r="D92" s="107">
        <f t="shared" ref="D92:N92" si="2">SUM(D82:D91)</f>
        <v>247</v>
      </c>
      <c r="E92" s="107">
        <f t="shared" si="2"/>
        <v>5925</v>
      </c>
      <c r="F92" s="107">
        <f t="shared" si="2"/>
        <v>987</v>
      </c>
      <c r="G92" s="107">
        <f t="shared" si="2"/>
        <v>142</v>
      </c>
      <c r="H92" s="107">
        <f t="shared" si="2"/>
        <v>8849</v>
      </c>
      <c r="I92" s="107">
        <f t="shared" si="2"/>
        <v>23175</v>
      </c>
      <c r="J92" s="107">
        <f t="shared" si="2"/>
        <v>4043</v>
      </c>
      <c r="K92" s="107">
        <f t="shared" si="2"/>
        <v>154405</v>
      </c>
      <c r="L92" s="107">
        <f t="shared" si="2"/>
        <v>1886</v>
      </c>
      <c r="M92" s="107">
        <f t="shared" si="2"/>
        <v>714</v>
      </c>
      <c r="N92" s="107">
        <f t="shared" si="2"/>
        <v>181623</v>
      </c>
      <c r="O92" s="488">
        <f>AVERAGE(O82:O91)</f>
        <v>0.69594184784317936</v>
      </c>
      <c r="P92" s="467">
        <f>AVERAGE(P82:P91)</f>
        <v>702.1</v>
      </c>
      <c r="Q92" s="489">
        <f>AVERAGE(Q82:Q91)</f>
        <v>7326</v>
      </c>
    </row>
    <row r="93" spans="1:17" ht="16.5" thickTop="1" thickBot="1" x14ac:dyDescent="0.3">
      <c r="A93" s="76"/>
      <c r="B93" s="111"/>
      <c r="C93" s="113"/>
      <c r="D93" s="113"/>
      <c r="E93" s="410"/>
      <c r="F93" s="113"/>
      <c r="G93" s="113"/>
      <c r="H93" s="62"/>
      <c r="I93" s="62"/>
      <c r="J93" s="62"/>
      <c r="K93" s="62"/>
      <c r="L93" s="62"/>
      <c r="M93" s="62"/>
      <c r="N93" s="62"/>
      <c r="O93" s="410"/>
      <c r="P93" s="410"/>
      <c r="Q93" s="490"/>
    </row>
    <row r="94" spans="1:17" s="128" customFormat="1" ht="13.5" thickTop="1" x14ac:dyDescent="0.2">
      <c r="A94" s="653" t="s">
        <v>1446</v>
      </c>
      <c r="B94" s="654"/>
      <c r="C94" s="355">
        <f t="shared" ref="C94:N94" si="3">SUM(C92,C80,C66)</f>
        <v>28370</v>
      </c>
      <c r="D94" s="355">
        <f t="shared" si="3"/>
        <v>10731</v>
      </c>
      <c r="E94" s="355">
        <f t="shared" si="3"/>
        <v>86014</v>
      </c>
      <c r="F94" s="355">
        <f t="shared" si="3"/>
        <v>11499</v>
      </c>
      <c r="G94" s="355">
        <f t="shared" si="3"/>
        <v>3946</v>
      </c>
      <c r="H94" s="355">
        <f t="shared" si="3"/>
        <v>126622</v>
      </c>
      <c r="I94" s="355">
        <f t="shared" si="3"/>
        <v>376636</v>
      </c>
      <c r="J94" s="355">
        <f t="shared" si="3"/>
        <v>148606</v>
      </c>
      <c r="K94" s="355">
        <f t="shared" si="3"/>
        <v>2172540</v>
      </c>
      <c r="L94" s="355">
        <f t="shared" si="3"/>
        <v>85449</v>
      </c>
      <c r="M94" s="355">
        <f t="shared" si="3"/>
        <v>39588</v>
      </c>
      <c r="N94" s="355">
        <f t="shared" si="3"/>
        <v>2697782</v>
      </c>
      <c r="O94" s="592">
        <f>AVERAGE(O82:O91,O68:O79,O8:O65)</f>
        <v>0.28958348175046084</v>
      </c>
      <c r="P94" s="355">
        <f>SUM(P92,P80,P66)</f>
        <v>21121.755172413792</v>
      </c>
      <c r="Q94" s="559">
        <f>SUM(Q92,Q80,Q66)</f>
        <v>144430.41379310345</v>
      </c>
    </row>
    <row r="95" spans="1:17" s="128" customFormat="1" ht="12.75" x14ac:dyDescent="0.2">
      <c r="A95" s="272"/>
      <c r="B95" s="272" t="s">
        <v>1438</v>
      </c>
      <c r="C95" s="272" t="s">
        <v>1234</v>
      </c>
      <c r="D95" s="272" t="s">
        <v>1234</v>
      </c>
      <c r="E95" s="272" t="s">
        <v>1234</v>
      </c>
      <c r="F95" s="272" t="s">
        <v>1234</v>
      </c>
      <c r="G95" s="272" t="s">
        <v>1234</v>
      </c>
      <c r="H95" s="491" t="s">
        <v>1234</v>
      </c>
      <c r="I95" s="272" t="s">
        <v>1234</v>
      </c>
      <c r="J95" s="272" t="s">
        <v>1234</v>
      </c>
      <c r="K95" s="272" t="s">
        <v>1234</v>
      </c>
      <c r="L95" s="272" t="s">
        <v>1234</v>
      </c>
      <c r="M95" s="272" t="s">
        <v>1234</v>
      </c>
      <c r="N95" s="272" t="s">
        <v>1234</v>
      </c>
      <c r="O95" s="272" t="s">
        <v>1419</v>
      </c>
      <c r="P95" s="272" t="s">
        <v>1234</v>
      </c>
      <c r="Q95" s="272" t="s">
        <v>1234</v>
      </c>
    </row>
  </sheetData>
  <mergeCells count="10">
    <mergeCell ref="C4:H4"/>
    <mergeCell ref="I4:N4"/>
    <mergeCell ref="P4:Q4"/>
    <mergeCell ref="P5:Q5"/>
    <mergeCell ref="A66:B66"/>
    <mergeCell ref="A67:B67"/>
    <mergeCell ref="A80:B80"/>
    <mergeCell ref="A92:B92"/>
    <mergeCell ref="A94:B94"/>
    <mergeCell ref="B4:B6"/>
  </mergeCells>
  <pageMargins left="0.7" right="0.7" top="0.75" bottom="0.75" header="0.3" footer="0.3"/>
  <ignoredErrors>
    <ignoredError sqref="O8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selection activeCell="A58" sqref="A1:XFD1048576"/>
    </sheetView>
  </sheetViews>
  <sheetFormatPr defaultColWidth="8.85546875" defaultRowHeight="15" x14ac:dyDescent="0.25"/>
  <cols>
    <col min="1" max="1" width="7" customWidth="1"/>
    <col min="2" max="2" width="21.28515625" customWidth="1"/>
    <col min="3" max="3" width="12.28515625" style="395" customWidth="1"/>
    <col min="4" max="4" width="10.7109375" customWidth="1"/>
    <col min="5" max="5" width="9.7109375" bestFit="1" customWidth="1"/>
    <col min="6" max="6" width="10.28515625" bestFit="1" customWidth="1"/>
    <col min="7" max="7" width="12" customWidth="1"/>
    <col min="8" max="8" width="15.140625" customWidth="1"/>
    <col min="9" max="9" width="10.42578125" customWidth="1"/>
    <col min="10" max="10" width="13" customWidth="1"/>
  </cols>
  <sheetData>
    <row r="1" spans="1:10" x14ac:dyDescent="0.25">
      <c r="A1" s="358"/>
      <c r="B1" s="358"/>
      <c r="D1" s="358"/>
      <c r="E1" s="358"/>
      <c r="F1" s="358"/>
      <c r="G1" s="492"/>
      <c r="H1" s="492"/>
      <c r="I1" s="492"/>
      <c r="J1" s="223" t="s">
        <v>1731</v>
      </c>
    </row>
    <row r="2" spans="1:10" ht="15.75" x14ac:dyDescent="0.25">
      <c r="A2" s="224" t="s">
        <v>1447</v>
      </c>
      <c r="B2" s="493"/>
      <c r="D2" s="358"/>
      <c r="E2" s="358"/>
      <c r="F2" s="358"/>
      <c r="G2" s="492"/>
      <c r="H2" s="492"/>
      <c r="I2" s="492"/>
      <c r="J2" s="473" t="s">
        <v>1644</v>
      </c>
    </row>
    <row r="3" spans="1:10" ht="15.75" thickBot="1" x14ac:dyDescent="0.3">
      <c r="A3" s="358"/>
      <c r="B3" s="358"/>
      <c r="D3" s="358"/>
      <c r="E3" s="358"/>
      <c r="F3" s="358"/>
      <c r="G3" s="492"/>
      <c r="H3" s="492"/>
      <c r="I3" s="492"/>
      <c r="J3" s="492"/>
    </row>
    <row r="4" spans="1:10" ht="15.75" thickTop="1" x14ac:dyDescent="0.25">
      <c r="A4" s="134"/>
      <c r="B4" s="494"/>
      <c r="C4" s="495"/>
      <c r="D4" s="496"/>
      <c r="E4" s="707" t="s">
        <v>1448</v>
      </c>
      <c r="F4" s="708"/>
      <c r="G4" s="709"/>
      <c r="H4" s="454"/>
      <c r="I4" s="497"/>
      <c r="J4" s="454"/>
    </row>
    <row r="5" spans="1:10" x14ac:dyDescent="0.25">
      <c r="A5" s="137"/>
      <c r="B5" s="498"/>
      <c r="C5" s="499"/>
      <c r="D5" s="237"/>
      <c r="E5" s="478"/>
      <c r="F5" s="476"/>
      <c r="G5" s="182" t="s">
        <v>1449</v>
      </c>
      <c r="H5" s="460" t="s">
        <v>1450</v>
      </c>
      <c r="I5" s="500" t="s">
        <v>1451</v>
      </c>
      <c r="J5" s="460"/>
    </row>
    <row r="6" spans="1:10" x14ac:dyDescent="0.25">
      <c r="A6" s="137"/>
      <c r="B6" s="498"/>
      <c r="C6" s="403" t="s">
        <v>1452</v>
      </c>
      <c r="D6" s="501" t="s">
        <v>1234</v>
      </c>
      <c r="E6" s="500" t="s">
        <v>1324</v>
      </c>
      <c r="F6" s="460"/>
      <c r="G6" s="235">
        <v>5000</v>
      </c>
      <c r="H6" s="460" t="s">
        <v>1453</v>
      </c>
      <c r="I6" s="501" t="s">
        <v>1454</v>
      </c>
      <c r="J6" s="460" t="s">
        <v>1455</v>
      </c>
    </row>
    <row r="7" spans="1:10" ht="15.75" thickBot="1" x14ac:dyDescent="0.3">
      <c r="A7" s="141"/>
      <c r="B7" s="502"/>
      <c r="C7" s="403" t="s">
        <v>1456</v>
      </c>
      <c r="D7" s="483" t="s">
        <v>1457</v>
      </c>
      <c r="E7" s="482" t="s">
        <v>1458</v>
      </c>
      <c r="F7" s="462" t="s">
        <v>1459</v>
      </c>
      <c r="G7" s="188" t="s">
        <v>1318</v>
      </c>
      <c r="H7" s="462" t="s">
        <v>1432</v>
      </c>
      <c r="I7" s="482" t="s">
        <v>1460</v>
      </c>
      <c r="J7" s="462" t="s">
        <v>1274</v>
      </c>
    </row>
    <row r="8" spans="1:10" ht="16.5" thickTop="1" thickBot="1" x14ac:dyDescent="0.3">
      <c r="A8" s="84"/>
      <c r="B8" s="85" t="s">
        <v>1302</v>
      </c>
      <c r="C8" s="87"/>
      <c r="D8" s="87"/>
      <c r="E8" s="87"/>
      <c r="F8" s="87"/>
      <c r="G8" s="87"/>
      <c r="H8" s="87"/>
      <c r="I8" s="87"/>
      <c r="J8" s="89"/>
    </row>
    <row r="9" spans="1:10" ht="15.75" thickTop="1" x14ac:dyDescent="0.25">
      <c r="A9" s="90" t="s">
        <v>11</v>
      </c>
      <c r="B9" s="525" t="s">
        <v>1651</v>
      </c>
      <c r="C9" s="94">
        <f>County!DP4</f>
        <v>1637</v>
      </c>
      <c r="D9" s="349">
        <f>County!CG4</f>
        <v>68</v>
      </c>
      <c r="E9" s="349">
        <f>County!EX4</f>
        <v>55</v>
      </c>
      <c r="F9" s="349">
        <f>County!EY4</f>
        <v>93</v>
      </c>
      <c r="G9" s="485">
        <f>F9/('Table 1'!D8/5000)</f>
        <v>2.9848063727220793</v>
      </c>
      <c r="H9" s="407">
        <f>County!EZ4</f>
        <v>127964</v>
      </c>
      <c r="I9" s="617">
        <f>County!FB4</f>
        <v>0</v>
      </c>
      <c r="J9" s="618">
        <f>County!FA4</f>
        <v>272469</v>
      </c>
    </row>
    <row r="10" spans="1:10" x14ac:dyDescent="0.25">
      <c r="A10" s="90" t="s">
        <v>52</v>
      </c>
      <c r="B10" s="90" t="s">
        <v>1652</v>
      </c>
      <c r="C10" s="94">
        <f>County!DP5</f>
        <v>0</v>
      </c>
      <c r="D10" s="349">
        <f>County!CG5</f>
        <v>64</v>
      </c>
      <c r="E10" s="349">
        <f>County!EX5</f>
        <v>11</v>
      </c>
      <c r="F10" s="349">
        <f>County!EY5</f>
        <v>13</v>
      </c>
      <c r="G10" s="486">
        <f>F10/('Table 1'!D9/5000)</f>
        <v>1.7181222245717911</v>
      </c>
      <c r="H10" s="91">
        <f>County!EZ5</f>
        <v>14869</v>
      </c>
      <c r="I10" s="617">
        <f>County!FB5</f>
        <v>0</v>
      </c>
      <c r="J10" s="618">
        <f>County!FA5</f>
        <v>0</v>
      </c>
    </row>
    <row r="11" spans="1:10" x14ac:dyDescent="0.25">
      <c r="A11" s="90" t="s">
        <v>118</v>
      </c>
      <c r="B11" s="90" t="s">
        <v>1653</v>
      </c>
      <c r="C11" s="94">
        <f>County!DP6</f>
        <v>0</v>
      </c>
      <c r="D11" s="349">
        <f>County!CG6</f>
        <v>63</v>
      </c>
      <c r="E11" s="349">
        <f>County!EX6</f>
        <v>14</v>
      </c>
      <c r="F11" s="349">
        <f>County!EY6</f>
        <v>11</v>
      </c>
      <c r="G11" s="486">
        <f>F11/('Table 1'!D10/5000)</f>
        <v>1.5663714293851281</v>
      </c>
      <c r="H11" s="91">
        <f>County!EZ6</f>
        <v>8029</v>
      </c>
      <c r="I11" s="617">
        <f>County!FB6</f>
        <v>0</v>
      </c>
      <c r="J11" s="618">
        <f>County!FA6</f>
        <v>251</v>
      </c>
    </row>
    <row r="12" spans="1:10" x14ac:dyDescent="0.25">
      <c r="A12" s="90" t="s">
        <v>146</v>
      </c>
      <c r="B12" s="90" t="s">
        <v>1654</v>
      </c>
      <c r="C12" s="94">
        <f>County!DP7</f>
        <v>0</v>
      </c>
      <c r="D12" s="349">
        <f>County!CG7</f>
        <v>64</v>
      </c>
      <c r="E12" s="349">
        <f>County!EX7</f>
        <v>16</v>
      </c>
      <c r="F12" s="349">
        <f>County!EY7</f>
        <v>65</v>
      </c>
      <c r="G12" s="486">
        <f>F12/('Table 1'!D11/5000)</f>
        <v>2.7581173515284214</v>
      </c>
      <c r="H12" s="91">
        <f>County!EZ7</f>
        <v>89128</v>
      </c>
      <c r="I12" s="617">
        <f>County!FB7</f>
        <v>10707</v>
      </c>
      <c r="J12" s="618">
        <f>County!FA7</f>
        <v>0</v>
      </c>
    </row>
    <row r="13" spans="1:10" x14ac:dyDescent="0.25">
      <c r="A13" s="90" t="s">
        <v>161</v>
      </c>
      <c r="B13" s="90" t="s">
        <v>1655</v>
      </c>
      <c r="C13" s="94">
        <f>County!DP8</f>
        <v>1937</v>
      </c>
      <c r="D13" s="349">
        <f>County!CG8</f>
        <v>69</v>
      </c>
      <c r="E13" s="349">
        <f>County!EX8</f>
        <v>82</v>
      </c>
      <c r="F13" s="349">
        <f>County!EY8</f>
        <v>162</v>
      </c>
      <c r="G13" s="486">
        <f>F13/('Table 1'!D12/5000)</f>
        <v>3.2235598447915628</v>
      </c>
      <c r="H13" s="91">
        <f>County!EZ8</f>
        <v>140540</v>
      </c>
      <c r="I13" s="617">
        <f>County!FB8</f>
        <v>11155</v>
      </c>
      <c r="J13" s="618">
        <f>County!FA8</f>
        <v>345482</v>
      </c>
    </row>
    <row r="14" spans="1:10" x14ac:dyDescent="0.25">
      <c r="A14" s="90" t="s">
        <v>176</v>
      </c>
      <c r="B14" s="90" t="s">
        <v>1656</v>
      </c>
      <c r="C14" s="94">
        <f>County!DP9</f>
        <v>0</v>
      </c>
      <c r="D14" s="349">
        <f>County!CG9</f>
        <v>63</v>
      </c>
      <c r="E14" s="349">
        <f>County!EX9</f>
        <v>35</v>
      </c>
      <c r="F14" s="349">
        <f>County!EY9</f>
        <v>37</v>
      </c>
      <c r="G14" s="486">
        <f>F14/('Table 1'!D13/5000)</f>
        <v>2.0740607867977623</v>
      </c>
      <c r="H14" s="91">
        <f>County!EZ9</f>
        <v>29680</v>
      </c>
      <c r="I14" s="617">
        <f>County!FB9</f>
        <v>0</v>
      </c>
      <c r="J14" s="618">
        <f>County!FA9</f>
        <v>143742</v>
      </c>
    </row>
    <row r="15" spans="1:10" x14ac:dyDescent="0.25">
      <c r="A15" s="90" t="s">
        <v>188</v>
      </c>
      <c r="B15" s="90" t="s">
        <v>1657</v>
      </c>
      <c r="C15" s="94">
        <f>County!DP10</f>
        <v>0</v>
      </c>
      <c r="D15" s="349">
        <f>County!CG10</f>
        <v>63</v>
      </c>
      <c r="E15" s="349">
        <f>County!EX10</f>
        <v>54</v>
      </c>
      <c r="F15" s="349">
        <f>County!EY10</f>
        <v>62</v>
      </c>
      <c r="G15" s="486">
        <f>F15/('Table 1'!D14/5000)</f>
        <v>1.6225269548832826</v>
      </c>
      <c r="H15" s="91">
        <f>County!EZ10</f>
        <v>72893</v>
      </c>
      <c r="I15" s="617">
        <f>County!FB10</f>
        <v>0</v>
      </c>
      <c r="J15" s="618">
        <f>County!FA10</f>
        <v>0</v>
      </c>
    </row>
    <row r="16" spans="1:10" x14ac:dyDescent="0.25">
      <c r="A16" s="90" t="s">
        <v>202</v>
      </c>
      <c r="B16" s="90" t="s">
        <v>1658</v>
      </c>
      <c r="C16" s="94">
        <f>County!DP11</f>
        <v>0</v>
      </c>
      <c r="D16" s="349">
        <f>County!CG11</f>
        <v>67</v>
      </c>
      <c r="E16" s="349">
        <f>County!EX11</f>
        <v>36</v>
      </c>
      <c r="F16" s="349">
        <f>County!EY11</f>
        <v>39</v>
      </c>
      <c r="G16" s="486">
        <f>F16/('Table 1'!D15/5000)</f>
        <v>2.3652131724179757</v>
      </c>
      <c r="H16" s="91">
        <f>County!EZ11</f>
        <v>50586</v>
      </c>
      <c r="I16" s="617">
        <f>County!FB11</f>
        <v>0</v>
      </c>
      <c r="J16" s="618">
        <f>County!FA11</f>
        <v>0</v>
      </c>
    </row>
    <row r="17" spans="1:10" x14ac:dyDescent="0.25">
      <c r="A17" s="90" t="s">
        <v>216</v>
      </c>
      <c r="B17" s="90" t="s">
        <v>1659</v>
      </c>
      <c r="C17" s="94">
        <f>County!DP12</f>
        <v>1625</v>
      </c>
      <c r="D17" s="349">
        <f>County!CG12</f>
        <v>65</v>
      </c>
      <c r="E17" s="349">
        <f>County!EX12</f>
        <v>9</v>
      </c>
      <c r="F17" s="349">
        <f>County!EY12</f>
        <v>23</v>
      </c>
      <c r="G17" s="486">
        <f>F17/('Table 1'!D16/5000)</f>
        <v>4.8724684348784004</v>
      </c>
      <c r="H17" s="91">
        <f>County!EZ12</f>
        <v>13909</v>
      </c>
      <c r="I17" s="617">
        <f>County!FB12</f>
        <v>717</v>
      </c>
      <c r="J17" s="618">
        <f>County!FA12</f>
        <v>0</v>
      </c>
    </row>
    <row r="18" spans="1:10" x14ac:dyDescent="0.25">
      <c r="A18" s="90" t="s">
        <v>229</v>
      </c>
      <c r="B18" s="90" t="s">
        <v>1660</v>
      </c>
      <c r="C18" s="94">
        <f>County!DP13</f>
        <v>175</v>
      </c>
      <c r="D18" s="349">
        <f>County!CG13</f>
        <v>72</v>
      </c>
      <c r="E18" s="349">
        <f>County!EX13</f>
        <v>65</v>
      </c>
      <c r="F18" s="349">
        <f>County!EY13</f>
        <v>131</v>
      </c>
      <c r="G18" s="486">
        <f>F18/('Table 1'!D17/5000)</f>
        <v>5.670995670995671</v>
      </c>
      <c r="H18" s="91">
        <f>County!EZ13</f>
        <v>102693</v>
      </c>
      <c r="I18" s="617">
        <f>County!FB13</f>
        <v>0</v>
      </c>
      <c r="J18" s="618">
        <f>County!FA13</f>
        <v>68565</v>
      </c>
    </row>
    <row r="19" spans="1:10" x14ac:dyDescent="0.25">
      <c r="A19" s="90" t="s">
        <v>282</v>
      </c>
      <c r="B19" s="90" t="s">
        <v>1661</v>
      </c>
      <c r="C19" s="94">
        <f>County!DP14</f>
        <v>246</v>
      </c>
      <c r="D19" s="349">
        <f>County!CG14</f>
        <v>71</v>
      </c>
      <c r="E19" s="349">
        <f>County!EX14</f>
        <v>24</v>
      </c>
      <c r="F19" s="349">
        <f>County!EY14</f>
        <v>57</v>
      </c>
      <c r="G19" s="486">
        <f>F19/('Table 1'!D18/5000)</f>
        <v>4.1469625318297565</v>
      </c>
      <c r="H19" s="91">
        <f>County!EZ14</f>
        <v>30965</v>
      </c>
      <c r="I19" s="617">
        <f>County!FB14</f>
        <v>0</v>
      </c>
      <c r="J19" s="618">
        <f>County!FA14</f>
        <v>69370</v>
      </c>
    </row>
    <row r="20" spans="1:10" x14ac:dyDescent="0.25">
      <c r="A20" s="90" t="s">
        <v>298</v>
      </c>
      <c r="B20" s="90" t="s">
        <v>1662</v>
      </c>
      <c r="C20" s="94">
        <f>County!DP15</f>
        <v>0</v>
      </c>
      <c r="D20" s="349">
        <f>County!CG15</f>
        <v>66</v>
      </c>
      <c r="E20" s="349">
        <f>County!EX15</f>
        <v>23</v>
      </c>
      <c r="F20" s="349">
        <f>County!EY15</f>
        <v>33</v>
      </c>
      <c r="G20" s="486">
        <f>F20/('Table 1'!D19/5000)</f>
        <v>1.8902941985152599</v>
      </c>
      <c r="H20" s="91">
        <f>County!EZ15</f>
        <v>35564</v>
      </c>
      <c r="I20" s="617">
        <f>County!FB15</f>
        <v>0</v>
      </c>
      <c r="J20" s="618">
        <f>County!FA15</f>
        <v>132876</v>
      </c>
    </row>
    <row r="21" spans="1:10" x14ac:dyDescent="0.25">
      <c r="A21" s="90" t="s">
        <v>311</v>
      </c>
      <c r="B21" s="90" t="s">
        <v>1663</v>
      </c>
      <c r="C21" s="94">
        <f>County!DP16</f>
        <v>0</v>
      </c>
      <c r="D21" s="349">
        <f>County!CG16</f>
        <v>63</v>
      </c>
      <c r="E21" s="349">
        <f>County!EX16</f>
        <v>47</v>
      </c>
      <c r="F21" s="349">
        <f>County!EY16</f>
        <v>92</v>
      </c>
      <c r="G21" s="486">
        <f>F21/('Table 1'!D20/5000)</f>
        <v>7.9816768461965566</v>
      </c>
      <c r="H21" s="91">
        <f>County!EZ16</f>
        <v>54779</v>
      </c>
      <c r="I21" s="617">
        <f>County!FB16</f>
        <v>10721</v>
      </c>
      <c r="J21" s="618">
        <f>County!FA16</f>
        <v>0</v>
      </c>
    </row>
    <row r="22" spans="1:10" x14ac:dyDescent="0.25">
      <c r="A22" s="90" t="s">
        <v>345</v>
      </c>
      <c r="B22" s="90" t="s">
        <v>1664</v>
      </c>
      <c r="C22" s="94">
        <f>County!DP17</f>
        <v>21942</v>
      </c>
      <c r="D22" s="349">
        <f>County!CG17</f>
        <v>80</v>
      </c>
      <c r="E22" s="349">
        <f>County!EX17</f>
        <v>209</v>
      </c>
      <c r="F22" s="349">
        <f>County!EY17</f>
        <v>517</v>
      </c>
      <c r="G22" s="486">
        <f>F22/('Table 1'!D21/5000)</f>
        <v>7.8475302289293056</v>
      </c>
      <c r="H22" s="91">
        <f>County!EZ17</f>
        <v>395881</v>
      </c>
      <c r="I22" s="617">
        <f>County!FB17</f>
        <v>474631</v>
      </c>
      <c r="J22" s="618">
        <f>County!FA17</f>
        <v>546501</v>
      </c>
    </row>
    <row r="23" spans="1:10" x14ac:dyDescent="0.25">
      <c r="A23" s="90" t="s">
        <v>363</v>
      </c>
      <c r="B23" s="90" t="s">
        <v>1665</v>
      </c>
      <c r="C23" s="94">
        <f>County!DP18</f>
        <v>1878</v>
      </c>
      <c r="D23" s="349">
        <f>County!CG18</f>
        <v>85</v>
      </c>
      <c r="E23" s="349">
        <f>County!EX18</f>
        <v>74</v>
      </c>
      <c r="F23" s="349">
        <f>County!EY18</f>
        <v>133</v>
      </c>
      <c r="G23" s="486">
        <f>F23/('Table 1'!D22/5000)</f>
        <v>4.0436839480949081</v>
      </c>
      <c r="H23" s="91">
        <f>County!EZ18</f>
        <v>83988</v>
      </c>
      <c r="I23" s="617">
        <f>County!FB18</f>
        <v>0</v>
      </c>
      <c r="J23" s="618">
        <f>County!FA18</f>
        <v>231739</v>
      </c>
    </row>
    <row r="24" spans="1:10" x14ac:dyDescent="0.25">
      <c r="A24" s="90" t="s">
        <v>381</v>
      </c>
      <c r="B24" s="90" t="s">
        <v>1666</v>
      </c>
      <c r="C24" s="94">
        <f>County!DP19</f>
        <v>216</v>
      </c>
      <c r="D24" s="349">
        <f>County!CG19</f>
        <v>71</v>
      </c>
      <c r="E24" s="349">
        <f>County!EX19</f>
        <v>15</v>
      </c>
      <c r="F24" s="349">
        <f>County!EY19</f>
        <v>32</v>
      </c>
      <c r="G24" s="486">
        <f>F24/('Table 1'!D23/5000)</f>
        <v>3.857652618381715</v>
      </c>
      <c r="H24" s="91">
        <f>County!EZ19</f>
        <v>16043</v>
      </c>
      <c r="I24" s="617">
        <f>County!FB19</f>
        <v>0</v>
      </c>
      <c r="J24" s="618">
        <f>County!FA19</f>
        <v>178259</v>
      </c>
    </row>
    <row r="25" spans="1:10" x14ac:dyDescent="0.25">
      <c r="A25" s="90" t="s">
        <v>394</v>
      </c>
      <c r="B25" s="90" t="s">
        <v>1667</v>
      </c>
      <c r="C25" s="94">
        <f>County!DP20</f>
        <v>-1</v>
      </c>
      <c r="D25" s="349">
        <f>County!CG20</f>
        <v>63</v>
      </c>
      <c r="E25" s="349">
        <f>County!EX20</f>
        <v>13</v>
      </c>
      <c r="F25" s="349">
        <f>County!EY20</f>
        <v>51</v>
      </c>
      <c r="G25" s="486">
        <f>F25/('Table 1'!D24/5000)</f>
        <v>4.241093703223231</v>
      </c>
      <c r="H25" s="91">
        <f>County!EZ20</f>
        <v>13500</v>
      </c>
      <c r="I25" s="617">
        <f>County!FB20</f>
        <v>0</v>
      </c>
      <c r="J25" s="618">
        <f>County!FA20</f>
        <v>0</v>
      </c>
    </row>
    <row r="26" spans="1:10" x14ac:dyDescent="0.25">
      <c r="A26" s="90" t="s">
        <v>411</v>
      </c>
      <c r="B26" s="90" t="s">
        <v>1668</v>
      </c>
      <c r="C26" s="94">
        <f>County!DP21</f>
        <v>113</v>
      </c>
      <c r="D26" s="349">
        <f>County!CG21</f>
        <v>84</v>
      </c>
      <c r="E26" s="349">
        <f>County!EX21</f>
        <v>143</v>
      </c>
      <c r="F26" s="349">
        <f>County!EY21</f>
        <v>237</v>
      </c>
      <c r="G26" s="486">
        <f>F26/('Table 1'!D25/5000)</f>
        <v>4.0555663932153969</v>
      </c>
      <c r="H26" s="91">
        <f>County!EZ21</f>
        <v>382403</v>
      </c>
      <c r="I26" s="617">
        <f>County!FB21</f>
        <v>0</v>
      </c>
      <c r="J26" s="618">
        <f>County!FA21</f>
        <v>1445504</v>
      </c>
    </row>
    <row r="27" spans="1:10" x14ac:dyDescent="0.25">
      <c r="A27" s="90" t="s">
        <v>446</v>
      </c>
      <c r="B27" s="90" t="s">
        <v>1669</v>
      </c>
      <c r="C27" s="94">
        <f>County!DP22</f>
        <v>92</v>
      </c>
      <c r="D27" s="349">
        <f>County!CG22</f>
        <v>64</v>
      </c>
      <c r="E27" s="349">
        <f>County!EX22</f>
        <v>18</v>
      </c>
      <c r="F27" s="349">
        <f>County!EY22</f>
        <v>34</v>
      </c>
      <c r="G27" s="486">
        <f>F27/('Table 1'!D26/5000)</f>
        <v>3.0640015860714089</v>
      </c>
      <c r="H27" s="91">
        <f>County!EZ22</f>
        <v>37437</v>
      </c>
      <c r="I27" s="617">
        <f>County!FB22</f>
        <v>0</v>
      </c>
      <c r="J27" s="618">
        <f>County!FA22</f>
        <v>48944</v>
      </c>
    </row>
    <row r="28" spans="1:10" x14ac:dyDescent="0.25">
      <c r="A28" s="90" t="s">
        <v>492</v>
      </c>
      <c r="B28" s="90" t="s">
        <v>1670</v>
      </c>
      <c r="C28" s="94">
        <f>County!DP23</f>
        <v>10486</v>
      </c>
      <c r="D28" s="349">
        <f>County!CG23</f>
        <v>91</v>
      </c>
      <c r="E28" s="349">
        <f>County!EX23</f>
        <v>140</v>
      </c>
      <c r="F28" s="349">
        <f>County!EY23</f>
        <v>229</v>
      </c>
      <c r="G28" s="486">
        <f>F28/('Table 1'!D27/5000)</f>
        <v>3.1434626957457557</v>
      </c>
      <c r="H28" s="91">
        <f>County!EZ23</f>
        <v>428996</v>
      </c>
      <c r="I28" s="617">
        <f>County!FB23</f>
        <v>0</v>
      </c>
      <c r="J28" s="618">
        <f>County!FA23</f>
        <v>2887504</v>
      </c>
    </row>
    <row r="29" spans="1:10" x14ac:dyDescent="0.25">
      <c r="A29" s="90" t="s">
        <v>509</v>
      </c>
      <c r="B29" s="90" t="s">
        <v>1671</v>
      </c>
      <c r="C29" s="94">
        <f>County!DP24</f>
        <v>0</v>
      </c>
      <c r="D29" s="349">
        <f>County!CG24</f>
        <v>66</v>
      </c>
      <c r="E29" s="349">
        <f>County!EX24</f>
        <v>19</v>
      </c>
      <c r="F29" s="349">
        <f>County!EY24</f>
        <v>35</v>
      </c>
      <c r="G29" s="486">
        <f>F29/('Table 1'!D28/5000)</f>
        <v>2.7678924476077502</v>
      </c>
      <c r="H29" s="91">
        <f>County!EZ24</f>
        <v>28914</v>
      </c>
      <c r="I29" s="617">
        <f>County!FB24</f>
        <v>3210</v>
      </c>
      <c r="J29" s="618">
        <f>County!FA24</f>
        <v>13905</v>
      </c>
    </row>
    <row r="30" spans="1:10" x14ac:dyDescent="0.25">
      <c r="A30" s="90" t="s">
        <v>524</v>
      </c>
      <c r="B30" s="90" t="s">
        <v>539</v>
      </c>
      <c r="C30" s="94">
        <f>County!DP25</f>
        <v>0</v>
      </c>
      <c r="D30" s="349">
        <f>County!CG25</f>
        <v>73</v>
      </c>
      <c r="E30" s="349">
        <f>County!EX25</f>
        <v>62</v>
      </c>
      <c r="F30" s="349">
        <f>County!EY25</f>
        <v>69</v>
      </c>
      <c r="G30" s="486">
        <f>F30/('Table 1'!D29/5000)</f>
        <v>1.6371271976653143</v>
      </c>
      <c r="H30" s="91">
        <f>County!EZ25</f>
        <v>109984</v>
      </c>
      <c r="I30" s="617">
        <f>County!FB25</f>
        <v>58578</v>
      </c>
      <c r="J30" s="618">
        <f>County!FA25</f>
        <v>258735</v>
      </c>
    </row>
    <row r="31" spans="1:10" x14ac:dyDescent="0.25">
      <c r="A31" s="90" t="s">
        <v>555</v>
      </c>
      <c r="B31" s="90" t="s">
        <v>1672</v>
      </c>
      <c r="C31" s="94">
        <f>County!DP26</f>
        <v>0</v>
      </c>
      <c r="D31" s="349">
        <f>County!CG26</f>
        <v>68</v>
      </c>
      <c r="E31" s="349">
        <f>County!EX26</f>
        <v>22</v>
      </c>
      <c r="F31" s="349">
        <f>County!EY26</f>
        <v>46</v>
      </c>
      <c r="G31" s="486">
        <f>F31/('Table 1'!D30/5000)</f>
        <v>3.9584193859286798</v>
      </c>
      <c r="H31" s="91">
        <f>County!EZ26</f>
        <v>54830</v>
      </c>
      <c r="I31" s="617">
        <f>County!FB26</f>
        <v>0</v>
      </c>
      <c r="J31" s="618">
        <f>County!FA26</f>
        <v>0</v>
      </c>
    </row>
    <row r="32" spans="1:10" x14ac:dyDescent="0.25">
      <c r="A32" s="90" t="s">
        <v>572</v>
      </c>
      <c r="B32" s="90" t="s">
        <v>1673</v>
      </c>
      <c r="C32" s="94">
        <f>County!DP27</f>
        <v>4875</v>
      </c>
      <c r="D32" s="349">
        <f>County!CG27</f>
        <v>77</v>
      </c>
      <c r="E32" s="349">
        <f>County!EX27</f>
        <v>107</v>
      </c>
      <c r="F32" s="349">
        <f>County!EY27</f>
        <v>247</v>
      </c>
      <c r="G32" s="486">
        <f>F32/('Table 1'!D31/5000)</f>
        <v>3.0590432501653368</v>
      </c>
      <c r="H32" s="91">
        <f>County!EZ27</f>
        <v>452172</v>
      </c>
      <c r="I32" s="617">
        <f>County!FB27</f>
        <v>0</v>
      </c>
      <c r="J32" s="618">
        <f>County!FA27</f>
        <v>1023491</v>
      </c>
    </row>
    <row r="33" spans="1:10" x14ac:dyDescent="0.25">
      <c r="A33" s="90" t="s">
        <v>602</v>
      </c>
      <c r="B33" s="90" t="s">
        <v>1674</v>
      </c>
      <c r="C33" s="94">
        <f>County!DP28</f>
        <v>0</v>
      </c>
      <c r="D33" s="349">
        <f>County!CG28</f>
        <v>64</v>
      </c>
      <c r="E33" s="349">
        <f>County!EX28</f>
        <v>15</v>
      </c>
      <c r="F33" s="349">
        <f>County!EY28</f>
        <v>59</v>
      </c>
      <c r="G33" s="486">
        <f>F33/('Table 1'!D32/5000)</f>
        <v>7.8046457484522991</v>
      </c>
      <c r="H33" s="91">
        <f>County!EZ28</f>
        <v>36801</v>
      </c>
      <c r="I33" s="617">
        <f>County!FB28</f>
        <v>0</v>
      </c>
      <c r="J33" s="618">
        <f>County!FA28</f>
        <v>3871</v>
      </c>
    </row>
    <row r="34" spans="1:10" x14ac:dyDescent="0.25">
      <c r="A34" s="90" t="s">
        <v>618</v>
      </c>
      <c r="B34" s="90" t="s">
        <v>1675</v>
      </c>
      <c r="C34" s="94">
        <f>County!DP29</f>
        <v>344</v>
      </c>
      <c r="D34" s="349">
        <f>County!CG29</f>
        <v>63</v>
      </c>
      <c r="E34" s="349">
        <f>County!EX29</f>
        <v>29</v>
      </c>
      <c r="F34" s="349">
        <f>County!EY29</f>
        <v>94</v>
      </c>
      <c r="G34" s="486">
        <f>F34/('Table 1'!D33/5000)</f>
        <v>3.7381690924998012</v>
      </c>
      <c r="H34" s="91">
        <f>County!EZ29</f>
        <v>39696</v>
      </c>
      <c r="I34" s="617">
        <f>County!FB29</f>
        <v>0</v>
      </c>
      <c r="J34" s="618">
        <f>County!FA29</f>
        <v>12171</v>
      </c>
    </row>
    <row r="35" spans="1:10" x14ac:dyDescent="0.25">
      <c r="A35" s="90" t="s">
        <v>643</v>
      </c>
      <c r="B35" s="90" t="s">
        <v>1676</v>
      </c>
      <c r="C35" s="94">
        <f>County!DP30</f>
        <v>0</v>
      </c>
      <c r="D35" s="349">
        <f>County!CG30</f>
        <v>74</v>
      </c>
      <c r="E35" s="349">
        <f>County!EX30</f>
        <v>28</v>
      </c>
      <c r="F35" s="349">
        <f>County!EY30</f>
        <v>38</v>
      </c>
      <c r="G35" s="486">
        <f>F35/('Table 1'!D34/5000)</f>
        <v>3.1712650009179977</v>
      </c>
      <c r="H35" s="91">
        <f>County!EZ30</f>
        <v>32925</v>
      </c>
      <c r="I35" s="617">
        <f>County!FB30</f>
        <v>4453</v>
      </c>
      <c r="J35" s="618">
        <f>County!FA30</f>
        <v>140236</v>
      </c>
    </row>
    <row r="36" spans="1:10" x14ac:dyDescent="0.25">
      <c r="A36" s="90" t="s">
        <v>655</v>
      </c>
      <c r="B36" s="90" t="s">
        <v>1677</v>
      </c>
      <c r="C36" s="94">
        <f>County!DP31</f>
        <v>314</v>
      </c>
      <c r="D36" s="349">
        <f>County!CG31</f>
        <v>72</v>
      </c>
      <c r="E36" s="349">
        <f>County!EX31</f>
        <v>52</v>
      </c>
      <c r="F36" s="349">
        <f>County!EY31</f>
        <v>77</v>
      </c>
      <c r="G36" s="486">
        <f>F36/('Table 1'!D35/5000)</f>
        <v>3.4716899465269573</v>
      </c>
      <c r="H36" s="91">
        <f>County!EZ31</f>
        <v>72904</v>
      </c>
      <c r="I36" s="617">
        <f>County!FB31</f>
        <v>20770</v>
      </c>
      <c r="J36" s="618">
        <f>County!FA31</f>
        <v>200832</v>
      </c>
    </row>
    <row r="37" spans="1:10" x14ac:dyDescent="0.25">
      <c r="A37" s="90" t="s">
        <v>697</v>
      </c>
      <c r="B37" s="90" t="s">
        <v>1678</v>
      </c>
      <c r="C37" s="94">
        <f>County!DP32</f>
        <v>0</v>
      </c>
      <c r="D37" s="349">
        <f>County!CG32</f>
        <v>74</v>
      </c>
      <c r="E37" s="349">
        <f>County!EX32</f>
        <v>30</v>
      </c>
      <c r="F37" s="349">
        <f>County!EY32</f>
        <v>64</v>
      </c>
      <c r="G37" s="486">
        <f>F37/('Table 1'!D36/5000)</f>
        <v>2.4471192817704908</v>
      </c>
      <c r="H37" s="91">
        <f>County!EZ32</f>
        <v>75900</v>
      </c>
      <c r="I37" s="617">
        <f>County!FB32</f>
        <v>44070</v>
      </c>
      <c r="J37" s="618">
        <f>County!FA32</f>
        <v>0</v>
      </c>
    </row>
    <row r="38" spans="1:10" x14ac:dyDescent="0.25">
      <c r="A38" s="90" t="s">
        <v>951</v>
      </c>
      <c r="B38" s="90" t="s">
        <v>1679</v>
      </c>
      <c r="C38" s="94">
        <f>County!DP33</f>
        <v>0</v>
      </c>
      <c r="D38" s="349">
        <f>County!CG33</f>
        <v>63</v>
      </c>
      <c r="E38" s="349">
        <f>County!EX33</f>
        <v>34</v>
      </c>
      <c r="F38" s="349">
        <f>County!EY33</f>
        <v>58</v>
      </c>
      <c r="G38" s="486">
        <f>F38/('Table 1'!D37/5000)</f>
        <v>1.6106815960188394</v>
      </c>
      <c r="H38" s="91">
        <f>County!EZ33</f>
        <v>81616</v>
      </c>
      <c r="I38" s="617">
        <f>County!FB33</f>
        <v>29348</v>
      </c>
      <c r="J38" s="618">
        <f>County!FA33</f>
        <v>49453</v>
      </c>
    </row>
    <row r="39" spans="1:10" x14ac:dyDescent="0.25">
      <c r="A39" s="90" t="s">
        <v>724</v>
      </c>
      <c r="B39" s="90" t="s">
        <v>1680</v>
      </c>
      <c r="C39" s="94">
        <f>County!DP34</f>
        <v>0</v>
      </c>
      <c r="D39" s="349">
        <f>County!CG34</f>
        <v>63</v>
      </c>
      <c r="E39" s="349">
        <f>County!EX34</f>
        <v>13</v>
      </c>
      <c r="F39" s="349">
        <f>County!EY34</f>
        <v>25</v>
      </c>
      <c r="G39" s="486">
        <f>F39/('Table 1'!D38/5000)</f>
        <v>2.1117005101868429</v>
      </c>
      <c r="H39" s="91">
        <f>County!EZ34</f>
        <v>28694</v>
      </c>
      <c r="I39" s="617">
        <f>County!FB34</f>
        <v>5113</v>
      </c>
      <c r="J39" s="618">
        <f>County!FA34</f>
        <v>18437</v>
      </c>
    </row>
    <row r="40" spans="1:10" x14ac:dyDescent="0.25">
      <c r="A40" s="90" t="s">
        <v>737</v>
      </c>
      <c r="B40" s="90" t="s">
        <v>1681</v>
      </c>
      <c r="C40" s="94">
        <f>County!DP35</f>
        <v>0</v>
      </c>
      <c r="D40" s="349">
        <f>County!CG35</f>
        <v>64</v>
      </c>
      <c r="E40" s="349">
        <f>County!EX35</f>
        <v>27</v>
      </c>
      <c r="F40" s="349">
        <f>County!EY35</f>
        <v>46</v>
      </c>
      <c r="G40" s="486">
        <f>F40/('Table 1'!D39/5000)</f>
        <v>2.8677589087553925</v>
      </c>
      <c r="H40" s="91">
        <f>County!EZ35</f>
        <v>42602</v>
      </c>
      <c r="I40" s="617">
        <f>County!FB35</f>
        <v>5744</v>
      </c>
      <c r="J40" s="618">
        <f>County!FA35</f>
        <v>33133</v>
      </c>
    </row>
    <row r="41" spans="1:10" x14ac:dyDescent="0.25">
      <c r="A41" s="90" t="s">
        <v>754</v>
      </c>
      <c r="B41" s="90" t="s">
        <v>1682</v>
      </c>
      <c r="C41" s="94">
        <f>County!DP36</f>
        <v>642</v>
      </c>
      <c r="D41" s="349">
        <f>County!CG36</f>
        <v>64</v>
      </c>
      <c r="E41" s="349">
        <f>County!EX36</f>
        <v>14</v>
      </c>
      <c r="F41" s="349">
        <f>County!EY36</f>
        <v>52</v>
      </c>
      <c r="G41" s="486">
        <f>F41/('Table 1'!D40/5000)</f>
        <v>12.045959970348408</v>
      </c>
      <c r="H41" s="91">
        <f>County!EZ36</f>
        <v>15853</v>
      </c>
      <c r="I41" s="617">
        <f>County!FB36</f>
        <v>10790</v>
      </c>
      <c r="J41" s="618">
        <f>County!FA36</f>
        <v>24404</v>
      </c>
    </row>
    <row r="42" spans="1:10" x14ac:dyDescent="0.25">
      <c r="A42" s="90" t="s">
        <v>767</v>
      </c>
      <c r="B42" s="90" t="s">
        <v>1683</v>
      </c>
      <c r="C42" s="94">
        <f>County!DP37</f>
        <v>0</v>
      </c>
      <c r="D42" s="349">
        <f>County!CG37</f>
        <v>65</v>
      </c>
      <c r="E42" s="349">
        <f>County!EX37</f>
        <v>15</v>
      </c>
      <c r="F42" s="349">
        <f>County!EY37</f>
        <v>38</v>
      </c>
      <c r="G42" s="486">
        <f>F42/('Table 1'!D41/5000)</f>
        <v>4.1924095322153576</v>
      </c>
      <c r="H42" s="91">
        <f>County!EZ37</f>
        <v>17662</v>
      </c>
      <c r="I42" s="617">
        <f>County!FB37</f>
        <v>6632</v>
      </c>
      <c r="J42" s="618">
        <f>County!FA37</f>
        <v>141823</v>
      </c>
    </row>
    <row r="43" spans="1:10" x14ac:dyDescent="0.25">
      <c r="A43" s="90" t="s">
        <v>264</v>
      </c>
      <c r="B43" s="90" t="s">
        <v>1684</v>
      </c>
      <c r="C43" s="94">
        <f>County!DP38</f>
        <v>911</v>
      </c>
      <c r="D43" s="349">
        <f>County!CG38</f>
        <v>87</v>
      </c>
      <c r="E43" s="349">
        <f>County!EX38</f>
        <v>423</v>
      </c>
      <c r="F43" s="349">
        <f>County!EY38</f>
        <v>929</v>
      </c>
      <c r="G43" s="486">
        <f>F43/('Table 1'!D42/5000)</f>
        <v>4.5844893253941228</v>
      </c>
      <c r="H43" s="91">
        <f>County!EZ38</f>
        <v>802615</v>
      </c>
      <c r="I43" s="617">
        <f>County!FB38</f>
        <v>392660</v>
      </c>
      <c r="J43" s="618">
        <f>County!FA38</f>
        <v>22991002</v>
      </c>
    </row>
    <row r="44" spans="1:10" x14ac:dyDescent="0.25">
      <c r="A44" s="90" t="s">
        <v>589</v>
      </c>
      <c r="B44" s="90" t="s">
        <v>1685</v>
      </c>
      <c r="C44" s="94">
        <f>County!DP39</f>
        <v>8895</v>
      </c>
      <c r="D44" s="349">
        <f>County!CG39</f>
        <v>66</v>
      </c>
      <c r="E44" s="349">
        <f>County!EX39</f>
        <v>31</v>
      </c>
      <c r="F44" s="349">
        <f>County!EY39</f>
        <v>99</v>
      </c>
      <c r="G44" s="486">
        <f>F44/('Table 1'!D43/5000)</f>
        <v>5.5497628737681213</v>
      </c>
      <c r="H44" s="91">
        <f>County!EZ39</f>
        <v>115917</v>
      </c>
      <c r="I44" s="617">
        <f>County!FB39</f>
        <v>47777</v>
      </c>
      <c r="J44" s="618">
        <f>County!FA39</f>
        <v>67328</v>
      </c>
    </row>
    <row r="45" spans="1:10" x14ac:dyDescent="0.25">
      <c r="A45" s="90" t="s">
        <v>827</v>
      </c>
      <c r="B45" s="90" t="s">
        <v>1686</v>
      </c>
      <c r="C45" s="94">
        <f>County!DP40</f>
        <v>924</v>
      </c>
      <c r="D45" s="349">
        <f>County!CG40</f>
        <v>114</v>
      </c>
      <c r="E45" s="349">
        <f>County!EX40</f>
        <v>80</v>
      </c>
      <c r="F45" s="349">
        <f>County!EY40</f>
        <v>112</v>
      </c>
      <c r="G45" s="486">
        <f>F45/('Table 1'!D44/5000)</f>
        <v>2.5811804291212463</v>
      </c>
      <c r="H45" s="91">
        <f>County!EZ40</f>
        <v>138437</v>
      </c>
      <c r="I45" s="617">
        <f>County!FB40</f>
        <v>0</v>
      </c>
      <c r="J45" s="618">
        <f>County!FA40</f>
        <v>490166</v>
      </c>
    </row>
    <row r="46" spans="1:10" x14ac:dyDescent="0.25">
      <c r="A46" s="90" t="s">
        <v>863</v>
      </c>
      <c r="B46" s="90" t="s">
        <v>1687</v>
      </c>
      <c r="C46" s="94">
        <f>County!DP41</f>
        <v>38</v>
      </c>
      <c r="D46" s="349">
        <f>County!CG41</f>
        <v>72</v>
      </c>
      <c r="E46" s="349">
        <f>County!EX41</f>
        <v>43</v>
      </c>
      <c r="F46" s="349">
        <f>County!EY41</f>
        <v>118</v>
      </c>
      <c r="G46" s="486">
        <f>F46/('Table 1'!D45/5000)</f>
        <v>3.0537670027535664</v>
      </c>
      <c r="H46" s="91">
        <f>County!EZ41</f>
        <v>81121</v>
      </c>
      <c r="I46" s="617">
        <f>County!FB41</f>
        <v>0</v>
      </c>
      <c r="J46" s="618">
        <f>County!FA41</f>
        <v>0</v>
      </c>
    </row>
    <row r="47" spans="1:10" x14ac:dyDescent="0.25">
      <c r="A47" s="90" t="s">
        <v>876</v>
      </c>
      <c r="B47" s="90" t="s">
        <v>891</v>
      </c>
      <c r="C47" s="94">
        <f>County!DP42</f>
        <v>226</v>
      </c>
      <c r="D47" s="349">
        <f>County!CG42</f>
        <v>69</v>
      </c>
      <c r="E47" s="349">
        <f>County!EX42</f>
        <v>32</v>
      </c>
      <c r="F47" s="349">
        <f>County!EY42</f>
        <v>42</v>
      </c>
      <c r="G47" s="486">
        <f>F47/('Table 1'!D46/5000)</f>
        <v>2.6191070092292339</v>
      </c>
      <c r="H47" s="91">
        <f>County!EZ42</f>
        <v>38849</v>
      </c>
      <c r="I47" s="617">
        <f>County!FB42</f>
        <v>38846</v>
      </c>
      <c r="J47" s="618">
        <f>County!FA42</f>
        <v>221894</v>
      </c>
    </row>
    <row r="48" spans="1:10" x14ac:dyDescent="0.25">
      <c r="A48" s="90" t="s">
        <v>893</v>
      </c>
      <c r="B48" s="90" t="s">
        <v>1688</v>
      </c>
      <c r="C48" s="94">
        <f>County!DP43</f>
        <v>46</v>
      </c>
      <c r="D48" s="349">
        <f>County!CG43</f>
        <v>67</v>
      </c>
      <c r="E48" s="349">
        <f>County!EX43</f>
        <v>21</v>
      </c>
      <c r="F48" s="349">
        <f>County!EY43</f>
        <v>26</v>
      </c>
      <c r="G48" s="486">
        <f>F48/('Table 1'!D47/5000)</f>
        <v>2.299541860506253</v>
      </c>
      <c r="H48" s="91">
        <f>County!EZ43</f>
        <v>14143</v>
      </c>
      <c r="I48" s="617">
        <f>County!FB43</f>
        <v>0</v>
      </c>
      <c r="J48" s="618">
        <f>County!FA43</f>
        <v>215638</v>
      </c>
    </row>
    <row r="49" spans="1:10" x14ac:dyDescent="0.25">
      <c r="A49" s="90" t="s">
        <v>906</v>
      </c>
      <c r="B49" s="90" t="s">
        <v>1689</v>
      </c>
      <c r="C49" s="94">
        <f>County!DP44</f>
        <v>0</v>
      </c>
      <c r="D49" s="349">
        <f>County!CG44</f>
        <v>68</v>
      </c>
      <c r="E49" s="349">
        <f>County!EX44</f>
        <v>10</v>
      </c>
      <c r="F49" s="349">
        <f>County!EY44</f>
        <v>13</v>
      </c>
      <c r="G49" s="486">
        <f>F49/('Table 1'!D48/5000)</f>
        <v>1.6554183114733223</v>
      </c>
      <c r="H49" s="91">
        <f>County!EZ44</f>
        <v>18421</v>
      </c>
      <c r="I49" s="617">
        <f>County!FB44</f>
        <v>5605</v>
      </c>
      <c r="J49" s="618">
        <f>County!FA44</f>
        <v>13914</v>
      </c>
    </row>
    <row r="50" spans="1:10" x14ac:dyDescent="0.25">
      <c r="A50" s="90" t="s">
        <v>1100</v>
      </c>
      <c r="B50" s="90" t="s">
        <v>1690</v>
      </c>
      <c r="C50" s="94">
        <f>County!DP45</f>
        <v>0</v>
      </c>
      <c r="D50" s="349">
        <f>County!CG45</f>
        <v>74</v>
      </c>
      <c r="E50" s="349">
        <f>County!EX45</f>
        <v>43</v>
      </c>
      <c r="F50" s="349">
        <f>County!EY45</f>
        <v>133</v>
      </c>
      <c r="G50" s="486">
        <f>F50/('Table 1'!D49/5000)</f>
        <v>3.9184491190854986</v>
      </c>
      <c r="H50" s="91">
        <f>County!EZ45</f>
        <v>145488</v>
      </c>
      <c r="I50" s="617">
        <f>County!FB45</f>
        <v>47251</v>
      </c>
      <c r="J50" s="618">
        <f>County!FA45</f>
        <v>292794</v>
      </c>
    </row>
    <row r="51" spans="1:10" x14ac:dyDescent="0.25">
      <c r="A51" s="90" t="s">
        <v>937</v>
      </c>
      <c r="B51" s="90" t="s">
        <v>1691</v>
      </c>
      <c r="C51" s="94">
        <f>County!DP46</f>
        <v>68</v>
      </c>
      <c r="D51" s="349">
        <f>County!CG46</f>
        <v>64</v>
      </c>
      <c r="E51" s="349">
        <f>County!EX46</f>
        <v>18</v>
      </c>
      <c r="F51" s="349">
        <f>County!EY46</f>
        <v>42</v>
      </c>
      <c r="G51" s="486">
        <f>F51/('Table 1'!D50/5000)</f>
        <v>10.125361620057859</v>
      </c>
      <c r="H51" s="91">
        <f>County!EZ46</f>
        <v>24255</v>
      </c>
      <c r="I51" s="617">
        <f>County!FB46</f>
        <v>0</v>
      </c>
      <c r="J51" s="618">
        <f>County!FA46</f>
        <v>72281</v>
      </c>
    </row>
    <row r="52" spans="1:10" x14ac:dyDescent="0.25">
      <c r="A52" s="90" t="s">
        <v>964</v>
      </c>
      <c r="B52" s="90" t="s">
        <v>1692</v>
      </c>
      <c r="C52" s="94">
        <f>County!DP47</f>
        <v>0</v>
      </c>
      <c r="D52" s="349">
        <f>County!CG47</f>
        <v>75</v>
      </c>
      <c r="E52" s="349">
        <f>County!EX47</f>
        <v>58</v>
      </c>
      <c r="F52" s="349">
        <f>County!EY47</f>
        <v>157</v>
      </c>
      <c r="G52" s="486">
        <f>F52/('Table 1'!D51/5000)</f>
        <v>5.4864794973406301</v>
      </c>
      <c r="H52" s="91">
        <f>County!EZ47</f>
        <v>106463</v>
      </c>
      <c r="I52" s="617">
        <f>County!FB47</f>
        <v>22651</v>
      </c>
      <c r="J52" s="618">
        <f>County!FA47</f>
        <v>155297</v>
      </c>
    </row>
    <row r="53" spans="1:10" x14ac:dyDescent="0.25">
      <c r="A53" s="90" t="s">
        <v>993</v>
      </c>
      <c r="B53" s="90" t="s">
        <v>1693</v>
      </c>
      <c r="C53" s="94">
        <f>County!DP48</f>
        <v>0</v>
      </c>
      <c r="D53" s="349">
        <f>County!CG48</f>
        <v>64</v>
      </c>
      <c r="E53" s="349">
        <f>County!EX48</f>
        <v>19</v>
      </c>
      <c r="F53" s="349">
        <f>County!EY48</f>
        <v>55</v>
      </c>
      <c r="G53" s="486">
        <f>F53/('Table 1'!D52/5000)</f>
        <v>2.0588917921342849</v>
      </c>
      <c r="H53" s="91">
        <f>County!EZ48</f>
        <v>59422</v>
      </c>
      <c r="I53" s="617">
        <f>County!FB48</f>
        <v>6448</v>
      </c>
      <c r="J53" s="618">
        <f>County!FA48</f>
        <v>1013</v>
      </c>
    </row>
    <row r="54" spans="1:10" x14ac:dyDescent="0.25">
      <c r="A54" s="90" t="s">
        <v>1005</v>
      </c>
      <c r="B54" s="90" t="s">
        <v>1694</v>
      </c>
      <c r="C54" s="94">
        <f>County!DP49</f>
        <v>1284</v>
      </c>
      <c r="D54" s="349">
        <f>County!CG49</f>
        <v>65</v>
      </c>
      <c r="E54" s="349">
        <f>County!EX49</f>
        <v>39</v>
      </c>
      <c r="F54" s="349">
        <f>County!EY49</f>
        <v>138</v>
      </c>
      <c r="G54" s="486">
        <f>F54/('Table 1'!D53/5000)</f>
        <v>7.4559934300811506</v>
      </c>
      <c r="H54" s="91">
        <f>County!EZ49</f>
        <v>88369</v>
      </c>
      <c r="I54" s="617">
        <f>County!FB49</f>
        <v>0</v>
      </c>
      <c r="J54" s="618">
        <f>County!FA49</f>
        <v>0</v>
      </c>
    </row>
    <row r="55" spans="1:10" x14ac:dyDescent="0.25">
      <c r="A55" s="90" t="s">
        <v>1023</v>
      </c>
      <c r="B55" s="90" t="s">
        <v>1695</v>
      </c>
      <c r="C55" s="94">
        <f>County!DP50</f>
        <v>36</v>
      </c>
      <c r="D55" s="349">
        <f>County!CG50</f>
        <v>69</v>
      </c>
      <c r="E55" s="349">
        <f>County!EX50</f>
        <v>50</v>
      </c>
      <c r="F55" s="349">
        <f>County!EY50</f>
        <v>97</v>
      </c>
      <c r="G55" s="486">
        <f>F55/('Table 1'!D54/5000)</f>
        <v>3.4965034965034962</v>
      </c>
      <c r="H55" s="91">
        <f>County!EZ50</f>
        <v>80993</v>
      </c>
      <c r="I55" s="617">
        <f>County!FB50</f>
        <v>35045</v>
      </c>
      <c r="J55" s="618">
        <f>County!FA50</f>
        <v>297552</v>
      </c>
    </row>
    <row r="56" spans="1:10" x14ac:dyDescent="0.25">
      <c r="A56" s="90" t="s">
        <v>1042</v>
      </c>
      <c r="B56" s="90" t="s">
        <v>1696</v>
      </c>
      <c r="C56" s="94">
        <f>County!DP51</f>
        <v>332</v>
      </c>
      <c r="D56" s="349">
        <f>County!CG51</f>
        <v>66</v>
      </c>
      <c r="E56" s="349">
        <f>County!EX51</f>
        <v>19</v>
      </c>
      <c r="F56" s="349">
        <f>County!EY51</f>
        <v>35</v>
      </c>
      <c r="G56" s="486">
        <f>F56/('Table 1'!D55/5000)</f>
        <v>2.5885276454752537</v>
      </c>
      <c r="H56" s="91">
        <f>County!EZ51</f>
        <v>26416</v>
      </c>
      <c r="I56" s="617">
        <f>County!FB51</f>
        <v>17010</v>
      </c>
      <c r="J56" s="618">
        <f>County!FA51</f>
        <v>49628</v>
      </c>
    </row>
    <row r="57" spans="1:10" x14ac:dyDescent="0.25">
      <c r="A57" s="90" t="s">
        <v>1053</v>
      </c>
      <c r="B57" s="90" t="s">
        <v>1697</v>
      </c>
      <c r="C57" s="94">
        <f>County!DP52</f>
        <v>0</v>
      </c>
      <c r="D57" s="349">
        <f>County!CG52</f>
        <v>67</v>
      </c>
      <c r="E57" s="349">
        <f>County!EX52</f>
        <v>16</v>
      </c>
      <c r="F57" s="349">
        <f>County!EY52</f>
        <v>27</v>
      </c>
      <c r="G57" s="486">
        <f>F57/('Table 1'!D56/5000)</f>
        <v>2.096338395602348</v>
      </c>
      <c r="H57" s="91">
        <f>County!EZ52</f>
        <v>50286</v>
      </c>
      <c r="I57" s="617">
        <f>County!FB52</f>
        <v>0</v>
      </c>
      <c r="J57" s="618">
        <f>County!FA52</f>
        <v>0</v>
      </c>
    </row>
    <row r="58" spans="1:10" x14ac:dyDescent="0.25">
      <c r="A58" s="90" t="s">
        <v>1086</v>
      </c>
      <c r="B58" s="90" t="s">
        <v>1698</v>
      </c>
      <c r="C58" s="94">
        <f>County!DP53</f>
        <v>0</v>
      </c>
      <c r="D58" s="349">
        <f>County!CG53</f>
        <v>64</v>
      </c>
      <c r="E58" s="349">
        <f>County!EX53</f>
        <v>9</v>
      </c>
      <c r="F58" s="349">
        <f>County!EY53</f>
        <v>13</v>
      </c>
      <c r="G58" s="486">
        <f>F58/('Table 1'!D57/5000)</f>
        <v>1.8026512840423763</v>
      </c>
      <c r="H58" s="91">
        <f>County!EZ53</f>
        <v>17932</v>
      </c>
      <c r="I58" s="617">
        <f>County!FB53</f>
        <v>7488</v>
      </c>
      <c r="J58" s="618">
        <f>County!FA53</f>
        <v>0</v>
      </c>
    </row>
    <row r="59" spans="1:10" x14ac:dyDescent="0.25">
      <c r="A59" s="90" t="s">
        <v>1132</v>
      </c>
      <c r="B59" s="90" t="s">
        <v>1699</v>
      </c>
      <c r="C59" s="94">
        <f>County!DP54</f>
        <v>157</v>
      </c>
      <c r="D59" s="349">
        <f>County!CG54</f>
        <v>65</v>
      </c>
      <c r="E59" s="349">
        <f>County!EX54</f>
        <v>20</v>
      </c>
      <c r="F59" s="349">
        <f>County!EY54</f>
        <v>42</v>
      </c>
      <c r="G59" s="486">
        <f>F59/('Table 1'!D58/5000)</f>
        <v>3.4394654088050314</v>
      </c>
      <c r="H59" s="91">
        <f>County!EZ54</f>
        <v>21760</v>
      </c>
      <c r="I59" s="617">
        <f>County!FB54</f>
        <v>0</v>
      </c>
      <c r="J59" s="618">
        <f>County!FA54</f>
        <v>40506</v>
      </c>
    </row>
    <row r="60" spans="1:10" x14ac:dyDescent="0.25">
      <c r="A60" s="90" t="s">
        <v>1145</v>
      </c>
      <c r="B60" s="90" t="s">
        <v>1700</v>
      </c>
      <c r="C60" s="94">
        <f>County!DP55</f>
        <v>169</v>
      </c>
      <c r="D60" s="349">
        <f>County!CG55</f>
        <v>67</v>
      </c>
      <c r="E60" s="349">
        <f>County!EX55</f>
        <v>41</v>
      </c>
      <c r="F60" s="349">
        <f>County!EY55</f>
        <v>49</v>
      </c>
      <c r="G60" s="486">
        <f>F60/('Table 1'!D59/5000)</f>
        <v>7.3291851142754574</v>
      </c>
      <c r="H60" s="91">
        <f>County!EZ55</f>
        <v>31445</v>
      </c>
      <c r="I60" s="617">
        <f>County!FB55</f>
        <v>26153</v>
      </c>
      <c r="J60" s="618">
        <f>County!FA55</f>
        <v>99751</v>
      </c>
    </row>
    <row r="61" spans="1:10" x14ac:dyDescent="0.25">
      <c r="A61" s="90" t="s">
        <v>1160</v>
      </c>
      <c r="B61" s="90" t="s">
        <v>1701</v>
      </c>
      <c r="C61" s="94">
        <f>County!DP56</f>
        <v>0</v>
      </c>
      <c r="D61" s="349">
        <f>County!CG56</f>
        <v>76</v>
      </c>
      <c r="E61" s="349">
        <f>County!EX56</f>
        <v>75</v>
      </c>
      <c r="F61" s="349">
        <f>County!EY56</f>
        <v>156</v>
      </c>
      <c r="G61" s="486">
        <f>F61/('Table 1'!D60/5000)</f>
        <v>3.6122315718301512</v>
      </c>
      <c r="H61" s="91">
        <f>County!EZ56</f>
        <v>79830</v>
      </c>
      <c r="I61" s="617">
        <f>County!FB56</f>
        <v>0</v>
      </c>
      <c r="J61" s="618">
        <f>County!FA56</f>
        <v>335793</v>
      </c>
    </row>
    <row r="62" spans="1:10" x14ac:dyDescent="0.25">
      <c r="A62" s="90" t="s">
        <v>132</v>
      </c>
      <c r="B62" s="90" t="s">
        <v>1702</v>
      </c>
      <c r="C62" s="94">
        <f>County!DP57</f>
        <v>0</v>
      </c>
      <c r="D62" s="349">
        <f>County!CG57</f>
        <v>70</v>
      </c>
      <c r="E62" s="349">
        <f>County!EX57</f>
        <v>21</v>
      </c>
      <c r="F62" s="349">
        <f>County!EY57</f>
        <v>45</v>
      </c>
      <c r="G62" s="486">
        <f>F62/('Table 1'!D61/5000)</f>
        <v>4.9914590589435859</v>
      </c>
      <c r="H62" s="91">
        <f>County!EZ57</f>
        <v>42178</v>
      </c>
      <c r="I62" s="617">
        <f>County!FB57</f>
        <v>0</v>
      </c>
      <c r="J62" s="618">
        <f>County!FA57</f>
        <v>10532</v>
      </c>
    </row>
    <row r="63" spans="1:10" x14ac:dyDescent="0.25">
      <c r="A63" s="90" t="s">
        <v>1175</v>
      </c>
      <c r="B63" s="90" t="s">
        <v>1703</v>
      </c>
      <c r="C63" s="94">
        <f>County!DP58</f>
        <v>0</v>
      </c>
      <c r="D63" s="349">
        <f>County!CG58</f>
        <v>66</v>
      </c>
      <c r="E63" s="349">
        <f>County!EX58</f>
        <v>330</v>
      </c>
      <c r="F63" s="349">
        <f>County!EY58</f>
        <v>627</v>
      </c>
      <c r="G63" s="486">
        <f>F63/('Table 1'!D62/5000)</f>
        <v>3.1817397570307819</v>
      </c>
      <c r="H63" s="91">
        <f>County!EZ58</f>
        <v>755937</v>
      </c>
      <c r="I63" s="617">
        <f>County!FB58</f>
        <v>0</v>
      </c>
      <c r="J63" s="618">
        <f>County!FA58</f>
        <v>3668139</v>
      </c>
    </row>
    <row r="64" spans="1:10" x14ac:dyDescent="0.25">
      <c r="A64" s="90" t="s">
        <v>1190</v>
      </c>
      <c r="B64" s="90" t="s">
        <v>1704</v>
      </c>
      <c r="C64" s="94">
        <f>County!DP59</f>
        <v>215</v>
      </c>
      <c r="D64" s="349">
        <f>County!CG59</f>
        <v>63</v>
      </c>
      <c r="E64" s="349">
        <f>County!EX59</f>
        <v>19</v>
      </c>
      <c r="F64" s="349">
        <f>County!EY59</f>
        <v>27</v>
      </c>
      <c r="G64" s="486">
        <f>F64/('Table 1'!D63/5000)</f>
        <v>6.5808715998830065</v>
      </c>
      <c r="H64" s="91">
        <f>County!EZ59</f>
        <v>20834</v>
      </c>
      <c r="I64" s="617">
        <f>County!FB59</f>
        <v>0</v>
      </c>
      <c r="J64" s="618">
        <f>County!FA59</f>
        <v>105344</v>
      </c>
    </row>
    <row r="65" spans="1:10" x14ac:dyDescent="0.25">
      <c r="A65" s="90" t="s">
        <v>1203</v>
      </c>
      <c r="B65" s="90" t="s">
        <v>1705</v>
      </c>
      <c r="C65" s="94">
        <f>County!DP60</f>
        <v>672</v>
      </c>
      <c r="D65" s="349">
        <f>County!CG60</f>
        <v>75</v>
      </c>
      <c r="E65" s="349">
        <f>County!EX60</f>
        <v>54</v>
      </c>
      <c r="F65" s="349">
        <f>County!EY60</f>
        <v>132</v>
      </c>
      <c r="G65" s="486">
        <f>F65/('Table 1'!D64/5000)</f>
        <v>5.251390424964792</v>
      </c>
      <c r="H65" s="91">
        <f>County!EZ60</f>
        <v>90287</v>
      </c>
      <c r="I65" s="617">
        <f>County!FB60</f>
        <v>87086</v>
      </c>
      <c r="J65" s="618">
        <f>County!FA60</f>
        <v>219437</v>
      </c>
    </row>
    <row r="66" spans="1:10" x14ac:dyDescent="0.25">
      <c r="A66" s="90" t="s">
        <v>1221</v>
      </c>
      <c r="B66" s="90" t="s">
        <v>1650</v>
      </c>
      <c r="C66" s="94">
        <f>County!DP61</f>
        <v>22</v>
      </c>
      <c r="D66" s="349">
        <f>County!CG61</f>
        <v>65</v>
      </c>
      <c r="E66" s="349">
        <f>County!EX61</f>
        <v>33</v>
      </c>
      <c r="F66" s="349">
        <f>County!EY61</f>
        <v>55</v>
      </c>
      <c r="G66" s="486">
        <f>F66/('Table 1'!D65/5000)</f>
        <v>3.3779633951602999</v>
      </c>
      <c r="H66" s="91">
        <f>County!EZ61</f>
        <v>50445</v>
      </c>
      <c r="I66" s="617">
        <f>County!FB61</f>
        <v>24150</v>
      </c>
      <c r="J66" s="618">
        <f>County!FA61</f>
        <v>95979</v>
      </c>
    </row>
    <row r="67" spans="1:10" ht="15.75" thickBot="1" x14ac:dyDescent="0.3">
      <c r="A67" s="647" t="s">
        <v>1416</v>
      </c>
      <c r="B67" s="684"/>
      <c r="C67" s="409">
        <f>AVERAGE(C9:C66)</f>
        <v>1043.3793103448277</v>
      </c>
      <c r="D67" s="96">
        <f>AVERAGE(D9:D66)</f>
        <v>69.724137931034477</v>
      </c>
      <c r="E67" s="408">
        <f>SUM(E9:E66)</f>
        <v>3054</v>
      </c>
      <c r="F67" s="96">
        <f>SUM(F9:F66)</f>
        <v>6168</v>
      </c>
      <c r="G67" s="487">
        <f>AVERAGE(G9:G66)</f>
        <v>3.9163589359602877</v>
      </c>
      <c r="H67" s="96">
        <f>SUM(H9:H66)</f>
        <v>6122243</v>
      </c>
      <c r="I67" s="96">
        <f>SUM(I9:I66)</f>
        <v>1454809</v>
      </c>
      <c r="J67" s="99">
        <f>SUM(J9:J66)</f>
        <v>37735685</v>
      </c>
    </row>
    <row r="68" spans="1:10" ht="16.5" thickTop="1" thickBot="1" x14ac:dyDescent="0.3">
      <c r="A68" s="649" t="s">
        <v>1305</v>
      </c>
      <c r="B68" s="650"/>
      <c r="C68" s="103"/>
      <c r="D68" s="101"/>
      <c r="E68" s="101"/>
      <c r="F68" s="101"/>
      <c r="G68" s="101"/>
      <c r="H68" s="101"/>
      <c r="I68" s="101"/>
      <c r="J68" s="103"/>
    </row>
    <row r="69" spans="1:10" ht="15.75" thickTop="1" x14ac:dyDescent="0.25">
      <c r="A69" s="90" t="s">
        <v>34</v>
      </c>
      <c r="B69" s="90" t="s">
        <v>1706</v>
      </c>
      <c r="C69" s="94">
        <f>Regional!DP3</f>
        <v>0</v>
      </c>
      <c r="D69" s="349">
        <f>Regional!CG3</f>
        <v>67</v>
      </c>
      <c r="E69" s="349">
        <f>Regional!EX3</f>
        <v>37</v>
      </c>
      <c r="F69" s="349">
        <f>Regional!EY3</f>
        <v>99</v>
      </c>
      <c r="G69" s="486">
        <f>F69/('Table 1'!D68/5000)</f>
        <v>6.3186111820270616</v>
      </c>
      <c r="H69" s="91">
        <f>Regional!EZ3</f>
        <v>41200</v>
      </c>
      <c r="I69" s="617">
        <f>Regional!FB3</f>
        <v>61971</v>
      </c>
      <c r="J69" s="618">
        <f>Regional!FA3</f>
        <v>97389</v>
      </c>
    </row>
    <row r="70" spans="1:10" x14ac:dyDescent="0.25">
      <c r="A70" s="90" t="s">
        <v>83</v>
      </c>
      <c r="B70" s="90" t="s">
        <v>1707</v>
      </c>
      <c r="C70" s="94">
        <f>Regional!DP4</f>
        <v>3947</v>
      </c>
      <c r="D70" s="349">
        <f>Regional!CG4</f>
        <v>63</v>
      </c>
      <c r="E70" s="349">
        <f>Regional!EX4</f>
        <v>18</v>
      </c>
      <c r="F70" s="349">
        <f>Regional!EY4</f>
        <v>90</v>
      </c>
      <c r="G70" s="486">
        <f>F70/('Table 1'!D69/5000)</f>
        <v>8.7163693416235688</v>
      </c>
      <c r="H70" s="91">
        <f>Regional!EZ4</f>
        <v>84240</v>
      </c>
      <c r="I70" s="617">
        <f>Regional!FB4</f>
        <v>22270</v>
      </c>
      <c r="J70" s="618">
        <f>Regional!FA4</f>
        <v>0</v>
      </c>
    </row>
    <row r="71" spans="1:10" x14ac:dyDescent="0.25">
      <c r="A71" s="90" t="s">
        <v>65</v>
      </c>
      <c r="B71" s="90" t="s">
        <v>1708</v>
      </c>
      <c r="C71" s="94">
        <f>Regional!DP5</f>
        <v>734</v>
      </c>
      <c r="D71" s="349">
        <f>Regional!CG5</f>
        <v>64</v>
      </c>
      <c r="E71" s="349">
        <f>Regional!EX5</f>
        <v>65</v>
      </c>
      <c r="F71" s="349">
        <f>Regional!EY5</f>
        <v>126</v>
      </c>
      <c r="G71" s="486">
        <f>F71/('Table 1'!D70/5000)</f>
        <v>4.1929000226283497</v>
      </c>
      <c r="H71" s="91">
        <f>Regional!EZ5</f>
        <v>76165</v>
      </c>
      <c r="I71" s="617">
        <f>Regional!FB5</f>
        <v>36300</v>
      </c>
      <c r="J71" s="618">
        <f>Regional!FA5</f>
        <v>229532</v>
      </c>
    </row>
    <row r="72" spans="1:10" x14ac:dyDescent="0.25">
      <c r="A72" s="90" t="s">
        <v>106</v>
      </c>
      <c r="B72" s="90" t="s">
        <v>1636</v>
      </c>
      <c r="C72" s="94">
        <f>Regional!DP6</f>
        <v>0</v>
      </c>
      <c r="D72" s="349">
        <f>Regional!CG6</f>
        <v>63</v>
      </c>
      <c r="E72" s="349">
        <f>Regional!EX6</f>
        <v>26</v>
      </c>
      <c r="F72" s="349">
        <f>Regional!EY6</f>
        <v>82</v>
      </c>
      <c r="G72" s="486">
        <f>F72/('Table 1'!D71/5000)</f>
        <v>6.0717353315759857</v>
      </c>
      <c r="H72" s="91">
        <f>Regional!EZ6</f>
        <v>28691</v>
      </c>
      <c r="I72" s="617">
        <f>Regional!FB6</f>
        <v>41262</v>
      </c>
      <c r="J72" s="618">
        <f>Regional!FA6</f>
        <v>90627</v>
      </c>
    </row>
    <row r="73" spans="1:10" x14ac:dyDescent="0.25">
      <c r="A73" s="90" t="s">
        <v>326</v>
      </c>
      <c r="B73" s="90" t="s">
        <v>1709</v>
      </c>
      <c r="C73" s="94">
        <f>Regional!DP7</f>
        <v>68</v>
      </c>
      <c r="D73" s="349">
        <f>Regional!CG7</f>
        <v>76</v>
      </c>
      <c r="E73" s="349">
        <f>Regional!EX7</f>
        <v>72</v>
      </c>
      <c r="F73" s="349">
        <f>Regional!EY7</f>
        <v>132</v>
      </c>
      <c r="G73" s="486">
        <f>F73/('Table 1'!D72/5000)</f>
        <v>3.5292796526333237</v>
      </c>
      <c r="H73" s="91">
        <f>Regional!EZ7</f>
        <v>109815</v>
      </c>
      <c r="I73" s="617">
        <f>Regional!FB7</f>
        <v>34752</v>
      </c>
      <c r="J73" s="618">
        <f>Regional!FA7</f>
        <v>397965</v>
      </c>
    </row>
    <row r="74" spans="1:10" x14ac:dyDescent="0.25">
      <c r="A74" s="90" t="s">
        <v>429</v>
      </c>
      <c r="B74" s="90" t="s">
        <v>1710</v>
      </c>
      <c r="C74" s="94">
        <f>Regional!DP8</f>
        <v>23</v>
      </c>
      <c r="D74" s="349">
        <f>Regional!CG8</f>
        <v>71</v>
      </c>
      <c r="E74" s="349">
        <f>Regional!EX8</f>
        <v>57</v>
      </c>
      <c r="F74" s="349">
        <f>Regional!EY8</f>
        <v>113</v>
      </c>
      <c r="G74" s="486">
        <f>F74/('Table 1'!D73/5000)</f>
        <v>5.1164096387724243</v>
      </c>
      <c r="H74" s="91">
        <f>Regional!EZ8</f>
        <v>74287</v>
      </c>
      <c r="I74" s="617">
        <f>Regional!FB8</f>
        <v>21896</v>
      </c>
      <c r="J74" s="618">
        <f>Regional!FA8</f>
        <v>162840</v>
      </c>
    </row>
    <row r="75" spans="1:10" x14ac:dyDescent="0.25">
      <c r="A75" s="90" t="s">
        <v>470</v>
      </c>
      <c r="B75" s="90" t="s">
        <v>1711</v>
      </c>
      <c r="C75" s="94">
        <f>Regional!DP9</f>
        <v>13251</v>
      </c>
      <c r="D75" s="349">
        <f>Regional!CG9</f>
        <v>67</v>
      </c>
      <c r="E75" s="349">
        <f>Regional!EX9</f>
        <v>96</v>
      </c>
      <c r="F75" s="349">
        <f>Regional!EY9</f>
        <v>108</v>
      </c>
      <c r="G75" s="486">
        <f>F75/('Table 1'!D74/5000)</f>
        <v>5.9801988969855371</v>
      </c>
      <c r="H75" s="91">
        <f>Regional!EZ9</f>
        <v>57117</v>
      </c>
      <c r="I75" s="617">
        <f>Regional!FB9</f>
        <v>85897</v>
      </c>
      <c r="J75" s="618">
        <f>Regional!FA9</f>
        <v>62933</v>
      </c>
    </row>
    <row r="76" spans="1:10" x14ac:dyDescent="0.25">
      <c r="A76" s="90" t="s">
        <v>795</v>
      </c>
      <c r="B76" s="90" t="s">
        <v>1712</v>
      </c>
      <c r="C76" s="94">
        <f>Regional!DP10</f>
        <v>0</v>
      </c>
      <c r="D76" s="349">
        <f>Regional!CG10</f>
        <v>65</v>
      </c>
      <c r="E76" s="349">
        <f>Regional!EX10</f>
        <v>30</v>
      </c>
      <c r="F76" s="349">
        <f>Regional!EY10</f>
        <v>80</v>
      </c>
      <c r="G76" s="486">
        <f>F76/('Table 1'!D75/5000)</f>
        <v>8.4972596337681097</v>
      </c>
      <c r="H76" s="91">
        <f>Regional!EZ10</f>
        <v>58905</v>
      </c>
      <c r="I76" s="617">
        <f>Regional!FB10</f>
        <v>6530</v>
      </c>
      <c r="J76" s="618">
        <f>Regional!FA10</f>
        <v>137958</v>
      </c>
    </row>
    <row r="77" spans="1:10" x14ac:dyDescent="0.25">
      <c r="A77" s="90" t="s">
        <v>813</v>
      </c>
      <c r="B77" s="90" t="s">
        <v>1713</v>
      </c>
      <c r="C77" s="94">
        <f>Regional!DP11</f>
        <v>8641</v>
      </c>
      <c r="D77" s="349">
        <f>Regional!CG11</f>
        <v>67</v>
      </c>
      <c r="E77" s="349">
        <f>Regional!EX11</f>
        <v>41</v>
      </c>
      <c r="F77" s="349">
        <f>Regional!EY11</f>
        <v>172</v>
      </c>
      <c r="G77" s="486">
        <f>F77/('Table 1'!D76/5000)</f>
        <v>9.4939503665106422</v>
      </c>
      <c r="H77" s="91">
        <f>Regional!EZ11</f>
        <v>120453</v>
      </c>
      <c r="I77" s="617">
        <f>Regional!FB11</f>
        <v>0</v>
      </c>
      <c r="J77" s="618">
        <f>Regional!FA11</f>
        <v>247897</v>
      </c>
    </row>
    <row r="78" spans="1:10" x14ac:dyDescent="0.25">
      <c r="A78" s="90" t="s">
        <v>844</v>
      </c>
      <c r="B78" s="90" t="s">
        <v>1714</v>
      </c>
      <c r="C78" s="94">
        <f>Regional!DP12</f>
        <v>410</v>
      </c>
      <c r="D78" s="349">
        <f>Regional!CG12</f>
        <v>65</v>
      </c>
      <c r="E78" s="349">
        <f>Regional!EX12</f>
        <v>55</v>
      </c>
      <c r="F78" s="349">
        <f>Regional!EY12</f>
        <v>157</v>
      </c>
      <c r="G78" s="486">
        <f>F78/('Table 1'!D77/5000)</f>
        <v>4.6296023260065704</v>
      </c>
      <c r="H78" s="91">
        <f>Regional!EZ12</f>
        <v>146727</v>
      </c>
      <c r="I78" s="617">
        <f>Regional!FB12</f>
        <v>75045</v>
      </c>
      <c r="J78" s="618">
        <f>Regional!FA12</f>
        <v>0</v>
      </c>
    </row>
    <row r="79" spans="1:10" x14ac:dyDescent="0.25">
      <c r="A79" s="90" t="s">
        <v>920</v>
      </c>
      <c r="B79" s="90" t="s">
        <v>1715</v>
      </c>
      <c r="C79" s="94">
        <f>Regional!DP13</f>
        <v>0</v>
      </c>
      <c r="D79" s="349">
        <f>Regional!CG13</f>
        <v>65</v>
      </c>
      <c r="E79" s="349">
        <f>Regional!EX13</f>
        <v>25</v>
      </c>
      <c r="F79" s="349">
        <f>Regional!EY13</f>
        <v>52</v>
      </c>
      <c r="G79" s="486">
        <f>F79/('Table 1'!D78/5000)</f>
        <v>5.7654780911832537</v>
      </c>
      <c r="H79" s="91">
        <f>Regional!EZ13</f>
        <v>52953</v>
      </c>
      <c r="I79" s="617">
        <f>Regional!FB13</f>
        <v>0</v>
      </c>
      <c r="J79" s="618">
        <f>Regional!FA13</f>
        <v>17854</v>
      </c>
    </row>
    <row r="80" spans="1:10" x14ac:dyDescent="0.25">
      <c r="A80" s="90" t="s">
        <v>1066</v>
      </c>
      <c r="B80" s="90" t="s">
        <v>1649</v>
      </c>
      <c r="C80" s="94">
        <f>Regional!DP14</f>
        <v>61</v>
      </c>
      <c r="D80" s="349">
        <f>Regional!CG14</f>
        <v>64</v>
      </c>
      <c r="E80" s="349">
        <f>Regional!EX14</f>
        <v>69</v>
      </c>
      <c r="F80" s="349">
        <f>Regional!EY14</f>
        <v>130</v>
      </c>
      <c r="G80" s="486">
        <f>F80/('Table 1'!D79/5000)</f>
        <v>2.8189415524995338</v>
      </c>
      <c r="H80" s="91">
        <f>Regional!EZ14</f>
        <v>79291</v>
      </c>
      <c r="I80" s="617">
        <f>Regional!FB14</f>
        <v>0</v>
      </c>
      <c r="J80" s="618">
        <f>Regional!FA14</f>
        <v>89891</v>
      </c>
    </row>
    <row r="81" spans="1:10" ht="15.75" thickBot="1" x14ac:dyDescent="0.3">
      <c r="A81" s="647" t="s">
        <v>1416</v>
      </c>
      <c r="B81" s="684"/>
      <c r="C81" s="99">
        <f>AVERAGE(C69:C80)</f>
        <v>2261.25</v>
      </c>
      <c r="D81" s="96">
        <f>AVERAGE(D69:D80)</f>
        <v>66.416666666666671</v>
      </c>
      <c r="E81" s="96">
        <f>SUM(E69:E80)</f>
        <v>591</v>
      </c>
      <c r="F81" s="96">
        <f>SUM(F69:F80)</f>
        <v>1341</v>
      </c>
      <c r="G81" s="487">
        <f>AVERAGE(G69:G80)</f>
        <v>5.9275613363511965</v>
      </c>
      <c r="H81" s="96">
        <f>SUM(H69:H80)</f>
        <v>929844</v>
      </c>
      <c r="I81" s="96">
        <f>SUM(I69:I80)</f>
        <v>385923</v>
      </c>
      <c r="J81" s="99">
        <f>SUM(J69:J80)</f>
        <v>1534886</v>
      </c>
    </row>
    <row r="82" spans="1:10" ht="16.5" thickTop="1" thickBot="1" x14ac:dyDescent="0.3">
      <c r="A82" s="105"/>
      <c r="B82" s="526" t="s">
        <v>1306</v>
      </c>
      <c r="C82" s="103"/>
      <c r="D82" s="101"/>
      <c r="E82" s="101"/>
      <c r="F82" s="101"/>
      <c r="G82" s="101"/>
      <c r="H82" s="101"/>
      <c r="I82" s="101"/>
      <c r="J82" s="103"/>
    </row>
    <row r="83" spans="1:10" ht="15.75" thickTop="1" x14ac:dyDescent="0.25">
      <c r="A83" s="90" t="s">
        <v>246</v>
      </c>
      <c r="B83" s="90" t="s">
        <v>1716</v>
      </c>
      <c r="C83" s="94">
        <f>Municipal!DP3</f>
        <v>261</v>
      </c>
      <c r="D83" s="349">
        <f>Municipal!CG3</f>
        <v>72</v>
      </c>
      <c r="E83" s="349">
        <f>Municipal!EX3</f>
        <v>39</v>
      </c>
      <c r="F83" s="349">
        <f>Municipal!EY3</f>
        <v>74</v>
      </c>
      <c r="G83" s="486">
        <f>F83/('Table 1'!D82/5000)</f>
        <v>6.1921577159305814</v>
      </c>
      <c r="H83" s="91">
        <f>Municipal!EZ3</f>
        <v>43952</v>
      </c>
      <c r="I83" s="617">
        <f>Municipal!FB3</f>
        <v>17986</v>
      </c>
      <c r="J83" s="618">
        <f>Municipal!FA3</f>
        <v>412579</v>
      </c>
    </row>
    <row r="84" spans="1:10" x14ac:dyDescent="0.25">
      <c r="A84" s="90" t="s">
        <v>459</v>
      </c>
      <c r="B84" s="90" t="s">
        <v>1717</v>
      </c>
      <c r="C84" s="94">
        <f>Municipal!DP4</f>
        <v>224</v>
      </c>
      <c r="D84" s="349">
        <f>Municipal!CG4</f>
        <v>64</v>
      </c>
      <c r="E84" s="349">
        <f>Municipal!EX4</f>
        <v>6</v>
      </c>
      <c r="F84" s="349">
        <f>Municipal!EY4</f>
        <v>20</v>
      </c>
      <c r="G84" s="486">
        <f>F84/('Table 1'!D83/5000)</f>
        <v>21.213406873143828</v>
      </c>
      <c r="H84" s="91">
        <f>Municipal!EZ4</f>
        <v>11336</v>
      </c>
      <c r="I84" s="617">
        <f>Municipal!FB4</f>
        <v>1734</v>
      </c>
      <c r="J84" s="618">
        <f>Municipal!FA4</f>
        <v>36924</v>
      </c>
    </row>
    <row r="85" spans="1:10" x14ac:dyDescent="0.25">
      <c r="A85" s="90" t="s">
        <v>666</v>
      </c>
      <c r="B85" s="90" t="s">
        <v>1718</v>
      </c>
      <c r="C85" s="94">
        <f>Municipal!DP5</f>
        <v>0</v>
      </c>
      <c r="D85" s="349">
        <f>Municipal!CG5</f>
        <v>75</v>
      </c>
      <c r="E85" s="349">
        <f>Municipal!EX5</f>
        <v>35</v>
      </c>
      <c r="F85" s="349">
        <f>Municipal!EY5</f>
        <v>56</v>
      </c>
      <c r="G85" s="486">
        <f>F85/('Table 1'!D84/5000)</f>
        <v>6.9427225390528138</v>
      </c>
      <c r="H85" s="91">
        <f>Municipal!EZ5</f>
        <v>51702</v>
      </c>
      <c r="I85" s="617">
        <f>Municipal!FB5</f>
        <v>0</v>
      </c>
      <c r="J85" s="618">
        <f>Municipal!FA5</f>
        <v>77585</v>
      </c>
    </row>
    <row r="86" spans="1:10" x14ac:dyDescent="0.25">
      <c r="A86" s="90" t="s">
        <v>681</v>
      </c>
      <c r="B86" s="90" t="s">
        <v>1719</v>
      </c>
      <c r="C86" s="94">
        <f>Municipal!DP6</f>
        <v>440</v>
      </c>
      <c r="D86" s="349">
        <f>Municipal!CG6</f>
        <v>85</v>
      </c>
      <c r="E86" s="349">
        <f>Municipal!EX6</f>
        <v>99</v>
      </c>
      <c r="F86" s="349">
        <f>Municipal!EY6</f>
        <v>96</v>
      </c>
      <c r="G86" s="486">
        <f>F86/('Table 1'!D85/5000)</f>
        <v>4.4218439089100157</v>
      </c>
      <c r="H86" s="91">
        <f>Municipal!EZ6</f>
        <v>71649</v>
      </c>
      <c r="I86" s="617">
        <f>Municipal!FB6</f>
        <v>17823</v>
      </c>
      <c r="J86" s="618">
        <f>Municipal!FA6</f>
        <v>150053</v>
      </c>
    </row>
    <row r="87" spans="1:10" x14ac:dyDescent="0.25">
      <c r="A87" s="90" t="s">
        <v>712</v>
      </c>
      <c r="B87" s="90" t="s">
        <v>1720</v>
      </c>
      <c r="C87" s="94">
        <f>Municipal!DP7</f>
        <v>9</v>
      </c>
      <c r="D87" s="349">
        <f>Municipal!CG7</f>
        <v>75</v>
      </c>
      <c r="E87" s="349">
        <f>Municipal!EX7</f>
        <v>11</v>
      </c>
      <c r="F87" s="349">
        <f>Municipal!EY7</f>
        <v>29</v>
      </c>
      <c r="G87" s="486">
        <f>F87/('Table 1'!D86/5000)</f>
        <v>13.638073739653876</v>
      </c>
      <c r="H87" s="91">
        <f>Municipal!EZ7</f>
        <v>24399</v>
      </c>
      <c r="I87" s="617">
        <f>Municipal!FB7</f>
        <v>36865</v>
      </c>
      <c r="J87" s="618">
        <f>Municipal!FA7</f>
        <v>52256</v>
      </c>
    </row>
    <row r="88" spans="1:10" x14ac:dyDescent="0.25">
      <c r="A88" s="90" t="s">
        <v>779</v>
      </c>
      <c r="B88" s="90" t="s">
        <v>1721</v>
      </c>
      <c r="C88" s="94">
        <f>Municipal!DP8</f>
        <v>0</v>
      </c>
      <c r="D88" s="349">
        <f>Municipal!CG8</f>
        <v>68</v>
      </c>
      <c r="E88" s="349">
        <f>Municipal!EX8</f>
        <v>23</v>
      </c>
      <c r="F88" s="349">
        <f>Municipal!EY8</f>
        <v>55</v>
      </c>
      <c r="G88" s="486">
        <f>F88/('Table 1'!D87/5000)</f>
        <v>7.5568134978428736</v>
      </c>
      <c r="H88" s="91">
        <f>Municipal!EZ8</f>
        <v>48278</v>
      </c>
      <c r="I88" s="617">
        <f>Municipal!FB8</f>
        <v>0</v>
      </c>
      <c r="J88" s="618">
        <f>Municipal!FA8</f>
        <v>0</v>
      </c>
    </row>
    <row r="89" spans="1:10" x14ac:dyDescent="0.25">
      <c r="A89" s="90" t="s">
        <v>631</v>
      </c>
      <c r="B89" s="90" t="s">
        <v>1722</v>
      </c>
      <c r="C89" s="94">
        <f>Municipal!DP9</f>
        <v>560</v>
      </c>
      <c r="D89" s="349">
        <f>Municipal!CG9</f>
        <v>63</v>
      </c>
      <c r="E89" s="349">
        <f>Municipal!EX9</f>
        <v>5</v>
      </c>
      <c r="F89" s="349">
        <f>Municipal!EY9</f>
        <v>18</v>
      </c>
      <c r="G89" s="486">
        <f>F89/('Table 1'!D88/5000)</f>
        <v>16.879219804951237</v>
      </c>
      <c r="H89" s="91">
        <f>Municipal!EZ9</f>
        <v>8957</v>
      </c>
      <c r="I89" s="617">
        <f>Municipal!FB9</f>
        <v>0</v>
      </c>
      <c r="J89" s="618">
        <f>Municipal!FA9</f>
        <v>13459</v>
      </c>
    </row>
    <row r="90" spans="1:10" x14ac:dyDescent="0.25">
      <c r="A90" s="90" t="s">
        <v>982</v>
      </c>
      <c r="B90" s="90" t="s">
        <v>1723</v>
      </c>
      <c r="C90" s="94">
        <f>Municipal!DP10</f>
        <v>47</v>
      </c>
      <c r="D90" s="349">
        <f>Municipal!CG10</f>
        <v>63</v>
      </c>
      <c r="E90" s="349">
        <f>Municipal!EX10</f>
        <v>8</v>
      </c>
      <c r="F90" s="349">
        <f>Municipal!EY10</f>
        <v>13</v>
      </c>
      <c r="G90" s="486">
        <f>F90/('Table 1'!D89/5000)</f>
        <v>4.2229729729729728</v>
      </c>
      <c r="H90" s="91">
        <f>Municipal!EZ10</f>
        <v>6013</v>
      </c>
      <c r="I90" s="617">
        <f>Municipal!FB10</f>
        <v>0</v>
      </c>
      <c r="J90" s="618">
        <f>Municipal!FA10</f>
        <v>44022</v>
      </c>
    </row>
    <row r="91" spans="1:10" x14ac:dyDescent="0.25">
      <c r="A91" s="90" t="s">
        <v>1117</v>
      </c>
      <c r="B91" s="90" t="s">
        <v>1724</v>
      </c>
      <c r="C91" s="94">
        <f>Municipal!DP11</f>
        <v>313</v>
      </c>
      <c r="D91" s="349">
        <f>Municipal!CG11</f>
        <v>81</v>
      </c>
      <c r="E91" s="349">
        <f>Municipal!EX11</f>
        <v>12</v>
      </c>
      <c r="F91" s="349">
        <f>Municipal!EY11</f>
        <v>13</v>
      </c>
      <c r="G91" s="486">
        <f>F91/('Table 1'!D90/5000)</f>
        <v>4.8835462058602559</v>
      </c>
      <c r="H91" s="91">
        <f>Municipal!EZ11</f>
        <v>8966</v>
      </c>
      <c r="I91" s="617">
        <f>Municipal!FB11</f>
        <v>12755</v>
      </c>
      <c r="J91" s="618">
        <f>Municipal!FA11</f>
        <v>52667</v>
      </c>
    </row>
    <row r="92" spans="1:10" x14ac:dyDescent="0.25">
      <c r="A92" s="90" t="s">
        <v>543</v>
      </c>
      <c r="B92" s="90" t="s">
        <v>1648</v>
      </c>
      <c r="C92" s="94">
        <f>Municipal!DP12</f>
        <v>170</v>
      </c>
      <c r="D92" s="349">
        <f>Municipal!CG12</f>
        <v>64</v>
      </c>
      <c r="E92" s="349">
        <f>Municipal!EX12</f>
        <v>10</v>
      </c>
      <c r="F92" s="349">
        <f>Municipal!EY12</f>
        <v>16</v>
      </c>
      <c r="G92" s="486">
        <f>F92/('Table 1'!D91/5000)</f>
        <v>8.296173390023851</v>
      </c>
      <c r="H92" s="91">
        <f>Municipal!EZ12</f>
        <v>13375</v>
      </c>
      <c r="I92" s="617">
        <f>Municipal!FB12</f>
        <v>0</v>
      </c>
      <c r="J92" s="618">
        <f>Municipal!FA12</f>
        <v>6432</v>
      </c>
    </row>
    <row r="93" spans="1:10" ht="15.75" thickBot="1" x14ac:dyDescent="0.3">
      <c r="A93" s="647" t="s">
        <v>1436</v>
      </c>
      <c r="B93" s="648"/>
      <c r="C93" s="99">
        <f>AVERAGE(C83:C92)</f>
        <v>202.4</v>
      </c>
      <c r="D93" s="96">
        <f>AVERAGE(D83:D92)</f>
        <v>71</v>
      </c>
      <c r="E93" s="96">
        <f>SUM(E83:E92)</f>
        <v>248</v>
      </c>
      <c r="F93" s="96">
        <f>SUM(F83:F92)</f>
        <v>390</v>
      </c>
      <c r="G93" s="487">
        <f>AVERAGE(G83:G92)</f>
        <v>9.42469306483423</v>
      </c>
      <c r="H93" s="96">
        <f>SUM(H83:H92)</f>
        <v>288627</v>
      </c>
      <c r="I93" s="96">
        <f>SUM(I83:I92)</f>
        <v>87163</v>
      </c>
      <c r="J93" s="99">
        <f>SUM(J83:J92)</f>
        <v>845977</v>
      </c>
    </row>
    <row r="94" spans="1:10" ht="16.5" thickTop="1" thickBot="1" x14ac:dyDescent="0.3">
      <c r="A94" s="578"/>
      <c r="B94" s="574"/>
      <c r="C94" s="575"/>
      <c r="D94" s="575"/>
      <c r="E94" s="575"/>
      <c r="F94" s="575"/>
      <c r="G94" s="575"/>
      <c r="H94" s="575"/>
      <c r="I94" s="576"/>
      <c r="J94" s="577"/>
    </row>
    <row r="95" spans="1:10" s="128" customFormat="1" ht="14.25" thickTop="1" thickBot="1" x14ac:dyDescent="0.25">
      <c r="A95" s="705" t="s">
        <v>1446</v>
      </c>
      <c r="B95" s="706"/>
      <c r="C95" s="571">
        <f>SUM(C93,C81,C67)</f>
        <v>3507.0293103448275</v>
      </c>
      <c r="D95" s="596">
        <f>AVERAGE(D83:D92,D69:D80,D9:D66)</f>
        <v>69.387500000000003</v>
      </c>
      <c r="E95" s="572">
        <f>SUM(E93,E81,E67)</f>
        <v>3893</v>
      </c>
      <c r="F95" s="572">
        <f>SUM(F93,F81,F67)</f>
        <v>7899</v>
      </c>
      <c r="G95" s="592">
        <f>AVERAGE(G83:G92,G69:G80,G9:G66)</f>
        <v>4.9065810621281649</v>
      </c>
      <c r="H95" s="572">
        <f>SUM(H93,H81,H67)</f>
        <v>7340714</v>
      </c>
      <c r="I95" s="572">
        <f>SUM(I93,I81,I67)</f>
        <v>1927895</v>
      </c>
      <c r="J95" s="573">
        <f>SUM(J93,J81,J67)</f>
        <v>40116548</v>
      </c>
    </row>
    <row r="96" spans="1:10" s="128" customFormat="1" ht="13.5" thickTop="1" x14ac:dyDescent="0.2">
      <c r="A96" s="278"/>
      <c r="B96" s="278" t="s">
        <v>1438</v>
      </c>
      <c r="C96" s="272" t="s">
        <v>1234</v>
      </c>
      <c r="D96" s="278" t="s">
        <v>1419</v>
      </c>
      <c r="E96" s="278" t="s">
        <v>1234</v>
      </c>
      <c r="F96" s="278" t="s">
        <v>1234</v>
      </c>
      <c r="G96" s="278" t="s">
        <v>1419</v>
      </c>
      <c r="H96" s="278" t="s">
        <v>1234</v>
      </c>
      <c r="I96" s="278" t="s">
        <v>1234</v>
      </c>
      <c r="J96" s="272" t="s">
        <v>1234</v>
      </c>
    </row>
  </sheetData>
  <mergeCells count="6">
    <mergeCell ref="A95:B95"/>
    <mergeCell ref="E4:G4"/>
    <mergeCell ref="A67:B67"/>
    <mergeCell ref="A68:B68"/>
    <mergeCell ref="A81:B81"/>
    <mergeCell ref="A93:B93"/>
  </mergeCells>
  <pageMargins left="0.7" right="0.7" top="0.75" bottom="0.75" header="0.3" footer="0.3"/>
  <ignoredErrors>
    <ignoredError sqref="G67 G81 G9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14"/>
  <sheetViews>
    <sheetView workbookViewId="0">
      <selection activeCell="B19" sqref="B19"/>
    </sheetView>
  </sheetViews>
  <sheetFormatPr defaultRowHeight="15" x14ac:dyDescent="0.25"/>
  <sheetData>
    <row r="1" spans="1:382" s="472" customFormat="1" ht="12.75" x14ac:dyDescent="0.2">
      <c r="AB1" s="503"/>
      <c r="AC1" s="503"/>
      <c r="AD1" s="503"/>
      <c r="AE1" s="503"/>
      <c r="AF1" s="503"/>
      <c r="AG1" s="503"/>
      <c r="AK1" s="504"/>
      <c r="AL1" s="504"/>
      <c r="AM1" s="504"/>
      <c r="AN1" s="504"/>
      <c r="CK1" s="505"/>
      <c r="EZ1" s="505"/>
      <c r="GJ1" s="505"/>
      <c r="GV1" s="506"/>
      <c r="GW1" s="506"/>
      <c r="GX1" s="503"/>
      <c r="GY1" s="503"/>
      <c r="GZ1" s="503"/>
      <c r="KH1" s="507"/>
    </row>
    <row r="2" spans="1:382" ht="141" x14ac:dyDescent="0.25">
      <c r="A2" s="616" t="s">
        <v>1461</v>
      </c>
      <c r="B2" s="616" t="s">
        <v>1462</v>
      </c>
      <c r="C2" s="601" t="s">
        <v>1463</v>
      </c>
      <c r="D2" s="601"/>
      <c r="E2" s="601" t="s">
        <v>16</v>
      </c>
      <c r="F2" s="601" t="s">
        <v>1464</v>
      </c>
      <c r="G2" s="601" t="s">
        <v>1465</v>
      </c>
      <c r="H2" s="601" t="s">
        <v>1466</v>
      </c>
      <c r="I2" s="601" t="s">
        <v>1467</v>
      </c>
      <c r="J2" s="601" t="s">
        <v>1468</v>
      </c>
      <c r="K2" s="601" t="s">
        <v>1465</v>
      </c>
      <c r="L2" s="601" t="s">
        <v>1466</v>
      </c>
      <c r="M2" s="601" t="s">
        <v>1467</v>
      </c>
      <c r="N2" s="601" t="s">
        <v>128</v>
      </c>
      <c r="O2" s="601" t="s">
        <v>1469</v>
      </c>
      <c r="P2" s="601" t="s">
        <v>1470</v>
      </c>
      <c r="Q2" s="601" t="s">
        <v>1471</v>
      </c>
      <c r="R2" s="601" t="s">
        <v>1472</v>
      </c>
      <c r="S2" s="601" t="s">
        <v>1473</v>
      </c>
      <c r="T2" s="601" t="s">
        <v>1474</v>
      </c>
      <c r="U2" s="601" t="s">
        <v>1470</v>
      </c>
      <c r="V2" s="601" t="s">
        <v>1471</v>
      </c>
      <c r="W2" s="601" t="s">
        <v>1475</v>
      </c>
      <c r="X2" s="601" t="s">
        <v>1476</v>
      </c>
      <c r="Y2" s="601" t="s">
        <v>1477</v>
      </c>
      <c r="Z2" s="601" t="s">
        <v>1478</v>
      </c>
      <c r="AA2" s="601" t="s">
        <v>1479</v>
      </c>
      <c r="AB2" s="602" t="s">
        <v>1480</v>
      </c>
      <c r="AC2" s="602" t="s">
        <v>1481</v>
      </c>
      <c r="AD2" s="602" t="s">
        <v>1482</v>
      </c>
      <c r="AE2" s="602" t="s">
        <v>1483</v>
      </c>
      <c r="AF2" s="602" t="s">
        <v>1484</v>
      </c>
      <c r="AG2" s="602" t="s">
        <v>0</v>
      </c>
      <c r="AH2" s="601" t="s">
        <v>1485</v>
      </c>
      <c r="AI2" s="601" t="s">
        <v>1486</v>
      </c>
      <c r="AJ2" s="601" t="s">
        <v>1487</v>
      </c>
      <c r="AK2" s="603" t="s">
        <v>1488</v>
      </c>
      <c r="AL2" s="603" t="s">
        <v>1489</v>
      </c>
      <c r="AM2" s="603" t="s">
        <v>1490</v>
      </c>
      <c r="AN2" s="603" t="s">
        <v>1491</v>
      </c>
      <c r="AO2" s="601" t="s">
        <v>1492</v>
      </c>
      <c r="AP2" s="601" t="s">
        <v>1493</v>
      </c>
      <c r="AQ2" s="601" t="s">
        <v>1494</v>
      </c>
      <c r="AR2" s="601" t="s">
        <v>1495</v>
      </c>
      <c r="AS2" s="601" t="s">
        <v>1496</v>
      </c>
      <c r="AT2" s="601" t="s">
        <v>1497</v>
      </c>
      <c r="AU2" s="601" t="s">
        <v>1498</v>
      </c>
      <c r="AV2" s="601" t="s">
        <v>1499</v>
      </c>
      <c r="AW2" s="601" t="s">
        <v>1500</v>
      </c>
      <c r="AX2" s="601" t="s">
        <v>1501</v>
      </c>
      <c r="AY2" s="604" t="s">
        <v>1502</v>
      </c>
      <c r="AZ2" s="601" t="s">
        <v>1503</v>
      </c>
      <c r="BA2" s="601" t="s">
        <v>1504</v>
      </c>
      <c r="BB2" s="601" t="s">
        <v>1505</v>
      </c>
      <c r="BC2" s="601" t="s">
        <v>1506</v>
      </c>
      <c r="BD2" s="601" t="s">
        <v>1507</v>
      </c>
      <c r="BE2" s="601" t="s">
        <v>1508</v>
      </c>
      <c r="BF2" s="601" t="s">
        <v>1509</v>
      </c>
      <c r="BG2" s="601" t="s">
        <v>1510</v>
      </c>
      <c r="BH2" s="604" t="s">
        <v>1511</v>
      </c>
      <c r="BI2" s="601" t="s">
        <v>1512</v>
      </c>
      <c r="BJ2" s="601" t="s">
        <v>1</v>
      </c>
      <c r="BK2" s="601" t="s">
        <v>1513</v>
      </c>
      <c r="BL2" s="601" t="s">
        <v>1514</v>
      </c>
      <c r="BM2" s="601" t="s">
        <v>1515</v>
      </c>
      <c r="BN2" s="601" t="s">
        <v>1516</v>
      </c>
      <c r="BO2" s="601" t="s">
        <v>1517</v>
      </c>
      <c r="BP2" s="601" t="s">
        <v>1518</v>
      </c>
      <c r="BQ2" s="601" t="s">
        <v>1415</v>
      </c>
      <c r="BR2" s="601" t="s">
        <v>1519</v>
      </c>
      <c r="BS2" s="601" t="s">
        <v>1520</v>
      </c>
      <c r="BT2" s="601" t="s">
        <v>1521</v>
      </c>
      <c r="BU2" s="601" t="s">
        <v>1522</v>
      </c>
      <c r="BV2" s="601" t="s">
        <v>1523</v>
      </c>
      <c r="BW2" s="601" t="s">
        <v>1524</v>
      </c>
      <c r="BX2" s="601" t="s">
        <v>1525</v>
      </c>
      <c r="BY2" s="601" t="s">
        <v>1526</v>
      </c>
      <c r="BZ2" s="601" t="s">
        <v>1527</v>
      </c>
      <c r="CA2" s="601" t="s">
        <v>2</v>
      </c>
      <c r="CB2" s="601" t="s">
        <v>3</v>
      </c>
      <c r="CC2" s="601" t="s">
        <v>1528</v>
      </c>
      <c r="CD2" s="601" t="s">
        <v>1529</v>
      </c>
      <c r="CE2" s="601" t="s">
        <v>1530</v>
      </c>
      <c r="CF2" s="601" t="s">
        <v>1531</v>
      </c>
      <c r="CG2" s="601" t="s">
        <v>1532</v>
      </c>
      <c r="CH2" s="601" t="s">
        <v>1533</v>
      </c>
      <c r="CI2" s="601" t="s">
        <v>1534</v>
      </c>
      <c r="CJ2" s="601" t="s">
        <v>1535</v>
      </c>
      <c r="CK2" s="605" t="s">
        <v>1536</v>
      </c>
      <c r="CL2" s="601" t="s">
        <v>1537</v>
      </c>
      <c r="CM2" s="601" t="s">
        <v>1538</v>
      </c>
      <c r="CN2" s="601" t="s">
        <v>1539</v>
      </c>
      <c r="CO2" s="601" t="s">
        <v>1540</v>
      </c>
      <c r="CP2" s="601" t="s">
        <v>1541</v>
      </c>
      <c r="CQ2" s="601" t="s">
        <v>1542</v>
      </c>
      <c r="CR2" s="601" t="s">
        <v>1543</v>
      </c>
      <c r="CS2" s="601" t="s">
        <v>1544</v>
      </c>
      <c r="CT2" s="601" t="s">
        <v>1545</v>
      </c>
      <c r="CU2" s="601" t="s">
        <v>1546</v>
      </c>
      <c r="CV2" s="601" t="s">
        <v>1547</v>
      </c>
      <c r="CW2" s="601" t="s">
        <v>1548</v>
      </c>
      <c r="CX2" s="601" t="s">
        <v>1549</v>
      </c>
      <c r="CY2" s="601" t="s">
        <v>1550</v>
      </c>
      <c r="CZ2" s="601" t="s">
        <v>1551</v>
      </c>
      <c r="DA2" s="601" t="s">
        <v>1552</v>
      </c>
      <c r="DB2" s="601" t="s">
        <v>1553</v>
      </c>
      <c r="DC2" s="601" t="s">
        <v>1554</v>
      </c>
      <c r="DD2" s="601" t="s">
        <v>1555</v>
      </c>
      <c r="DE2" s="601" t="s">
        <v>1556</v>
      </c>
      <c r="DF2" s="601" t="s">
        <v>1557</v>
      </c>
      <c r="DG2" s="601" t="s">
        <v>1558</v>
      </c>
      <c r="DH2" s="601" t="s">
        <v>1559</v>
      </c>
      <c r="DI2" s="601" t="s">
        <v>1560</v>
      </c>
      <c r="DJ2" s="601" t="s">
        <v>1561</v>
      </c>
      <c r="DK2" s="601" t="s">
        <v>1562</v>
      </c>
      <c r="DL2" s="601" t="s">
        <v>1563</v>
      </c>
      <c r="DM2" s="601" t="s">
        <v>1564</v>
      </c>
      <c r="DN2" s="601" t="s">
        <v>1565</v>
      </c>
      <c r="DO2" s="601" t="s">
        <v>4</v>
      </c>
      <c r="DP2" s="601" t="s">
        <v>1566</v>
      </c>
      <c r="DQ2" s="601" t="s">
        <v>1567</v>
      </c>
      <c r="DR2" s="601" t="s">
        <v>1568</v>
      </c>
      <c r="DS2" s="601" t="s">
        <v>1569</v>
      </c>
      <c r="DT2" s="601" t="s">
        <v>1570</v>
      </c>
      <c r="DU2" s="601" t="s">
        <v>1571</v>
      </c>
      <c r="DV2" s="601" t="s">
        <v>1572</v>
      </c>
      <c r="DW2" s="601" t="s">
        <v>1573</v>
      </c>
      <c r="DX2" s="601" t="s">
        <v>1574</v>
      </c>
      <c r="DY2" s="601" t="s">
        <v>1575</v>
      </c>
      <c r="DZ2" s="601" t="s">
        <v>1576</v>
      </c>
      <c r="EA2" s="601" t="s">
        <v>1577</v>
      </c>
      <c r="EB2" s="601" t="s">
        <v>1578</v>
      </c>
      <c r="EC2" s="601" t="s">
        <v>1579</v>
      </c>
      <c r="ED2" s="601" t="s">
        <v>1580</v>
      </c>
      <c r="EE2" s="601" t="s">
        <v>1581</v>
      </c>
      <c r="EF2" s="601" t="s">
        <v>1582</v>
      </c>
      <c r="EG2" s="601" t="s">
        <v>1583</v>
      </c>
      <c r="EH2" s="601" t="s">
        <v>1584</v>
      </c>
      <c r="EI2" s="601" t="s">
        <v>1585</v>
      </c>
      <c r="EJ2" s="601" t="s">
        <v>1586</v>
      </c>
      <c r="EK2" s="601" t="s">
        <v>1587</v>
      </c>
      <c r="EL2" s="601" t="s">
        <v>1588</v>
      </c>
      <c r="EM2" s="601" t="s">
        <v>1589</v>
      </c>
      <c r="EN2" s="601" t="s">
        <v>1590</v>
      </c>
      <c r="EO2" s="601" t="s">
        <v>1591</v>
      </c>
      <c r="EP2" s="601" t="s">
        <v>1592</v>
      </c>
      <c r="EQ2" s="601" t="s">
        <v>1593</v>
      </c>
      <c r="ER2" s="601" t="s">
        <v>1594</v>
      </c>
      <c r="ES2" s="601" t="s">
        <v>1595</v>
      </c>
      <c r="ET2" s="601" t="s">
        <v>1596</v>
      </c>
      <c r="EU2" s="601" t="s">
        <v>1597</v>
      </c>
      <c r="EV2" s="601" t="s">
        <v>1598</v>
      </c>
      <c r="EW2" s="601" t="s">
        <v>1599</v>
      </c>
      <c r="EX2" s="601" t="s">
        <v>1600</v>
      </c>
      <c r="EY2" s="601" t="s">
        <v>1601</v>
      </c>
      <c r="EZ2" s="605" t="s">
        <v>1602</v>
      </c>
      <c r="FA2" s="601" t="s">
        <v>1603</v>
      </c>
      <c r="FB2" s="601" t="s">
        <v>1604</v>
      </c>
      <c r="FC2" s="601" t="s">
        <v>1605</v>
      </c>
      <c r="FD2" s="601" t="s">
        <v>1464</v>
      </c>
      <c r="FE2" s="601" t="s">
        <v>1465</v>
      </c>
      <c r="FF2" s="601" t="s">
        <v>1466</v>
      </c>
      <c r="FG2" s="601" t="s">
        <v>1467</v>
      </c>
      <c r="FH2" s="601" t="s">
        <v>1468</v>
      </c>
      <c r="FI2" s="601" t="s">
        <v>1465</v>
      </c>
      <c r="FJ2" s="601" t="s">
        <v>1466</v>
      </c>
      <c r="FK2" s="601" t="s">
        <v>1467</v>
      </c>
      <c r="FL2" s="601" t="s">
        <v>16</v>
      </c>
      <c r="FM2" s="601" t="s">
        <v>1474</v>
      </c>
      <c r="FN2" s="601" t="s">
        <v>1470</v>
      </c>
      <c r="FO2" s="601" t="s">
        <v>1606</v>
      </c>
      <c r="FP2" s="601" t="s">
        <v>1471</v>
      </c>
      <c r="FQ2" s="601" t="s">
        <v>1607</v>
      </c>
      <c r="FR2" s="601" t="s">
        <v>1288</v>
      </c>
      <c r="FS2" s="601" t="s">
        <v>1608</v>
      </c>
      <c r="FT2" s="601" t="s">
        <v>1609</v>
      </c>
      <c r="FU2" s="601" t="s">
        <v>1610</v>
      </c>
      <c r="FV2" s="601" t="s">
        <v>1611</v>
      </c>
      <c r="FW2" s="601" t="s">
        <v>1612</v>
      </c>
      <c r="FX2" s="601" t="s">
        <v>1613</v>
      </c>
      <c r="FY2" s="601" t="s">
        <v>1614</v>
      </c>
      <c r="FZ2" s="601" t="s">
        <v>1477</v>
      </c>
      <c r="GA2" s="601" t="s">
        <v>1615</v>
      </c>
      <c r="GB2" s="601" t="s">
        <v>1611</v>
      </c>
      <c r="GC2" s="601" t="s">
        <v>1613</v>
      </c>
      <c r="GD2" s="601" t="s">
        <v>1616</v>
      </c>
      <c r="GE2" s="601" t="s">
        <v>1617</v>
      </c>
      <c r="GF2" s="601" t="s">
        <v>1618</v>
      </c>
      <c r="GG2" s="601" t="s">
        <v>1619</v>
      </c>
      <c r="GH2" s="601" t="s">
        <v>1620</v>
      </c>
      <c r="GI2" s="601" t="s">
        <v>1621</v>
      </c>
      <c r="GJ2" s="606" t="s">
        <v>1622</v>
      </c>
      <c r="GK2" s="607" t="s">
        <v>1623</v>
      </c>
      <c r="GL2" s="601" t="s">
        <v>1624</v>
      </c>
      <c r="GM2" s="601" t="s">
        <v>1625</v>
      </c>
      <c r="GN2" s="601" t="s">
        <v>1626</v>
      </c>
      <c r="GO2" s="601" t="s">
        <v>1627</v>
      </c>
      <c r="GP2" s="601" t="s">
        <v>1628</v>
      </c>
      <c r="GQ2" s="601" t="s">
        <v>1629</v>
      </c>
      <c r="GR2" s="601" t="s">
        <v>1630</v>
      </c>
      <c r="GS2" s="601" t="s">
        <v>1631</v>
      </c>
      <c r="GT2" s="601" t="s">
        <v>1632</v>
      </c>
      <c r="GU2" s="601" t="s">
        <v>1633</v>
      </c>
      <c r="GV2" s="608" t="s">
        <v>5</v>
      </c>
      <c r="GW2" s="608" t="s">
        <v>6</v>
      </c>
      <c r="GX2" s="602" t="s">
        <v>7</v>
      </c>
      <c r="GY2" s="602" t="s">
        <v>8</v>
      </c>
      <c r="GZ2" s="602" t="s">
        <v>9</v>
      </c>
      <c r="HA2" s="509"/>
      <c r="HB2" s="509"/>
      <c r="HC2" s="509"/>
      <c r="HD2" s="509"/>
      <c r="HE2" s="509"/>
      <c r="HF2" s="5"/>
      <c r="HG2" s="5"/>
      <c r="HH2" s="5"/>
      <c r="HI2" s="5"/>
      <c r="HJ2" s="5"/>
      <c r="HK2" s="5"/>
      <c r="HL2" s="5"/>
      <c r="HM2" s="5"/>
      <c r="HN2" s="5"/>
      <c r="HO2" s="5"/>
      <c r="HP2" s="5"/>
      <c r="HQ2" s="5"/>
      <c r="HR2" s="5"/>
      <c r="IF2" s="1"/>
      <c r="IG2" s="1"/>
      <c r="IH2" s="1"/>
      <c r="II2" s="1"/>
      <c r="IJ2" s="1"/>
      <c r="IK2" s="1"/>
      <c r="IL2" s="1"/>
      <c r="IM2" s="1"/>
      <c r="IO2" s="1"/>
      <c r="IQ2" s="5"/>
      <c r="IR2" s="5"/>
      <c r="IS2" s="5"/>
      <c r="IT2" s="5"/>
      <c r="IU2" s="5"/>
      <c r="IV2" s="5"/>
      <c r="JG2" s="2"/>
      <c r="JI2" s="5"/>
      <c r="JL2" s="5"/>
      <c r="JM2" s="5"/>
      <c r="JN2" s="5"/>
      <c r="JU2" s="1"/>
      <c r="JW2" s="1"/>
      <c r="KC2" s="5"/>
      <c r="KG2" s="5"/>
      <c r="KI2" s="4"/>
      <c r="KJ2" s="4"/>
      <c r="KQ2" s="3"/>
      <c r="KR2" s="3"/>
      <c r="KS2" s="3"/>
      <c r="KT2" s="3"/>
      <c r="KU2" s="3"/>
      <c r="KV2" s="3"/>
      <c r="KW2" s="3"/>
      <c r="KX2" s="3"/>
      <c r="KY2" s="3"/>
      <c r="KZ2" s="3"/>
      <c r="LA2" s="3"/>
      <c r="LB2" s="3"/>
      <c r="LC2" s="3"/>
      <c r="LD2" s="3"/>
      <c r="LE2" s="3"/>
      <c r="LF2" s="3"/>
      <c r="LG2" s="3"/>
      <c r="LH2" s="4"/>
      <c r="LJ2" s="1"/>
      <c r="LK2" s="1"/>
      <c r="LL2" s="1"/>
      <c r="LM2" s="3"/>
      <c r="LN2" s="3"/>
      <c r="LO2" s="3"/>
      <c r="LY2" s="3"/>
      <c r="LZ2" s="3"/>
      <c r="MA2" s="3"/>
      <c r="MB2" s="3"/>
      <c r="MC2" s="3"/>
      <c r="MD2" s="3"/>
      <c r="ME2" s="3"/>
      <c r="MF2" s="3"/>
      <c r="MG2" s="3"/>
      <c r="MH2" s="3"/>
      <c r="MI2" s="3"/>
      <c r="MJ2" s="3"/>
      <c r="MR2" s="6"/>
      <c r="MS2" s="6"/>
      <c r="NB2" s="1"/>
      <c r="NC2" s="1"/>
      <c r="NE2" s="1"/>
      <c r="NF2" s="1"/>
      <c r="NI2" s="1"/>
      <c r="NR2" s="3"/>
    </row>
    <row r="3" spans="1:382" x14ac:dyDescent="0.25">
      <c r="A3" s="609" t="s">
        <v>34</v>
      </c>
      <c r="B3" s="609" t="s">
        <v>1134</v>
      </c>
      <c r="C3" s="609" t="s">
        <v>38</v>
      </c>
      <c r="D3" s="609">
        <v>2015</v>
      </c>
      <c r="E3" s="609" t="s">
        <v>40</v>
      </c>
      <c r="F3" s="609" t="s">
        <v>35</v>
      </c>
      <c r="G3" s="609" t="s">
        <v>36</v>
      </c>
      <c r="H3" s="609">
        <v>27986</v>
      </c>
      <c r="I3" s="609">
        <v>68</v>
      </c>
      <c r="J3" s="609" t="s">
        <v>37</v>
      </c>
      <c r="K3" s="609" t="s">
        <v>36</v>
      </c>
      <c r="L3" s="609">
        <v>27986</v>
      </c>
      <c r="M3" s="609">
        <v>68</v>
      </c>
      <c r="N3" s="609" t="s">
        <v>41</v>
      </c>
      <c r="O3" s="609" t="s">
        <v>42</v>
      </c>
      <c r="P3" s="609" t="s">
        <v>43</v>
      </c>
      <c r="Q3" s="609" t="s">
        <v>44</v>
      </c>
      <c r="R3" s="609" t="s">
        <v>41</v>
      </c>
      <c r="S3" s="609" t="s">
        <v>45</v>
      </c>
      <c r="T3" s="609" t="s">
        <v>42</v>
      </c>
      <c r="U3" s="609" t="s">
        <v>43</v>
      </c>
      <c r="V3" s="609" t="s">
        <v>44</v>
      </c>
      <c r="W3" s="609">
        <v>1</v>
      </c>
      <c r="X3" s="609">
        <v>6</v>
      </c>
      <c r="Y3" s="609">
        <v>0</v>
      </c>
      <c r="Z3" s="609">
        <v>1</v>
      </c>
      <c r="AA3" s="610">
        <v>15106</v>
      </c>
      <c r="AB3" s="609">
        <v>1</v>
      </c>
      <c r="AC3" s="609">
        <v>0</v>
      </c>
      <c r="AD3" s="609">
        <v>1</v>
      </c>
      <c r="AE3" s="609">
        <v>16.89</v>
      </c>
      <c r="AF3" s="609">
        <v>17.89</v>
      </c>
      <c r="AG3" s="611">
        <v>5.5899999999999998E-2</v>
      </c>
      <c r="AH3" s="612">
        <v>70000</v>
      </c>
      <c r="AI3" s="609" t="s">
        <v>47</v>
      </c>
      <c r="AJ3" s="609">
        <v>2014</v>
      </c>
      <c r="AK3" s="612">
        <v>36090</v>
      </c>
      <c r="AL3" s="613">
        <v>7.43</v>
      </c>
      <c r="AM3" s="613">
        <v>8.4499999999999993</v>
      </c>
      <c r="AN3" s="613">
        <v>13.3</v>
      </c>
      <c r="AO3" s="612">
        <v>221107</v>
      </c>
      <c r="AP3" s="612">
        <v>463723</v>
      </c>
      <c r="AQ3" s="612">
        <f>VLOOKUP($A3,'[1]AIR Export'!$A$2:$CB$82,33,FALSE)</f>
        <v>684830</v>
      </c>
      <c r="AR3" s="612">
        <v>372092</v>
      </c>
      <c r="AS3" s="612">
        <v>0</v>
      </c>
      <c r="AT3" s="612">
        <v>372092</v>
      </c>
      <c r="AU3" s="612">
        <v>0</v>
      </c>
      <c r="AV3" s="612">
        <v>0</v>
      </c>
      <c r="AW3" s="612">
        <f>VLOOKUP($A3,'[1]AIR Export'!$A$2:$CB$82,35,FALSE)</f>
        <v>0</v>
      </c>
      <c r="AX3" s="612">
        <f>VLOOKUP($A3,'[1]AIR Export'!$A$2:$CB$82,36,FALSE)</f>
        <v>179935</v>
      </c>
      <c r="AY3" s="612">
        <f>VLOOKUP($A3,'[1]AIR Export'!$A$2:$CB$82,37,FALSE)</f>
        <v>1236857</v>
      </c>
      <c r="AZ3" s="612">
        <v>587640</v>
      </c>
      <c r="BA3" s="612">
        <v>183658</v>
      </c>
      <c r="BB3" s="612">
        <f>VLOOKUP($A3,'[1]AIR Export'!$A$2:$CB$82,40,FALSE)</f>
        <v>771298</v>
      </c>
      <c r="BC3" s="612">
        <v>33656</v>
      </c>
      <c r="BD3" s="612">
        <v>5142</v>
      </c>
      <c r="BE3" s="612">
        <v>25443</v>
      </c>
      <c r="BF3" s="612">
        <v>64241</v>
      </c>
      <c r="BG3" s="612">
        <v>279432</v>
      </c>
      <c r="BH3" s="612">
        <f>VLOOKUP($A3,'[1]AIR Export'!$A$2:$CB$82,46,FALSE)</f>
        <v>1114971</v>
      </c>
      <c r="BI3" s="612"/>
      <c r="BJ3" s="612"/>
      <c r="BK3" s="612">
        <v>76476</v>
      </c>
      <c r="BL3" s="612">
        <v>0</v>
      </c>
      <c r="BM3" s="612">
        <v>0</v>
      </c>
      <c r="BN3" s="612">
        <v>0</v>
      </c>
      <c r="BO3" s="612">
        <v>76476</v>
      </c>
      <c r="BP3" s="612">
        <v>0</v>
      </c>
      <c r="BQ3" s="610">
        <v>58631</v>
      </c>
      <c r="BR3" s="610">
        <v>55089</v>
      </c>
      <c r="BS3" s="610">
        <v>113720</v>
      </c>
      <c r="BT3" s="610">
        <v>42221</v>
      </c>
      <c r="BU3" s="610">
        <v>22021</v>
      </c>
      <c r="BV3" s="610">
        <v>64242</v>
      </c>
      <c r="BW3" s="610">
        <v>4507</v>
      </c>
      <c r="BX3" s="610">
        <v>1985</v>
      </c>
      <c r="BY3" s="610">
        <v>6492</v>
      </c>
      <c r="BZ3" s="610">
        <v>184454</v>
      </c>
      <c r="CA3" s="610"/>
      <c r="CB3" s="610">
        <v>184454</v>
      </c>
      <c r="CC3" s="610">
        <v>1204</v>
      </c>
      <c r="CD3" s="610">
        <v>195758</v>
      </c>
      <c r="CE3" s="609">
        <v>4</v>
      </c>
      <c r="CF3" s="609">
        <v>63</v>
      </c>
      <c r="CG3" s="609">
        <v>67</v>
      </c>
      <c r="CH3" s="610">
        <v>7984</v>
      </c>
      <c r="CI3" s="610">
        <v>2916</v>
      </c>
      <c r="CJ3" s="610">
        <v>12490</v>
      </c>
      <c r="CK3" s="609">
        <v>564</v>
      </c>
      <c r="CL3" s="609">
        <v>0</v>
      </c>
      <c r="CM3" s="609">
        <v>9</v>
      </c>
      <c r="CN3" s="609">
        <v>119</v>
      </c>
      <c r="CO3" s="610">
        <v>30959</v>
      </c>
      <c r="CP3" s="610">
        <v>10140</v>
      </c>
      <c r="CQ3" s="610">
        <v>41099</v>
      </c>
      <c r="CR3" s="610">
        <v>3258</v>
      </c>
      <c r="CS3" s="609">
        <v>361</v>
      </c>
      <c r="CT3" s="610">
        <v>3619</v>
      </c>
      <c r="CU3" s="610">
        <v>23192</v>
      </c>
      <c r="CV3" s="610">
        <v>4799</v>
      </c>
      <c r="CW3" s="610">
        <v>27991</v>
      </c>
      <c r="CX3" s="610">
        <v>72709</v>
      </c>
      <c r="CY3" s="609">
        <v>563</v>
      </c>
      <c r="CZ3" s="609"/>
      <c r="DA3" s="610">
        <v>73272</v>
      </c>
      <c r="DB3" s="610">
        <v>3480</v>
      </c>
      <c r="DC3" s="609">
        <v>25</v>
      </c>
      <c r="DD3" s="610">
        <v>3505</v>
      </c>
      <c r="DE3" s="610">
        <v>15128</v>
      </c>
      <c r="DF3" s="609">
        <v>91</v>
      </c>
      <c r="DG3" s="609">
        <v>0</v>
      </c>
      <c r="DH3" s="609">
        <v>139</v>
      </c>
      <c r="DI3" s="609"/>
      <c r="DJ3" s="609"/>
      <c r="DK3" s="610">
        <v>7315</v>
      </c>
      <c r="DL3" s="610">
        <v>84160</v>
      </c>
      <c r="DM3" s="609">
        <v>0</v>
      </c>
      <c r="DN3" s="609">
        <v>382</v>
      </c>
      <c r="DO3" s="610">
        <v>91857</v>
      </c>
      <c r="DP3" s="609"/>
      <c r="DQ3" s="610">
        <v>24533</v>
      </c>
      <c r="DR3" s="610">
        <v>6225</v>
      </c>
      <c r="DS3" s="610">
        <v>30758</v>
      </c>
      <c r="DT3" s="609">
        <v>0</v>
      </c>
      <c r="DU3" s="609">
        <v>70</v>
      </c>
      <c r="DV3" s="609"/>
      <c r="DW3" s="609">
        <v>164</v>
      </c>
      <c r="DX3" s="609">
        <v>61</v>
      </c>
      <c r="DY3" s="609">
        <v>27</v>
      </c>
      <c r="DZ3" s="609"/>
      <c r="EA3" s="609">
        <v>322</v>
      </c>
      <c r="EB3" s="610">
        <v>1073</v>
      </c>
      <c r="EC3" s="609"/>
      <c r="ED3" s="610">
        <v>1073</v>
      </c>
      <c r="EE3" s="610">
        <v>8218</v>
      </c>
      <c r="EF3" s="610">
        <v>4285</v>
      </c>
      <c r="EG3" s="610">
        <v>12503</v>
      </c>
      <c r="EH3" s="609">
        <v>754</v>
      </c>
      <c r="EI3" s="609"/>
      <c r="EJ3" s="609">
        <v>754</v>
      </c>
      <c r="EK3" s="610">
        <v>14330</v>
      </c>
      <c r="EL3" s="609">
        <v>4</v>
      </c>
      <c r="EM3" s="609">
        <v>18</v>
      </c>
      <c r="EN3" s="609">
        <v>9</v>
      </c>
      <c r="EO3" s="609">
        <v>32</v>
      </c>
      <c r="EP3" s="609">
        <v>48</v>
      </c>
      <c r="EQ3" s="609">
        <v>390</v>
      </c>
      <c r="ER3" s="609">
        <v>0</v>
      </c>
      <c r="ES3" s="609">
        <v>0</v>
      </c>
      <c r="ET3" s="609">
        <v>0</v>
      </c>
      <c r="EU3" s="609">
        <v>9</v>
      </c>
      <c r="EV3" s="609">
        <v>0</v>
      </c>
      <c r="EW3" s="609" t="s">
        <v>46</v>
      </c>
      <c r="EX3" s="609">
        <v>37</v>
      </c>
      <c r="EY3" s="609">
        <v>99</v>
      </c>
      <c r="EZ3" s="610">
        <v>41200</v>
      </c>
      <c r="FA3" s="610">
        <v>97389</v>
      </c>
      <c r="FB3" s="610">
        <v>61971</v>
      </c>
      <c r="FC3" s="609" t="s">
        <v>48</v>
      </c>
      <c r="FD3" s="609" t="s">
        <v>35</v>
      </c>
      <c r="FE3" s="609" t="s">
        <v>36</v>
      </c>
      <c r="FF3" s="609">
        <v>27986</v>
      </c>
      <c r="FG3" s="609">
        <v>68</v>
      </c>
      <c r="FH3" s="609" t="s">
        <v>37</v>
      </c>
      <c r="FI3" s="609" t="s">
        <v>36</v>
      </c>
      <c r="FJ3" s="609">
        <v>27986</v>
      </c>
      <c r="FK3" s="609">
        <v>68</v>
      </c>
      <c r="FL3" s="609" t="s">
        <v>40</v>
      </c>
      <c r="FM3" s="609">
        <v>2523587855</v>
      </c>
      <c r="FN3" s="609">
        <v>2523580368</v>
      </c>
      <c r="FO3" s="609" t="s">
        <v>49</v>
      </c>
      <c r="FP3" s="609" t="s">
        <v>50</v>
      </c>
      <c r="FQ3" s="610">
        <v>32361</v>
      </c>
      <c r="FR3" s="609">
        <v>13.45</v>
      </c>
      <c r="FS3" s="609" t="s">
        <v>51</v>
      </c>
      <c r="FT3" s="610">
        <v>15106</v>
      </c>
      <c r="FU3" s="609">
        <v>364</v>
      </c>
      <c r="FV3" s="609"/>
      <c r="FW3" s="609"/>
      <c r="FX3" s="609"/>
      <c r="FY3" s="609" t="s">
        <v>32</v>
      </c>
      <c r="FZ3" s="609"/>
      <c r="GA3" s="609" t="s">
        <v>12</v>
      </c>
      <c r="GB3" s="609"/>
      <c r="GC3" s="609"/>
      <c r="GD3" s="609"/>
      <c r="GE3" s="609"/>
      <c r="GF3" s="609"/>
      <c r="GG3" s="609"/>
      <c r="GH3" s="609"/>
      <c r="GI3" s="609"/>
      <c r="GJ3" s="609">
        <f>VLOOKUP($A3,'[1]AIR Export'!$A$3:$CB$82,25,FALSE)</f>
        <v>78340</v>
      </c>
      <c r="GK3" s="609">
        <v>1</v>
      </c>
      <c r="GL3" s="609" t="s">
        <v>39</v>
      </c>
      <c r="GM3" s="609"/>
      <c r="GN3" s="609"/>
      <c r="GO3" s="609"/>
      <c r="GP3" s="609"/>
      <c r="GQ3" s="609"/>
      <c r="GR3" s="609"/>
      <c r="GS3" s="609"/>
      <c r="GT3" s="609"/>
      <c r="GU3" s="609"/>
      <c r="GV3" s="609">
        <v>0.87</v>
      </c>
      <c r="GW3" s="609">
        <v>7.0000000000000007E-2</v>
      </c>
      <c r="GX3" s="609">
        <v>44.5</v>
      </c>
      <c r="GY3" s="609">
        <v>55.57</v>
      </c>
      <c r="GZ3" s="609">
        <v>15.33</v>
      </c>
      <c r="HA3" s="509"/>
      <c r="HB3" s="509"/>
      <c r="HC3" s="509"/>
      <c r="HD3" s="509"/>
      <c r="HE3" s="509"/>
      <c r="HF3" s="5"/>
      <c r="HG3" s="5"/>
      <c r="HH3" s="5"/>
      <c r="HI3" s="5"/>
      <c r="HJ3" s="5"/>
      <c r="HK3" s="5"/>
      <c r="HL3" s="5"/>
      <c r="HM3" s="5"/>
      <c r="HN3" s="5"/>
      <c r="HO3" s="5"/>
      <c r="HP3" s="5"/>
      <c r="HQ3" s="5"/>
      <c r="HR3" s="5"/>
      <c r="IF3" s="1"/>
      <c r="IG3" s="1"/>
      <c r="IH3" s="1"/>
      <c r="II3" s="1"/>
      <c r="IJ3" s="1"/>
      <c r="IK3" s="1"/>
      <c r="IL3" s="1"/>
      <c r="IM3" s="1"/>
      <c r="IO3" s="1"/>
      <c r="IQ3" s="5"/>
      <c r="IR3" s="5"/>
      <c r="IS3" s="5"/>
      <c r="IT3" s="5"/>
      <c r="IU3" s="5"/>
      <c r="IV3" s="5"/>
      <c r="JG3" s="2"/>
      <c r="JI3" s="5"/>
      <c r="JL3" s="5"/>
      <c r="JM3" s="5"/>
      <c r="JN3" s="5"/>
      <c r="KC3" s="5"/>
      <c r="KG3" s="5"/>
      <c r="KI3" s="4"/>
      <c r="KJ3" s="4"/>
      <c r="KQ3" s="3"/>
      <c r="KR3" s="3"/>
      <c r="KS3" s="3"/>
      <c r="KT3" s="3"/>
      <c r="KU3" s="3"/>
      <c r="KV3" s="3"/>
      <c r="KW3" s="3"/>
      <c r="KX3" s="3"/>
      <c r="KY3" s="3"/>
      <c r="KZ3" s="3"/>
      <c r="LA3" s="3"/>
      <c r="LB3" s="3"/>
      <c r="LC3" s="3"/>
      <c r="LD3" s="3"/>
      <c r="LE3" s="3"/>
      <c r="LF3" s="3"/>
      <c r="LG3" s="3"/>
      <c r="LH3" s="4"/>
      <c r="LJ3" s="1"/>
      <c r="LK3" s="1"/>
      <c r="LL3" s="1"/>
      <c r="LM3" s="3"/>
      <c r="LN3" s="3"/>
      <c r="LO3" s="3"/>
      <c r="LY3" s="3"/>
      <c r="LZ3" s="3"/>
      <c r="MA3" s="3"/>
      <c r="MB3" s="3"/>
      <c r="MC3" s="3"/>
      <c r="MD3" s="3"/>
      <c r="ME3" s="3"/>
      <c r="MF3" s="3"/>
      <c r="MG3" s="3"/>
      <c r="MH3" s="3"/>
      <c r="MI3" s="3"/>
      <c r="MJ3" s="3"/>
      <c r="MR3" s="6"/>
      <c r="MS3" s="6"/>
      <c r="NB3" s="1"/>
      <c r="NC3" s="1"/>
      <c r="NE3" s="1"/>
      <c r="NI3" s="1"/>
      <c r="NR3" s="3"/>
    </row>
    <row r="4" spans="1:382" x14ac:dyDescent="0.25">
      <c r="A4" s="609" t="s">
        <v>83</v>
      </c>
      <c r="B4" s="609" t="s">
        <v>1728</v>
      </c>
      <c r="C4" s="609" t="s">
        <v>87</v>
      </c>
      <c r="D4" s="609">
        <v>2015</v>
      </c>
      <c r="E4" s="609" t="s">
        <v>88</v>
      </c>
      <c r="F4" s="609" t="s">
        <v>84</v>
      </c>
      <c r="G4" s="609" t="s">
        <v>85</v>
      </c>
      <c r="H4" s="609">
        <v>28714</v>
      </c>
      <c r="I4" s="609">
        <v>310</v>
      </c>
      <c r="J4" s="609" t="s">
        <v>86</v>
      </c>
      <c r="K4" s="609" t="s">
        <v>85</v>
      </c>
      <c r="L4" s="609">
        <v>28714</v>
      </c>
      <c r="M4" s="609">
        <v>310</v>
      </c>
      <c r="N4" s="609" t="s">
        <v>89</v>
      </c>
      <c r="O4" s="609" t="s">
        <v>90</v>
      </c>
      <c r="P4" s="609" t="s">
        <v>91</v>
      </c>
      <c r="Q4" s="609" t="s">
        <v>92</v>
      </c>
      <c r="R4" s="609" t="s">
        <v>93</v>
      </c>
      <c r="S4" s="609" t="s">
        <v>94</v>
      </c>
      <c r="T4" s="609" t="s">
        <v>90</v>
      </c>
      <c r="U4" s="609" t="s">
        <v>91</v>
      </c>
      <c r="V4" s="609" t="s">
        <v>95</v>
      </c>
      <c r="W4" s="609">
        <v>0</v>
      </c>
      <c r="X4" s="609">
        <v>4</v>
      </c>
      <c r="Y4" s="609">
        <v>1</v>
      </c>
      <c r="Z4" s="609">
        <v>1</v>
      </c>
      <c r="AA4" s="610">
        <v>11640</v>
      </c>
      <c r="AB4" s="609">
        <v>2</v>
      </c>
      <c r="AC4" s="609">
        <v>0</v>
      </c>
      <c r="AD4" s="609">
        <v>2</v>
      </c>
      <c r="AE4" s="609">
        <v>17</v>
      </c>
      <c r="AF4" s="609">
        <v>19</v>
      </c>
      <c r="AG4" s="611">
        <v>0.1053</v>
      </c>
      <c r="AH4" s="612">
        <v>39000</v>
      </c>
      <c r="AI4" s="609" t="s">
        <v>97</v>
      </c>
      <c r="AJ4" s="609">
        <v>2015</v>
      </c>
      <c r="AK4" s="612">
        <v>26291</v>
      </c>
      <c r="AL4" s="613">
        <v>8.5</v>
      </c>
      <c r="AM4" s="613">
        <v>9.5</v>
      </c>
      <c r="AN4" s="613">
        <v>11.25</v>
      </c>
      <c r="AO4" s="612">
        <v>73856</v>
      </c>
      <c r="AP4" s="612">
        <v>316381</v>
      </c>
      <c r="AQ4" s="612">
        <f>VLOOKUP($A4,'[1]AIR Export'!$A$2:$CB$82,33,FALSE)</f>
        <v>390237</v>
      </c>
      <c r="AR4" s="612">
        <v>281128</v>
      </c>
      <c r="AS4" s="612">
        <v>0</v>
      </c>
      <c r="AT4" s="612">
        <v>281128</v>
      </c>
      <c r="AU4" s="612">
        <v>25427</v>
      </c>
      <c r="AV4" s="612">
        <v>0</v>
      </c>
      <c r="AW4" s="612">
        <f>VLOOKUP($A4,'[1]AIR Export'!$A$2:$CB$82,35,FALSE)</f>
        <v>25427</v>
      </c>
      <c r="AX4" s="612">
        <f>VLOOKUP($A4,'[1]AIR Export'!$A$2:$CB$82,36,FALSE)</f>
        <v>193976</v>
      </c>
      <c r="AY4" s="612">
        <f>VLOOKUP($A4,'[1]AIR Export'!$A$2:$CB$82,37,FALSE)</f>
        <v>890768</v>
      </c>
      <c r="AZ4" s="612">
        <v>382967</v>
      </c>
      <c r="BA4" s="612">
        <v>104897</v>
      </c>
      <c r="BB4" s="612">
        <f>VLOOKUP($A4,'[1]AIR Export'!$A$2:$CB$82,40,FALSE)</f>
        <v>487864</v>
      </c>
      <c r="BC4" s="612">
        <v>93008</v>
      </c>
      <c r="BD4" s="612">
        <v>0</v>
      </c>
      <c r="BE4" s="612">
        <v>0</v>
      </c>
      <c r="BF4" s="612">
        <v>93008</v>
      </c>
      <c r="BG4" s="612">
        <v>283058</v>
      </c>
      <c r="BH4" s="612">
        <f>VLOOKUP($A4,'[1]AIR Export'!$A$2:$CB$82,46,FALSE)</f>
        <v>863930</v>
      </c>
      <c r="BI4" s="612"/>
      <c r="BJ4" s="612"/>
      <c r="BK4" s="612">
        <v>0</v>
      </c>
      <c r="BL4" s="612">
        <v>0</v>
      </c>
      <c r="BM4" s="612">
        <v>6200</v>
      </c>
      <c r="BN4" s="612">
        <v>74393</v>
      </c>
      <c r="BO4" s="612">
        <v>80593</v>
      </c>
      <c r="BP4" s="612">
        <v>83586</v>
      </c>
      <c r="BQ4" s="610">
        <v>63064</v>
      </c>
      <c r="BR4" s="610">
        <v>60611</v>
      </c>
      <c r="BS4" s="610">
        <v>123675</v>
      </c>
      <c r="BT4" s="610">
        <v>25204</v>
      </c>
      <c r="BU4" s="609">
        <v>10</v>
      </c>
      <c r="BV4" s="610">
        <v>25214</v>
      </c>
      <c r="BW4" s="610">
        <v>1827</v>
      </c>
      <c r="BX4" s="610">
        <v>7049</v>
      </c>
      <c r="BY4" s="610">
        <v>8876</v>
      </c>
      <c r="BZ4" s="610">
        <v>157765</v>
      </c>
      <c r="CA4" s="610"/>
      <c r="CB4" s="610">
        <v>157765</v>
      </c>
      <c r="CC4" s="610">
        <v>10636</v>
      </c>
      <c r="CD4" s="610">
        <v>195757</v>
      </c>
      <c r="CE4" s="609">
        <v>0</v>
      </c>
      <c r="CF4" s="609">
        <v>63</v>
      </c>
      <c r="CG4" s="609">
        <v>63</v>
      </c>
      <c r="CH4" s="610">
        <v>3367</v>
      </c>
      <c r="CI4" s="610">
        <v>2915</v>
      </c>
      <c r="CJ4" s="610">
        <v>3463</v>
      </c>
      <c r="CK4" s="609">
        <v>564</v>
      </c>
      <c r="CL4" s="609">
        <v>0</v>
      </c>
      <c r="CM4" s="609">
        <v>40</v>
      </c>
      <c r="CN4" s="609">
        <v>66</v>
      </c>
      <c r="CO4" s="610">
        <v>87679</v>
      </c>
      <c r="CP4" s="610">
        <v>16803</v>
      </c>
      <c r="CQ4" s="610">
        <v>104482</v>
      </c>
      <c r="CR4" s="610">
        <v>2530</v>
      </c>
      <c r="CS4" s="609">
        <v>0</v>
      </c>
      <c r="CT4" s="610">
        <v>2530</v>
      </c>
      <c r="CU4" s="610">
        <v>152285</v>
      </c>
      <c r="CV4" s="610">
        <v>31900</v>
      </c>
      <c r="CW4" s="610">
        <v>184185</v>
      </c>
      <c r="CX4" s="610">
        <v>291197</v>
      </c>
      <c r="CY4" s="610">
        <v>7682</v>
      </c>
      <c r="CZ4" s="609"/>
      <c r="DA4" s="610">
        <v>298879</v>
      </c>
      <c r="DB4" s="610">
        <v>4083</v>
      </c>
      <c r="DC4" s="609">
        <v>568</v>
      </c>
      <c r="DD4" s="610">
        <v>4651</v>
      </c>
      <c r="DE4" s="610">
        <v>10190</v>
      </c>
      <c r="DF4" s="609">
        <v>75</v>
      </c>
      <c r="DG4" s="609">
        <v>0</v>
      </c>
      <c r="DH4" s="609">
        <v>678</v>
      </c>
      <c r="DI4" s="609"/>
      <c r="DJ4" s="609"/>
      <c r="DK4" s="609">
        <v>0</v>
      </c>
      <c r="DL4" s="610">
        <v>130632</v>
      </c>
      <c r="DM4" s="610">
        <v>170770</v>
      </c>
      <c r="DN4" s="610">
        <v>11715</v>
      </c>
      <c r="DO4" s="610">
        <v>313117</v>
      </c>
      <c r="DP4" s="610">
        <v>3947</v>
      </c>
      <c r="DQ4" s="610">
        <v>30078</v>
      </c>
      <c r="DR4" s="610">
        <v>6838</v>
      </c>
      <c r="DS4" s="610">
        <v>36916</v>
      </c>
      <c r="DT4" s="610">
        <v>97943</v>
      </c>
      <c r="DU4" s="610">
        <v>1431</v>
      </c>
      <c r="DV4" s="609">
        <v>0</v>
      </c>
      <c r="DW4" s="609">
        <v>327</v>
      </c>
      <c r="DX4" s="609">
        <v>38</v>
      </c>
      <c r="DY4" s="609">
        <v>27</v>
      </c>
      <c r="DZ4" s="609">
        <v>0</v>
      </c>
      <c r="EA4" s="610">
        <v>1823</v>
      </c>
      <c r="EB4" s="610">
        <v>9843</v>
      </c>
      <c r="EC4" s="609">
        <v>0</v>
      </c>
      <c r="ED4" s="610">
        <v>9843</v>
      </c>
      <c r="EE4" s="610">
        <v>4188</v>
      </c>
      <c r="EF4" s="610">
        <v>1090</v>
      </c>
      <c r="EG4" s="610">
        <v>5278</v>
      </c>
      <c r="EH4" s="609">
        <v>230</v>
      </c>
      <c r="EI4" s="609">
        <v>0</v>
      </c>
      <c r="EJ4" s="609">
        <v>230</v>
      </c>
      <c r="EK4" s="610">
        <v>15351</v>
      </c>
      <c r="EL4" s="609">
        <v>4</v>
      </c>
      <c r="EM4" s="609">
        <v>62</v>
      </c>
      <c r="EN4" s="609">
        <v>63</v>
      </c>
      <c r="EO4" s="609">
        <v>104</v>
      </c>
      <c r="EP4" s="610">
        <v>1860</v>
      </c>
      <c r="EQ4" s="610">
        <v>15097</v>
      </c>
      <c r="ER4" s="610">
        <v>34906</v>
      </c>
      <c r="ES4" s="610">
        <v>16110</v>
      </c>
      <c r="ET4" s="610">
        <v>1262</v>
      </c>
      <c r="EU4" s="609">
        <v>0</v>
      </c>
      <c r="EV4" s="609">
        <v>0</v>
      </c>
      <c r="EW4" s="609" t="s">
        <v>96</v>
      </c>
      <c r="EX4" s="609">
        <v>18</v>
      </c>
      <c r="EY4" s="609">
        <v>90</v>
      </c>
      <c r="EZ4" s="610">
        <v>84240</v>
      </c>
      <c r="FA4" s="609"/>
      <c r="FB4" s="610">
        <v>22270</v>
      </c>
      <c r="FC4" s="609" t="s">
        <v>98</v>
      </c>
      <c r="FD4" s="609" t="s">
        <v>99</v>
      </c>
      <c r="FE4" s="609" t="s">
        <v>100</v>
      </c>
      <c r="FF4" s="609">
        <v>28657</v>
      </c>
      <c r="FG4" s="609">
        <v>250</v>
      </c>
      <c r="FH4" s="609" t="s">
        <v>101</v>
      </c>
      <c r="FI4" s="609" t="s">
        <v>100</v>
      </c>
      <c r="FJ4" s="609">
        <v>28657</v>
      </c>
      <c r="FK4" s="609">
        <v>250</v>
      </c>
      <c r="FL4" s="609" t="s">
        <v>102</v>
      </c>
      <c r="FM4" s="609">
        <v>8287339393</v>
      </c>
      <c r="FN4" s="609">
        <v>8287339393</v>
      </c>
      <c r="FO4" s="609" t="s">
        <v>103</v>
      </c>
      <c r="FP4" s="609" t="s">
        <v>104</v>
      </c>
      <c r="FQ4" s="610">
        <v>28512</v>
      </c>
      <c r="FR4" s="609">
        <v>17</v>
      </c>
      <c r="FS4" s="609" t="s">
        <v>105</v>
      </c>
      <c r="FT4" s="610">
        <v>11640</v>
      </c>
      <c r="FU4" s="609">
        <v>260</v>
      </c>
      <c r="FV4" s="609"/>
      <c r="FW4" s="609"/>
      <c r="FX4" s="609"/>
      <c r="FY4" s="609" t="s">
        <v>82</v>
      </c>
      <c r="FZ4" s="609"/>
      <c r="GA4" s="609" t="s">
        <v>12</v>
      </c>
      <c r="GB4" s="609"/>
      <c r="GC4" s="609"/>
      <c r="GD4" s="609"/>
      <c r="GE4" s="609"/>
      <c r="GF4" s="609"/>
      <c r="GG4" s="609"/>
      <c r="GH4" s="609"/>
      <c r="GI4" s="609"/>
      <c r="GJ4" s="609">
        <f>VLOOKUP($A4,'[1]AIR Export'!$A$3:$CB$82,25,FALSE)</f>
        <v>51627</v>
      </c>
      <c r="GK4" s="609">
        <v>2</v>
      </c>
      <c r="GL4" s="609" t="s">
        <v>39</v>
      </c>
      <c r="GM4" s="609"/>
      <c r="GN4" s="609"/>
      <c r="GO4" s="609"/>
      <c r="GP4" s="609"/>
      <c r="GQ4" s="609"/>
      <c r="GR4" s="609"/>
      <c r="GS4" s="609"/>
      <c r="GT4" s="609"/>
      <c r="GU4" s="609"/>
      <c r="GV4" s="609">
        <v>0.34</v>
      </c>
      <c r="GW4" s="609">
        <v>0.64</v>
      </c>
      <c r="GX4" s="609">
        <v>8.42</v>
      </c>
      <c r="GY4" s="609">
        <v>14.46</v>
      </c>
      <c r="GZ4" s="609">
        <v>6.88</v>
      </c>
      <c r="HA4" s="509"/>
      <c r="HB4" s="509"/>
      <c r="HC4" s="509"/>
      <c r="HD4" s="509"/>
      <c r="HE4" s="509"/>
      <c r="HF4" s="5"/>
      <c r="HG4" s="5"/>
      <c r="HH4" s="5"/>
      <c r="HI4" s="5"/>
      <c r="HJ4" s="5"/>
      <c r="HK4" s="5"/>
      <c r="HL4" s="5"/>
      <c r="HM4" s="5"/>
      <c r="HN4" s="5"/>
      <c r="HO4" s="5"/>
      <c r="HP4" s="5"/>
      <c r="HQ4" s="5"/>
      <c r="HR4" s="5"/>
      <c r="IL4" s="1"/>
      <c r="IM4" s="1"/>
      <c r="IO4" s="1"/>
      <c r="IQ4" s="5"/>
      <c r="IR4" s="5"/>
      <c r="IS4" s="5"/>
      <c r="IT4" s="5"/>
      <c r="IU4" s="5"/>
      <c r="IV4" s="5"/>
      <c r="JG4" s="2"/>
      <c r="JI4" s="5"/>
      <c r="JL4" s="5"/>
      <c r="JM4" s="5"/>
      <c r="JN4" s="5"/>
      <c r="JU4" s="1"/>
      <c r="KC4" s="5"/>
      <c r="KG4" s="5"/>
      <c r="KI4" s="4"/>
      <c r="KJ4" s="4"/>
      <c r="KQ4" s="3"/>
      <c r="KR4" s="3"/>
      <c r="KS4" s="3"/>
      <c r="KT4" s="3"/>
      <c r="KU4" s="3"/>
      <c r="KV4" s="3"/>
      <c r="KW4" s="3"/>
      <c r="KX4" s="3"/>
      <c r="KY4" s="3"/>
      <c r="KZ4" s="3"/>
      <c r="LA4" s="3"/>
      <c r="LB4" s="3"/>
      <c r="LC4" s="3"/>
      <c r="LD4" s="3"/>
      <c r="LE4" s="3"/>
      <c r="LF4" s="3"/>
      <c r="LG4" s="3"/>
      <c r="LH4" s="4"/>
      <c r="LJ4" s="1"/>
      <c r="LK4" s="1"/>
      <c r="LL4" s="1"/>
      <c r="LM4" s="3"/>
      <c r="LN4" s="3"/>
      <c r="LO4" s="3"/>
      <c r="LY4" s="3"/>
      <c r="LZ4" s="3"/>
      <c r="MA4" s="3"/>
      <c r="MB4" s="3"/>
      <c r="MC4" s="3"/>
      <c r="MD4" s="3"/>
      <c r="ME4" s="3"/>
      <c r="MF4" s="3"/>
      <c r="MG4" s="3"/>
      <c r="MH4" s="3"/>
      <c r="MI4" s="3"/>
      <c r="MJ4" s="3"/>
      <c r="MR4" s="6"/>
      <c r="MS4" s="6"/>
      <c r="NB4" s="1"/>
      <c r="NC4" s="1"/>
      <c r="NE4" s="1"/>
      <c r="NI4" s="1"/>
      <c r="NR4" s="3"/>
    </row>
    <row r="5" spans="1:382" x14ac:dyDescent="0.25">
      <c r="A5" s="609" t="s">
        <v>65</v>
      </c>
      <c r="B5" s="609" t="s">
        <v>1635</v>
      </c>
      <c r="C5" s="609" t="s">
        <v>68</v>
      </c>
      <c r="D5" s="609">
        <v>2015</v>
      </c>
      <c r="E5" s="609" t="s">
        <v>69</v>
      </c>
      <c r="F5" s="609" t="s">
        <v>66</v>
      </c>
      <c r="G5" s="609" t="s">
        <v>67</v>
      </c>
      <c r="H5" s="609">
        <v>28694</v>
      </c>
      <c r="I5" s="609"/>
      <c r="J5" s="609" t="s">
        <v>66</v>
      </c>
      <c r="K5" s="609" t="s">
        <v>67</v>
      </c>
      <c r="L5" s="609">
        <v>28694</v>
      </c>
      <c r="M5" s="609"/>
      <c r="N5" s="609" t="s">
        <v>70</v>
      </c>
      <c r="O5" s="609" t="s">
        <v>71</v>
      </c>
      <c r="P5" s="609" t="s">
        <v>72</v>
      </c>
      <c r="Q5" s="609" t="s">
        <v>73</v>
      </c>
      <c r="R5" s="609" t="s">
        <v>74</v>
      </c>
      <c r="S5" s="609" t="s">
        <v>75</v>
      </c>
      <c r="T5" s="609" t="s">
        <v>71</v>
      </c>
      <c r="U5" s="609" t="s">
        <v>72</v>
      </c>
      <c r="V5" s="609" t="s">
        <v>73</v>
      </c>
      <c r="W5" s="609">
        <v>0</v>
      </c>
      <c r="X5" s="609">
        <v>5</v>
      </c>
      <c r="Y5" s="609">
        <v>0</v>
      </c>
      <c r="Z5" s="609">
        <v>4</v>
      </c>
      <c r="AA5" s="610">
        <v>11388</v>
      </c>
      <c r="AB5" s="609">
        <v>9</v>
      </c>
      <c r="AC5" s="609">
        <v>2.63</v>
      </c>
      <c r="AD5" s="609">
        <v>11.63</v>
      </c>
      <c r="AE5" s="609">
        <v>33.83</v>
      </c>
      <c r="AF5" s="609">
        <v>45.46</v>
      </c>
      <c r="AG5" s="611">
        <v>0.19800000000000001</v>
      </c>
      <c r="AH5" s="612">
        <v>65650</v>
      </c>
      <c r="AI5" s="609" t="s">
        <v>77</v>
      </c>
      <c r="AJ5" s="609">
        <v>2013</v>
      </c>
      <c r="AK5" s="612">
        <v>29500</v>
      </c>
      <c r="AL5" s="613">
        <v>7.4</v>
      </c>
      <c r="AM5" s="613">
        <v>8.01</v>
      </c>
      <c r="AN5" s="613">
        <v>11.81</v>
      </c>
      <c r="AO5" s="612">
        <v>1000</v>
      </c>
      <c r="AP5" s="612">
        <v>1478060</v>
      </c>
      <c r="AQ5" s="612">
        <f>VLOOKUP($A5,'[1]AIR Export'!$A$2:$CB$82,33,FALSE)</f>
        <v>1479060</v>
      </c>
      <c r="AR5" s="612">
        <v>366198</v>
      </c>
      <c r="AS5" s="612">
        <v>0</v>
      </c>
      <c r="AT5" s="612">
        <v>366198</v>
      </c>
      <c r="AU5" s="612">
        <v>62800</v>
      </c>
      <c r="AV5" s="612">
        <v>0</v>
      </c>
      <c r="AW5" s="612">
        <f>VLOOKUP($A5,'[1]AIR Export'!$A$2:$CB$82,35,FALSE)</f>
        <v>62800</v>
      </c>
      <c r="AX5" s="612">
        <f>VLOOKUP($A5,'[1]AIR Export'!$A$2:$CB$82,36,FALSE)</f>
        <v>299858</v>
      </c>
      <c r="AY5" s="612">
        <f>VLOOKUP($A5,'[1]AIR Export'!$A$2:$CB$82,37,FALSE)</f>
        <v>2207916</v>
      </c>
      <c r="AZ5" s="612">
        <v>1195436</v>
      </c>
      <c r="BA5" s="612">
        <v>382051</v>
      </c>
      <c r="BB5" s="612">
        <f>VLOOKUP($A5,'[1]AIR Export'!$A$2:$CB$82,40,FALSE)</f>
        <v>1577487</v>
      </c>
      <c r="BC5" s="612">
        <v>112377</v>
      </c>
      <c r="BD5" s="612">
        <v>23444</v>
      </c>
      <c r="BE5" s="612">
        <v>23635</v>
      </c>
      <c r="BF5" s="612">
        <v>159456</v>
      </c>
      <c r="BG5" s="612">
        <v>438925</v>
      </c>
      <c r="BH5" s="612">
        <f>VLOOKUP($A5,'[1]AIR Export'!$A$2:$CB$82,46,FALSE)</f>
        <v>2175868</v>
      </c>
      <c r="BI5" s="612"/>
      <c r="BJ5" s="612"/>
      <c r="BK5" s="612">
        <v>0</v>
      </c>
      <c r="BL5" s="612">
        <v>0</v>
      </c>
      <c r="BM5" s="612">
        <v>0</v>
      </c>
      <c r="BN5" s="612">
        <v>0</v>
      </c>
      <c r="BO5" s="612">
        <v>0</v>
      </c>
      <c r="BP5" s="612">
        <v>0</v>
      </c>
      <c r="BQ5" s="610">
        <v>72408</v>
      </c>
      <c r="BR5" s="610">
        <v>65880</v>
      </c>
      <c r="BS5" s="610">
        <v>138288</v>
      </c>
      <c r="BT5" s="610">
        <v>47429</v>
      </c>
      <c r="BU5" s="610">
        <v>14159</v>
      </c>
      <c r="BV5" s="610">
        <v>61588</v>
      </c>
      <c r="BW5" s="610">
        <v>13332</v>
      </c>
      <c r="BX5" s="609">
        <v>262</v>
      </c>
      <c r="BY5" s="610">
        <v>13594</v>
      </c>
      <c r="BZ5" s="610">
        <v>213470</v>
      </c>
      <c r="CA5" s="610"/>
      <c r="CB5" s="610">
        <v>213470</v>
      </c>
      <c r="CC5" s="610">
        <v>1404</v>
      </c>
      <c r="CD5" s="610">
        <v>203726</v>
      </c>
      <c r="CE5" s="609">
        <v>1</v>
      </c>
      <c r="CF5" s="609">
        <v>63</v>
      </c>
      <c r="CG5" s="609">
        <v>64</v>
      </c>
      <c r="CH5" s="610">
        <v>8709</v>
      </c>
      <c r="CI5" s="610">
        <v>2915</v>
      </c>
      <c r="CJ5" s="610">
        <v>10253</v>
      </c>
      <c r="CK5" s="609">
        <v>564</v>
      </c>
      <c r="CL5" s="609">
        <v>0</v>
      </c>
      <c r="CM5" s="609">
        <v>147</v>
      </c>
      <c r="CN5" s="609">
        <v>279</v>
      </c>
      <c r="CO5" s="610">
        <v>197241</v>
      </c>
      <c r="CP5" s="610">
        <v>54414</v>
      </c>
      <c r="CQ5" s="610">
        <v>251655</v>
      </c>
      <c r="CR5" s="610">
        <v>29025</v>
      </c>
      <c r="CS5" s="609">
        <v>597</v>
      </c>
      <c r="CT5" s="610">
        <v>29622</v>
      </c>
      <c r="CU5" s="610">
        <v>160684</v>
      </c>
      <c r="CV5" s="610">
        <v>31228</v>
      </c>
      <c r="CW5" s="610">
        <v>191912</v>
      </c>
      <c r="CX5" s="610">
        <v>473189</v>
      </c>
      <c r="CY5" s="610">
        <v>3743</v>
      </c>
      <c r="CZ5" s="609"/>
      <c r="DA5" s="610">
        <v>476932</v>
      </c>
      <c r="DB5" s="610">
        <v>36360</v>
      </c>
      <c r="DC5" s="610">
        <v>1443</v>
      </c>
      <c r="DD5" s="610">
        <v>37803</v>
      </c>
      <c r="DE5" s="610">
        <v>129377</v>
      </c>
      <c r="DF5" s="610">
        <v>12554</v>
      </c>
      <c r="DG5" s="609">
        <v>0</v>
      </c>
      <c r="DH5" s="610">
        <v>14112</v>
      </c>
      <c r="DI5" s="609"/>
      <c r="DJ5" s="609"/>
      <c r="DK5" s="609">
        <v>0</v>
      </c>
      <c r="DL5" s="610">
        <v>664514</v>
      </c>
      <c r="DM5" s="609"/>
      <c r="DN5" s="609">
        <v>0</v>
      </c>
      <c r="DO5" s="610">
        <v>664514</v>
      </c>
      <c r="DP5" s="609">
        <v>734</v>
      </c>
      <c r="DQ5" s="610">
        <v>57713</v>
      </c>
      <c r="DR5" s="610">
        <v>14308</v>
      </c>
      <c r="DS5" s="610">
        <v>72021</v>
      </c>
      <c r="DT5" s="610">
        <v>420404</v>
      </c>
      <c r="DU5" s="609">
        <v>437</v>
      </c>
      <c r="DV5" s="609">
        <v>53</v>
      </c>
      <c r="DW5" s="610">
        <v>1006</v>
      </c>
      <c r="DX5" s="609">
        <v>58</v>
      </c>
      <c r="DY5" s="609">
        <v>149</v>
      </c>
      <c r="DZ5" s="609">
        <v>13</v>
      </c>
      <c r="EA5" s="610">
        <v>1716</v>
      </c>
      <c r="EB5" s="610">
        <v>3890</v>
      </c>
      <c r="EC5" s="609">
        <v>751</v>
      </c>
      <c r="ED5" s="610">
        <v>4641</v>
      </c>
      <c r="EE5" s="610">
        <v>23937</v>
      </c>
      <c r="EF5" s="610">
        <v>4580</v>
      </c>
      <c r="EG5" s="610">
        <v>28517</v>
      </c>
      <c r="EH5" s="610">
        <v>1759</v>
      </c>
      <c r="EI5" s="610">
        <v>1282</v>
      </c>
      <c r="EJ5" s="610">
        <v>3041</v>
      </c>
      <c r="EK5" s="610">
        <v>36199</v>
      </c>
      <c r="EL5" s="609">
        <v>4</v>
      </c>
      <c r="EM5" s="609">
        <v>36</v>
      </c>
      <c r="EN5" s="609">
        <v>117</v>
      </c>
      <c r="EO5" s="609">
        <v>392</v>
      </c>
      <c r="EP5" s="610">
        <v>1492</v>
      </c>
      <c r="EQ5" s="610">
        <v>12047</v>
      </c>
      <c r="ER5" s="610">
        <v>21372</v>
      </c>
      <c r="ES5" s="610">
        <v>16068</v>
      </c>
      <c r="ET5" s="610">
        <v>1924</v>
      </c>
      <c r="EU5" s="610">
        <v>24415</v>
      </c>
      <c r="EV5" s="610">
        <v>24449</v>
      </c>
      <c r="EW5" s="609" t="s">
        <v>76</v>
      </c>
      <c r="EX5" s="609">
        <v>65</v>
      </c>
      <c r="EY5" s="609">
        <v>126</v>
      </c>
      <c r="EZ5" s="610">
        <v>76165</v>
      </c>
      <c r="FA5" s="610">
        <v>229532</v>
      </c>
      <c r="FB5" s="610">
        <v>36300</v>
      </c>
      <c r="FC5" s="609" t="s">
        <v>78</v>
      </c>
      <c r="FD5" s="609" t="s">
        <v>66</v>
      </c>
      <c r="FE5" s="609" t="s">
        <v>67</v>
      </c>
      <c r="FF5" s="609">
        <v>28694</v>
      </c>
      <c r="FG5" s="609">
        <v>9793</v>
      </c>
      <c r="FH5" s="609" t="s">
        <v>66</v>
      </c>
      <c r="FI5" s="609" t="s">
        <v>67</v>
      </c>
      <c r="FJ5" s="609">
        <v>28694</v>
      </c>
      <c r="FK5" s="609"/>
      <c r="FL5" s="609" t="s">
        <v>69</v>
      </c>
      <c r="FM5" s="609">
        <v>3368462041</v>
      </c>
      <c r="FN5" s="609">
        <v>3368467503</v>
      </c>
      <c r="FO5" s="609" t="s">
        <v>79</v>
      </c>
      <c r="FP5" s="609" t="s">
        <v>80</v>
      </c>
      <c r="FQ5" s="610">
        <v>71101</v>
      </c>
      <c r="FR5" s="609">
        <v>42.28</v>
      </c>
      <c r="FS5" s="609" t="s">
        <v>81</v>
      </c>
      <c r="FT5" s="610">
        <v>11388</v>
      </c>
      <c r="FU5" s="609">
        <v>260</v>
      </c>
      <c r="FV5" s="609"/>
      <c r="FW5" s="609"/>
      <c r="FX5" s="609"/>
      <c r="FY5" s="609" t="s">
        <v>82</v>
      </c>
      <c r="FZ5" s="609"/>
      <c r="GA5" s="609" t="s">
        <v>12</v>
      </c>
      <c r="GB5" s="609"/>
      <c r="GC5" s="609"/>
      <c r="GD5" s="609"/>
      <c r="GE5" s="609"/>
      <c r="GF5" s="609"/>
      <c r="GG5" s="609"/>
      <c r="GH5" s="609"/>
      <c r="GI5" s="609"/>
      <c r="GJ5" s="609">
        <f>VLOOKUP($A5,'[1]AIR Export'!$A$3:$CB$82,25,FALSE)</f>
        <v>150254</v>
      </c>
      <c r="GK5" s="609">
        <v>2</v>
      </c>
      <c r="GL5" s="609" t="s">
        <v>39</v>
      </c>
      <c r="GM5" s="609"/>
      <c r="GN5" s="609"/>
      <c r="GO5" s="609"/>
      <c r="GP5" s="609"/>
      <c r="GQ5" s="609"/>
      <c r="GR5" s="609"/>
      <c r="GS5" s="609"/>
      <c r="GT5" s="609"/>
      <c r="GU5" s="609"/>
      <c r="GV5" s="609">
        <v>0.79</v>
      </c>
      <c r="GW5" s="609">
        <v>0.13</v>
      </c>
      <c r="GX5" s="609">
        <v>21.09</v>
      </c>
      <c r="GY5" s="609">
        <v>26.8</v>
      </c>
      <c r="GZ5" s="609">
        <v>9.4700000000000006</v>
      </c>
      <c r="HA5" s="509"/>
      <c r="HB5" s="509"/>
      <c r="HC5" s="509"/>
      <c r="HD5" s="509"/>
      <c r="HE5" s="509"/>
      <c r="HF5" s="5"/>
      <c r="HG5" s="5"/>
      <c r="HH5" s="5"/>
      <c r="HI5" s="5"/>
      <c r="HJ5" s="5"/>
      <c r="HK5" s="5"/>
      <c r="HL5" s="5"/>
      <c r="HM5" s="5"/>
      <c r="HN5" s="5"/>
      <c r="HO5" s="5"/>
      <c r="HP5" s="5"/>
      <c r="HQ5" s="5"/>
      <c r="HR5" s="5"/>
      <c r="IG5" s="1"/>
      <c r="IH5" s="1"/>
      <c r="II5" s="1"/>
      <c r="IJ5" s="1"/>
      <c r="IK5" s="1"/>
      <c r="IL5" s="1"/>
      <c r="IM5" s="1"/>
      <c r="IO5" s="1"/>
      <c r="IQ5" s="5"/>
      <c r="IR5" s="5"/>
      <c r="IS5" s="5"/>
      <c r="IT5" s="5"/>
      <c r="IU5" s="5"/>
      <c r="IV5" s="5"/>
      <c r="JG5" s="2"/>
      <c r="JI5" s="5"/>
      <c r="JJ5" s="1"/>
      <c r="JL5" s="5"/>
      <c r="JM5" s="5"/>
      <c r="JN5" s="5"/>
      <c r="JU5" s="1"/>
      <c r="JW5" s="1"/>
      <c r="KC5" s="5"/>
      <c r="KG5" s="5"/>
      <c r="KI5" s="4"/>
      <c r="KJ5" s="4"/>
      <c r="KQ5" s="3"/>
      <c r="KR5" s="3"/>
      <c r="KS5" s="3"/>
      <c r="KT5" s="3"/>
      <c r="KU5" s="3"/>
      <c r="KV5" s="3"/>
      <c r="KW5" s="3"/>
      <c r="KX5" s="3"/>
      <c r="KY5" s="3"/>
      <c r="KZ5" s="3"/>
      <c r="LA5" s="3"/>
      <c r="LB5" s="3"/>
      <c r="LC5" s="3"/>
      <c r="LD5" s="3"/>
      <c r="LE5" s="3"/>
      <c r="LF5" s="3"/>
      <c r="LG5" s="3"/>
      <c r="LH5" s="4"/>
      <c r="LJ5" s="1"/>
      <c r="LK5" s="1"/>
      <c r="LL5" s="1"/>
      <c r="LM5" s="3"/>
      <c r="LN5" s="3"/>
      <c r="LO5" s="3"/>
      <c r="LY5" s="3"/>
      <c r="LZ5" s="3"/>
      <c r="MA5" s="3"/>
      <c r="MB5" s="3"/>
      <c r="MC5" s="3"/>
      <c r="MD5" s="3"/>
      <c r="ME5" s="3"/>
      <c r="MF5" s="3"/>
      <c r="MG5" s="3"/>
      <c r="MH5" s="3"/>
      <c r="MI5" s="3"/>
      <c r="MJ5" s="3"/>
      <c r="MR5" s="6"/>
      <c r="MS5" s="6"/>
      <c r="NB5" s="1"/>
      <c r="NC5" s="1"/>
      <c r="NE5" s="1"/>
      <c r="NG5" s="1"/>
      <c r="NI5" s="1"/>
      <c r="NK5" s="1"/>
      <c r="NR5" s="3"/>
    </row>
    <row r="6" spans="1:382" x14ac:dyDescent="0.25">
      <c r="A6" s="609" t="s">
        <v>106</v>
      </c>
      <c r="B6" s="609" t="s">
        <v>1636</v>
      </c>
      <c r="C6" s="609" t="s">
        <v>109</v>
      </c>
      <c r="D6" s="609">
        <v>2015</v>
      </c>
      <c r="E6" s="609" t="s">
        <v>110</v>
      </c>
      <c r="F6" s="609" t="s">
        <v>107</v>
      </c>
      <c r="G6" s="609" t="s">
        <v>108</v>
      </c>
      <c r="H6" s="609">
        <v>27889</v>
      </c>
      <c r="I6" s="609">
        <v>4948</v>
      </c>
      <c r="J6" s="609" t="s">
        <v>107</v>
      </c>
      <c r="K6" s="609" t="s">
        <v>108</v>
      </c>
      <c r="L6" s="609">
        <v>27889</v>
      </c>
      <c r="M6" s="609">
        <v>4948</v>
      </c>
      <c r="N6" s="609" t="s">
        <v>111</v>
      </c>
      <c r="O6" s="609" t="s">
        <v>112</v>
      </c>
      <c r="P6" s="609" t="s">
        <v>113</v>
      </c>
      <c r="Q6" s="609" t="s">
        <v>114</v>
      </c>
      <c r="R6" s="609" t="s">
        <v>111</v>
      </c>
      <c r="S6" s="609" t="s">
        <v>45</v>
      </c>
      <c r="T6" s="609" t="s">
        <v>112</v>
      </c>
      <c r="U6" s="609" t="s">
        <v>113</v>
      </c>
      <c r="V6" s="609" t="s">
        <v>114</v>
      </c>
      <c r="W6" s="609">
        <v>1</v>
      </c>
      <c r="X6" s="609">
        <v>7</v>
      </c>
      <c r="Y6" s="609">
        <v>0</v>
      </c>
      <c r="Z6" s="609">
        <v>1</v>
      </c>
      <c r="AA6" s="610">
        <v>15496</v>
      </c>
      <c r="AB6" s="609">
        <v>2</v>
      </c>
      <c r="AC6" s="609">
        <v>1</v>
      </c>
      <c r="AD6" s="609">
        <v>3</v>
      </c>
      <c r="AE6" s="609">
        <v>15</v>
      </c>
      <c r="AF6" s="609">
        <v>18</v>
      </c>
      <c r="AG6" s="611">
        <v>0.1111</v>
      </c>
      <c r="AH6" s="612">
        <v>50551</v>
      </c>
      <c r="AI6" s="609"/>
      <c r="AJ6" s="609">
        <v>2015</v>
      </c>
      <c r="AK6" s="612">
        <v>38125</v>
      </c>
      <c r="AL6" s="613">
        <v>7.55</v>
      </c>
      <c r="AM6" s="613">
        <v>9.35</v>
      </c>
      <c r="AN6" s="613">
        <v>11</v>
      </c>
      <c r="AO6" s="612">
        <v>119726</v>
      </c>
      <c r="AP6" s="612">
        <v>335832</v>
      </c>
      <c r="AQ6" s="612">
        <f>VLOOKUP($A6,'[1]AIR Export'!$A$2:$CB$82,33,FALSE)</f>
        <v>455558</v>
      </c>
      <c r="AR6" s="612">
        <v>296011</v>
      </c>
      <c r="AS6" s="612">
        <v>0</v>
      </c>
      <c r="AT6" s="612">
        <v>296011</v>
      </c>
      <c r="AU6" s="612">
        <v>59643</v>
      </c>
      <c r="AV6" s="612">
        <v>0</v>
      </c>
      <c r="AW6" s="612">
        <f>VLOOKUP($A6,'[1]AIR Export'!$A$2:$CB$82,35,FALSE)</f>
        <v>59643</v>
      </c>
      <c r="AX6" s="612">
        <f>VLOOKUP($A6,'[1]AIR Export'!$A$2:$CB$82,36,FALSE)</f>
        <v>60303</v>
      </c>
      <c r="AY6" s="612">
        <f>VLOOKUP($A6,'[1]AIR Export'!$A$2:$CB$82,37,FALSE)</f>
        <v>871515</v>
      </c>
      <c r="AZ6" s="612">
        <v>438326</v>
      </c>
      <c r="BA6" s="612">
        <v>103899</v>
      </c>
      <c r="BB6" s="612">
        <f>VLOOKUP($A6,'[1]AIR Export'!$A$2:$CB$82,40,FALSE)</f>
        <v>542225</v>
      </c>
      <c r="BC6" s="612">
        <v>65398</v>
      </c>
      <c r="BD6" s="612">
        <v>0</v>
      </c>
      <c r="BE6" s="612">
        <v>21102</v>
      </c>
      <c r="BF6" s="612">
        <v>86500</v>
      </c>
      <c r="BG6" s="612">
        <v>192293</v>
      </c>
      <c r="BH6" s="612">
        <f>VLOOKUP($A6,'[1]AIR Export'!$A$2:$CB$82,46,FALSE)</f>
        <v>821018</v>
      </c>
      <c r="BI6" s="612"/>
      <c r="BJ6" s="612"/>
      <c r="BK6" s="612">
        <v>26647</v>
      </c>
      <c r="BL6" s="612">
        <v>19601</v>
      </c>
      <c r="BM6" s="612">
        <v>0</v>
      </c>
      <c r="BN6" s="612">
        <v>0</v>
      </c>
      <c r="BO6" s="612">
        <v>46248</v>
      </c>
      <c r="BP6" s="612">
        <v>46248</v>
      </c>
      <c r="BQ6" s="610">
        <v>45234</v>
      </c>
      <c r="BR6" s="610">
        <v>43075</v>
      </c>
      <c r="BS6" s="610">
        <v>88309</v>
      </c>
      <c r="BT6" s="610">
        <v>34642</v>
      </c>
      <c r="BU6" s="610">
        <v>17148</v>
      </c>
      <c r="BV6" s="610">
        <v>51790</v>
      </c>
      <c r="BW6" s="610">
        <v>1006</v>
      </c>
      <c r="BX6" s="609"/>
      <c r="BY6" s="610">
        <v>1006</v>
      </c>
      <c r="BZ6" s="610">
        <v>141105</v>
      </c>
      <c r="CA6" s="610"/>
      <c r="CB6" s="610">
        <v>141105</v>
      </c>
      <c r="CC6" s="609">
        <v>670</v>
      </c>
      <c r="CD6" s="610">
        <v>195757</v>
      </c>
      <c r="CE6" s="609">
        <v>0</v>
      </c>
      <c r="CF6" s="609">
        <v>63</v>
      </c>
      <c r="CG6" s="609">
        <v>63</v>
      </c>
      <c r="CH6" s="610">
        <v>2318</v>
      </c>
      <c r="CI6" s="610">
        <v>2914</v>
      </c>
      <c r="CJ6" s="610">
        <v>6178</v>
      </c>
      <c r="CK6" s="609">
        <v>564</v>
      </c>
      <c r="CL6" s="609">
        <v>0</v>
      </c>
      <c r="CM6" s="609">
        <v>112</v>
      </c>
      <c r="CN6" s="609">
        <v>75</v>
      </c>
      <c r="CO6" s="610">
        <v>57870</v>
      </c>
      <c r="CP6" s="610">
        <v>4973</v>
      </c>
      <c r="CQ6" s="610">
        <v>62843</v>
      </c>
      <c r="CR6" s="609">
        <v>190</v>
      </c>
      <c r="CS6" s="609">
        <v>1</v>
      </c>
      <c r="CT6" s="609">
        <v>191</v>
      </c>
      <c r="CU6" s="610">
        <v>25328</v>
      </c>
      <c r="CV6" s="610">
        <v>6347</v>
      </c>
      <c r="CW6" s="610">
        <v>31675</v>
      </c>
      <c r="CX6" s="610">
        <v>94709</v>
      </c>
      <c r="CY6" s="609">
        <v>884</v>
      </c>
      <c r="CZ6" s="609"/>
      <c r="DA6" s="610">
        <v>95593</v>
      </c>
      <c r="DB6" s="610">
        <v>1376</v>
      </c>
      <c r="DC6" s="609">
        <v>191</v>
      </c>
      <c r="DD6" s="610">
        <v>1567</v>
      </c>
      <c r="DE6" s="610">
        <v>7470</v>
      </c>
      <c r="DF6" s="609">
        <v>25</v>
      </c>
      <c r="DG6" s="609"/>
      <c r="DH6" s="609">
        <v>290</v>
      </c>
      <c r="DI6" s="609"/>
      <c r="DJ6" s="609"/>
      <c r="DK6" s="610">
        <v>10407</v>
      </c>
      <c r="DL6" s="610">
        <v>68982</v>
      </c>
      <c r="DM6" s="609"/>
      <c r="DN6" s="609"/>
      <c r="DO6" s="610">
        <v>79389</v>
      </c>
      <c r="DP6" s="609">
        <v>0</v>
      </c>
      <c r="DQ6" s="610">
        <v>5893</v>
      </c>
      <c r="DR6" s="610">
        <v>2091</v>
      </c>
      <c r="DS6" s="610">
        <v>7984</v>
      </c>
      <c r="DT6" s="610">
        <v>111258</v>
      </c>
      <c r="DU6" s="609">
        <v>157</v>
      </c>
      <c r="DV6" s="609">
        <v>19</v>
      </c>
      <c r="DW6" s="609">
        <v>193</v>
      </c>
      <c r="DX6" s="609">
        <v>29</v>
      </c>
      <c r="DY6" s="609">
        <v>22</v>
      </c>
      <c r="DZ6" s="609">
        <v>0</v>
      </c>
      <c r="EA6" s="609">
        <v>420</v>
      </c>
      <c r="EB6" s="609">
        <v>699</v>
      </c>
      <c r="EC6" s="609">
        <v>248</v>
      </c>
      <c r="ED6" s="609">
        <v>947</v>
      </c>
      <c r="EE6" s="610">
        <v>3580</v>
      </c>
      <c r="EF6" s="610">
        <v>1958</v>
      </c>
      <c r="EG6" s="610">
        <v>5538</v>
      </c>
      <c r="EH6" s="609">
        <v>287</v>
      </c>
      <c r="EI6" s="609">
        <v>0</v>
      </c>
      <c r="EJ6" s="609">
        <v>287</v>
      </c>
      <c r="EK6" s="610">
        <v>6772</v>
      </c>
      <c r="EL6" s="609">
        <v>19</v>
      </c>
      <c r="EM6" s="609">
        <v>45</v>
      </c>
      <c r="EN6" s="609">
        <v>128</v>
      </c>
      <c r="EO6" s="609">
        <v>271</v>
      </c>
      <c r="EP6" s="609">
        <v>76</v>
      </c>
      <c r="EQ6" s="609">
        <v>545</v>
      </c>
      <c r="ER6" s="610">
        <v>14353</v>
      </c>
      <c r="ES6" s="610">
        <v>4183</v>
      </c>
      <c r="ET6" s="609">
        <v>833</v>
      </c>
      <c r="EU6" s="610">
        <v>2747</v>
      </c>
      <c r="EV6" s="610">
        <v>2647</v>
      </c>
      <c r="EW6" s="609" t="s">
        <v>115</v>
      </c>
      <c r="EX6" s="609">
        <v>26</v>
      </c>
      <c r="EY6" s="609">
        <v>82</v>
      </c>
      <c r="EZ6" s="610">
        <v>28691</v>
      </c>
      <c r="FA6" s="610">
        <v>90627</v>
      </c>
      <c r="FB6" s="610">
        <v>41262</v>
      </c>
      <c r="FC6" s="609" t="s">
        <v>116</v>
      </c>
      <c r="FD6" s="609" t="s">
        <v>107</v>
      </c>
      <c r="FE6" s="609" t="s">
        <v>108</v>
      </c>
      <c r="FF6" s="609">
        <v>27889</v>
      </c>
      <c r="FG6" s="609">
        <v>4948</v>
      </c>
      <c r="FH6" s="609" t="s">
        <v>107</v>
      </c>
      <c r="FI6" s="609" t="s">
        <v>108</v>
      </c>
      <c r="FJ6" s="609">
        <v>27889</v>
      </c>
      <c r="FK6" s="609">
        <v>4948</v>
      </c>
      <c r="FL6" s="609" t="s">
        <v>110</v>
      </c>
      <c r="FM6" s="609">
        <v>2529466401</v>
      </c>
      <c r="FN6" s="609">
        <v>2529460352</v>
      </c>
      <c r="FO6" s="609" t="s">
        <v>111</v>
      </c>
      <c r="FP6" s="609" t="s">
        <v>114</v>
      </c>
      <c r="FQ6" s="610">
        <v>31962</v>
      </c>
      <c r="FR6" s="609">
        <v>17.95</v>
      </c>
      <c r="FS6" s="609" t="s">
        <v>117</v>
      </c>
      <c r="FT6" s="610">
        <v>15496</v>
      </c>
      <c r="FU6" s="609">
        <v>416</v>
      </c>
      <c r="FV6" s="609"/>
      <c r="FW6" s="609"/>
      <c r="FX6" s="609"/>
      <c r="FY6" s="609" t="s">
        <v>32</v>
      </c>
      <c r="FZ6" s="609"/>
      <c r="GA6" s="609" t="s">
        <v>12</v>
      </c>
      <c r="GB6" s="609"/>
      <c r="GC6" s="609"/>
      <c r="GD6" s="609"/>
      <c r="GE6" s="609"/>
      <c r="GF6" s="609"/>
      <c r="GG6" s="609"/>
      <c r="GH6" s="609"/>
      <c r="GI6" s="609"/>
      <c r="GJ6" s="609">
        <f>VLOOKUP($A6,'[1]AIR Export'!$A$3:$CB$82,25,FALSE)</f>
        <v>67526</v>
      </c>
      <c r="GK6" s="609">
        <v>1</v>
      </c>
      <c r="GL6" s="609" t="s">
        <v>39</v>
      </c>
      <c r="GM6" s="609"/>
      <c r="GN6" s="609"/>
      <c r="GO6" s="609"/>
      <c r="GP6" s="609"/>
      <c r="GQ6" s="609"/>
      <c r="GR6" s="609"/>
      <c r="GS6" s="609"/>
      <c r="GT6" s="609"/>
      <c r="GU6" s="609"/>
      <c r="GV6" s="609">
        <v>0.82</v>
      </c>
      <c r="GW6" s="609">
        <v>0.14000000000000001</v>
      </c>
      <c r="GX6" s="609">
        <v>16.12</v>
      </c>
      <c r="GY6" s="609">
        <v>24.95</v>
      </c>
      <c r="GZ6" s="609">
        <v>5.38</v>
      </c>
      <c r="HA6" s="509"/>
      <c r="HB6" s="509"/>
      <c r="HC6" s="509"/>
      <c r="HD6" s="509"/>
      <c r="HE6" s="509"/>
      <c r="HF6" s="5"/>
      <c r="HG6" s="5"/>
      <c r="HH6" s="5"/>
      <c r="HI6" s="5"/>
      <c r="HJ6" s="5"/>
      <c r="HK6" s="5"/>
      <c r="HL6" s="5"/>
      <c r="HM6" s="5"/>
      <c r="HN6" s="5"/>
      <c r="HO6" s="5"/>
      <c r="HP6" s="5"/>
      <c r="HQ6" s="5"/>
      <c r="HR6" s="5"/>
      <c r="IG6" s="1"/>
      <c r="IH6" s="1"/>
      <c r="II6" s="1"/>
      <c r="IJ6" s="1"/>
      <c r="IK6" s="1"/>
      <c r="IL6" s="1"/>
      <c r="IM6" s="1"/>
      <c r="IO6" s="1"/>
      <c r="IQ6" s="5"/>
      <c r="IR6" s="5"/>
      <c r="IS6" s="5"/>
      <c r="IT6" s="5"/>
      <c r="IU6" s="5"/>
      <c r="IV6" s="5"/>
      <c r="JG6" s="2"/>
      <c r="JI6" s="5"/>
      <c r="JL6" s="5"/>
      <c r="JM6" s="5"/>
      <c r="JN6" s="5"/>
      <c r="JU6" s="1"/>
      <c r="JW6" s="1"/>
      <c r="KC6" s="5"/>
      <c r="KG6" s="5"/>
      <c r="KI6" s="4"/>
      <c r="KJ6" s="4"/>
      <c r="KQ6" s="3"/>
      <c r="KR6" s="3"/>
      <c r="KS6" s="3"/>
      <c r="KT6" s="3"/>
      <c r="KU6" s="3"/>
      <c r="KV6" s="3"/>
      <c r="KW6" s="3"/>
      <c r="KX6" s="3"/>
      <c r="KY6" s="3"/>
      <c r="KZ6" s="3"/>
      <c r="LA6" s="3"/>
      <c r="LB6" s="3"/>
      <c r="LC6" s="3"/>
      <c r="LD6" s="3"/>
      <c r="LE6" s="3"/>
      <c r="LF6" s="3"/>
      <c r="LG6" s="3"/>
      <c r="LH6" s="4"/>
      <c r="LJ6" s="1"/>
      <c r="LK6" s="1"/>
      <c r="LL6" s="1"/>
      <c r="LM6" s="3"/>
      <c r="LN6" s="3"/>
      <c r="LO6" s="3"/>
      <c r="LY6" s="3"/>
      <c r="LZ6" s="3"/>
      <c r="MA6" s="3"/>
      <c r="MB6" s="3"/>
      <c r="MC6" s="3"/>
      <c r="MD6" s="3"/>
      <c r="ME6" s="3"/>
      <c r="MF6" s="3"/>
      <c r="MG6" s="3"/>
      <c r="MH6" s="3"/>
      <c r="MI6" s="3"/>
      <c r="MJ6" s="3"/>
      <c r="MR6" s="6"/>
      <c r="MS6" s="6"/>
      <c r="MX6" s="1"/>
      <c r="NB6" s="1"/>
      <c r="NC6" s="1"/>
      <c r="NE6" s="1"/>
      <c r="NH6" s="1"/>
      <c r="NI6" s="1"/>
      <c r="NR6" s="3"/>
    </row>
    <row r="7" spans="1:382" x14ac:dyDescent="0.25">
      <c r="A7" s="609" t="s">
        <v>326</v>
      </c>
      <c r="B7" s="609" t="s">
        <v>1729</v>
      </c>
      <c r="C7" s="609" t="s">
        <v>329</v>
      </c>
      <c r="D7" s="609">
        <v>2015</v>
      </c>
      <c r="E7" s="609" t="s">
        <v>330</v>
      </c>
      <c r="F7" s="609" t="s">
        <v>327</v>
      </c>
      <c r="G7" s="609" t="s">
        <v>328</v>
      </c>
      <c r="H7" s="609">
        <v>28560</v>
      </c>
      <c r="I7" s="609">
        <v>4098</v>
      </c>
      <c r="J7" s="609" t="s">
        <v>327</v>
      </c>
      <c r="K7" s="609" t="s">
        <v>328</v>
      </c>
      <c r="L7" s="609">
        <v>28560</v>
      </c>
      <c r="M7" s="609">
        <v>4098</v>
      </c>
      <c r="N7" s="609" t="s">
        <v>331</v>
      </c>
      <c r="O7" s="609" t="s">
        <v>332</v>
      </c>
      <c r="P7" s="609" t="s">
        <v>333</v>
      </c>
      <c r="Q7" s="609" t="s">
        <v>334</v>
      </c>
      <c r="R7" s="609" t="s">
        <v>331</v>
      </c>
      <c r="S7" s="609" t="s">
        <v>45</v>
      </c>
      <c r="T7" s="609" t="s">
        <v>335</v>
      </c>
      <c r="U7" s="609" t="s">
        <v>336</v>
      </c>
      <c r="V7" s="609" t="s">
        <v>334</v>
      </c>
      <c r="W7" s="609">
        <v>0</v>
      </c>
      <c r="X7" s="609">
        <v>10</v>
      </c>
      <c r="Y7" s="609">
        <v>0</v>
      </c>
      <c r="Z7" s="609">
        <v>2</v>
      </c>
      <c r="AA7" s="610">
        <v>25094</v>
      </c>
      <c r="AB7" s="609">
        <v>2.84</v>
      </c>
      <c r="AC7" s="609">
        <v>5</v>
      </c>
      <c r="AD7" s="609">
        <v>7.84</v>
      </c>
      <c r="AE7" s="609">
        <v>57.18</v>
      </c>
      <c r="AF7" s="609">
        <v>65.02</v>
      </c>
      <c r="AG7" s="611">
        <v>4.3700000000000003E-2</v>
      </c>
      <c r="AH7" s="612">
        <v>81600</v>
      </c>
      <c r="AI7" s="609" t="s">
        <v>338</v>
      </c>
      <c r="AJ7" s="609">
        <v>2013</v>
      </c>
      <c r="AK7" s="612">
        <v>28133</v>
      </c>
      <c r="AL7" s="613">
        <v>9.9600000000000009</v>
      </c>
      <c r="AM7" s="613">
        <v>13.18</v>
      </c>
      <c r="AN7" s="613">
        <v>17.440000000000001</v>
      </c>
      <c r="AO7" s="612">
        <v>172140</v>
      </c>
      <c r="AP7" s="612">
        <v>2557549</v>
      </c>
      <c r="AQ7" s="612">
        <f>VLOOKUP($A7,'[1]AIR Export'!$A$2:$CB$82,33,FALSE)</f>
        <v>2729689</v>
      </c>
      <c r="AR7" s="612">
        <v>363954</v>
      </c>
      <c r="AS7" s="612">
        <v>37000</v>
      </c>
      <c r="AT7" s="612">
        <v>400954</v>
      </c>
      <c r="AU7" s="612">
        <v>43537</v>
      </c>
      <c r="AV7" s="612">
        <v>0</v>
      </c>
      <c r="AW7" s="612">
        <f>VLOOKUP($A7,'[1]AIR Export'!$A$2:$CB$82,35,FALSE)</f>
        <v>43537</v>
      </c>
      <c r="AX7" s="612">
        <f>VLOOKUP($A7,'[1]AIR Export'!$A$2:$CB$82,36,FALSE)</f>
        <v>397737</v>
      </c>
      <c r="AY7" s="612">
        <f>VLOOKUP($A7,'[1]AIR Export'!$A$2:$CB$82,37,FALSE)</f>
        <v>3571917</v>
      </c>
      <c r="AZ7" s="612">
        <v>1714178</v>
      </c>
      <c r="BA7" s="612">
        <v>614685</v>
      </c>
      <c r="BB7" s="612">
        <f>VLOOKUP($A7,'[1]AIR Export'!$A$2:$CB$82,40,FALSE)</f>
        <v>2328863</v>
      </c>
      <c r="BC7" s="612">
        <v>144618</v>
      </c>
      <c r="BD7" s="612">
        <v>13949</v>
      </c>
      <c r="BE7" s="612">
        <v>37564</v>
      </c>
      <c r="BF7" s="612">
        <v>196131</v>
      </c>
      <c r="BG7" s="612">
        <v>612119</v>
      </c>
      <c r="BH7" s="612">
        <f>VLOOKUP($A7,'[1]AIR Export'!$A$2:$CB$82,46,FALSE)</f>
        <v>3137113</v>
      </c>
      <c r="BI7" s="612"/>
      <c r="BJ7" s="612"/>
      <c r="BK7" s="612">
        <v>0</v>
      </c>
      <c r="BL7" s="612">
        <v>0</v>
      </c>
      <c r="BM7" s="612">
        <v>0</v>
      </c>
      <c r="BN7" s="612">
        <v>0</v>
      </c>
      <c r="BO7" s="612">
        <v>0</v>
      </c>
      <c r="BP7" s="612">
        <v>0</v>
      </c>
      <c r="BQ7" s="610">
        <v>109874</v>
      </c>
      <c r="BR7" s="610">
        <v>98949</v>
      </c>
      <c r="BS7" s="610">
        <v>208823</v>
      </c>
      <c r="BT7" s="610">
        <v>61396</v>
      </c>
      <c r="BU7" s="610">
        <v>34575</v>
      </c>
      <c r="BV7" s="610">
        <v>95971</v>
      </c>
      <c r="BW7" s="610">
        <v>8495</v>
      </c>
      <c r="BX7" s="610">
        <v>3769</v>
      </c>
      <c r="BY7" s="610">
        <v>12264</v>
      </c>
      <c r="BZ7" s="610">
        <v>317058</v>
      </c>
      <c r="CA7" s="610"/>
      <c r="CB7" s="610">
        <v>317058</v>
      </c>
      <c r="CC7" s="610">
        <v>4776</v>
      </c>
      <c r="CD7" s="610">
        <v>196240</v>
      </c>
      <c r="CE7" s="609">
        <v>13</v>
      </c>
      <c r="CF7" s="609">
        <v>63</v>
      </c>
      <c r="CG7" s="609">
        <v>76</v>
      </c>
      <c r="CH7" s="610">
        <v>12620</v>
      </c>
      <c r="CI7" s="610">
        <v>8870</v>
      </c>
      <c r="CJ7" s="610">
        <v>13711</v>
      </c>
      <c r="CK7" s="609">
        <v>564</v>
      </c>
      <c r="CL7" s="609">
        <v>0</v>
      </c>
      <c r="CM7" s="609">
        <v>114</v>
      </c>
      <c r="CN7" s="609">
        <v>394</v>
      </c>
      <c r="CO7" s="610">
        <v>215196</v>
      </c>
      <c r="CP7" s="610">
        <v>67669</v>
      </c>
      <c r="CQ7" s="610">
        <v>282865</v>
      </c>
      <c r="CR7" s="610">
        <v>15797</v>
      </c>
      <c r="CS7" s="610">
        <v>4283</v>
      </c>
      <c r="CT7" s="610">
        <v>20080</v>
      </c>
      <c r="CU7" s="610">
        <v>125766</v>
      </c>
      <c r="CV7" s="610">
        <v>29486</v>
      </c>
      <c r="CW7" s="610">
        <v>155252</v>
      </c>
      <c r="CX7" s="610">
        <v>458197</v>
      </c>
      <c r="CY7" s="610">
        <v>6587</v>
      </c>
      <c r="CZ7" s="609"/>
      <c r="DA7" s="610">
        <v>464784</v>
      </c>
      <c r="DB7" s="610">
        <v>34880</v>
      </c>
      <c r="DC7" s="610">
        <v>5973</v>
      </c>
      <c r="DD7" s="610">
        <v>40853</v>
      </c>
      <c r="DE7" s="610">
        <v>26425</v>
      </c>
      <c r="DF7" s="610">
        <v>1888</v>
      </c>
      <c r="DG7" s="609">
        <v>0</v>
      </c>
      <c r="DH7" s="610">
        <v>7953</v>
      </c>
      <c r="DI7" s="609"/>
      <c r="DJ7" s="609"/>
      <c r="DK7" s="609">
        <v>0</v>
      </c>
      <c r="DL7" s="610">
        <v>535984</v>
      </c>
      <c r="DM7" s="609">
        <v>0</v>
      </c>
      <c r="DN7" s="609">
        <v>0</v>
      </c>
      <c r="DO7" s="610">
        <v>535984</v>
      </c>
      <c r="DP7" s="609">
        <v>68</v>
      </c>
      <c r="DQ7" s="610">
        <v>63598</v>
      </c>
      <c r="DR7" s="610">
        <v>10572</v>
      </c>
      <c r="DS7" s="610">
        <v>74170</v>
      </c>
      <c r="DT7" s="610">
        <v>674846</v>
      </c>
      <c r="DU7" s="609">
        <v>491</v>
      </c>
      <c r="DV7" s="609">
        <v>128</v>
      </c>
      <c r="DW7" s="610">
        <v>1089</v>
      </c>
      <c r="DX7" s="609">
        <v>134</v>
      </c>
      <c r="DY7" s="609">
        <v>362</v>
      </c>
      <c r="DZ7" s="609">
        <v>4</v>
      </c>
      <c r="EA7" s="610">
        <v>2208</v>
      </c>
      <c r="EB7" s="610">
        <v>5231</v>
      </c>
      <c r="EC7" s="610">
        <v>2295</v>
      </c>
      <c r="ED7" s="610">
        <v>7526</v>
      </c>
      <c r="EE7" s="610">
        <v>31501</v>
      </c>
      <c r="EF7" s="610">
        <v>8199</v>
      </c>
      <c r="EG7" s="610">
        <v>39700</v>
      </c>
      <c r="EH7" s="610">
        <v>4568</v>
      </c>
      <c r="EI7" s="609">
        <v>296</v>
      </c>
      <c r="EJ7" s="610">
        <v>4864</v>
      </c>
      <c r="EK7" s="610">
        <v>52090</v>
      </c>
      <c r="EL7" s="609">
        <v>1</v>
      </c>
      <c r="EM7" s="609">
        <v>8</v>
      </c>
      <c r="EN7" s="609">
        <v>96</v>
      </c>
      <c r="EO7" s="609">
        <v>453</v>
      </c>
      <c r="EP7" s="609">
        <v>515</v>
      </c>
      <c r="EQ7" s="610">
        <v>5122</v>
      </c>
      <c r="ER7" s="610">
        <v>119632</v>
      </c>
      <c r="ES7" s="610">
        <v>40746</v>
      </c>
      <c r="ET7" s="610">
        <v>12291</v>
      </c>
      <c r="EU7" s="609">
        <v>366</v>
      </c>
      <c r="EV7" s="609">
        <v>409</v>
      </c>
      <c r="EW7" s="609" t="s">
        <v>337</v>
      </c>
      <c r="EX7" s="609">
        <v>72</v>
      </c>
      <c r="EY7" s="609">
        <v>132</v>
      </c>
      <c r="EZ7" s="610">
        <v>109815</v>
      </c>
      <c r="FA7" s="610">
        <v>397965</v>
      </c>
      <c r="FB7" s="610">
        <v>34752</v>
      </c>
      <c r="FC7" s="609" t="s">
        <v>339</v>
      </c>
      <c r="FD7" s="609" t="s">
        <v>340</v>
      </c>
      <c r="FE7" s="609" t="s">
        <v>341</v>
      </c>
      <c r="FF7" s="609">
        <v>28512</v>
      </c>
      <c r="FG7" s="609">
        <v>6122</v>
      </c>
      <c r="FH7" s="609" t="s">
        <v>340</v>
      </c>
      <c r="FI7" s="609" t="s">
        <v>341</v>
      </c>
      <c r="FJ7" s="609">
        <v>28512</v>
      </c>
      <c r="FK7" s="609">
        <v>6122</v>
      </c>
      <c r="FL7" s="609" t="s">
        <v>342</v>
      </c>
      <c r="FM7" s="609">
        <v>2522474660</v>
      </c>
      <c r="FN7" s="609">
        <v>2522472802</v>
      </c>
      <c r="FO7" s="609" t="s">
        <v>343</v>
      </c>
      <c r="FP7" s="609" t="s">
        <v>334</v>
      </c>
      <c r="FQ7" s="610">
        <v>79691</v>
      </c>
      <c r="FR7" s="609">
        <v>65.02</v>
      </c>
      <c r="FS7" s="609" t="s">
        <v>344</v>
      </c>
      <c r="FT7" s="610">
        <v>25094</v>
      </c>
      <c r="FU7" s="609">
        <v>520</v>
      </c>
      <c r="FV7" s="609"/>
      <c r="FW7" s="609"/>
      <c r="FX7" s="609"/>
      <c r="FY7" s="609" t="s">
        <v>82</v>
      </c>
      <c r="FZ7" s="609"/>
      <c r="GA7" s="609" t="s">
        <v>12</v>
      </c>
      <c r="GB7" s="609"/>
      <c r="GC7" s="609"/>
      <c r="GD7" s="609"/>
      <c r="GE7" s="609"/>
      <c r="GF7" s="609"/>
      <c r="GG7" s="609"/>
      <c r="GH7" s="609"/>
      <c r="GI7" s="609"/>
      <c r="GJ7" s="609">
        <f>VLOOKUP($A7,'[1]AIR Export'!$A$3:$CB$82,25,FALSE)</f>
        <v>187007</v>
      </c>
      <c r="GK7" s="609">
        <v>2</v>
      </c>
      <c r="GL7" s="609" t="s">
        <v>39</v>
      </c>
      <c r="GM7" s="609"/>
      <c r="GN7" s="609"/>
      <c r="GO7" s="609"/>
      <c r="GP7" s="609"/>
      <c r="GQ7" s="609"/>
      <c r="GR7" s="609"/>
      <c r="GS7" s="609"/>
      <c r="GT7" s="609"/>
      <c r="GU7" s="609"/>
      <c r="GV7" s="609">
        <v>0.76</v>
      </c>
      <c r="GW7" s="609">
        <v>0.14000000000000001</v>
      </c>
      <c r="GX7" s="609">
        <v>23.59</v>
      </c>
      <c r="GY7" s="609">
        <v>32.46</v>
      </c>
      <c r="GZ7" s="609">
        <v>12.16</v>
      </c>
      <c r="HA7" s="509"/>
      <c r="HB7" s="509"/>
      <c r="HC7" s="509"/>
      <c r="HD7" s="509"/>
      <c r="HE7" s="509"/>
      <c r="HF7" s="5"/>
      <c r="HG7" s="5"/>
      <c r="HH7" s="5"/>
      <c r="HI7" s="5"/>
      <c r="HJ7" s="5"/>
      <c r="HK7" s="5"/>
      <c r="HL7" s="5"/>
      <c r="HM7" s="5"/>
      <c r="HN7" s="5"/>
      <c r="HO7" s="5"/>
      <c r="HP7" s="5"/>
      <c r="HQ7" s="5"/>
      <c r="HR7" s="5"/>
      <c r="IF7" s="1"/>
      <c r="IG7" s="1"/>
      <c r="IH7" s="1"/>
      <c r="II7" s="1"/>
      <c r="IJ7" s="1"/>
      <c r="IK7" s="1"/>
      <c r="IL7" s="1"/>
      <c r="IM7" s="1"/>
      <c r="IO7" s="1"/>
      <c r="IQ7" s="5"/>
      <c r="IR7" s="5"/>
      <c r="IS7" s="5"/>
      <c r="IT7" s="5"/>
      <c r="IU7" s="5"/>
      <c r="IV7" s="5"/>
      <c r="JG7" s="2"/>
      <c r="JI7" s="5"/>
      <c r="JL7" s="5"/>
      <c r="JM7" s="5"/>
      <c r="JN7" s="5"/>
      <c r="JU7" s="1"/>
      <c r="JW7" s="1"/>
      <c r="KC7" s="5"/>
      <c r="KG7" s="5"/>
      <c r="KI7" s="4"/>
      <c r="KJ7" s="4"/>
      <c r="KQ7" s="3"/>
      <c r="KR7" s="3"/>
      <c r="KS7" s="3"/>
      <c r="KT7" s="3"/>
      <c r="KU7" s="3"/>
      <c r="KV7" s="3"/>
      <c r="KW7" s="3"/>
      <c r="KX7" s="3"/>
      <c r="KY7" s="3"/>
      <c r="KZ7" s="3"/>
      <c r="LA7" s="3"/>
      <c r="LB7" s="3"/>
      <c r="LC7" s="3"/>
      <c r="LD7" s="3"/>
      <c r="LE7" s="3"/>
      <c r="LF7" s="3"/>
      <c r="LG7" s="3"/>
      <c r="LH7" s="4"/>
      <c r="LJ7" s="1"/>
      <c r="LK7" s="1"/>
      <c r="LL7" s="1"/>
      <c r="LM7" s="3"/>
      <c r="LN7" s="3"/>
      <c r="LO7" s="3"/>
      <c r="LY7" s="3"/>
      <c r="LZ7" s="3"/>
      <c r="MA7" s="3"/>
      <c r="MB7" s="3"/>
      <c r="MC7" s="3"/>
      <c r="MD7" s="3"/>
      <c r="ME7" s="3"/>
      <c r="MF7" s="3"/>
      <c r="MG7" s="3"/>
      <c r="MH7" s="3"/>
      <c r="MI7" s="3"/>
      <c r="MJ7" s="3"/>
      <c r="MR7" s="6"/>
      <c r="MS7" s="6"/>
      <c r="MX7" s="1"/>
      <c r="NB7" s="1"/>
      <c r="NC7" s="1"/>
      <c r="ND7" s="1"/>
      <c r="NE7" s="1"/>
      <c r="NI7" s="1"/>
      <c r="NR7" s="3"/>
    </row>
    <row r="8" spans="1:382" x14ac:dyDescent="0.25">
      <c r="A8" s="609" t="s">
        <v>429</v>
      </c>
      <c r="B8" s="609" t="s">
        <v>1637</v>
      </c>
      <c r="C8" s="609" t="s">
        <v>432</v>
      </c>
      <c r="D8" s="609">
        <v>2015</v>
      </c>
      <c r="E8" s="609" t="s">
        <v>433</v>
      </c>
      <c r="F8" s="609" t="s">
        <v>430</v>
      </c>
      <c r="G8" s="609" t="s">
        <v>431</v>
      </c>
      <c r="H8" s="609">
        <v>27909</v>
      </c>
      <c r="I8" s="609"/>
      <c r="J8" s="609" t="s">
        <v>430</v>
      </c>
      <c r="K8" s="609" t="s">
        <v>431</v>
      </c>
      <c r="L8" s="609">
        <v>27909</v>
      </c>
      <c r="M8" s="609"/>
      <c r="N8" s="609" t="s">
        <v>434</v>
      </c>
      <c r="O8" s="609" t="s">
        <v>435</v>
      </c>
      <c r="P8" s="609" t="s">
        <v>436</v>
      </c>
      <c r="Q8" s="609" t="s">
        <v>437</v>
      </c>
      <c r="R8" s="609" t="s">
        <v>434</v>
      </c>
      <c r="S8" s="609" t="s">
        <v>128</v>
      </c>
      <c r="T8" s="609" t="s">
        <v>438</v>
      </c>
      <c r="U8" s="609" t="s">
        <v>439</v>
      </c>
      <c r="V8" s="609" t="s">
        <v>437</v>
      </c>
      <c r="W8" s="609">
        <v>1</v>
      </c>
      <c r="X8" s="609">
        <v>7</v>
      </c>
      <c r="Y8" s="609">
        <v>1</v>
      </c>
      <c r="Z8" s="609">
        <v>2</v>
      </c>
      <c r="AA8" s="610">
        <v>19679</v>
      </c>
      <c r="AB8" s="609">
        <v>5.69</v>
      </c>
      <c r="AC8" s="609">
        <v>0</v>
      </c>
      <c r="AD8" s="609">
        <v>5.69</v>
      </c>
      <c r="AE8" s="609">
        <v>39.11</v>
      </c>
      <c r="AF8" s="609">
        <v>44.8</v>
      </c>
      <c r="AG8" s="611">
        <v>0.127</v>
      </c>
      <c r="AH8" s="612">
        <v>65257</v>
      </c>
      <c r="AI8" s="609" t="s">
        <v>441</v>
      </c>
      <c r="AJ8" s="609">
        <v>2011</v>
      </c>
      <c r="AK8" s="612">
        <v>37500</v>
      </c>
      <c r="AL8" s="613">
        <v>10.56</v>
      </c>
      <c r="AM8" s="613">
        <v>10.56</v>
      </c>
      <c r="AN8" s="613">
        <v>11.19</v>
      </c>
      <c r="AO8" s="612">
        <v>1250</v>
      </c>
      <c r="AP8" s="612">
        <v>2267343</v>
      </c>
      <c r="AQ8" s="612">
        <f>VLOOKUP($A8,'[1]AIR Export'!$A$2:$CB$82,33,FALSE)</f>
        <v>2268593</v>
      </c>
      <c r="AR8" s="612">
        <v>371518</v>
      </c>
      <c r="AS8" s="612">
        <v>0</v>
      </c>
      <c r="AT8" s="612">
        <v>371518</v>
      </c>
      <c r="AU8" s="612">
        <v>0</v>
      </c>
      <c r="AV8" s="612">
        <v>0</v>
      </c>
      <c r="AW8" s="612">
        <f>VLOOKUP($A8,'[1]AIR Export'!$A$2:$CB$82,35,FALSE)</f>
        <v>0</v>
      </c>
      <c r="AX8" s="612">
        <f>VLOOKUP($A8,'[1]AIR Export'!$A$2:$CB$82,36,FALSE)</f>
        <v>84401</v>
      </c>
      <c r="AY8" s="612">
        <f>VLOOKUP($A8,'[1]AIR Export'!$A$2:$CB$82,37,FALSE)</f>
        <v>2724512</v>
      </c>
      <c r="AZ8" s="612">
        <v>1414290</v>
      </c>
      <c r="BA8" s="612">
        <v>596070</v>
      </c>
      <c r="BB8" s="612">
        <f>VLOOKUP($A8,'[1]AIR Export'!$A$2:$CB$82,40,FALSE)</f>
        <v>2010360</v>
      </c>
      <c r="BC8" s="612">
        <v>103411</v>
      </c>
      <c r="BD8" s="612">
        <v>31099</v>
      </c>
      <c r="BE8" s="612">
        <v>21448</v>
      </c>
      <c r="BF8" s="612">
        <v>155958</v>
      </c>
      <c r="BG8" s="612">
        <v>468491</v>
      </c>
      <c r="BH8" s="612">
        <f>VLOOKUP($A8,'[1]AIR Export'!$A$2:$CB$82,46,FALSE)</f>
        <v>2634809</v>
      </c>
      <c r="BI8" s="612"/>
      <c r="BJ8" s="612"/>
      <c r="BK8" s="612">
        <v>9093</v>
      </c>
      <c r="BL8" s="612">
        <v>0</v>
      </c>
      <c r="BM8" s="612">
        <v>0</v>
      </c>
      <c r="BN8" s="612">
        <v>0</v>
      </c>
      <c r="BO8" s="612">
        <v>9093</v>
      </c>
      <c r="BP8" s="612">
        <v>9093</v>
      </c>
      <c r="BQ8" s="610">
        <v>70320</v>
      </c>
      <c r="BR8" s="610">
        <v>72670</v>
      </c>
      <c r="BS8" s="610">
        <v>142990</v>
      </c>
      <c r="BT8" s="610">
        <v>49914</v>
      </c>
      <c r="BU8" s="610">
        <v>16908</v>
      </c>
      <c r="BV8" s="610">
        <v>66822</v>
      </c>
      <c r="BW8" s="610">
        <v>6699</v>
      </c>
      <c r="BX8" s="610">
        <v>1652</v>
      </c>
      <c r="BY8" s="610">
        <v>8351</v>
      </c>
      <c r="BZ8" s="610">
        <v>218163</v>
      </c>
      <c r="CA8" s="610"/>
      <c r="CB8" s="610">
        <v>218163</v>
      </c>
      <c r="CC8" s="610">
        <v>8721</v>
      </c>
      <c r="CD8" s="610">
        <v>197300</v>
      </c>
      <c r="CE8" s="609">
        <v>8</v>
      </c>
      <c r="CF8" s="609">
        <v>63</v>
      </c>
      <c r="CG8" s="609">
        <v>71</v>
      </c>
      <c r="CH8" s="610">
        <v>8133</v>
      </c>
      <c r="CI8" s="610">
        <v>2915</v>
      </c>
      <c r="CJ8" s="610">
        <v>16942</v>
      </c>
      <c r="CK8" s="609">
        <v>635</v>
      </c>
      <c r="CL8" s="609">
        <v>29</v>
      </c>
      <c r="CM8" s="609">
        <v>26</v>
      </c>
      <c r="CN8" s="609">
        <v>120</v>
      </c>
      <c r="CO8" s="610">
        <v>137248</v>
      </c>
      <c r="CP8" s="610">
        <v>44856</v>
      </c>
      <c r="CQ8" s="610">
        <v>182104</v>
      </c>
      <c r="CR8" s="610">
        <v>10616</v>
      </c>
      <c r="CS8" s="610">
        <v>1337</v>
      </c>
      <c r="CT8" s="610">
        <v>11953</v>
      </c>
      <c r="CU8" s="610">
        <v>117030</v>
      </c>
      <c r="CV8" s="610">
        <v>18836</v>
      </c>
      <c r="CW8" s="610">
        <v>135866</v>
      </c>
      <c r="CX8" s="610">
        <v>329923</v>
      </c>
      <c r="CY8" s="610">
        <v>3591</v>
      </c>
      <c r="CZ8" s="609"/>
      <c r="DA8" s="610">
        <v>333514</v>
      </c>
      <c r="DB8" s="610">
        <v>22429</v>
      </c>
      <c r="DC8" s="609">
        <v>669</v>
      </c>
      <c r="DD8" s="610">
        <v>23098</v>
      </c>
      <c r="DE8" s="610">
        <v>82666</v>
      </c>
      <c r="DF8" s="610">
        <v>15733</v>
      </c>
      <c r="DG8" s="609">
        <v>478</v>
      </c>
      <c r="DH8" s="610">
        <v>17025</v>
      </c>
      <c r="DI8" s="609"/>
      <c r="DJ8" s="609"/>
      <c r="DK8" s="610">
        <v>102834</v>
      </c>
      <c r="DL8" s="610">
        <v>341142</v>
      </c>
      <c r="DM8" s="610">
        <v>5178</v>
      </c>
      <c r="DN8" s="609"/>
      <c r="DO8" s="610">
        <v>449154</v>
      </c>
      <c r="DP8" s="609">
        <v>23</v>
      </c>
      <c r="DQ8" s="610">
        <v>36955</v>
      </c>
      <c r="DR8" s="610">
        <v>14705</v>
      </c>
      <c r="DS8" s="610">
        <v>51660</v>
      </c>
      <c r="DT8" s="610">
        <v>363091</v>
      </c>
      <c r="DU8" s="609">
        <v>200</v>
      </c>
      <c r="DV8" s="609">
        <v>7</v>
      </c>
      <c r="DW8" s="609">
        <v>944</v>
      </c>
      <c r="DX8" s="609">
        <v>266</v>
      </c>
      <c r="DY8" s="609">
        <v>17</v>
      </c>
      <c r="DZ8" s="609">
        <v>0</v>
      </c>
      <c r="EA8" s="610">
        <v>1434</v>
      </c>
      <c r="EB8" s="610">
        <v>2081</v>
      </c>
      <c r="EC8" s="609">
        <v>175</v>
      </c>
      <c r="ED8" s="610">
        <v>2256</v>
      </c>
      <c r="EE8" s="610">
        <v>17582</v>
      </c>
      <c r="EF8" s="610">
        <v>4676</v>
      </c>
      <c r="EG8" s="610">
        <v>22258</v>
      </c>
      <c r="EH8" s="609">
        <v>402</v>
      </c>
      <c r="EI8" s="609">
        <v>0</v>
      </c>
      <c r="EJ8" s="609">
        <v>402</v>
      </c>
      <c r="EK8" s="610">
        <v>24916</v>
      </c>
      <c r="EL8" s="609">
        <v>68</v>
      </c>
      <c r="EM8" s="609">
        <v>115</v>
      </c>
      <c r="EN8" s="609">
        <v>223</v>
      </c>
      <c r="EO8" s="609">
        <v>718</v>
      </c>
      <c r="EP8" s="610">
        <v>1429</v>
      </c>
      <c r="EQ8" s="610">
        <v>16975</v>
      </c>
      <c r="ER8" s="610">
        <v>71403</v>
      </c>
      <c r="ES8" s="610">
        <v>12843</v>
      </c>
      <c r="ET8" s="610">
        <v>2541</v>
      </c>
      <c r="EU8" s="609">
        <v>738</v>
      </c>
      <c r="EV8" s="609">
        <v>894</v>
      </c>
      <c r="EW8" s="609" t="s">
        <v>440</v>
      </c>
      <c r="EX8" s="609">
        <v>57</v>
      </c>
      <c r="EY8" s="609">
        <v>113</v>
      </c>
      <c r="EZ8" s="610">
        <v>74287</v>
      </c>
      <c r="FA8" s="610">
        <v>162840</v>
      </c>
      <c r="FB8" s="610">
        <v>21896</v>
      </c>
      <c r="FC8" s="609" t="s">
        <v>442</v>
      </c>
      <c r="FD8" s="609" t="s">
        <v>430</v>
      </c>
      <c r="FE8" s="609" t="s">
        <v>431</v>
      </c>
      <c r="FF8" s="609">
        <v>27909</v>
      </c>
      <c r="FG8" s="609">
        <v>4423</v>
      </c>
      <c r="FH8" s="609" t="s">
        <v>430</v>
      </c>
      <c r="FI8" s="609" t="s">
        <v>431</v>
      </c>
      <c r="FJ8" s="609">
        <v>27909</v>
      </c>
      <c r="FK8" s="609">
        <v>4423</v>
      </c>
      <c r="FL8" s="609" t="s">
        <v>433</v>
      </c>
      <c r="FM8" s="609">
        <v>2523352473</v>
      </c>
      <c r="FN8" s="609">
        <v>2523317449</v>
      </c>
      <c r="FO8" s="609" t="s">
        <v>443</v>
      </c>
      <c r="FP8" s="609" t="s">
        <v>444</v>
      </c>
      <c r="FQ8" s="610">
        <v>69888</v>
      </c>
      <c r="FR8" s="609">
        <v>43.37</v>
      </c>
      <c r="FS8" s="609" t="s">
        <v>445</v>
      </c>
      <c r="FT8" s="610">
        <v>19679</v>
      </c>
      <c r="FU8" s="609">
        <v>464</v>
      </c>
      <c r="FV8" s="609"/>
      <c r="FW8" s="609"/>
      <c r="FX8" s="609"/>
      <c r="FY8" s="609" t="s">
        <v>32</v>
      </c>
      <c r="FZ8" s="609"/>
      <c r="GA8" s="609" t="s">
        <v>12</v>
      </c>
      <c r="GB8" s="609"/>
      <c r="GC8" s="609"/>
      <c r="GD8" s="609"/>
      <c r="GE8" s="609"/>
      <c r="GF8" s="609"/>
      <c r="GG8" s="609"/>
      <c r="GH8" s="609"/>
      <c r="GI8" s="609"/>
      <c r="GJ8" s="609">
        <f>VLOOKUP($A8,'[1]AIR Export'!$A$3:$CB$82,25,FALSE)</f>
        <v>110429</v>
      </c>
      <c r="GK8" s="609">
        <v>2</v>
      </c>
      <c r="GL8" s="609" t="s">
        <v>39</v>
      </c>
      <c r="GM8" s="609"/>
      <c r="GN8" s="609"/>
      <c r="GO8" s="609"/>
      <c r="GP8" s="609"/>
      <c r="GQ8" s="609"/>
      <c r="GR8" s="609"/>
      <c r="GS8" s="609"/>
      <c r="GT8" s="609"/>
      <c r="GU8" s="609"/>
      <c r="GV8" s="609">
        <v>0.89</v>
      </c>
      <c r="GW8" s="609">
        <v>0.09</v>
      </c>
      <c r="GX8" s="609">
        <v>17.38</v>
      </c>
      <c r="GY8" s="609">
        <v>18.399999999999999</v>
      </c>
      <c r="GZ8" s="609">
        <v>10.9</v>
      </c>
      <c r="HA8" s="509"/>
      <c r="HB8" s="509"/>
      <c r="HC8" s="509"/>
      <c r="HD8" s="509"/>
      <c r="HE8" s="509"/>
      <c r="HF8" s="5"/>
      <c r="HG8" s="5"/>
      <c r="HH8" s="5"/>
      <c r="HI8" s="5"/>
      <c r="HJ8" s="5"/>
      <c r="HK8" s="5"/>
      <c r="HL8" s="5"/>
      <c r="HM8" s="5"/>
      <c r="HN8" s="5"/>
      <c r="HO8" s="5"/>
      <c r="HP8" s="5"/>
      <c r="HQ8" s="5"/>
      <c r="HR8" s="5"/>
      <c r="IG8" s="1"/>
      <c r="IH8" s="1"/>
      <c r="II8" s="1"/>
      <c r="IJ8" s="1"/>
      <c r="IK8" s="1"/>
      <c r="IL8" s="1"/>
      <c r="IM8" s="1"/>
      <c r="IO8" s="1"/>
      <c r="IQ8" s="5"/>
      <c r="IR8" s="5"/>
      <c r="IS8" s="5"/>
      <c r="IT8" s="5"/>
      <c r="IU8" s="5"/>
      <c r="IV8" s="5"/>
      <c r="JG8" s="2"/>
      <c r="JI8" s="5"/>
      <c r="JL8" s="5"/>
      <c r="JM8" s="5"/>
      <c r="JN8" s="5"/>
      <c r="JU8" s="1"/>
      <c r="JW8" s="1"/>
      <c r="KC8" s="5"/>
      <c r="KG8" s="5"/>
      <c r="KI8" s="4"/>
      <c r="KJ8" s="4"/>
      <c r="KQ8" s="3"/>
      <c r="KR8" s="3"/>
      <c r="KS8" s="3"/>
      <c r="KT8" s="3"/>
      <c r="KU8" s="3"/>
      <c r="KV8" s="3"/>
      <c r="KW8" s="3"/>
      <c r="KX8" s="3"/>
      <c r="KY8" s="3"/>
      <c r="KZ8" s="3"/>
      <c r="LA8" s="3"/>
      <c r="LB8" s="3"/>
      <c r="LC8" s="3"/>
      <c r="LD8" s="3"/>
      <c r="LE8" s="3"/>
      <c r="LF8" s="3"/>
      <c r="LG8" s="3"/>
      <c r="LH8" s="4"/>
      <c r="LJ8" s="1"/>
      <c r="LK8" s="1"/>
      <c r="LL8" s="1"/>
      <c r="LM8" s="3"/>
      <c r="LN8" s="3"/>
      <c r="LO8" s="3"/>
      <c r="LY8" s="3"/>
      <c r="LZ8" s="3"/>
      <c r="MA8" s="3"/>
      <c r="MB8" s="3"/>
      <c r="MC8" s="3"/>
      <c r="MD8" s="3"/>
      <c r="ME8" s="3"/>
      <c r="MF8" s="3"/>
      <c r="MG8" s="3"/>
      <c r="MH8" s="3"/>
      <c r="MI8" s="3"/>
      <c r="MJ8" s="3"/>
      <c r="MR8" s="6"/>
      <c r="MS8" s="6"/>
      <c r="NB8" s="1"/>
      <c r="NC8" s="1"/>
      <c r="NE8" s="1"/>
      <c r="NI8" s="1"/>
      <c r="NR8" s="3"/>
    </row>
    <row r="9" spans="1:382" x14ac:dyDescent="0.25">
      <c r="A9" s="609" t="s">
        <v>470</v>
      </c>
      <c r="B9" s="609" t="s">
        <v>1638</v>
      </c>
      <c r="C9" s="609" t="s">
        <v>473</v>
      </c>
      <c r="D9" s="609">
        <v>2015</v>
      </c>
      <c r="E9" s="609" t="s">
        <v>474</v>
      </c>
      <c r="F9" s="609" t="s">
        <v>471</v>
      </c>
      <c r="G9" s="609" t="s">
        <v>472</v>
      </c>
      <c r="H9" s="609">
        <v>28713</v>
      </c>
      <c r="I9" s="609">
        <v>5667</v>
      </c>
      <c r="J9" s="609" t="s">
        <v>471</v>
      </c>
      <c r="K9" s="609" t="s">
        <v>472</v>
      </c>
      <c r="L9" s="609">
        <v>28713</v>
      </c>
      <c r="M9" s="609">
        <v>5667</v>
      </c>
      <c r="N9" s="609" t="s">
        <v>475</v>
      </c>
      <c r="O9" s="609" t="s">
        <v>476</v>
      </c>
      <c r="P9" s="609" t="s">
        <v>477</v>
      </c>
      <c r="Q9" s="609" t="s">
        <v>478</v>
      </c>
      <c r="R9" s="609" t="s">
        <v>479</v>
      </c>
      <c r="S9" s="609" t="s">
        <v>480</v>
      </c>
      <c r="T9" s="609" t="s">
        <v>481</v>
      </c>
      <c r="U9" s="609" t="s">
        <v>477</v>
      </c>
      <c r="V9" s="609" t="s">
        <v>482</v>
      </c>
      <c r="W9" s="609">
        <v>0</v>
      </c>
      <c r="X9" s="609">
        <v>6</v>
      </c>
      <c r="Y9" s="609">
        <v>0</v>
      </c>
      <c r="Z9" s="609">
        <v>1</v>
      </c>
      <c r="AA9" s="610">
        <v>12901</v>
      </c>
      <c r="AB9" s="609">
        <v>7.75</v>
      </c>
      <c r="AC9" s="609">
        <v>0</v>
      </c>
      <c r="AD9" s="609">
        <v>7.75</v>
      </c>
      <c r="AE9" s="609">
        <v>51.55</v>
      </c>
      <c r="AF9" s="609">
        <v>59.3</v>
      </c>
      <c r="AG9" s="611">
        <v>0.13070000000000001</v>
      </c>
      <c r="AH9" s="612">
        <v>78291</v>
      </c>
      <c r="AI9" s="609"/>
      <c r="AJ9" s="609">
        <v>2006</v>
      </c>
      <c r="AK9" s="612">
        <v>35547</v>
      </c>
      <c r="AL9" s="613">
        <v>8.75</v>
      </c>
      <c r="AM9" s="613">
        <v>12.01</v>
      </c>
      <c r="AN9" s="613">
        <v>17.350000000000001</v>
      </c>
      <c r="AO9" s="612">
        <v>19500</v>
      </c>
      <c r="AP9" s="612">
        <v>2149913</v>
      </c>
      <c r="AQ9" s="612">
        <f>VLOOKUP($A9,'[1]AIR Export'!$A$2:$CB$82,33,FALSE)</f>
        <v>2169413</v>
      </c>
      <c r="AR9" s="612">
        <v>309301</v>
      </c>
      <c r="AS9" s="612">
        <v>54408</v>
      </c>
      <c r="AT9" s="612">
        <v>363709</v>
      </c>
      <c r="AU9" s="612">
        <v>32306</v>
      </c>
      <c r="AV9" s="612">
        <v>35974</v>
      </c>
      <c r="AW9" s="612">
        <f>VLOOKUP($A9,'[1]AIR Export'!$A$2:$CB$82,35,FALSE)</f>
        <v>68280</v>
      </c>
      <c r="AX9" s="612">
        <f>VLOOKUP($A9,'[1]AIR Export'!$A$2:$CB$82,36,FALSE)</f>
        <v>485642</v>
      </c>
      <c r="AY9" s="612">
        <f>VLOOKUP($A9,'[1]AIR Export'!$A$2:$CB$82,37,FALSE)</f>
        <v>3087044</v>
      </c>
      <c r="AZ9" s="612">
        <v>1605743</v>
      </c>
      <c r="BA9" s="612">
        <v>596266</v>
      </c>
      <c r="BB9" s="612">
        <f>VLOOKUP($A9,'[1]AIR Export'!$A$2:$CB$82,40,FALSE)</f>
        <v>2202009</v>
      </c>
      <c r="BC9" s="612">
        <v>182931</v>
      </c>
      <c r="BD9" s="612">
        <v>36064</v>
      </c>
      <c r="BE9" s="612">
        <v>44115</v>
      </c>
      <c r="BF9" s="612">
        <v>263110</v>
      </c>
      <c r="BG9" s="612">
        <v>589842</v>
      </c>
      <c r="BH9" s="612">
        <f>VLOOKUP($A9,'[1]AIR Export'!$A$2:$CB$82,46,FALSE)</f>
        <v>3054961</v>
      </c>
      <c r="BI9" s="612"/>
      <c r="BJ9" s="612"/>
      <c r="BK9" s="612">
        <v>0</v>
      </c>
      <c r="BL9" s="612">
        <v>0</v>
      </c>
      <c r="BM9" s="612">
        <v>0</v>
      </c>
      <c r="BN9" s="612">
        <v>0</v>
      </c>
      <c r="BO9" s="612">
        <v>0</v>
      </c>
      <c r="BP9" s="612">
        <v>0</v>
      </c>
      <c r="BQ9" s="610">
        <v>80571</v>
      </c>
      <c r="BR9" s="610">
        <v>59806</v>
      </c>
      <c r="BS9" s="610">
        <v>140377</v>
      </c>
      <c r="BT9" s="610">
        <v>59110</v>
      </c>
      <c r="BU9" s="610">
        <v>19781</v>
      </c>
      <c r="BV9" s="610">
        <v>78891</v>
      </c>
      <c r="BW9" s="610">
        <v>4833</v>
      </c>
      <c r="BX9" s="609">
        <v>991</v>
      </c>
      <c r="BY9" s="610">
        <v>5824</v>
      </c>
      <c r="BZ9" s="610">
        <v>225092</v>
      </c>
      <c r="CA9" s="610"/>
      <c r="CB9" s="610">
        <v>225092</v>
      </c>
      <c r="CC9" s="610">
        <v>10563</v>
      </c>
      <c r="CD9" s="610">
        <v>210418</v>
      </c>
      <c r="CE9" s="609">
        <v>4</v>
      </c>
      <c r="CF9" s="609">
        <v>63</v>
      </c>
      <c r="CG9" s="609">
        <v>67</v>
      </c>
      <c r="CH9" s="610">
        <v>7930</v>
      </c>
      <c r="CI9" s="610">
        <v>3706</v>
      </c>
      <c r="CJ9" s="610">
        <v>11125</v>
      </c>
      <c r="CK9" s="609">
        <v>743</v>
      </c>
      <c r="CL9" s="609">
        <v>59</v>
      </c>
      <c r="CM9" s="609">
        <v>203</v>
      </c>
      <c r="CN9" s="609">
        <v>495</v>
      </c>
      <c r="CO9" s="610">
        <v>137843</v>
      </c>
      <c r="CP9" s="610">
        <v>45686</v>
      </c>
      <c r="CQ9" s="610">
        <v>183529</v>
      </c>
      <c r="CR9" s="610">
        <v>7713</v>
      </c>
      <c r="CS9" s="610">
        <v>1243</v>
      </c>
      <c r="CT9" s="610">
        <v>8956</v>
      </c>
      <c r="CU9" s="610">
        <v>85473</v>
      </c>
      <c r="CV9" s="610">
        <v>22950</v>
      </c>
      <c r="CW9" s="610">
        <v>108423</v>
      </c>
      <c r="CX9" s="610">
        <v>300908</v>
      </c>
      <c r="CY9" s="610">
        <v>6314</v>
      </c>
      <c r="CZ9" s="609"/>
      <c r="DA9" s="610">
        <v>307222</v>
      </c>
      <c r="DB9" s="610">
        <v>26110</v>
      </c>
      <c r="DC9" s="610">
        <v>2465</v>
      </c>
      <c r="DD9" s="610">
        <v>28575</v>
      </c>
      <c r="DE9" s="610">
        <v>33451</v>
      </c>
      <c r="DF9" s="610">
        <v>34973</v>
      </c>
      <c r="DG9" s="610">
        <v>1732</v>
      </c>
      <c r="DH9" s="610">
        <v>39321</v>
      </c>
      <c r="DI9" s="609"/>
      <c r="DJ9" s="609"/>
      <c r="DK9" s="609">
        <v>0</v>
      </c>
      <c r="DL9" s="610">
        <v>343939</v>
      </c>
      <c r="DM9" s="609">
        <v>0</v>
      </c>
      <c r="DN9" s="610">
        <v>6331</v>
      </c>
      <c r="DO9" s="610">
        <v>350270</v>
      </c>
      <c r="DP9" s="610">
        <v>13251</v>
      </c>
      <c r="DQ9" s="610">
        <v>59810</v>
      </c>
      <c r="DR9" s="610">
        <v>8398</v>
      </c>
      <c r="DS9" s="610">
        <v>68208</v>
      </c>
      <c r="DT9" s="610">
        <v>457303</v>
      </c>
      <c r="DU9" s="609">
        <v>534</v>
      </c>
      <c r="DV9" s="609">
        <v>1</v>
      </c>
      <c r="DW9" s="609">
        <v>928</v>
      </c>
      <c r="DX9" s="609">
        <v>915</v>
      </c>
      <c r="DY9" s="609">
        <v>138</v>
      </c>
      <c r="DZ9" s="609">
        <v>0</v>
      </c>
      <c r="EA9" s="610">
        <v>2516</v>
      </c>
      <c r="EB9" s="610">
        <v>8222</v>
      </c>
      <c r="EC9" s="610">
        <v>1777</v>
      </c>
      <c r="ED9" s="610">
        <v>9999</v>
      </c>
      <c r="EE9" s="610">
        <v>19314</v>
      </c>
      <c r="EF9" s="610">
        <v>21417</v>
      </c>
      <c r="EG9" s="610">
        <v>40731</v>
      </c>
      <c r="EH9" s="610">
        <v>1380</v>
      </c>
      <c r="EI9" s="609">
        <v>0</v>
      </c>
      <c r="EJ9" s="610">
        <v>1380</v>
      </c>
      <c r="EK9" s="610">
        <v>52110</v>
      </c>
      <c r="EL9" s="609">
        <v>2</v>
      </c>
      <c r="EM9" s="609">
        <v>5</v>
      </c>
      <c r="EN9" s="609">
        <v>237</v>
      </c>
      <c r="EO9" s="609">
        <v>747</v>
      </c>
      <c r="EP9" s="610">
        <v>6752</v>
      </c>
      <c r="EQ9" s="610">
        <v>29589</v>
      </c>
      <c r="ER9" s="610">
        <v>88369</v>
      </c>
      <c r="ES9" s="610">
        <v>25192</v>
      </c>
      <c r="ET9" s="610">
        <v>1935</v>
      </c>
      <c r="EU9" s="610">
        <v>22142</v>
      </c>
      <c r="EV9" s="610">
        <v>20913</v>
      </c>
      <c r="EW9" s="609" t="s">
        <v>483</v>
      </c>
      <c r="EX9" s="609">
        <v>96</v>
      </c>
      <c r="EY9" s="609">
        <v>108</v>
      </c>
      <c r="EZ9" s="610">
        <v>57117</v>
      </c>
      <c r="FA9" s="610">
        <v>62933</v>
      </c>
      <c r="FB9" s="610">
        <v>85897</v>
      </c>
      <c r="FC9" s="609" t="s">
        <v>484</v>
      </c>
      <c r="FD9" s="609" t="s">
        <v>485</v>
      </c>
      <c r="FE9" s="609" t="s">
        <v>486</v>
      </c>
      <c r="FF9" s="609">
        <v>28717</v>
      </c>
      <c r="FG9" s="609">
        <v>2194</v>
      </c>
      <c r="FH9" s="609" t="s">
        <v>487</v>
      </c>
      <c r="FI9" s="609" t="s">
        <v>486</v>
      </c>
      <c r="FJ9" s="609">
        <v>28717</v>
      </c>
      <c r="FK9" s="609"/>
      <c r="FL9" s="609" t="s">
        <v>488</v>
      </c>
      <c r="FM9" s="609">
        <v>8287430215</v>
      </c>
      <c r="FN9" s="609">
        <v>8287431638</v>
      </c>
      <c r="FO9" s="609" t="s">
        <v>489</v>
      </c>
      <c r="FP9" s="609" t="s">
        <v>490</v>
      </c>
      <c r="FQ9" s="610">
        <v>84456</v>
      </c>
      <c r="FR9" s="609">
        <v>53.56</v>
      </c>
      <c r="FS9" s="609" t="s">
        <v>491</v>
      </c>
      <c r="FT9" s="610">
        <v>12901</v>
      </c>
      <c r="FU9" s="609">
        <v>312</v>
      </c>
      <c r="FV9" s="609"/>
      <c r="FW9" s="609"/>
      <c r="FX9" s="609"/>
      <c r="FY9" s="609" t="s">
        <v>82</v>
      </c>
      <c r="FZ9" s="609"/>
      <c r="GA9" s="609" t="s">
        <v>12</v>
      </c>
      <c r="GB9" s="609"/>
      <c r="GC9" s="609"/>
      <c r="GD9" s="609"/>
      <c r="GE9" s="609"/>
      <c r="GF9" s="609"/>
      <c r="GG9" s="609"/>
      <c r="GH9" s="609"/>
      <c r="GI9" s="609"/>
      <c r="GJ9" s="609">
        <f>VLOOKUP($A9,'[1]AIR Export'!$A$3:$CB$82,25,FALSE)</f>
        <v>90298</v>
      </c>
      <c r="GK9" s="609">
        <v>1</v>
      </c>
      <c r="GL9" s="609" t="s">
        <v>39</v>
      </c>
      <c r="GM9" s="609"/>
      <c r="GN9" s="609"/>
      <c r="GO9" s="609"/>
      <c r="GP9" s="609"/>
      <c r="GQ9" s="609"/>
      <c r="GR9" s="609"/>
      <c r="GS9" s="609"/>
      <c r="GT9" s="609"/>
      <c r="GU9" s="609"/>
      <c r="GV9" s="609">
        <v>0.78</v>
      </c>
      <c r="GW9" s="609">
        <v>0.19</v>
      </c>
      <c r="GX9" s="609">
        <v>20.71</v>
      </c>
      <c r="GY9" s="609">
        <v>22.1</v>
      </c>
      <c r="GZ9" s="609">
        <v>18.690000000000001</v>
      </c>
      <c r="HA9" s="509"/>
      <c r="HB9" s="509"/>
      <c r="HC9" s="509"/>
      <c r="HD9" s="509"/>
      <c r="HE9" s="509"/>
      <c r="HF9" s="5"/>
      <c r="HG9" s="5"/>
      <c r="HH9" s="5"/>
      <c r="HI9" s="5"/>
      <c r="HJ9" s="5"/>
      <c r="HK9" s="5"/>
      <c r="HL9" s="5"/>
      <c r="HM9" s="5"/>
      <c r="HN9" s="5"/>
      <c r="HO9" s="5"/>
      <c r="HP9" s="5"/>
      <c r="HQ9" s="5"/>
      <c r="HR9" s="5"/>
      <c r="IF9" s="1"/>
      <c r="IG9" s="1"/>
      <c r="IH9" s="1"/>
      <c r="II9" s="1"/>
      <c r="IJ9" s="1"/>
      <c r="IK9" s="1"/>
      <c r="IL9" s="1"/>
      <c r="IM9" s="1"/>
      <c r="IO9" s="1"/>
      <c r="IQ9" s="5"/>
      <c r="IR9" s="5"/>
      <c r="IS9" s="5"/>
      <c r="IT9" s="5"/>
      <c r="IU9" s="5"/>
      <c r="IV9" s="5"/>
      <c r="JG9" s="2"/>
      <c r="JI9" s="5"/>
      <c r="JL9" s="5"/>
      <c r="JM9" s="5"/>
      <c r="JN9" s="5"/>
      <c r="JU9" s="1"/>
      <c r="JW9" s="1"/>
      <c r="KA9" s="1"/>
      <c r="KC9" s="5"/>
      <c r="KG9" s="5"/>
      <c r="KI9" s="4"/>
      <c r="KJ9" s="4"/>
      <c r="KQ9" s="3"/>
      <c r="KR9" s="3"/>
      <c r="KS9" s="3"/>
      <c r="KT9" s="3"/>
      <c r="KU9" s="3"/>
      <c r="KV9" s="3"/>
      <c r="KW9" s="3"/>
      <c r="KX9" s="3"/>
      <c r="KY9" s="3"/>
      <c r="KZ9" s="3"/>
      <c r="LA9" s="3"/>
      <c r="LB9" s="3"/>
      <c r="LC9" s="3"/>
      <c r="LD9" s="3"/>
      <c r="LE9" s="3"/>
      <c r="LF9" s="3"/>
      <c r="LG9" s="3"/>
      <c r="LH9" s="4"/>
      <c r="LJ9" s="1"/>
      <c r="LK9" s="1"/>
      <c r="LL9" s="1"/>
      <c r="LM9" s="3"/>
      <c r="LN9" s="3"/>
      <c r="LO9" s="3"/>
      <c r="LY9" s="3"/>
      <c r="LZ9" s="3"/>
      <c r="MA9" s="3"/>
      <c r="MB9" s="3"/>
      <c r="MC9" s="3"/>
      <c r="MD9" s="3"/>
      <c r="ME9" s="3"/>
      <c r="MF9" s="3"/>
      <c r="MG9" s="3"/>
      <c r="MH9" s="3"/>
      <c r="MI9" s="3"/>
      <c r="MJ9" s="3"/>
      <c r="MR9" s="6"/>
      <c r="MS9" s="6"/>
      <c r="MX9" s="1"/>
      <c r="NB9" s="1"/>
      <c r="NC9" s="1"/>
      <c r="ND9" s="1"/>
      <c r="NE9" s="1"/>
      <c r="NI9" s="1"/>
      <c r="NL9" s="1"/>
      <c r="NR9" s="3"/>
    </row>
    <row r="10" spans="1:382" x14ac:dyDescent="0.25">
      <c r="A10" s="609" t="s">
        <v>795</v>
      </c>
      <c r="B10" s="609" t="s">
        <v>1639</v>
      </c>
      <c r="C10" s="609" t="s">
        <v>798</v>
      </c>
      <c r="D10" s="609">
        <v>2015</v>
      </c>
      <c r="E10" s="609" t="s">
        <v>799</v>
      </c>
      <c r="F10" s="609" t="s">
        <v>796</v>
      </c>
      <c r="G10" s="609" t="s">
        <v>797</v>
      </c>
      <c r="H10" s="609">
        <v>28906</v>
      </c>
      <c r="I10" s="609">
        <v>2950</v>
      </c>
      <c r="J10" s="609" t="s">
        <v>796</v>
      </c>
      <c r="K10" s="609" t="s">
        <v>797</v>
      </c>
      <c r="L10" s="609">
        <v>28906</v>
      </c>
      <c r="M10" s="609">
        <v>2950</v>
      </c>
      <c r="N10" s="609" t="s">
        <v>800</v>
      </c>
      <c r="O10" s="609" t="s">
        <v>801</v>
      </c>
      <c r="P10" s="609" t="s">
        <v>802</v>
      </c>
      <c r="Q10" s="609" t="s">
        <v>803</v>
      </c>
      <c r="R10" s="609" t="s">
        <v>804</v>
      </c>
      <c r="S10" s="609" t="s">
        <v>45</v>
      </c>
      <c r="T10" s="609" t="s">
        <v>801</v>
      </c>
      <c r="U10" s="609" t="s">
        <v>802</v>
      </c>
      <c r="V10" s="609" t="s">
        <v>803</v>
      </c>
      <c r="W10" s="609">
        <v>0</v>
      </c>
      <c r="X10" s="609">
        <v>4</v>
      </c>
      <c r="Y10" s="609">
        <v>1</v>
      </c>
      <c r="Z10" s="609">
        <v>0</v>
      </c>
      <c r="AA10" s="610">
        <v>11986</v>
      </c>
      <c r="AB10" s="609">
        <v>3.53</v>
      </c>
      <c r="AC10" s="609">
        <v>0</v>
      </c>
      <c r="AD10" s="609">
        <v>3.53</v>
      </c>
      <c r="AE10" s="609">
        <v>12.91</v>
      </c>
      <c r="AF10" s="609">
        <v>16.440000000000001</v>
      </c>
      <c r="AG10" s="611">
        <v>0.2147</v>
      </c>
      <c r="AH10" s="612">
        <v>50000</v>
      </c>
      <c r="AI10" s="609"/>
      <c r="AJ10" s="609">
        <v>2008</v>
      </c>
      <c r="AK10" s="612">
        <v>38125</v>
      </c>
      <c r="AL10" s="609"/>
      <c r="AM10" s="609"/>
      <c r="AN10" s="609"/>
      <c r="AO10" s="612">
        <v>336134</v>
      </c>
      <c r="AP10" s="612">
        <v>398793</v>
      </c>
      <c r="AQ10" s="612">
        <f>VLOOKUP($A10,'[1]AIR Export'!$A$2:$CB$82,33,FALSE)</f>
        <v>734927</v>
      </c>
      <c r="AR10" s="612">
        <v>280647</v>
      </c>
      <c r="AS10" s="612">
        <v>0</v>
      </c>
      <c r="AT10" s="612">
        <v>280647</v>
      </c>
      <c r="AU10" s="612">
        <v>0</v>
      </c>
      <c r="AV10" s="612">
        <v>0</v>
      </c>
      <c r="AW10" s="612">
        <f>VLOOKUP($A10,'[1]AIR Export'!$A$2:$CB$82,35,FALSE)</f>
        <v>0</v>
      </c>
      <c r="AX10" s="612">
        <f>VLOOKUP($A10,'[1]AIR Export'!$A$2:$CB$82,36,FALSE)</f>
        <v>207346</v>
      </c>
      <c r="AY10" s="612">
        <f>VLOOKUP($A10,'[1]AIR Export'!$A$2:$CB$82,37,FALSE)</f>
        <v>1222920</v>
      </c>
      <c r="AZ10" s="612">
        <v>514577</v>
      </c>
      <c r="BA10" s="612">
        <v>259867</v>
      </c>
      <c r="BB10" s="612">
        <f>VLOOKUP($A10,'[1]AIR Export'!$A$2:$CB$82,40,FALSE)</f>
        <v>774444</v>
      </c>
      <c r="BC10" s="612">
        <v>64811</v>
      </c>
      <c r="BD10" s="612">
        <v>3828</v>
      </c>
      <c r="BE10" s="612">
        <v>0</v>
      </c>
      <c r="BF10" s="612">
        <v>68639</v>
      </c>
      <c r="BG10" s="612">
        <v>204155</v>
      </c>
      <c r="BH10" s="612">
        <f>VLOOKUP($A10,'[1]AIR Export'!$A$2:$CB$82,46,FALSE)</f>
        <v>1047238</v>
      </c>
      <c r="BI10" s="612"/>
      <c r="BJ10" s="612"/>
      <c r="BK10" s="612">
        <v>0</v>
      </c>
      <c r="BL10" s="612">
        <v>0</v>
      </c>
      <c r="BM10" s="612">
        <v>0</v>
      </c>
      <c r="BN10" s="612">
        <v>0</v>
      </c>
      <c r="BO10" s="612">
        <v>0</v>
      </c>
      <c r="BP10" s="612">
        <v>0</v>
      </c>
      <c r="BQ10" s="610">
        <v>65926</v>
      </c>
      <c r="BR10" s="610">
        <v>38899</v>
      </c>
      <c r="BS10" s="610">
        <v>104825</v>
      </c>
      <c r="BT10" s="610">
        <v>29372</v>
      </c>
      <c r="BU10" s="610">
        <v>11842</v>
      </c>
      <c r="BV10" s="610">
        <v>41214</v>
      </c>
      <c r="BW10" s="610">
        <v>4858</v>
      </c>
      <c r="BX10" s="609">
        <v>703</v>
      </c>
      <c r="BY10" s="610">
        <v>5561</v>
      </c>
      <c r="BZ10" s="610">
        <v>151600</v>
      </c>
      <c r="CA10" s="610"/>
      <c r="CB10" s="610">
        <v>151600</v>
      </c>
      <c r="CC10" s="609">
        <v>0</v>
      </c>
      <c r="CD10" s="610">
        <v>195757</v>
      </c>
      <c r="CE10" s="609">
        <v>2</v>
      </c>
      <c r="CF10" s="609">
        <v>63</v>
      </c>
      <c r="CG10" s="609">
        <v>65</v>
      </c>
      <c r="CH10" s="610">
        <v>7379</v>
      </c>
      <c r="CI10" s="610">
        <v>2915</v>
      </c>
      <c r="CJ10" s="610">
        <v>11905</v>
      </c>
      <c r="CK10" s="609">
        <v>564</v>
      </c>
      <c r="CL10" s="609">
        <v>0</v>
      </c>
      <c r="CM10" s="609">
        <v>49</v>
      </c>
      <c r="CN10" s="609">
        <v>275</v>
      </c>
      <c r="CO10" s="610">
        <v>116163</v>
      </c>
      <c r="CP10" s="610">
        <v>15533</v>
      </c>
      <c r="CQ10" s="610">
        <v>131696</v>
      </c>
      <c r="CR10" s="610">
        <v>7200</v>
      </c>
      <c r="CS10" s="609">
        <v>180</v>
      </c>
      <c r="CT10" s="610">
        <v>7380</v>
      </c>
      <c r="CU10" s="610">
        <v>51890</v>
      </c>
      <c r="CV10" s="610">
        <v>10281</v>
      </c>
      <c r="CW10" s="610">
        <v>62171</v>
      </c>
      <c r="CX10" s="610">
        <v>201247</v>
      </c>
      <c r="CY10" s="610">
        <v>5219</v>
      </c>
      <c r="CZ10" s="609"/>
      <c r="DA10" s="610">
        <v>206466</v>
      </c>
      <c r="DB10" s="610">
        <v>10788</v>
      </c>
      <c r="DC10" s="609">
        <v>712</v>
      </c>
      <c r="DD10" s="610">
        <v>11500</v>
      </c>
      <c r="DE10" s="610">
        <v>56080</v>
      </c>
      <c r="DF10" s="609">
        <v>103</v>
      </c>
      <c r="DG10" s="609"/>
      <c r="DH10" s="609">
        <v>880</v>
      </c>
      <c r="DI10" s="609"/>
      <c r="DJ10" s="609"/>
      <c r="DK10" s="609">
        <v>0</v>
      </c>
      <c r="DL10" s="610">
        <v>188339</v>
      </c>
      <c r="DM10" s="610">
        <v>73228</v>
      </c>
      <c r="DN10" s="609">
        <v>5</v>
      </c>
      <c r="DO10" s="610">
        <v>261572</v>
      </c>
      <c r="DP10" s="609"/>
      <c r="DQ10" s="610">
        <v>27820</v>
      </c>
      <c r="DR10" s="610">
        <v>7243</v>
      </c>
      <c r="DS10" s="610">
        <v>35063</v>
      </c>
      <c r="DT10" s="610">
        <v>262179</v>
      </c>
      <c r="DU10" s="609">
        <v>210</v>
      </c>
      <c r="DV10" s="609">
        <v>0</v>
      </c>
      <c r="DW10" s="609">
        <v>337</v>
      </c>
      <c r="DX10" s="609">
        <v>72</v>
      </c>
      <c r="DY10" s="609">
        <v>10</v>
      </c>
      <c r="DZ10" s="609">
        <v>0</v>
      </c>
      <c r="EA10" s="609">
        <v>629</v>
      </c>
      <c r="EB10" s="610">
        <v>3299</v>
      </c>
      <c r="EC10" s="609">
        <v>0</v>
      </c>
      <c r="ED10" s="610">
        <v>3299</v>
      </c>
      <c r="EE10" s="610">
        <v>9177</v>
      </c>
      <c r="EF10" s="610">
        <v>1425</v>
      </c>
      <c r="EG10" s="610">
        <v>10602</v>
      </c>
      <c r="EH10" s="609">
        <v>118</v>
      </c>
      <c r="EI10" s="609">
        <v>0</v>
      </c>
      <c r="EJ10" s="609">
        <v>118</v>
      </c>
      <c r="EK10" s="610">
        <v>14019</v>
      </c>
      <c r="EL10" s="609">
        <v>2</v>
      </c>
      <c r="EM10" s="609">
        <v>0</v>
      </c>
      <c r="EN10" s="609">
        <v>16</v>
      </c>
      <c r="EO10" s="609">
        <v>70</v>
      </c>
      <c r="EP10" s="609">
        <v>293</v>
      </c>
      <c r="EQ10" s="610">
        <v>3650</v>
      </c>
      <c r="ER10" s="610">
        <v>88246</v>
      </c>
      <c r="ES10" s="610">
        <v>2785</v>
      </c>
      <c r="ET10" s="609">
        <v>362</v>
      </c>
      <c r="EU10" s="609">
        <v>13</v>
      </c>
      <c r="EV10" s="609">
        <v>189</v>
      </c>
      <c r="EW10" s="609" t="s">
        <v>805</v>
      </c>
      <c r="EX10" s="609">
        <v>30</v>
      </c>
      <c r="EY10" s="609">
        <v>80</v>
      </c>
      <c r="EZ10" s="610">
        <v>58905</v>
      </c>
      <c r="FA10" s="610">
        <v>137958</v>
      </c>
      <c r="FB10" s="610">
        <v>6530</v>
      </c>
      <c r="FC10" s="609" t="s">
        <v>806</v>
      </c>
      <c r="FD10" s="609" t="s">
        <v>807</v>
      </c>
      <c r="FE10" s="609" t="s">
        <v>808</v>
      </c>
      <c r="FF10" s="609">
        <v>28901</v>
      </c>
      <c r="FG10" s="609">
        <v>700</v>
      </c>
      <c r="FH10" s="609" t="s">
        <v>809</v>
      </c>
      <c r="FI10" s="609" t="s">
        <v>808</v>
      </c>
      <c r="FJ10" s="609">
        <v>28901</v>
      </c>
      <c r="FK10" s="609">
        <v>700</v>
      </c>
      <c r="FL10" s="609" t="s">
        <v>799</v>
      </c>
      <c r="FM10" s="609">
        <v>8283215956</v>
      </c>
      <c r="FN10" s="609">
        <v>8283213256</v>
      </c>
      <c r="FO10" s="609" t="s">
        <v>810</v>
      </c>
      <c r="FP10" s="609" t="s">
        <v>811</v>
      </c>
      <c r="FQ10" s="610">
        <v>37868</v>
      </c>
      <c r="FR10" s="609">
        <v>13.63</v>
      </c>
      <c r="FS10" s="609" t="s">
        <v>812</v>
      </c>
      <c r="FT10" s="610">
        <v>11986</v>
      </c>
      <c r="FU10" s="609">
        <v>260</v>
      </c>
      <c r="FV10" s="609"/>
      <c r="FW10" s="609"/>
      <c r="FX10" s="609"/>
      <c r="FY10" s="609" t="s">
        <v>82</v>
      </c>
      <c r="FZ10" s="609"/>
      <c r="GA10" s="609" t="s">
        <v>12</v>
      </c>
      <c r="GB10" s="609"/>
      <c r="GC10" s="609"/>
      <c r="GD10" s="609"/>
      <c r="GE10" s="609"/>
      <c r="GF10" s="609"/>
      <c r="GG10" s="609"/>
      <c r="GH10" s="609"/>
      <c r="GI10" s="609"/>
      <c r="GJ10" s="609">
        <f>VLOOKUP($A10,'[1]AIR Export'!$A$3:$CB$82,25,FALSE)</f>
        <v>47074</v>
      </c>
      <c r="GK10" s="609">
        <v>2</v>
      </c>
      <c r="GL10" s="609" t="s">
        <v>39</v>
      </c>
      <c r="GM10" s="609"/>
      <c r="GN10" s="609"/>
      <c r="GO10" s="609"/>
      <c r="GP10" s="609"/>
      <c r="GQ10" s="609"/>
      <c r="GR10" s="609"/>
      <c r="GS10" s="609"/>
      <c r="GT10" s="609"/>
      <c r="GU10" s="609"/>
      <c r="GV10" s="609">
        <v>0.76</v>
      </c>
      <c r="GW10" s="609">
        <v>0.24</v>
      </c>
      <c r="GX10" s="609">
        <v>22.29</v>
      </c>
      <c r="GY10" s="609">
        <v>25.92</v>
      </c>
      <c r="GZ10" s="609">
        <v>15.71</v>
      </c>
      <c r="HA10" s="509"/>
      <c r="HB10" s="509"/>
      <c r="HC10" s="509"/>
      <c r="HD10" s="509"/>
      <c r="HE10" s="509"/>
      <c r="HF10" s="5"/>
      <c r="HG10" s="5"/>
      <c r="HH10" s="5"/>
      <c r="HI10" s="5"/>
      <c r="HJ10" s="5"/>
      <c r="HK10" s="5"/>
      <c r="HL10" s="5"/>
      <c r="HM10" s="5"/>
      <c r="HN10" s="5"/>
      <c r="HO10" s="5"/>
      <c r="HP10" s="5"/>
      <c r="HQ10" s="5"/>
      <c r="HR10" s="5"/>
      <c r="IF10" s="1"/>
      <c r="IG10" s="1"/>
      <c r="IH10" s="1"/>
      <c r="II10" s="1"/>
      <c r="IJ10" s="1"/>
      <c r="IK10" s="1"/>
      <c r="IL10" s="1"/>
      <c r="IM10" s="1"/>
      <c r="IO10" s="1"/>
      <c r="IQ10" s="5"/>
      <c r="IR10" s="5"/>
      <c r="IS10" s="5"/>
      <c r="IT10" s="5"/>
      <c r="IU10" s="5"/>
      <c r="IV10" s="5"/>
      <c r="JG10" s="2"/>
      <c r="JI10" s="5"/>
      <c r="JL10" s="5"/>
      <c r="JM10" s="5"/>
      <c r="JN10" s="5"/>
      <c r="JU10" s="1"/>
      <c r="JW10" s="1"/>
      <c r="KA10" s="1"/>
      <c r="KC10" s="5"/>
      <c r="KG10" s="5"/>
      <c r="KI10" s="4"/>
      <c r="KJ10" s="4"/>
      <c r="KQ10" s="3"/>
      <c r="KR10" s="3"/>
      <c r="KS10" s="3"/>
      <c r="KT10" s="3"/>
      <c r="KU10" s="3"/>
      <c r="KV10" s="3"/>
      <c r="KW10" s="3"/>
      <c r="KX10" s="3"/>
      <c r="KY10" s="3"/>
      <c r="KZ10" s="3"/>
      <c r="LA10" s="3"/>
      <c r="LB10" s="3"/>
      <c r="LC10" s="3"/>
      <c r="LD10" s="3"/>
      <c r="LE10" s="3"/>
      <c r="LF10" s="3"/>
      <c r="LG10" s="3"/>
      <c r="LH10" s="4"/>
      <c r="LJ10" s="1"/>
      <c r="LK10" s="1"/>
      <c r="LL10" s="1"/>
      <c r="LM10" s="3"/>
      <c r="LN10" s="3"/>
      <c r="LO10" s="3"/>
      <c r="LY10" s="3"/>
      <c r="LZ10" s="3"/>
      <c r="MA10" s="3"/>
      <c r="MB10" s="3"/>
      <c r="MC10" s="3"/>
      <c r="MD10" s="3"/>
      <c r="ME10" s="3"/>
      <c r="MF10" s="3"/>
      <c r="MG10" s="3"/>
      <c r="MH10" s="3"/>
      <c r="MI10" s="3"/>
      <c r="MJ10" s="3"/>
      <c r="MR10" s="6"/>
      <c r="MS10" s="6"/>
      <c r="MX10" s="1"/>
      <c r="NB10" s="1"/>
      <c r="NC10" s="1"/>
      <c r="ND10" s="1"/>
      <c r="NE10" s="1"/>
      <c r="NH10" s="1"/>
      <c r="NI10" s="1"/>
      <c r="NR10" s="3"/>
    </row>
    <row r="11" spans="1:382" x14ac:dyDescent="0.25">
      <c r="A11" s="609" t="s">
        <v>813</v>
      </c>
      <c r="B11" s="609" t="s">
        <v>1640</v>
      </c>
      <c r="C11" s="609" t="s">
        <v>816</v>
      </c>
      <c r="D11" s="609">
        <v>2015</v>
      </c>
      <c r="E11" s="609" t="s">
        <v>204</v>
      </c>
      <c r="F11" s="609" t="s">
        <v>814</v>
      </c>
      <c r="G11" s="609" t="s">
        <v>815</v>
      </c>
      <c r="H11" s="609">
        <v>28501</v>
      </c>
      <c r="I11" s="609">
        <v>4330</v>
      </c>
      <c r="J11" s="609" t="s">
        <v>814</v>
      </c>
      <c r="K11" s="609" t="s">
        <v>815</v>
      </c>
      <c r="L11" s="609">
        <v>28501</v>
      </c>
      <c r="M11" s="609">
        <v>4330</v>
      </c>
      <c r="N11" s="609" t="s">
        <v>817</v>
      </c>
      <c r="O11" s="609" t="s">
        <v>818</v>
      </c>
      <c r="P11" s="609" t="s">
        <v>819</v>
      </c>
      <c r="Q11" s="609" t="s">
        <v>820</v>
      </c>
      <c r="R11" s="609" t="s">
        <v>821</v>
      </c>
      <c r="S11" s="609" t="s">
        <v>480</v>
      </c>
      <c r="T11" s="609" t="s">
        <v>818</v>
      </c>
      <c r="U11" s="609" t="s">
        <v>819</v>
      </c>
      <c r="V11" s="609" t="s">
        <v>822</v>
      </c>
      <c r="W11" s="609">
        <v>1</v>
      </c>
      <c r="X11" s="609">
        <v>7</v>
      </c>
      <c r="Y11" s="609">
        <v>0</v>
      </c>
      <c r="Z11" s="609">
        <v>4</v>
      </c>
      <c r="AA11" s="610">
        <v>17368</v>
      </c>
      <c r="AB11" s="609">
        <v>6</v>
      </c>
      <c r="AC11" s="609">
        <v>0</v>
      </c>
      <c r="AD11" s="609">
        <v>6</v>
      </c>
      <c r="AE11" s="609">
        <v>26.59</v>
      </c>
      <c r="AF11" s="609">
        <v>32.590000000000003</v>
      </c>
      <c r="AG11" s="611">
        <v>0.18410000000000001</v>
      </c>
      <c r="AH11" s="612">
        <v>178230</v>
      </c>
      <c r="AI11" s="609" t="s">
        <v>824</v>
      </c>
      <c r="AJ11" s="609">
        <v>1994</v>
      </c>
      <c r="AK11" s="612">
        <v>38016</v>
      </c>
      <c r="AL11" s="613">
        <v>9</v>
      </c>
      <c r="AM11" s="613">
        <v>10.95</v>
      </c>
      <c r="AN11" s="613">
        <v>12.75</v>
      </c>
      <c r="AO11" s="612">
        <v>199010</v>
      </c>
      <c r="AP11" s="612">
        <v>945490</v>
      </c>
      <c r="AQ11" s="612">
        <f>VLOOKUP($A11,'[1]AIR Export'!$A$2:$CB$82,33,FALSE)</f>
        <v>1144500</v>
      </c>
      <c r="AR11" s="612">
        <v>321102</v>
      </c>
      <c r="AS11" s="612">
        <v>0</v>
      </c>
      <c r="AT11" s="612">
        <v>321102</v>
      </c>
      <c r="AU11" s="612">
        <v>34322</v>
      </c>
      <c r="AV11" s="612">
        <v>0</v>
      </c>
      <c r="AW11" s="612">
        <f>VLOOKUP($A11,'[1]AIR Export'!$A$2:$CB$82,35,FALSE)</f>
        <v>34322</v>
      </c>
      <c r="AX11" s="612">
        <f>VLOOKUP($A11,'[1]AIR Export'!$A$2:$CB$82,36,FALSE)</f>
        <v>620710</v>
      </c>
      <c r="AY11" s="612">
        <f>VLOOKUP($A11,'[1]AIR Export'!$A$2:$CB$82,37,FALSE)</f>
        <v>2120634</v>
      </c>
      <c r="AZ11" s="612">
        <v>871730</v>
      </c>
      <c r="BA11" s="612">
        <v>241771</v>
      </c>
      <c r="BB11" s="612">
        <f>VLOOKUP($A11,'[1]AIR Export'!$A$2:$CB$82,40,FALSE)</f>
        <v>1113501</v>
      </c>
      <c r="BC11" s="612">
        <v>100436</v>
      </c>
      <c r="BD11" s="612">
        <v>55555</v>
      </c>
      <c r="BE11" s="612">
        <v>41587</v>
      </c>
      <c r="BF11" s="612">
        <v>197578</v>
      </c>
      <c r="BG11" s="612">
        <v>450194</v>
      </c>
      <c r="BH11" s="612">
        <f>VLOOKUP($A11,'[1]AIR Export'!$A$2:$CB$82,46,FALSE)</f>
        <v>1761273</v>
      </c>
      <c r="BI11" s="612"/>
      <c r="BJ11" s="612"/>
      <c r="BK11" s="612">
        <v>0</v>
      </c>
      <c r="BL11" s="612">
        <v>0</v>
      </c>
      <c r="BM11" s="612">
        <v>5000</v>
      </c>
      <c r="BN11" s="612">
        <v>0</v>
      </c>
      <c r="BO11" s="612">
        <v>5000</v>
      </c>
      <c r="BP11" s="612">
        <v>22843</v>
      </c>
      <c r="BQ11" s="610">
        <v>54163</v>
      </c>
      <c r="BR11" s="610">
        <v>72657</v>
      </c>
      <c r="BS11" s="610">
        <v>126820</v>
      </c>
      <c r="BT11" s="610">
        <v>36081</v>
      </c>
      <c r="BU11" s="610">
        <v>15056</v>
      </c>
      <c r="BV11" s="610">
        <v>51137</v>
      </c>
      <c r="BW11" s="610">
        <v>8867</v>
      </c>
      <c r="BX11" s="610">
        <v>2252</v>
      </c>
      <c r="BY11" s="610">
        <v>11119</v>
      </c>
      <c r="BZ11" s="610">
        <v>189076</v>
      </c>
      <c r="CA11" s="610"/>
      <c r="CB11" s="610">
        <v>189076</v>
      </c>
      <c r="CC11" s="609">
        <v>184</v>
      </c>
      <c r="CD11" s="610">
        <v>196611</v>
      </c>
      <c r="CE11" s="609">
        <v>4</v>
      </c>
      <c r="CF11" s="609">
        <v>63</v>
      </c>
      <c r="CG11" s="609">
        <v>67</v>
      </c>
      <c r="CH11" s="610">
        <v>4742</v>
      </c>
      <c r="CI11" s="610">
        <v>7376</v>
      </c>
      <c r="CJ11" s="610">
        <v>11252</v>
      </c>
      <c r="CK11" s="609">
        <v>564</v>
      </c>
      <c r="CL11" s="609">
        <v>70</v>
      </c>
      <c r="CM11" s="609">
        <v>30</v>
      </c>
      <c r="CN11" s="609">
        <v>373</v>
      </c>
      <c r="CO11" s="610">
        <v>84644</v>
      </c>
      <c r="CP11" s="610">
        <v>55579</v>
      </c>
      <c r="CQ11" s="610">
        <v>140223</v>
      </c>
      <c r="CR11" s="610">
        <v>10164</v>
      </c>
      <c r="CS11" s="609">
        <v>717</v>
      </c>
      <c r="CT11" s="610">
        <v>10881</v>
      </c>
      <c r="CU11" s="610">
        <v>41322</v>
      </c>
      <c r="CV11" s="610">
        <v>8039</v>
      </c>
      <c r="CW11" s="610">
        <v>49361</v>
      </c>
      <c r="CX11" s="610">
        <v>200465</v>
      </c>
      <c r="CY11" s="610">
        <v>4164</v>
      </c>
      <c r="CZ11" s="609"/>
      <c r="DA11" s="610">
        <v>204629</v>
      </c>
      <c r="DB11" s="610">
        <v>7383</v>
      </c>
      <c r="DC11" s="610">
        <v>1384</v>
      </c>
      <c r="DD11" s="610">
        <v>8767</v>
      </c>
      <c r="DE11" s="610">
        <v>51476</v>
      </c>
      <c r="DF11" s="610">
        <v>3607</v>
      </c>
      <c r="DG11" s="610">
        <v>1229</v>
      </c>
      <c r="DH11" s="610">
        <v>6284</v>
      </c>
      <c r="DI11" s="609"/>
      <c r="DJ11" s="609"/>
      <c r="DK11" s="610">
        <v>139557</v>
      </c>
      <c r="DL11" s="610">
        <v>129721</v>
      </c>
      <c r="DM11" s="609">
        <v>0</v>
      </c>
      <c r="DN11" s="610">
        <v>6284</v>
      </c>
      <c r="DO11" s="610">
        <v>275562</v>
      </c>
      <c r="DP11" s="610">
        <v>8641</v>
      </c>
      <c r="DQ11" s="610">
        <v>39077</v>
      </c>
      <c r="DR11" s="610">
        <v>10459</v>
      </c>
      <c r="DS11" s="610">
        <v>49536</v>
      </c>
      <c r="DT11" s="610">
        <v>447469</v>
      </c>
      <c r="DU11" s="609">
        <v>250</v>
      </c>
      <c r="DV11" s="609">
        <v>0</v>
      </c>
      <c r="DW11" s="609">
        <v>694</v>
      </c>
      <c r="DX11" s="609">
        <v>39</v>
      </c>
      <c r="DY11" s="609">
        <v>117</v>
      </c>
      <c r="DZ11" s="609">
        <v>1</v>
      </c>
      <c r="EA11" s="610">
        <v>1101</v>
      </c>
      <c r="EB11" s="610">
        <v>2865</v>
      </c>
      <c r="EC11" s="609">
        <v>0</v>
      </c>
      <c r="ED11" s="610">
        <v>2865</v>
      </c>
      <c r="EE11" s="610">
        <v>22173</v>
      </c>
      <c r="EF11" s="610">
        <v>2094</v>
      </c>
      <c r="EG11" s="610">
        <v>24267</v>
      </c>
      <c r="EH11" s="609">
        <v>320</v>
      </c>
      <c r="EI11" s="609">
        <v>475</v>
      </c>
      <c r="EJ11" s="609">
        <v>795</v>
      </c>
      <c r="EK11" s="610">
        <v>27927</v>
      </c>
      <c r="EL11" s="609">
        <v>0</v>
      </c>
      <c r="EM11" s="609">
        <v>0</v>
      </c>
      <c r="EN11" s="609">
        <v>46</v>
      </c>
      <c r="EO11" s="609">
        <v>226</v>
      </c>
      <c r="EP11" s="610">
        <v>3335</v>
      </c>
      <c r="EQ11" s="610">
        <v>8250</v>
      </c>
      <c r="ER11" s="610">
        <v>143252</v>
      </c>
      <c r="ES11" s="610">
        <v>63883</v>
      </c>
      <c r="ET11" s="610">
        <v>10063</v>
      </c>
      <c r="EU11" s="609">
        <v>0</v>
      </c>
      <c r="EV11" s="609">
        <v>67</v>
      </c>
      <c r="EW11" s="609" t="s">
        <v>823</v>
      </c>
      <c r="EX11" s="609">
        <v>41</v>
      </c>
      <c r="EY11" s="609">
        <v>172</v>
      </c>
      <c r="EZ11" s="610">
        <v>120453</v>
      </c>
      <c r="FA11" s="610">
        <v>247897</v>
      </c>
      <c r="FB11" s="609">
        <v>0</v>
      </c>
      <c r="FC11" s="609" t="s">
        <v>825</v>
      </c>
      <c r="FD11" s="609" t="s">
        <v>814</v>
      </c>
      <c r="FE11" s="609" t="s">
        <v>815</v>
      </c>
      <c r="FF11" s="609">
        <v>28501</v>
      </c>
      <c r="FG11" s="609">
        <v>4330</v>
      </c>
      <c r="FH11" s="609" t="s">
        <v>814</v>
      </c>
      <c r="FI11" s="609" t="s">
        <v>815</v>
      </c>
      <c r="FJ11" s="609">
        <v>28501</v>
      </c>
      <c r="FK11" s="609">
        <v>4330</v>
      </c>
      <c r="FL11" s="609" t="s">
        <v>204</v>
      </c>
      <c r="FM11" s="609">
        <v>2525277066</v>
      </c>
      <c r="FN11" s="609">
        <v>2525278220</v>
      </c>
      <c r="FO11" s="609" t="s">
        <v>817</v>
      </c>
      <c r="FP11" s="609" t="s">
        <v>820</v>
      </c>
      <c r="FQ11" s="610">
        <v>60942</v>
      </c>
      <c r="FR11" s="609">
        <v>32.590000000000003</v>
      </c>
      <c r="FS11" s="609" t="s">
        <v>826</v>
      </c>
      <c r="FT11" s="610">
        <v>17368</v>
      </c>
      <c r="FU11" s="609">
        <v>416</v>
      </c>
      <c r="FV11" s="609"/>
      <c r="FW11" s="609"/>
      <c r="FX11" s="609"/>
      <c r="FY11" s="609" t="s">
        <v>32</v>
      </c>
      <c r="FZ11" s="609"/>
      <c r="GA11" s="609" t="s">
        <v>12</v>
      </c>
      <c r="GB11" s="609"/>
      <c r="GC11" s="609"/>
      <c r="GD11" s="609"/>
      <c r="GE11" s="609"/>
      <c r="GF11" s="609"/>
      <c r="GG11" s="609"/>
      <c r="GH11" s="609"/>
      <c r="GI11" s="609"/>
      <c r="GJ11" s="609">
        <f>VLOOKUP($A11,'[1]AIR Export'!$A$3:$CB$82,25,FALSE)</f>
        <v>90584</v>
      </c>
      <c r="GK11" s="609">
        <v>1</v>
      </c>
      <c r="GL11" s="609" t="s">
        <v>39</v>
      </c>
      <c r="GM11" s="609"/>
      <c r="GN11" s="609"/>
      <c r="GO11" s="609"/>
      <c r="GP11" s="609"/>
      <c r="GQ11" s="609"/>
      <c r="GR11" s="609"/>
      <c r="GS11" s="609"/>
      <c r="GT11" s="609"/>
      <c r="GU11" s="609"/>
      <c r="GV11" s="609">
        <v>0.87</v>
      </c>
      <c r="GW11" s="609">
        <v>0.1</v>
      </c>
      <c r="GX11" s="609">
        <v>25.37</v>
      </c>
      <c r="GY11" s="609">
        <v>33.11</v>
      </c>
      <c r="GZ11" s="609">
        <v>11.46</v>
      </c>
      <c r="HA11" s="509"/>
      <c r="HB11" s="509"/>
      <c r="HC11" s="509"/>
      <c r="HD11" s="509"/>
      <c r="HE11" s="509"/>
      <c r="HF11" s="5"/>
      <c r="HG11" s="5"/>
      <c r="HH11" s="5"/>
      <c r="HI11" s="5"/>
      <c r="HJ11" s="5"/>
      <c r="HK11" s="5"/>
      <c r="HL11" s="5"/>
      <c r="HM11" s="5"/>
      <c r="HN11" s="5"/>
      <c r="HO11" s="5"/>
      <c r="HP11" s="5"/>
      <c r="HQ11" s="5"/>
      <c r="HR11" s="5"/>
      <c r="IF11" s="1"/>
      <c r="IG11" s="1"/>
      <c r="IH11" s="1"/>
      <c r="II11" s="1"/>
      <c r="IJ11" s="1"/>
      <c r="IK11" s="1"/>
      <c r="IL11" s="1"/>
      <c r="IM11" s="1"/>
      <c r="IO11" s="1"/>
      <c r="IQ11" s="5"/>
      <c r="IR11" s="5"/>
      <c r="IS11" s="5"/>
      <c r="IT11" s="5"/>
      <c r="IU11" s="5"/>
      <c r="IV11" s="5"/>
      <c r="JG11" s="2"/>
      <c r="JI11" s="5"/>
      <c r="JL11" s="5"/>
      <c r="JM11" s="5"/>
      <c r="JN11" s="5"/>
      <c r="JU11" s="1"/>
      <c r="JW11" s="1"/>
      <c r="KA11" s="1"/>
      <c r="KC11" s="5"/>
      <c r="KG11" s="5"/>
      <c r="KI11" s="4"/>
      <c r="KJ11" s="4"/>
      <c r="KQ11" s="3"/>
      <c r="KR11" s="3"/>
      <c r="KS11" s="3"/>
      <c r="KT11" s="3"/>
      <c r="KU11" s="3"/>
      <c r="KV11" s="3"/>
      <c r="KW11" s="3"/>
      <c r="KX11" s="3"/>
      <c r="KY11" s="3"/>
      <c r="KZ11" s="3"/>
      <c r="LA11" s="3"/>
      <c r="LB11" s="3"/>
      <c r="LC11" s="3"/>
      <c r="LD11" s="3"/>
      <c r="LE11" s="3"/>
      <c r="LF11" s="3"/>
      <c r="LG11" s="3"/>
      <c r="LH11" s="4"/>
      <c r="LJ11" s="1"/>
      <c r="LK11" s="1"/>
      <c r="LL11" s="1"/>
      <c r="LM11" s="3"/>
      <c r="LN11" s="3"/>
      <c r="LO11" s="3"/>
      <c r="LY11" s="3"/>
      <c r="LZ11" s="3"/>
      <c r="MA11" s="3"/>
      <c r="MB11" s="3"/>
      <c r="MC11" s="3"/>
      <c r="MD11" s="3"/>
      <c r="ME11" s="3"/>
      <c r="MF11" s="3"/>
      <c r="MG11" s="3"/>
      <c r="MH11" s="3"/>
      <c r="MI11" s="3"/>
      <c r="MJ11" s="3"/>
      <c r="MR11" s="6"/>
      <c r="MS11" s="6"/>
      <c r="MX11" s="1"/>
      <c r="NB11" s="1"/>
      <c r="NC11" s="1"/>
      <c r="NE11" s="1"/>
      <c r="NF11" s="1"/>
      <c r="NI11" s="1"/>
      <c r="NR11" s="3"/>
    </row>
    <row r="12" spans="1:382" x14ac:dyDescent="0.25">
      <c r="A12" s="609" t="s">
        <v>844</v>
      </c>
      <c r="B12" s="609" t="s">
        <v>1641</v>
      </c>
      <c r="C12" s="609" t="s">
        <v>847</v>
      </c>
      <c r="D12" s="609">
        <v>2015</v>
      </c>
      <c r="E12" s="609" t="s">
        <v>848</v>
      </c>
      <c r="F12" s="609" t="s">
        <v>845</v>
      </c>
      <c r="G12" s="609" t="s">
        <v>846</v>
      </c>
      <c r="H12" s="609">
        <v>28621</v>
      </c>
      <c r="I12" s="609">
        <v>3398</v>
      </c>
      <c r="J12" s="609" t="s">
        <v>845</v>
      </c>
      <c r="K12" s="609" t="s">
        <v>846</v>
      </c>
      <c r="L12" s="609">
        <v>28621</v>
      </c>
      <c r="M12" s="609">
        <v>3398</v>
      </c>
      <c r="N12" s="609" t="s">
        <v>849</v>
      </c>
      <c r="O12" s="609" t="s">
        <v>850</v>
      </c>
      <c r="P12" s="609" t="s">
        <v>851</v>
      </c>
      <c r="Q12" s="609" t="s">
        <v>852</v>
      </c>
      <c r="R12" s="609" t="s">
        <v>849</v>
      </c>
      <c r="S12" s="609" t="s">
        <v>128</v>
      </c>
      <c r="T12" s="609" t="s">
        <v>850</v>
      </c>
      <c r="U12" s="609" t="s">
        <v>851</v>
      </c>
      <c r="V12" s="609" t="s">
        <v>852</v>
      </c>
      <c r="W12" s="609">
        <v>0</v>
      </c>
      <c r="X12" s="609">
        <v>13</v>
      </c>
      <c r="Y12" s="609">
        <v>1</v>
      </c>
      <c r="Z12" s="609">
        <v>0</v>
      </c>
      <c r="AA12" s="610">
        <v>33362</v>
      </c>
      <c r="AB12" s="609">
        <v>3</v>
      </c>
      <c r="AC12" s="609">
        <v>0</v>
      </c>
      <c r="AD12" s="609">
        <v>3</v>
      </c>
      <c r="AE12" s="609">
        <v>46.19</v>
      </c>
      <c r="AF12" s="609">
        <v>49.19</v>
      </c>
      <c r="AG12" s="611">
        <v>6.0999999999999999E-2</v>
      </c>
      <c r="AH12" s="612">
        <v>65667</v>
      </c>
      <c r="AI12" s="609" t="s">
        <v>854</v>
      </c>
      <c r="AJ12" s="609">
        <v>2004</v>
      </c>
      <c r="AK12" s="612">
        <v>36685</v>
      </c>
      <c r="AL12" s="613">
        <v>10.1</v>
      </c>
      <c r="AM12" s="613">
        <v>10.27</v>
      </c>
      <c r="AN12" s="613">
        <v>10.52</v>
      </c>
      <c r="AO12" s="612">
        <v>301218</v>
      </c>
      <c r="AP12" s="612">
        <v>1510570</v>
      </c>
      <c r="AQ12" s="612">
        <f>VLOOKUP($A12,'[1]AIR Export'!$A$2:$CB$82,33,FALSE)</f>
        <v>1811788</v>
      </c>
      <c r="AR12" s="612">
        <v>439136</v>
      </c>
      <c r="AS12" s="612">
        <v>0</v>
      </c>
      <c r="AT12" s="612">
        <v>439136</v>
      </c>
      <c r="AU12" s="612">
        <v>55472</v>
      </c>
      <c r="AV12" s="612">
        <v>0</v>
      </c>
      <c r="AW12" s="612">
        <f>VLOOKUP($A12,'[1]AIR Export'!$A$2:$CB$82,35,FALSE)</f>
        <v>55472</v>
      </c>
      <c r="AX12" s="612">
        <f>VLOOKUP($A12,'[1]AIR Export'!$A$2:$CB$82,36,FALSE)</f>
        <v>167507</v>
      </c>
      <c r="AY12" s="612">
        <f>VLOOKUP($A12,'[1]AIR Export'!$A$2:$CB$82,37,FALSE)</f>
        <v>2473903</v>
      </c>
      <c r="AZ12" s="612">
        <v>1282178</v>
      </c>
      <c r="BA12" s="612">
        <v>398949</v>
      </c>
      <c r="BB12" s="612">
        <f>VLOOKUP($A12,'[1]AIR Export'!$A$2:$CB$82,40,FALSE)</f>
        <v>1681127</v>
      </c>
      <c r="BC12" s="612">
        <v>81005</v>
      </c>
      <c r="BD12" s="612">
        <v>12500</v>
      </c>
      <c r="BE12" s="612">
        <v>3975</v>
      </c>
      <c r="BF12" s="612">
        <v>97480</v>
      </c>
      <c r="BG12" s="612">
        <v>481461</v>
      </c>
      <c r="BH12" s="612">
        <f>VLOOKUP($A12,'[1]AIR Export'!$A$2:$CB$82,46,FALSE)</f>
        <v>2260068</v>
      </c>
      <c r="BI12" s="612"/>
      <c r="BJ12" s="612"/>
      <c r="BK12" s="612">
        <v>0</v>
      </c>
      <c r="BL12" s="612">
        <v>0</v>
      </c>
      <c r="BM12" s="612">
        <v>0</v>
      </c>
      <c r="BN12" s="612">
        <v>0</v>
      </c>
      <c r="BO12" s="612">
        <v>0</v>
      </c>
      <c r="BP12" s="612">
        <v>0</v>
      </c>
      <c r="BQ12" s="610">
        <v>118610</v>
      </c>
      <c r="BR12" s="610">
        <v>86020</v>
      </c>
      <c r="BS12" s="610">
        <v>204630</v>
      </c>
      <c r="BT12" s="610">
        <v>86896</v>
      </c>
      <c r="BU12" s="610">
        <v>45283</v>
      </c>
      <c r="BV12" s="610">
        <v>132179</v>
      </c>
      <c r="BW12" s="610">
        <v>13325</v>
      </c>
      <c r="BX12" s="609">
        <v>0</v>
      </c>
      <c r="BY12" s="610">
        <v>13325</v>
      </c>
      <c r="BZ12" s="610">
        <v>350134</v>
      </c>
      <c r="CA12" s="610"/>
      <c r="CB12" s="610">
        <v>350134</v>
      </c>
      <c r="CC12" s="610">
        <v>1677</v>
      </c>
      <c r="CD12" s="610">
        <v>196811</v>
      </c>
      <c r="CE12" s="609">
        <v>2</v>
      </c>
      <c r="CF12" s="609">
        <v>63</v>
      </c>
      <c r="CG12" s="609">
        <v>65</v>
      </c>
      <c r="CH12" s="610">
        <v>5723</v>
      </c>
      <c r="CI12" s="610">
        <v>3008</v>
      </c>
      <c r="CJ12" s="610">
        <v>10214</v>
      </c>
      <c r="CK12" s="609">
        <v>564</v>
      </c>
      <c r="CL12" s="609">
        <v>0</v>
      </c>
      <c r="CM12" s="609">
        <v>93</v>
      </c>
      <c r="CN12" s="609">
        <v>212</v>
      </c>
      <c r="CO12" s="610">
        <v>175010</v>
      </c>
      <c r="CP12" s="610">
        <v>27535</v>
      </c>
      <c r="CQ12" s="610">
        <v>202545</v>
      </c>
      <c r="CR12" s="610">
        <v>6851</v>
      </c>
      <c r="CS12" s="609">
        <v>0</v>
      </c>
      <c r="CT12" s="610">
        <v>6851</v>
      </c>
      <c r="CU12" s="610">
        <v>141753</v>
      </c>
      <c r="CV12" s="610">
        <v>31002</v>
      </c>
      <c r="CW12" s="610">
        <v>172755</v>
      </c>
      <c r="CX12" s="610">
        <v>382151</v>
      </c>
      <c r="CY12" s="609">
        <v>35</v>
      </c>
      <c r="CZ12" s="609"/>
      <c r="DA12" s="610">
        <v>382186</v>
      </c>
      <c r="DB12" s="610">
        <v>7908</v>
      </c>
      <c r="DC12" s="609">
        <v>870</v>
      </c>
      <c r="DD12" s="610">
        <v>8778</v>
      </c>
      <c r="DE12" s="610">
        <v>31418</v>
      </c>
      <c r="DF12" s="610">
        <v>7648</v>
      </c>
      <c r="DG12" s="609">
        <v>0</v>
      </c>
      <c r="DH12" s="610">
        <v>8605</v>
      </c>
      <c r="DI12" s="609"/>
      <c r="DJ12" s="609"/>
      <c r="DK12" s="610">
        <v>8293</v>
      </c>
      <c r="DL12" s="610">
        <v>450665</v>
      </c>
      <c r="DM12" s="610">
        <v>4660</v>
      </c>
      <c r="DN12" s="609">
        <v>0</v>
      </c>
      <c r="DO12" s="610">
        <v>463618</v>
      </c>
      <c r="DP12" s="609">
        <v>410</v>
      </c>
      <c r="DQ12" s="610">
        <v>42339</v>
      </c>
      <c r="DR12" s="610">
        <v>19266</v>
      </c>
      <c r="DS12" s="610">
        <v>61605</v>
      </c>
      <c r="DT12" s="610">
        <v>383569</v>
      </c>
      <c r="DU12" s="610">
        <v>1338</v>
      </c>
      <c r="DV12" s="609">
        <v>0</v>
      </c>
      <c r="DW12" s="610">
        <v>2257</v>
      </c>
      <c r="DX12" s="609">
        <v>68</v>
      </c>
      <c r="DY12" s="609">
        <v>168</v>
      </c>
      <c r="DZ12" s="609">
        <v>0</v>
      </c>
      <c r="EA12" s="610">
        <v>3831</v>
      </c>
      <c r="EB12" s="610">
        <v>20330</v>
      </c>
      <c r="EC12" s="609">
        <v>0</v>
      </c>
      <c r="ED12" s="610">
        <v>20330</v>
      </c>
      <c r="EE12" s="610">
        <v>53691</v>
      </c>
      <c r="EF12" s="610">
        <v>3822</v>
      </c>
      <c r="EG12" s="610">
        <v>57513</v>
      </c>
      <c r="EH12" s="609">
        <v>516</v>
      </c>
      <c r="EI12" s="609">
        <v>0</v>
      </c>
      <c r="EJ12" s="609">
        <v>516</v>
      </c>
      <c r="EK12" s="610">
        <v>78359</v>
      </c>
      <c r="EL12" s="610">
        <v>1134</v>
      </c>
      <c r="EM12" s="610">
        <v>9155</v>
      </c>
      <c r="EN12" s="609">
        <v>335</v>
      </c>
      <c r="EO12" s="610">
        <v>1967</v>
      </c>
      <c r="EP12" s="609">
        <v>611</v>
      </c>
      <c r="EQ12" s="610">
        <v>3154</v>
      </c>
      <c r="ER12" s="610">
        <v>314369</v>
      </c>
      <c r="ES12" s="610">
        <v>41991</v>
      </c>
      <c r="ET12" s="610">
        <v>37264</v>
      </c>
      <c r="EU12" s="610">
        <v>6148</v>
      </c>
      <c r="EV12" s="610">
        <v>6428</v>
      </c>
      <c r="EW12" s="609" t="s">
        <v>853</v>
      </c>
      <c r="EX12" s="609">
        <v>55</v>
      </c>
      <c r="EY12" s="609">
        <v>157</v>
      </c>
      <c r="EZ12" s="610">
        <v>146727</v>
      </c>
      <c r="FA12" s="609"/>
      <c r="FB12" s="610">
        <v>75045</v>
      </c>
      <c r="FC12" s="609" t="s">
        <v>855</v>
      </c>
      <c r="FD12" s="609" t="s">
        <v>856</v>
      </c>
      <c r="FE12" s="609" t="s">
        <v>857</v>
      </c>
      <c r="FF12" s="609">
        <v>28675</v>
      </c>
      <c r="FG12" s="609">
        <v>8894</v>
      </c>
      <c r="FH12" s="609" t="s">
        <v>858</v>
      </c>
      <c r="FI12" s="609" t="s">
        <v>857</v>
      </c>
      <c r="FJ12" s="609">
        <v>28675</v>
      </c>
      <c r="FK12" s="609">
        <v>8894</v>
      </c>
      <c r="FL12" s="609" t="s">
        <v>859</v>
      </c>
      <c r="FM12" s="609">
        <v>3363725573</v>
      </c>
      <c r="FN12" s="609">
        <v>3363724912</v>
      </c>
      <c r="FO12" s="609" t="s">
        <v>860</v>
      </c>
      <c r="FP12" s="609" t="s">
        <v>861</v>
      </c>
      <c r="FQ12" s="610">
        <v>98108</v>
      </c>
      <c r="FR12" s="609">
        <v>39.229999999999997</v>
      </c>
      <c r="FS12" s="609" t="s">
        <v>862</v>
      </c>
      <c r="FT12" s="610">
        <v>33362</v>
      </c>
      <c r="FU12" s="609">
        <v>728</v>
      </c>
      <c r="FV12" s="609"/>
      <c r="FW12" s="609"/>
      <c r="FX12" s="609"/>
      <c r="FY12" s="609" t="s">
        <v>82</v>
      </c>
      <c r="FZ12" s="609"/>
      <c r="GA12" s="609" t="s">
        <v>12</v>
      </c>
      <c r="GB12" s="609"/>
      <c r="GC12" s="609"/>
      <c r="GD12" s="609"/>
      <c r="GE12" s="609"/>
      <c r="GF12" s="609"/>
      <c r="GG12" s="609"/>
      <c r="GH12" s="609"/>
      <c r="GI12" s="609"/>
      <c r="GJ12" s="609">
        <f>VLOOKUP($A12,'[1]AIR Export'!$A$3:$CB$82,25,FALSE)</f>
        <v>169561</v>
      </c>
      <c r="GK12" s="609">
        <v>2</v>
      </c>
      <c r="GL12" s="609" t="s">
        <v>39</v>
      </c>
      <c r="GM12" s="609"/>
      <c r="GN12" s="609"/>
      <c r="GO12" s="609"/>
      <c r="GP12" s="609"/>
      <c r="GQ12" s="609"/>
      <c r="GR12" s="609"/>
      <c r="GS12" s="609"/>
      <c r="GT12" s="609"/>
      <c r="GU12" s="609"/>
      <c r="GV12" s="609">
        <v>0.73</v>
      </c>
      <c r="GW12" s="609">
        <v>0.26</v>
      </c>
      <c r="GX12" s="609">
        <v>20.45</v>
      </c>
      <c r="GY12" s="609">
        <v>24.74</v>
      </c>
      <c r="GZ12" s="609">
        <v>15.19</v>
      </c>
      <c r="HA12" s="509"/>
      <c r="HB12" s="509"/>
      <c r="HC12" s="509"/>
      <c r="HD12" s="509"/>
      <c r="HE12" s="509"/>
      <c r="HF12" s="5"/>
      <c r="HG12" s="5"/>
      <c r="HH12" s="5"/>
      <c r="HI12" s="5"/>
      <c r="HJ12" s="5"/>
      <c r="HK12" s="5"/>
      <c r="HL12" s="5"/>
      <c r="HM12" s="5"/>
      <c r="HN12" s="5"/>
      <c r="HO12" s="5"/>
      <c r="HP12" s="5"/>
      <c r="HQ12" s="5"/>
      <c r="HR12" s="5"/>
      <c r="IF12" s="1"/>
      <c r="IG12" s="1"/>
      <c r="IH12" s="1"/>
      <c r="II12" s="1"/>
      <c r="IJ12" s="1"/>
      <c r="IK12" s="1"/>
      <c r="IL12" s="1"/>
      <c r="IM12" s="1"/>
      <c r="IO12" s="1"/>
      <c r="IQ12" s="5"/>
      <c r="IR12" s="5"/>
      <c r="IS12" s="5"/>
      <c r="IT12" s="5"/>
      <c r="IU12" s="5"/>
      <c r="IV12" s="5"/>
      <c r="JG12" s="2"/>
      <c r="JI12" s="5"/>
      <c r="JL12" s="5"/>
      <c r="JM12" s="5"/>
      <c r="JN12" s="5"/>
      <c r="JU12" s="1"/>
      <c r="JW12" s="1"/>
      <c r="KA12" s="1"/>
      <c r="KC12" s="5"/>
      <c r="KG12" s="5"/>
      <c r="KI12" s="4"/>
      <c r="KJ12" s="4"/>
      <c r="KQ12" s="3"/>
      <c r="KR12" s="3"/>
      <c r="KS12" s="3"/>
      <c r="KT12" s="3"/>
      <c r="KU12" s="3"/>
      <c r="KV12" s="3"/>
      <c r="KW12" s="3"/>
      <c r="KX12" s="3"/>
      <c r="KY12" s="3"/>
      <c r="KZ12" s="3"/>
      <c r="LA12" s="3"/>
      <c r="LB12" s="3"/>
      <c r="LC12" s="3"/>
      <c r="LD12" s="3"/>
      <c r="LE12" s="3"/>
      <c r="LF12" s="3"/>
      <c r="LG12" s="3"/>
      <c r="LH12" s="4"/>
      <c r="LJ12" s="1"/>
      <c r="LK12" s="1"/>
      <c r="LL12" s="1"/>
      <c r="LM12" s="3"/>
      <c r="LN12" s="3"/>
      <c r="LO12" s="3"/>
      <c r="LY12" s="3"/>
      <c r="LZ12" s="3"/>
      <c r="MA12" s="3"/>
      <c r="MB12" s="3"/>
      <c r="MC12" s="3"/>
      <c r="MD12" s="3"/>
      <c r="ME12" s="3"/>
      <c r="MF12" s="3"/>
      <c r="MG12" s="3"/>
      <c r="MH12" s="3"/>
      <c r="MI12" s="3"/>
      <c r="MJ12" s="3"/>
      <c r="MR12" s="6"/>
      <c r="MS12" s="6"/>
      <c r="MX12" s="1"/>
      <c r="NB12" s="1"/>
      <c r="NC12" s="1"/>
      <c r="NE12" s="1"/>
      <c r="NI12" s="1"/>
      <c r="NR12" s="3"/>
    </row>
    <row r="13" spans="1:382" x14ac:dyDescent="0.25">
      <c r="A13" s="609" t="s">
        <v>920</v>
      </c>
      <c r="B13" s="609" t="s">
        <v>1642</v>
      </c>
      <c r="C13" s="609" t="s">
        <v>923</v>
      </c>
      <c r="D13" s="609">
        <v>2015</v>
      </c>
      <c r="E13" s="609" t="s">
        <v>924</v>
      </c>
      <c r="F13" s="609" t="s">
        <v>921</v>
      </c>
      <c r="G13" s="609" t="s">
        <v>922</v>
      </c>
      <c r="H13" s="609">
        <v>27962</v>
      </c>
      <c r="I13" s="609">
        <v>906</v>
      </c>
      <c r="J13" s="609" t="s">
        <v>921</v>
      </c>
      <c r="K13" s="609" t="s">
        <v>922</v>
      </c>
      <c r="L13" s="609">
        <v>27962</v>
      </c>
      <c r="M13" s="609">
        <v>906</v>
      </c>
      <c r="N13" s="609" t="s">
        <v>925</v>
      </c>
      <c r="O13" s="609" t="s">
        <v>926</v>
      </c>
      <c r="P13" s="609" t="s">
        <v>927</v>
      </c>
      <c r="Q13" s="609" t="s">
        <v>928</v>
      </c>
      <c r="R13" s="609" t="s">
        <v>925</v>
      </c>
      <c r="S13" s="609" t="s">
        <v>45</v>
      </c>
      <c r="T13" s="609" t="s">
        <v>929</v>
      </c>
      <c r="U13" s="609" t="s">
        <v>927</v>
      </c>
      <c r="V13" s="609" t="s">
        <v>928</v>
      </c>
      <c r="W13" s="609">
        <v>0</v>
      </c>
      <c r="X13" s="609">
        <v>4</v>
      </c>
      <c r="Y13" s="609">
        <v>0</v>
      </c>
      <c r="Z13" s="609">
        <v>1</v>
      </c>
      <c r="AA13" s="610">
        <v>9334</v>
      </c>
      <c r="AB13" s="609">
        <v>3.5</v>
      </c>
      <c r="AC13" s="609">
        <v>0.88</v>
      </c>
      <c r="AD13" s="609">
        <v>4.38</v>
      </c>
      <c r="AE13" s="609">
        <v>3.94</v>
      </c>
      <c r="AF13" s="609">
        <v>8.32</v>
      </c>
      <c r="AG13" s="611">
        <v>0.42070000000000002</v>
      </c>
      <c r="AH13" s="612">
        <v>57000</v>
      </c>
      <c r="AI13" s="609" t="s">
        <v>931</v>
      </c>
      <c r="AJ13" s="609">
        <v>2013</v>
      </c>
      <c r="AK13" s="612">
        <v>38125</v>
      </c>
      <c r="AL13" s="613">
        <v>10.199999999999999</v>
      </c>
      <c r="AM13" s="613">
        <v>12.4</v>
      </c>
      <c r="AN13" s="613">
        <v>13.7</v>
      </c>
      <c r="AO13" s="612">
        <v>0</v>
      </c>
      <c r="AP13" s="612">
        <v>587838</v>
      </c>
      <c r="AQ13" s="612">
        <f>VLOOKUP($A13,'[1]AIR Export'!$A$2:$CB$82,33,FALSE)</f>
        <v>587838</v>
      </c>
      <c r="AR13" s="612">
        <v>339189</v>
      </c>
      <c r="AS13" s="612">
        <v>0</v>
      </c>
      <c r="AT13" s="612">
        <v>339189</v>
      </c>
      <c r="AU13" s="612">
        <v>5000</v>
      </c>
      <c r="AV13" s="612">
        <v>0</v>
      </c>
      <c r="AW13" s="612">
        <f>VLOOKUP($A13,'[1]AIR Export'!$A$2:$CB$82,35,FALSE)</f>
        <v>5000</v>
      </c>
      <c r="AX13" s="612">
        <f>VLOOKUP($A13,'[1]AIR Export'!$A$2:$CB$82,36,FALSE)</f>
        <v>103458</v>
      </c>
      <c r="AY13" s="612">
        <f>VLOOKUP($A13,'[1]AIR Export'!$A$2:$CB$82,37,FALSE)</f>
        <v>1035485</v>
      </c>
      <c r="AZ13" s="612">
        <v>584791</v>
      </c>
      <c r="BA13" s="612">
        <v>183379</v>
      </c>
      <c r="BB13" s="612">
        <f>VLOOKUP($A13,'[1]AIR Export'!$A$2:$CB$82,40,FALSE)</f>
        <v>768170</v>
      </c>
      <c r="BC13" s="612">
        <v>64024</v>
      </c>
      <c r="BD13" s="612">
        <v>1063</v>
      </c>
      <c r="BE13" s="612">
        <v>8579</v>
      </c>
      <c r="BF13" s="612">
        <v>73666</v>
      </c>
      <c r="BG13" s="612">
        <v>244175</v>
      </c>
      <c r="BH13" s="612">
        <f>VLOOKUP($A13,'[1]AIR Export'!$A$2:$CB$82,46,FALSE)</f>
        <v>1086011</v>
      </c>
      <c r="BI13" s="612"/>
      <c r="BJ13" s="612"/>
      <c r="BK13" s="612">
        <v>0</v>
      </c>
      <c r="BL13" s="612">
        <v>0</v>
      </c>
      <c r="BM13" s="612">
        <v>0</v>
      </c>
      <c r="BN13" s="612">
        <v>0</v>
      </c>
      <c r="BO13" s="612">
        <v>0</v>
      </c>
      <c r="BP13" s="612">
        <v>0</v>
      </c>
      <c r="BQ13" s="610">
        <v>45290</v>
      </c>
      <c r="BR13" s="610">
        <v>38355</v>
      </c>
      <c r="BS13" s="610">
        <v>83645</v>
      </c>
      <c r="BT13" s="610">
        <v>22795</v>
      </c>
      <c r="BU13" s="610">
        <v>11788</v>
      </c>
      <c r="BV13" s="610">
        <v>34583</v>
      </c>
      <c r="BW13" s="610">
        <v>3984</v>
      </c>
      <c r="BX13" s="609">
        <v>199</v>
      </c>
      <c r="BY13" s="610">
        <v>4183</v>
      </c>
      <c r="BZ13" s="610">
        <v>122411</v>
      </c>
      <c r="CA13" s="610"/>
      <c r="CB13" s="610">
        <v>122411</v>
      </c>
      <c r="CC13" s="610">
        <v>3805</v>
      </c>
      <c r="CD13" s="610">
        <v>210074</v>
      </c>
      <c r="CE13" s="609">
        <v>2</v>
      </c>
      <c r="CF13" s="609">
        <v>63</v>
      </c>
      <c r="CG13" s="609">
        <v>65</v>
      </c>
      <c r="CH13" s="610">
        <v>4261</v>
      </c>
      <c r="CI13" s="610">
        <v>3657</v>
      </c>
      <c r="CJ13" s="610">
        <v>6190</v>
      </c>
      <c r="CK13" s="609">
        <v>743</v>
      </c>
      <c r="CL13" s="609">
        <v>0</v>
      </c>
      <c r="CM13" s="609">
        <v>91</v>
      </c>
      <c r="CN13" s="609">
        <v>141</v>
      </c>
      <c r="CO13" s="610">
        <v>109437</v>
      </c>
      <c r="CP13" s="610">
        <v>10564</v>
      </c>
      <c r="CQ13" s="610">
        <v>120001</v>
      </c>
      <c r="CR13" s="610">
        <v>10768</v>
      </c>
      <c r="CS13" s="609">
        <v>411</v>
      </c>
      <c r="CT13" s="610">
        <v>11179</v>
      </c>
      <c r="CU13" s="610">
        <v>54818</v>
      </c>
      <c r="CV13" s="610">
        <v>21753</v>
      </c>
      <c r="CW13" s="610">
        <v>76571</v>
      </c>
      <c r="CX13" s="610">
        <v>207751</v>
      </c>
      <c r="CY13" s="610">
        <v>1987</v>
      </c>
      <c r="CZ13" s="609"/>
      <c r="DA13" s="610">
        <v>209738</v>
      </c>
      <c r="DB13" s="610">
        <v>8600</v>
      </c>
      <c r="DC13" s="609">
        <v>767</v>
      </c>
      <c r="DD13" s="610">
        <v>9367</v>
      </c>
      <c r="DE13" s="610">
        <v>26256</v>
      </c>
      <c r="DF13" s="610">
        <v>4647</v>
      </c>
      <c r="DG13" s="609"/>
      <c r="DH13" s="610">
        <v>5449</v>
      </c>
      <c r="DI13" s="609"/>
      <c r="DJ13" s="609"/>
      <c r="DK13" s="609"/>
      <c r="DL13" s="610">
        <v>295749</v>
      </c>
      <c r="DM13" s="609"/>
      <c r="DN13" s="609"/>
      <c r="DO13" s="610">
        <v>295749</v>
      </c>
      <c r="DP13" s="609">
        <v>0</v>
      </c>
      <c r="DQ13" s="610">
        <v>17899</v>
      </c>
      <c r="DR13" s="610">
        <v>5580</v>
      </c>
      <c r="DS13" s="610">
        <v>23479</v>
      </c>
      <c r="DT13" s="610">
        <v>246670</v>
      </c>
      <c r="DU13" s="609">
        <v>219</v>
      </c>
      <c r="DV13" s="609">
        <v>79</v>
      </c>
      <c r="DW13" s="609">
        <v>267</v>
      </c>
      <c r="DX13" s="609">
        <v>353</v>
      </c>
      <c r="DY13" s="609">
        <v>16</v>
      </c>
      <c r="DZ13" s="609">
        <v>4</v>
      </c>
      <c r="EA13" s="609">
        <v>938</v>
      </c>
      <c r="EB13" s="610">
        <v>3236</v>
      </c>
      <c r="EC13" s="610">
        <v>2066</v>
      </c>
      <c r="ED13" s="610">
        <v>5302</v>
      </c>
      <c r="EE13" s="610">
        <v>6154</v>
      </c>
      <c r="EF13" s="610">
        <v>11292</v>
      </c>
      <c r="EG13" s="610">
        <v>17446</v>
      </c>
      <c r="EH13" s="609">
        <v>187</v>
      </c>
      <c r="EI13" s="609">
        <v>50</v>
      </c>
      <c r="EJ13" s="609">
        <v>237</v>
      </c>
      <c r="EK13" s="610">
        <v>22985</v>
      </c>
      <c r="EL13" s="609">
        <v>0</v>
      </c>
      <c r="EM13" s="609">
        <v>0</v>
      </c>
      <c r="EN13" s="609">
        <v>17</v>
      </c>
      <c r="EO13" s="609">
        <v>56</v>
      </c>
      <c r="EP13" s="609">
        <v>589</v>
      </c>
      <c r="EQ13" s="610">
        <v>4506</v>
      </c>
      <c r="ER13" s="610">
        <v>19404</v>
      </c>
      <c r="ES13" s="610">
        <v>7299</v>
      </c>
      <c r="ET13" s="610">
        <v>1840</v>
      </c>
      <c r="EU13" s="609">
        <v>42</v>
      </c>
      <c r="EV13" s="609">
        <v>169</v>
      </c>
      <c r="EW13" s="609" t="s">
        <v>930</v>
      </c>
      <c r="EX13" s="609">
        <v>25</v>
      </c>
      <c r="EY13" s="609">
        <v>52</v>
      </c>
      <c r="EZ13" s="610">
        <v>52953</v>
      </c>
      <c r="FA13" s="610">
        <v>17854</v>
      </c>
      <c r="FB13" s="609"/>
      <c r="FC13" s="609" t="s">
        <v>932</v>
      </c>
      <c r="FD13" s="609" t="s">
        <v>933</v>
      </c>
      <c r="FE13" s="609" t="s">
        <v>40</v>
      </c>
      <c r="FF13" s="609">
        <v>27944</v>
      </c>
      <c r="FG13" s="609">
        <v>1306</v>
      </c>
      <c r="FH13" s="609" t="s">
        <v>933</v>
      </c>
      <c r="FI13" s="609" t="s">
        <v>40</v>
      </c>
      <c r="FJ13" s="609">
        <v>27944</v>
      </c>
      <c r="FK13" s="609">
        <v>1306</v>
      </c>
      <c r="FL13" s="609" t="s">
        <v>934</v>
      </c>
      <c r="FM13" s="609">
        <v>2524265319</v>
      </c>
      <c r="FN13" s="609">
        <v>2524261556</v>
      </c>
      <c r="FO13" s="609" t="s">
        <v>935</v>
      </c>
      <c r="FP13" s="609" t="s">
        <v>936</v>
      </c>
      <c r="FQ13" s="610">
        <v>31639</v>
      </c>
      <c r="FR13" s="609">
        <v>15.65</v>
      </c>
      <c r="FS13" s="609">
        <v>44</v>
      </c>
      <c r="FT13" s="610">
        <v>9334</v>
      </c>
      <c r="FU13" s="609">
        <v>208</v>
      </c>
      <c r="FV13" s="609"/>
      <c r="FW13" s="609"/>
      <c r="FX13" s="609"/>
      <c r="FY13" s="609" t="s">
        <v>82</v>
      </c>
      <c r="FZ13" s="609"/>
      <c r="GA13" s="609" t="s">
        <v>12</v>
      </c>
      <c r="GB13" s="609"/>
      <c r="GC13" s="609"/>
      <c r="GD13" s="609"/>
      <c r="GE13" s="609"/>
      <c r="GF13" s="609"/>
      <c r="GG13" s="609"/>
      <c r="GH13" s="609"/>
      <c r="GI13" s="609"/>
      <c r="GJ13" s="609">
        <f>VLOOKUP($A13,'[1]AIR Export'!$A$3:$CB$82,25,FALSE)</f>
        <v>45096</v>
      </c>
      <c r="GK13" s="609">
        <v>1</v>
      </c>
      <c r="GL13" s="609" t="s">
        <v>39</v>
      </c>
      <c r="GM13" s="609"/>
      <c r="GN13" s="609"/>
      <c r="GO13" s="609"/>
      <c r="GP13" s="609"/>
      <c r="GQ13" s="609"/>
      <c r="GR13" s="609"/>
      <c r="GS13" s="609"/>
      <c r="GT13" s="609"/>
      <c r="GU13" s="609"/>
      <c r="GV13" s="609">
        <v>0.76</v>
      </c>
      <c r="GW13" s="609">
        <v>0.23</v>
      </c>
      <c r="GX13" s="609">
        <v>24.5</v>
      </c>
      <c r="GY13" s="609">
        <v>28.14</v>
      </c>
      <c r="GZ13" s="609">
        <v>17.79</v>
      </c>
      <c r="HA13" s="509"/>
      <c r="HB13" s="509"/>
      <c r="HC13" s="509"/>
      <c r="HD13" s="509"/>
      <c r="HE13" s="509"/>
      <c r="HF13" s="5"/>
      <c r="HG13" s="5"/>
      <c r="HH13" s="5"/>
      <c r="HI13" s="5"/>
      <c r="HJ13" s="5"/>
      <c r="HK13" s="5"/>
      <c r="HL13" s="5"/>
      <c r="HM13" s="5"/>
      <c r="HN13" s="5"/>
      <c r="HO13" s="5"/>
      <c r="HP13" s="5"/>
      <c r="HQ13" s="5"/>
      <c r="HR13" s="5"/>
      <c r="IF13" s="1"/>
      <c r="IG13" s="1"/>
      <c r="IH13" s="1"/>
      <c r="II13" s="1"/>
      <c r="IJ13" s="1"/>
      <c r="IK13" s="1"/>
      <c r="IL13" s="1"/>
      <c r="IM13" s="1"/>
      <c r="IO13" s="1"/>
      <c r="IQ13" s="5"/>
      <c r="IR13" s="5"/>
      <c r="IS13" s="5"/>
      <c r="IT13" s="5"/>
      <c r="IU13" s="5"/>
      <c r="IV13" s="5"/>
      <c r="JG13" s="2"/>
      <c r="JI13" s="5"/>
      <c r="JL13" s="5"/>
      <c r="JM13" s="5"/>
      <c r="JN13" s="5"/>
      <c r="JU13" s="1"/>
      <c r="JW13" s="1"/>
      <c r="KA13" s="1"/>
      <c r="KC13" s="5"/>
      <c r="KG13" s="5"/>
      <c r="KI13" s="4"/>
      <c r="KJ13" s="4"/>
      <c r="KQ13" s="3"/>
      <c r="KR13" s="3"/>
      <c r="KS13" s="3"/>
      <c r="KT13" s="3"/>
      <c r="KU13" s="3"/>
      <c r="KV13" s="3"/>
      <c r="KW13" s="3"/>
      <c r="KX13" s="3"/>
      <c r="KY13" s="3"/>
      <c r="KZ13" s="3"/>
      <c r="LA13" s="3"/>
      <c r="LB13" s="3"/>
      <c r="LC13" s="3"/>
      <c r="LD13" s="3"/>
      <c r="LE13" s="3"/>
      <c r="LF13" s="3"/>
      <c r="LG13" s="3"/>
      <c r="LH13" s="4"/>
      <c r="LJ13" s="1"/>
      <c r="LK13" s="1"/>
      <c r="LL13" s="1"/>
      <c r="LM13" s="3"/>
      <c r="LN13" s="3"/>
      <c r="LO13" s="3"/>
      <c r="LY13" s="3"/>
      <c r="LZ13" s="3"/>
      <c r="MA13" s="3"/>
      <c r="MB13" s="3"/>
      <c r="MC13" s="3"/>
      <c r="MD13" s="3"/>
      <c r="ME13" s="3"/>
      <c r="MF13" s="3"/>
      <c r="MG13" s="3"/>
      <c r="MH13" s="3"/>
      <c r="MI13" s="3"/>
      <c r="MJ13" s="3"/>
      <c r="MR13" s="6"/>
      <c r="MS13" s="6"/>
      <c r="NB13" s="1"/>
      <c r="NC13" s="1"/>
      <c r="NE13" s="1"/>
      <c r="NI13" s="1"/>
      <c r="NL13" s="1"/>
      <c r="NR13" s="3"/>
    </row>
    <row r="14" spans="1:382" x14ac:dyDescent="0.25">
      <c r="A14" s="609" t="s">
        <v>1066</v>
      </c>
      <c r="B14" s="609" t="s">
        <v>1643</v>
      </c>
      <c r="C14" s="609" t="s">
        <v>1068</v>
      </c>
      <c r="D14" s="609">
        <v>2015</v>
      </c>
      <c r="E14" s="609" t="s">
        <v>1069</v>
      </c>
      <c r="F14" s="609" t="s">
        <v>1067</v>
      </c>
      <c r="G14" s="609" t="s">
        <v>1009</v>
      </c>
      <c r="H14" s="609">
        <v>28379</v>
      </c>
      <c r="I14" s="609">
        <v>3607</v>
      </c>
      <c r="J14" s="609" t="s">
        <v>1067</v>
      </c>
      <c r="K14" s="609" t="s">
        <v>1009</v>
      </c>
      <c r="L14" s="609">
        <v>28379</v>
      </c>
      <c r="M14" s="609">
        <v>3607</v>
      </c>
      <c r="N14" s="609" t="s">
        <v>1070</v>
      </c>
      <c r="O14" s="609" t="s">
        <v>1071</v>
      </c>
      <c r="P14" s="609" t="s">
        <v>1072</v>
      </c>
      <c r="Q14" s="609" t="s">
        <v>1073</v>
      </c>
      <c r="R14" s="609" t="s">
        <v>1074</v>
      </c>
      <c r="S14" s="609" t="s">
        <v>480</v>
      </c>
      <c r="T14" s="609" t="s">
        <v>1071</v>
      </c>
      <c r="U14" s="609" t="s">
        <v>1072</v>
      </c>
      <c r="V14" s="609" t="s">
        <v>1075</v>
      </c>
      <c r="W14" s="609">
        <v>0</v>
      </c>
      <c r="X14" s="609">
        <v>15</v>
      </c>
      <c r="Y14" s="609">
        <v>2</v>
      </c>
      <c r="Z14" s="609">
        <v>1</v>
      </c>
      <c r="AA14" s="610">
        <v>27403</v>
      </c>
      <c r="AB14" s="609">
        <v>6</v>
      </c>
      <c r="AC14" s="609">
        <v>0</v>
      </c>
      <c r="AD14" s="609">
        <v>6</v>
      </c>
      <c r="AE14" s="609">
        <v>39.29</v>
      </c>
      <c r="AF14" s="609">
        <v>45.29</v>
      </c>
      <c r="AG14" s="611">
        <v>0.13250000000000001</v>
      </c>
      <c r="AH14" s="612">
        <v>61200</v>
      </c>
      <c r="AI14" s="609" t="s">
        <v>1077</v>
      </c>
      <c r="AJ14" s="609">
        <v>2012</v>
      </c>
      <c r="AK14" s="612">
        <v>37125</v>
      </c>
      <c r="AL14" s="613">
        <v>9.9600000000000009</v>
      </c>
      <c r="AM14" s="613">
        <v>11.79</v>
      </c>
      <c r="AN14" s="613">
        <v>13.06</v>
      </c>
      <c r="AO14" s="612">
        <v>163981</v>
      </c>
      <c r="AP14" s="612">
        <v>1753876</v>
      </c>
      <c r="AQ14" s="612">
        <f>VLOOKUP($A14,'[1]AIR Export'!$A$2:$CB$82,33,FALSE)</f>
        <v>1917857</v>
      </c>
      <c r="AR14" s="612">
        <v>541347</v>
      </c>
      <c r="AS14" s="612">
        <v>18600</v>
      </c>
      <c r="AT14" s="612">
        <v>559947</v>
      </c>
      <c r="AU14" s="612">
        <v>8513</v>
      </c>
      <c r="AV14" s="612">
        <v>51779</v>
      </c>
      <c r="AW14" s="612">
        <f>VLOOKUP($A14,'[1]AIR Export'!$A$2:$CB$82,35,FALSE)</f>
        <v>60292</v>
      </c>
      <c r="AX14" s="612">
        <f>VLOOKUP($A14,'[1]AIR Export'!$A$2:$CB$82,36,FALSE)</f>
        <v>138481</v>
      </c>
      <c r="AY14" s="612">
        <f>VLOOKUP($A14,'[1]AIR Export'!$A$2:$CB$82,37,FALSE)</f>
        <v>2676577</v>
      </c>
      <c r="AZ14" s="612">
        <v>1306678</v>
      </c>
      <c r="BA14" s="612">
        <v>509560</v>
      </c>
      <c r="BB14" s="612">
        <f>VLOOKUP($A14,'[1]AIR Export'!$A$2:$CB$82,40,FALSE)</f>
        <v>1816238</v>
      </c>
      <c r="BC14" s="612">
        <v>263299</v>
      </c>
      <c r="BD14" s="612">
        <v>11776</v>
      </c>
      <c r="BE14" s="612">
        <v>28304</v>
      </c>
      <c r="BF14" s="612">
        <v>303379</v>
      </c>
      <c r="BG14" s="612">
        <v>507608</v>
      </c>
      <c r="BH14" s="612">
        <f>VLOOKUP($A14,'[1]AIR Export'!$A$2:$CB$82,46,FALSE)</f>
        <v>2627225</v>
      </c>
      <c r="BI14" s="612"/>
      <c r="BJ14" s="612"/>
      <c r="BK14" s="612">
        <v>0</v>
      </c>
      <c r="BL14" s="612">
        <v>0</v>
      </c>
      <c r="BM14" s="612">
        <v>0</v>
      </c>
      <c r="BN14" s="612">
        <v>0</v>
      </c>
      <c r="BO14" s="612">
        <v>0</v>
      </c>
      <c r="BP14" s="612">
        <v>0</v>
      </c>
      <c r="BQ14" s="610">
        <v>106259</v>
      </c>
      <c r="BR14" s="610">
        <v>81689</v>
      </c>
      <c r="BS14" s="610">
        <v>187948</v>
      </c>
      <c r="BT14" s="610">
        <v>65972</v>
      </c>
      <c r="BU14" s="610">
        <v>34895</v>
      </c>
      <c r="BV14" s="610">
        <v>100867</v>
      </c>
      <c r="BW14" s="610">
        <v>12475</v>
      </c>
      <c r="BX14" s="610">
        <v>1369</v>
      </c>
      <c r="BY14" s="610">
        <v>13844</v>
      </c>
      <c r="BZ14" s="610">
        <v>302659</v>
      </c>
      <c r="CA14" s="610"/>
      <c r="CB14" s="610">
        <v>302659</v>
      </c>
      <c r="CC14" s="610">
        <v>14299</v>
      </c>
      <c r="CD14" s="610">
        <v>198110</v>
      </c>
      <c r="CE14" s="609">
        <v>1</v>
      </c>
      <c r="CF14" s="609">
        <v>63</v>
      </c>
      <c r="CG14" s="609">
        <v>64</v>
      </c>
      <c r="CH14" s="610">
        <v>6421</v>
      </c>
      <c r="CI14" s="610">
        <v>5830</v>
      </c>
      <c r="CJ14" s="610">
        <v>16167</v>
      </c>
      <c r="CK14" s="609">
        <v>564</v>
      </c>
      <c r="CL14" s="609">
        <v>93</v>
      </c>
      <c r="CM14" s="609">
        <v>157</v>
      </c>
      <c r="CN14" s="609">
        <v>365</v>
      </c>
      <c r="CO14" s="610">
        <v>126090</v>
      </c>
      <c r="CP14" s="610">
        <v>24485</v>
      </c>
      <c r="CQ14" s="610">
        <v>150575</v>
      </c>
      <c r="CR14" s="610">
        <v>16640</v>
      </c>
      <c r="CS14" s="609">
        <v>514</v>
      </c>
      <c r="CT14" s="610">
        <v>17154</v>
      </c>
      <c r="CU14" s="610">
        <v>109023</v>
      </c>
      <c r="CV14" s="610">
        <v>21842</v>
      </c>
      <c r="CW14" s="610">
        <v>130865</v>
      </c>
      <c r="CX14" s="610">
        <v>298594</v>
      </c>
      <c r="CY14" s="610">
        <v>2581</v>
      </c>
      <c r="CZ14" s="609"/>
      <c r="DA14" s="610">
        <v>301175</v>
      </c>
      <c r="DB14" s="610">
        <v>11322</v>
      </c>
      <c r="DC14" s="609">
        <v>950</v>
      </c>
      <c r="DD14" s="610">
        <v>12272</v>
      </c>
      <c r="DE14" s="610">
        <v>35244</v>
      </c>
      <c r="DF14" s="610">
        <v>8521</v>
      </c>
      <c r="DG14" s="610">
        <v>1991</v>
      </c>
      <c r="DH14" s="610">
        <v>11542</v>
      </c>
      <c r="DI14" s="609"/>
      <c r="DJ14" s="609"/>
      <c r="DK14" s="609"/>
      <c r="DL14" s="610">
        <v>351622</v>
      </c>
      <c r="DM14" s="610">
        <v>36747</v>
      </c>
      <c r="DN14" s="609">
        <v>0</v>
      </c>
      <c r="DO14" s="610">
        <v>388369</v>
      </c>
      <c r="DP14" s="609">
        <v>61</v>
      </c>
      <c r="DQ14" s="610">
        <v>88179</v>
      </c>
      <c r="DR14" s="610">
        <v>29489</v>
      </c>
      <c r="DS14" s="610">
        <v>117668</v>
      </c>
      <c r="DT14" s="610">
        <v>426265</v>
      </c>
      <c r="DU14" s="609">
        <v>495</v>
      </c>
      <c r="DV14" s="609">
        <v>88</v>
      </c>
      <c r="DW14" s="609">
        <v>833</v>
      </c>
      <c r="DX14" s="609">
        <v>387</v>
      </c>
      <c r="DY14" s="609">
        <v>152</v>
      </c>
      <c r="DZ14" s="609">
        <v>15</v>
      </c>
      <c r="EA14" s="610">
        <v>1970</v>
      </c>
      <c r="EB14" s="610">
        <v>3941</v>
      </c>
      <c r="EC14" s="610">
        <v>3443</v>
      </c>
      <c r="ED14" s="610">
        <v>7384</v>
      </c>
      <c r="EE14" s="610">
        <v>22933</v>
      </c>
      <c r="EF14" s="610">
        <v>25140</v>
      </c>
      <c r="EG14" s="610">
        <v>48073</v>
      </c>
      <c r="EH14" s="610">
        <v>1782</v>
      </c>
      <c r="EI14" s="609">
        <v>394</v>
      </c>
      <c r="EJ14" s="610">
        <v>2176</v>
      </c>
      <c r="EK14" s="610">
        <v>57633</v>
      </c>
      <c r="EL14" s="609">
        <v>73</v>
      </c>
      <c r="EM14" s="609">
        <v>491</v>
      </c>
      <c r="EN14" s="609">
        <v>203</v>
      </c>
      <c r="EO14" s="610">
        <v>1022</v>
      </c>
      <c r="EP14" s="610">
        <v>2075</v>
      </c>
      <c r="EQ14" s="610">
        <v>27680</v>
      </c>
      <c r="ER14" s="610">
        <v>81686</v>
      </c>
      <c r="ES14" s="610">
        <v>27077</v>
      </c>
      <c r="ET14" s="610">
        <v>23900</v>
      </c>
      <c r="EU14" s="609">
        <v>150</v>
      </c>
      <c r="EV14" s="609">
        <v>80</v>
      </c>
      <c r="EW14" s="609" t="s">
        <v>1076</v>
      </c>
      <c r="EX14" s="609">
        <v>69</v>
      </c>
      <c r="EY14" s="609">
        <v>130</v>
      </c>
      <c r="EZ14" s="610">
        <v>79291</v>
      </c>
      <c r="FA14" s="610">
        <v>89891</v>
      </c>
      <c r="FB14" s="609"/>
      <c r="FC14" s="609" t="s">
        <v>1078</v>
      </c>
      <c r="FD14" s="609" t="s">
        <v>1079</v>
      </c>
      <c r="FE14" s="609" t="s">
        <v>1080</v>
      </c>
      <c r="FF14" s="609">
        <v>27209</v>
      </c>
      <c r="FG14" s="609">
        <v>9801</v>
      </c>
      <c r="FH14" s="609" t="s">
        <v>1081</v>
      </c>
      <c r="FI14" s="609" t="s">
        <v>1080</v>
      </c>
      <c r="FJ14" s="609">
        <v>27209</v>
      </c>
      <c r="FK14" s="609">
        <v>9801</v>
      </c>
      <c r="FL14" s="609" t="s">
        <v>1082</v>
      </c>
      <c r="FM14" s="609">
        <v>9104282551</v>
      </c>
      <c r="FN14" s="609">
        <v>9104282551</v>
      </c>
      <c r="FO14" s="609" t="s">
        <v>1083</v>
      </c>
      <c r="FP14" s="609" t="s">
        <v>1084</v>
      </c>
      <c r="FQ14" s="610">
        <v>96025</v>
      </c>
      <c r="FR14" s="609">
        <v>40.08</v>
      </c>
      <c r="FS14" s="609" t="s">
        <v>1085</v>
      </c>
      <c r="FT14" s="610">
        <v>27403</v>
      </c>
      <c r="FU14" s="609">
        <v>850</v>
      </c>
      <c r="FV14" s="609"/>
      <c r="FW14" s="609"/>
      <c r="FX14" s="609"/>
      <c r="FY14" s="609" t="s">
        <v>82</v>
      </c>
      <c r="FZ14" s="609"/>
      <c r="GA14" s="609" t="s">
        <v>12</v>
      </c>
      <c r="GB14" s="609"/>
      <c r="GC14" s="609"/>
      <c r="GD14" s="609"/>
      <c r="GE14" s="609"/>
      <c r="GF14" s="609"/>
      <c r="GG14" s="609"/>
      <c r="GH14" s="609"/>
      <c r="GI14" s="609"/>
      <c r="GJ14" s="609">
        <f>VLOOKUP($A14,'[1]AIR Export'!$A$3:$CB$82,25,FALSE)</f>
        <v>230583</v>
      </c>
      <c r="GK14" s="609">
        <v>1</v>
      </c>
      <c r="GL14" s="609" t="s">
        <v>39</v>
      </c>
      <c r="GM14" s="609"/>
      <c r="GN14" s="609"/>
      <c r="GO14" s="609"/>
      <c r="GP14" s="609"/>
      <c r="GQ14" s="609"/>
      <c r="GR14" s="609"/>
      <c r="GS14" s="609"/>
      <c r="GT14" s="609"/>
      <c r="GU14" s="609"/>
      <c r="GV14" s="609">
        <v>0.83</v>
      </c>
      <c r="GW14" s="609">
        <v>0.13</v>
      </c>
      <c r="GX14" s="609">
        <v>29.26</v>
      </c>
      <c r="GY14" s="609">
        <v>39.4</v>
      </c>
      <c r="GZ14" s="609">
        <v>12.67</v>
      </c>
      <c r="HA14" s="509"/>
      <c r="HB14" s="509"/>
      <c r="HC14" s="509"/>
      <c r="HD14" s="509"/>
      <c r="HE14" s="509"/>
      <c r="HF14" s="5"/>
      <c r="HG14" s="5"/>
      <c r="HH14" s="5"/>
      <c r="HI14" s="5"/>
      <c r="HJ14" s="5"/>
      <c r="HK14" s="5"/>
      <c r="HL14" s="5"/>
      <c r="HM14" s="5"/>
      <c r="HN14" s="5"/>
      <c r="HO14" s="5"/>
      <c r="HP14" s="5"/>
      <c r="HQ14" s="5"/>
      <c r="HR14" s="5"/>
      <c r="IF14" s="1"/>
      <c r="IG14" s="1"/>
      <c r="IH14" s="1"/>
      <c r="II14" s="1"/>
      <c r="IJ14" s="1"/>
      <c r="IK14" s="1"/>
      <c r="IL14" s="1"/>
      <c r="IM14" s="1"/>
      <c r="IO14" s="1"/>
      <c r="IQ14" s="5"/>
      <c r="IR14" s="5"/>
      <c r="IS14" s="5"/>
      <c r="IT14" s="5"/>
      <c r="IU14" s="5"/>
      <c r="IV14" s="5"/>
      <c r="JG14" s="2"/>
      <c r="JI14" s="5"/>
      <c r="JL14" s="5"/>
      <c r="JM14" s="5"/>
      <c r="JN14" s="5"/>
      <c r="JU14" s="1"/>
      <c r="JW14" s="1"/>
      <c r="KA14" s="1"/>
      <c r="KC14" s="5"/>
      <c r="KG14" s="5"/>
      <c r="KI14" s="4"/>
      <c r="KJ14" s="4"/>
      <c r="KQ14" s="3"/>
      <c r="KR14" s="3"/>
      <c r="KS14" s="3"/>
      <c r="KT14" s="3"/>
      <c r="KU14" s="3"/>
      <c r="KV14" s="3"/>
      <c r="KW14" s="3"/>
      <c r="KX14" s="3"/>
      <c r="KY14" s="3"/>
      <c r="KZ14" s="3"/>
      <c r="LA14" s="3"/>
      <c r="LB14" s="3"/>
      <c r="LC14" s="3"/>
      <c r="LD14" s="3"/>
      <c r="LE14" s="3"/>
      <c r="LF14" s="3"/>
      <c r="LG14" s="3"/>
      <c r="LH14" s="4"/>
      <c r="LJ14" s="1"/>
      <c r="LK14" s="1"/>
      <c r="LL14" s="1"/>
      <c r="LM14" s="3"/>
      <c r="LN14" s="3"/>
      <c r="LO14" s="3"/>
      <c r="LY14" s="3"/>
      <c r="LZ14" s="3"/>
      <c r="MA14" s="3"/>
      <c r="MB14" s="3"/>
      <c r="MC14" s="3"/>
      <c r="MD14" s="3"/>
      <c r="ME14" s="3"/>
      <c r="MF14" s="3"/>
      <c r="MG14" s="3"/>
      <c r="MH14" s="3"/>
      <c r="MI14" s="3"/>
      <c r="MJ14" s="3"/>
      <c r="MR14" s="6"/>
      <c r="MS14" s="6"/>
      <c r="NB14" s="1"/>
      <c r="NC14" s="1"/>
      <c r="NE14" s="1"/>
      <c r="NH14" s="1"/>
      <c r="NI14" s="1"/>
      <c r="NR14" s="3"/>
    </row>
  </sheetData>
  <sortState ref="A3:OH14">
    <sortCondition ref="B3:B14"/>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N65"/>
  <sheetViews>
    <sheetView topLeftCell="AW1" workbookViewId="0">
      <selection activeCell="FE5" sqref="FE5"/>
    </sheetView>
  </sheetViews>
  <sheetFormatPr defaultRowHeight="15" x14ac:dyDescent="0.25"/>
  <sheetData>
    <row r="1" spans="1:394" x14ac:dyDescent="0.25">
      <c r="A1" s="616"/>
      <c r="B1" s="616"/>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2"/>
      <c r="AC1" s="602"/>
      <c r="AD1" s="602"/>
      <c r="AE1" s="602"/>
      <c r="AF1" s="602"/>
      <c r="AG1" s="602"/>
      <c r="AH1" s="601"/>
      <c r="AI1" s="601"/>
      <c r="AJ1" s="601"/>
      <c r="AK1" s="603"/>
      <c r="AL1" s="603"/>
      <c r="AM1" s="603"/>
      <c r="AN1" s="603"/>
      <c r="AO1" s="601"/>
      <c r="AP1" s="601"/>
      <c r="AQ1" s="601"/>
      <c r="AR1" s="601"/>
      <c r="AS1" s="601"/>
      <c r="AT1" s="601"/>
      <c r="AU1" s="601"/>
      <c r="AV1" s="601"/>
      <c r="AW1" s="601"/>
      <c r="AX1" s="601"/>
      <c r="AY1" s="604"/>
      <c r="AZ1" s="601"/>
      <c r="BA1" s="601"/>
      <c r="BB1" s="601"/>
      <c r="BC1" s="601"/>
      <c r="BD1" s="601"/>
      <c r="BE1" s="601"/>
      <c r="BF1" s="601"/>
      <c r="BG1" s="601"/>
      <c r="BH1" s="604"/>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5"/>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601"/>
      <c r="DK1" s="601"/>
      <c r="DL1" s="601"/>
      <c r="DM1" s="601"/>
      <c r="DN1" s="601"/>
      <c r="DO1" s="601"/>
      <c r="DP1" s="601"/>
      <c r="DQ1" s="601"/>
      <c r="DR1" s="601"/>
      <c r="DS1" s="601"/>
      <c r="DT1" s="601"/>
      <c r="DU1" s="601"/>
      <c r="DV1" s="601"/>
      <c r="DW1" s="601"/>
      <c r="DX1" s="601"/>
      <c r="DY1" s="601"/>
      <c r="DZ1" s="601"/>
      <c r="EA1" s="601"/>
      <c r="EB1" s="601"/>
      <c r="EC1" s="601"/>
      <c r="ED1" s="601"/>
      <c r="EE1" s="601"/>
      <c r="EF1" s="601"/>
      <c r="EG1" s="601"/>
      <c r="EH1" s="601"/>
      <c r="EI1" s="601"/>
      <c r="EJ1" s="601"/>
      <c r="EK1" s="601"/>
      <c r="EL1" s="601"/>
      <c r="EM1" s="601"/>
      <c r="EN1" s="601"/>
      <c r="EO1" s="601"/>
      <c r="EP1" s="601"/>
      <c r="EQ1" s="601"/>
      <c r="ER1" s="601"/>
      <c r="ES1" s="601"/>
      <c r="ET1" s="601"/>
      <c r="EU1" s="601"/>
      <c r="EV1" s="601"/>
      <c r="EW1" s="601"/>
      <c r="EX1" s="601"/>
      <c r="EY1" s="601"/>
      <c r="EZ1" s="605"/>
      <c r="FA1" s="601"/>
      <c r="FB1" s="601"/>
      <c r="FC1" s="601"/>
      <c r="FD1" s="601"/>
      <c r="FE1" s="601"/>
      <c r="FF1" s="601"/>
      <c r="FG1" s="601"/>
      <c r="FH1" s="601"/>
      <c r="FI1" s="601"/>
      <c r="FJ1" s="601"/>
      <c r="FK1" s="601"/>
      <c r="FL1" s="601"/>
      <c r="FM1" s="601"/>
      <c r="FN1" s="601"/>
      <c r="FO1" s="601"/>
      <c r="FP1" s="601"/>
      <c r="FQ1" s="601"/>
      <c r="FR1" s="601"/>
      <c r="FS1" s="601"/>
      <c r="FT1" s="601"/>
      <c r="FU1" s="601"/>
      <c r="FV1" s="601"/>
      <c r="FW1" s="601"/>
      <c r="FX1" s="601"/>
      <c r="FY1" s="601"/>
      <c r="FZ1" s="601"/>
      <c r="GA1" s="601"/>
      <c r="GB1" s="601"/>
      <c r="GC1" s="601"/>
      <c r="GD1" s="601"/>
      <c r="GE1" s="601"/>
      <c r="GF1" s="601"/>
      <c r="GG1" s="601"/>
      <c r="GH1" s="601"/>
      <c r="GI1" s="601"/>
      <c r="GJ1" s="606"/>
      <c r="GK1" s="607"/>
      <c r="GL1" s="601"/>
      <c r="GM1" s="601"/>
      <c r="GN1" s="601"/>
      <c r="GO1" s="601"/>
      <c r="GP1" s="601"/>
      <c r="GQ1" s="601"/>
      <c r="GR1" s="601"/>
      <c r="GS1" s="601"/>
      <c r="GT1" s="601"/>
      <c r="GU1" s="601"/>
      <c r="GV1" s="608"/>
      <c r="GW1" s="608"/>
      <c r="GX1" s="602"/>
      <c r="GY1" s="602"/>
      <c r="GZ1" s="602"/>
      <c r="HA1" s="509"/>
      <c r="HB1" s="509"/>
      <c r="HC1" s="509"/>
      <c r="HD1" s="509"/>
      <c r="HE1" s="509"/>
      <c r="HF1" s="5"/>
      <c r="HG1" s="5"/>
      <c r="HH1" s="5"/>
      <c r="HI1" s="5"/>
      <c r="HJ1" s="5"/>
      <c r="HK1" s="5"/>
      <c r="HL1" s="5"/>
      <c r="HM1" s="5"/>
      <c r="HN1" s="5"/>
      <c r="HO1" s="5"/>
      <c r="HP1" s="5"/>
      <c r="HQ1" s="5"/>
      <c r="HR1" s="5"/>
      <c r="IF1" s="1"/>
      <c r="IG1" s="1"/>
      <c r="IH1" s="1"/>
      <c r="II1" s="1"/>
      <c r="IJ1" s="1"/>
      <c r="IK1" s="1"/>
      <c r="IL1" s="1"/>
      <c r="IM1" s="1"/>
      <c r="IO1" s="1"/>
      <c r="IQ1" s="5"/>
      <c r="IR1" s="5"/>
      <c r="IS1" s="5"/>
      <c r="IT1" s="5"/>
      <c r="IU1" s="5"/>
      <c r="IV1" s="5"/>
      <c r="JG1" s="2"/>
      <c r="JI1" s="5"/>
      <c r="JL1" s="5"/>
      <c r="JM1" s="5"/>
      <c r="JN1" s="5"/>
      <c r="JU1" s="1"/>
      <c r="JW1" s="1"/>
      <c r="KC1" s="5"/>
      <c r="KG1" s="5"/>
      <c r="KI1" s="4"/>
      <c r="KJ1" s="4"/>
      <c r="KQ1" s="3"/>
      <c r="KR1" s="3"/>
      <c r="KS1" s="3"/>
      <c r="KT1" s="3"/>
      <c r="KU1" s="3"/>
      <c r="KV1" s="3"/>
      <c r="KW1" s="3"/>
      <c r="KX1" s="3"/>
      <c r="KY1" s="3"/>
      <c r="KZ1" s="3"/>
      <c r="LA1" s="3"/>
      <c r="LB1" s="3"/>
      <c r="LC1" s="3"/>
      <c r="LD1" s="3"/>
      <c r="LE1" s="3"/>
      <c r="LF1" s="3"/>
      <c r="LG1" s="3"/>
      <c r="LH1" s="4"/>
      <c r="LJ1" s="1"/>
      <c r="LK1" s="1"/>
      <c r="LL1" s="1"/>
      <c r="LM1" s="3"/>
      <c r="LN1" s="3"/>
      <c r="LO1" s="3"/>
      <c r="LY1" s="3"/>
      <c r="LZ1" s="3"/>
      <c r="MA1" s="3"/>
      <c r="MB1" s="3"/>
      <c r="MC1" s="3"/>
      <c r="MD1" s="3"/>
      <c r="ME1" s="3"/>
      <c r="MF1" s="3"/>
      <c r="MG1" s="3"/>
      <c r="MH1" s="3"/>
      <c r="MI1" s="3"/>
      <c r="MJ1" s="3"/>
      <c r="MR1" s="6"/>
      <c r="MS1" s="6"/>
      <c r="NB1" s="1"/>
      <c r="NC1" s="1"/>
      <c r="NE1" s="1"/>
      <c r="NF1" s="1"/>
      <c r="NI1" s="1"/>
      <c r="NR1" s="3"/>
    </row>
    <row r="2" spans="1:394" s="472" customFormat="1" ht="12.75" x14ac:dyDescent="0.2">
      <c r="A2" s="615"/>
      <c r="B2" s="615"/>
      <c r="C2" s="609"/>
      <c r="D2" s="609"/>
      <c r="E2" s="609"/>
      <c r="F2" s="609"/>
      <c r="G2" s="609"/>
      <c r="H2" s="609"/>
      <c r="I2" s="609"/>
      <c r="J2" s="609"/>
      <c r="K2" s="609"/>
      <c r="L2" s="609"/>
      <c r="M2" s="609"/>
      <c r="N2" s="609"/>
      <c r="O2" s="609"/>
      <c r="P2" s="609"/>
      <c r="Q2" s="609"/>
      <c r="R2" s="609"/>
      <c r="S2" s="609"/>
      <c r="T2" s="609"/>
      <c r="U2" s="609"/>
      <c r="V2" s="609"/>
      <c r="W2" s="609"/>
      <c r="X2" s="609"/>
      <c r="Y2" s="609"/>
      <c r="Z2" s="609"/>
      <c r="AA2" s="610"/>
      <c r="AB2" s="609"/>
      <c r="AC2" s="609"/>
      <c r="AD2" s="609"/>
      <c r="AE2" s="609"/>
      <c r="AF2" s="609"/>
      <c r="AG2" s="611"/>
      <c r="AH2" s="612"/>
      <c r="AI2" s="609"/>
      <c r="AJ2" s="609"/>
      <c r="AK2" s="612"/>
      <c r="AL2" s="613"/>
      <c r="AM2" s="613"/>
      <c r="AN2" s="613"/>
      <c r="AO2" s="612"/>
      <c r="AP2" s="612"/>
      <c r="AQ2" s="612"/>
      <c r="AR2" s="612"/>
      <c r="AS2" s="612"/>
      <c r="AT2" s="612"/>
      <c r="AU2" s="612"/>
      <c r="AV2" s="612"/>
      <c r="AW2" s="612"/>
      <c r="AX2" s="612"/>
      <c r="AY2" s="612"/>
      <c r="AZ2" s="612"/>
      <c r="BA2" s="612"/>
      <c r="BB2" s="612"/>
      <c r="BC2" s="612"/>
      <c r="BD2" s="612"/>
      <c r="BE2" s="612"/>
      <c r="BF2" s="612"/>
      <c r="BG2" s="612"/>
      <c r="BH2" s="612"/>
      <c r="BI2" s="612"/>
      <c r="BJ2" s="612"/>
      <c r="BK2" s="612"/>
      <c r="BL2" s="612"/>
      <c r="BM2" s="612"/>
      <c r="BN2" s="612"/>
      <c r="BO2" s="612"/>
      <c r="BP2" s="612"/>
      <c r="BQ2" s="610"/>
      <c r="BR2" s="610"/>
      <c r="BS2" s="610"/>
      <c r="BT2" s="610"/>
      <c r="BU2" s="610"/>
      <c r="BV2" s="610"/>
      <c r="BW2" s="610"/>
      <c r="BX2" s="609"/>
      <c r="BY2" s="610"/>
      <c r="BZ2" s="610"/>
      <c r="CA2" s="610"/>
      <c r="CB2" s="610"/>
      <c r="CC2" s="610"/>
      <c r="CD2" s="610"/>
      <c r="CE2" s="609"/>
      <c r="CF2" s="609"/>
      <c r="CG2" s="609"/>
      <c r="CH2" s="610"/>
      <c r="CI2" s="610"/>
      <c r="CJ2" s="610"/>
      <c r="CK2" s="609"/>
      <c r="CL2" s="609"/>
      <c r="CM2" s="609"/>
      <c r="CN2" s="609"/>
      <c r="CO2" s="610"/>
      <c r="CP2" s="610"/>
      <c r="CQ2" s="610"/>
      <c r="CR2" s="610"/>
      <c r="CS2" s="609"/>
      <c r="CT2" s="610"/>
      <c r="CU2" s="610"/>
      <c r="CV2" s="610"/>
      <c r="CW2" s="610"/>
      <c r="CX2" s="610"/>
      <c r="CY2" s="610"/>
      <c r="CZ2" s="609"/>
      <c r="DA2" s="610"/>
      <c r="DB2" s="610"/>
      <c r="DC2" s="610"/>
      <c r="DD2" s="610"/>
      <c r="DE2" s="610"/>
      <c r="DF2" s="610"/>
      <c r="DG2" s="610"/>
      <c r="DH2" s="610"/>
      <c r="DI2" s="609"/>
      <c r="DJ2" s="609"/>
      <c r="DK2" s="610"/>
      <c r="DL2" s="610"/>
      <c r="DM2" s="609"/>
      <c r="DN2" s="609"/>
      <c r="DO2" s="610"/>
      <c r="DP2" s="610"/>
      <c r="DQ2" s="610"/>
      <c r="DR2" s="610"/>
      <c r="DS2" s="610"/>
      <c r="DT2" s="610"/>
      <c r="DU2" s="609"/>
      <c r="DV2" s="609"/>
      <c r="DW2" s="609"/>
      <c r="DX2" s="609"/>
      <c r="DY2" s="609"/>
      <c r="DZ2" s="609"/>
      <c r="EA2" s="610"/>
      <c r="EB2" s="610"/>
      <c r="EC2" s="610"/>
      <c r="ED2" s="610"/>
      <c r="EE2" s="610"/>
      <c r="EF2" s="610"/>
      <c r="EG2" s="610"/>
      <c r="EH2" s="609"/>
      <c r="EI2" s="609"/>
      <c r="EJ2" s="609"/>
      <c r="EK2" s="610"/>
      <c r="EL2" s="609"/>
      <c r="EM2" s="609"/>
      <c r="EN2" s="609"/>
      <c r="EO2" s="609"/>
      <c r="EP2" s="609"/>
      <c r="EQ2" s="610"/>
      <c r="ER2" s="610"/>
      <c r="ES2" s="610"/>
      <c r="ET2" s="610"/>
      <c r="EU2" s="609"/>
      <c r="EV2" s="609"/>
      <c r="EW2" s="609"/>
      <c r="EX2" s="609"/>
      <c r="EY2" s="609"/>
      <c r="EZ2" s="610"/>
      <c r="FA2" s="610"/>
      <c r="FB2" s="609"/>
      <c r="FC2" s="609"/>
      <c r="FD2" s="609"/>
      <c r="FE2" s="609"/>
      <c r="FF2" s="609"/>
      <c r="FG2" s="609"/>
      <c r="FH2" s="609"/>
      <c r="FI2" s="609"/>
      <c r="FJ2" s="609"/>
      <c r="FK2" s="609"/>
      <c r="FL2" s="609"/>
      <c r="FM2" s="609"/>
      <c r="FN2" s="609"/>
      <c r="FO2" s="609"/>
      <c r="FP2" s="609"/>
      <c r="FQ2" s="610"/>
      <c r="FR2" s="609"/>
      <c r="FS2" s="609"/>
      <c r="FT2" s="610"/>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609"/>
      <c r="GT2" s="609"/>
      <c r="GU2" s="609"/>
      <c r="GV2" s="609"/>
      <c r="GW2" s="609"/>
      <c r="GX2" s="609"/>
      <c r="GY2" s="609"/>
      <c r="GZ2" s="609"/>
      <c r="KH2" s="507"/>
    </row>
    <row r="3" spans="1:394" ht="141" x14ac:dyDescent="0.25">
      <c r="A3" s="616" t="s">
        <v>1461</v>
      </c>
      <c r="B3" s="616" t="s">
        <v>1462</v>
      </c>
      <c r="C3" s="601" t="s">
        <v>1463</v>
      </c>
      <c r="D3" s="601"/>
      <c r="E3" s="601" t="s">
        <v>16</v>
      </c>
      <c r="F3" s="601" t="s">
        <v>1464</v>
      </c>
      <c r="G3" s="601" t="s">
        <v>1465</v>
      </c>
      <c r="H3" s="601" t="s">
        <v>1466</v>
      </c>
      <c r="I3" s="601" t="s">
        <v>1467</v>
      </c>
      <c r="J3" s="601" t="s">
        <v>1468</v>
      </c>
      <c r="K3" s="601" t="s">
        <v>1465</v>
      </c>
      <c r="L3" s="601" t="s">
        <v>1466</v>
      </c>
      <c r="M3" s="601" t="s">
        <v>1467</v>
      </c>
      <c r="N3" s="601" t="s">
        <v>128</v>
      </c>
      <c r="O3" s="601" t="s">
        <v>1469</v>
      </c>
      <c r="P3" s="601" t="s">
        <v>1470</v>
      </c>
      <c r="Q3" s="601" t="s">
        <v>1471</v>
      </c>
      <c r="R3" s="601" t="s">
        <v>1472</v>
      </c>
      <c r="S3" s="601" t="s">
        <v>1473</v>
      </c>
      <c r="T3" s="601" t="s">
        <v>1474</v>
      </c>
      <c r="U3" s="601" t="s">
        <v>1470</v>
      </c>
      <c r="V3" s="601" t="s">
        <v>1471</v>
      </c>
      <c r="W3" s="601" t="s">
        <v>1475</v>
      </c>
      <c r="X3" s="601" t="s">
        <v>1476</v>
      </c>
      <c r="Y3" s="601" t="s">
        <v>1477</v>
      </c>
      <c r="Z3" s="601" t="s">
        <v>1478</v>
      </c>
      <c r="AA3" s="601" t="s">
        <v>1479</v>
      </c>
      <c r="AB3" s="602" t="s">
        <v>1480</v>
      </c>
      <c r="AC3" s="602" t="s">
        <v>1481</v>
      </c>
      <c r="AD3" s="602" t="s">
        <v>1482</v>
      </c>
      <c r="AE3" s="602" t="s">
        <v>1483</v>
      </c>
      <c r="AF3" s="602" t="s">
        <v>1484</v>
      </c>
      <c r="AG3" s="602" t="s">
        <v>0</v>
      </c>
      <c r="AH3" s="601" t="s">
        <v>1485</v>
      </c>
      <c r="AI3" s="601" t="s">
        <v>1486</v>
      </c>
      <c r="AJ3" s="601" t="s">
        <v>1487</v>
      </c>
      <c r="AK3" s="603" t="s">
        <v>1488</v>
      </c>
      <c r="AL3" s="603" t="s">
        <v>1489</v>
      </c>
      <c r="AM3" s="603" t="s">
        <v>1490</v>
      </c>
      <c r="AN3" s="603" t="s">
        <v>1491</v>
      </c>
      <c r="AO3" s="601" t="s">
        <v>1492</v>
      </c>
      <c r="AP3" s="601" t="s">
        <v>1493</v>
      </c>
      <c r="AQ3" s="601" t="s">
        <v>1494</v>
      </c>
      <c r="AR3" s="601" t="s">
        <v>1495</v>
      </c>
      <c r="AS3" s="601" t="s">
        <v>1496</v>
      </c>
      <c r="AT3" s="601" t="s">
        <v>1497</v>
      </c>
      <c r="AU3" s="601" t="s">
        <v>1498</v>
      </c>
      <c r="AV3" s="601" t="s">
        <v>1499</v>
      </c>
      <c r="AW3" s="601" t="s">
        <v>1500</v>
      </c>
      <c r="AX3" s="601" t="s">
        <v>1501</v>
      </c>
      <c r="AY3" s="604" t="s">
        <v>1502</v>
      </c>
      <c r="AZ3" s="601" t="s">
        <v>1503</v>
      </c>
      <c r="BA3" s="601" t="s">
        <v>1504</v>
      </c>
      <c r="BB3" s="601" t="s">
        <v>1505</v>
      </c>
      <c r="BC3" s="601" t="s">
        <v>1506</v>
      </c>
      <c r="BD3" s="601" t="s">
        <v>1507</v>
      </c>
      <c r="BE3" s="601" t="s">
        <v>1508</v>
      </c>
      <c r="BF3" s="601" t="s">
        <v>1509</v>
      </c>
      <c r="BG3" s="601" t="s">
        <v>1510</v>
      </c>
      <c r="BH3" s="604" t="s">
        <v>1511</v>
      </c>
      <c r="BI3" s="601" t="s">
        <v>1512</v>
      </c>
      <c r="BJ3" s="601" t="s">
        <v>1</v>
      </c>
      <c r="BK3" s="601" t="s">
        <v>1513</v>
      </c>
      <c r="BL3" s="601" t="s">
        <v>1514</v>
      </c>
      <c r="BM3" s="601" t="s">
        <v>1515</v>
      </c>
      <c r="BN3" s="601" t="s">
        <v>1516</v>
      </c>
      <c r="BO3" s="601" t="s">
        <v>1517</v>
      </c>
      <c r="BP3" s="601" t="s">
        <v>1518</v>
      </c>
      <c r="BQ3" s="601" t="s">
        <v>1415</v>
      </c>
      <c r="BR3" s="601" t="s">
        <v>1519</v>
      </c>
      <c r="BS3" s="601" t="s">
        <v>1520</v>
      </c>
      <c r="BT3" s="601" t="s">
        <v>1521</v>
      </c>
      <c r="BU3" s="601" t="s">
        <v>1522</v>
      </c>
      <c r="BV3" s="601" t="s">
        <v>1523</v>
      </c>
      <c r="BW3" s="601" t="s">
        <v>1524</v>
      </c>
      <c r="BX3" s="601" t="s">
        <v>1525</v>
      </c>
      <c r="BY3" s="601" t="s">
        <v>1526</v>
      </c>
      <c r="BZ3" s="601" t="s">
        <v>1527</v>
      </c>
      <c r="CA3" s="601" t="s">
        <v>2</v>
      </c>
      <c r="CB3" s="601" t="s">
        <v>3</v>
      </c>
      <c r="CC3" s="601" t="s">
        <v>1528</v>
      </c>
      <c r="CD3" s="601" t="s">
        <v>1529</v>
      </c>
      <c r="CE3" s="601" t="s">
        <v>1530</v>
      </c>
      <c r="CF3" s="601" t="s">
        <v>1531</v>
      </c>
      <c r="CG3" s="601" t="s">
        <v>1532</v>
      </c>
      <c r="CH3" s="601" t="s">
        <v>1533</v>
      </c>
      <c r="CI3" s="601" t="s">
        <v>1534</v>
      </c>
      <c r="CJ3" s="601" t="s">
        <v>1535</v>
      </c>
      <c r="CK3" s="605" t="s">
        <v>1536</v>
      </c>
      <c r="CL3" s="601" t="s">
        <v>1537</v>
      </c>
      <c r="CM3" s="601" t="s">
        <v>1538</v>
      </c>
      <c r="CN3" s="601" t="s">
        <v>1539</v>
      </c>
      <c r="CO3" s="601" t="s">
        <v>1540</v>
      </c>
      <c r="CP3" s="601" t="s">
        <v>1541</v>
      </c>
      <c r="CQ3" s="601" t="s">
        <v>1542</v>
      </c>
      <c r="CR3" s="601" t="s">
        <v>1543</v>
      </c>
      <c r="CS3" s="601" t="s">
        <v>1544</v>
      </c>
      <c r="CT3" s="601" t="s">
        <v>1545</v>
      </c>
      <c r="CU3" s="601" t="s">
        <v>1546</v>
      </c>
      <c r="CV3" s="601" t="s">
        <v>1547</v>
      </c>
      <c r="CW3" s="601" t="s">
        <v>1548</v>
      </c>
      <c r="CX3" s="601" t="s">
        <v>1549</v>
      </c>
      <c r="CY3" s="601" t="s">
        <v>1550</v>
      </c>
      <c r="CZ3" s="601" t="s">
        <v>1551</v>
      </c>
      <c r="DA3" s="601" t="s">
        <v>1552</v>
      </c>
      <c r="DB3" s="601" t="s">
        <v>1553</v>
      </c>
      <c r="DC3" s="601" t="s">
        <v>1554</v>
      </c>
      <c r="DD3" s="601" t="s">
        <v>1555</v>
      </c>
      <c r="DE3" s="601" t="s">
        <v>1556</v>
      </c>
      <c r="DF3" s="601" t="s">
        <v>1557</v>
      </c>
      <c r="DG3" s="601" t="s">
        <v>1558</v>
      </c>
      <c r="DH3" s="601" t="s">
        <v>1559</v>
      </c>
      <c r="DI3" s="601" t="s">
        <v>1560</v>
      </c>
      <c r="DJ3" s="601" t="s">
        <v>1561</v>
      </c>
      <c r="DK3" s="601" t="s">
        <v>1562</v>
      </c>
      <c r="DL3" s="601" t="s">
        <v>1563</v>
      </c>
      <c r="DM3" s="601" t="s">
        <v>1564</v>
      </c>
      <c r="DN3" s="601" t="s">
        <v>1565</v>
      </c>
      <c r="DO3" s="601" t="s">
        <v>4</v>
      </c>
      <c r="DP3" s="601" t="s">
        <v>1566</v>
      </c>
      <c r="DQ3" s="601" t="s">
        <v>1567</v>
      </c>
      <c r="DR3" s="601" t="s">
        <v>1568</v>
      </c>
      <c r="DS3" s="601" t="s">
        <v>1569</v>
      </c>
      <c r="DT3" s="601" t="s">
        <v>1570</v>
      </c>
      <c r="DU3" s="601" t="s">
        <v>1571</v>
      </c>
      <c r="DV3" s="601" t="s">
        <v>1572</v>
      </c>
      <c r="DW3" s="601" t="s">
        <v>1573</v>
      </c>
      <c r="DX3" s="601" t="s">
        <v>1574</v>
      </c>
      <c r="DY3" s="601" t="s">
        <v>1575</v>
      </c>
      <c r="DZ3" s="601" t="s">
        <v>1576</v>
      </c>
      <c r="EA3" s="601" t="s">
        <v>1577</v>
      </c>
      <c r="EB3" s="601" t="s">
        <v>1578</v>
      </c>
      <c r="EC3" s="601" t="s">
        <v>1579</v>
      </c>
      <c r="ED3" s="601" t="s">
        <v>1580</v>
      </c>
      <c r="EE3" s="601" t="s">
        <v>1581</v>
      </c>
      <c r="EF3" s="601" t="s">
        <v>1582</v>
      </c>
      <c r="EG3" s="601" t="s">
        <v>1583</v>
      </c>
      <c r="EH3" s="601" t="s">
        <v>1584</v>
      </c>
      <c r="EI3" s="601" t="s">
        <v>1585</v>
      </c>
      <c r="EJ3" s="601" t="s">
        <v>1586</v>
      </c>
      <c r="EK3" s="601" t="s">
        <v>1587</v>
      </c>
      <c r="EL3" s="601" t="s">
        <v>1588</v>
      </c>
      <c r="EM3" s="601" t="s">
        <v>1589</v>
      </c>
      <c r="EN3" s="601" t="s">
        <v>1590</v>
      </c>
      <c r="EO3" s="601" t="s">
        <v>1591</v>
      </c>
      <c r="EP3" s="601" t="s">
        <v>1592</v>
      </c>
      <c r="EQ3" s="601" t="s">
        <v>1593</v>
      </c>
      <c r="ER3" s="601" t="s">
        <v>1594</v>
      </c>
      <c r="ES3" s="601" t="s">
        <v>1595</v>
      </c>
      <c r="ET3" s="601" t="s">
        <v>1596</v>
      </c>
      <c r="EU3" s="601" t="s">
        <v>1597</v>
      </c>
      <c r="EV3" s="601" t="s">
        <v>1598</v>
      </c>
      <c r="EW3" s="601" t="s">
        <v>1599</v>
      </c>
      <c r="EX3" s="601" t="s">
        <v>1600</v>
      </c>
      <c r="EY3" s="601" t="s">
        <v>1601</v>
      </c>
      <c r="EZ3" s="605" t="s">
        <v>1602</v>
      </c>
      <c r="FA3" s="601" t="s">
        <v>1603</v>
      </c>
      <c r="FB3" s="601" t="s">
        <v>1604</v>
      </c>
      <c r="FC3" s="601" t="s">
        <v>1605</v>
      </c>
      <c r="FD3" s="601" t="s">
        <v>1464</v>
      </c>
      <c r="FE3" s="601" t="s">
        <v>1465</v>
      </c>
      <c r="FF3" s="601" t="s">
        <v>1466</v>
      </c>
      <c r="FG3" s="601" t="s">
        <v>1467</v>
      </c>
      <c r="FH3" s="601" t="s">
        <v>1468</v>
      </c>
      <c r="FI3" s="601" t="s">
        <v>1465</v>
      </c>
      <c r="FJ3" s="601" t="s">
        <v>1466</v>
      </c>
      <c r="FK3" s="601" t="s">
        <v>1467</v>
      </c>
      <c r="FL3" s="601" t="s">
        <v>16</v>
      </c>
      <c r="FM3" s="601" t="s">
        <v>1474</v>
      </c>
      <c r="FN3" s="601" t="s">
        <v>1470</v>
      </c>
      <c r="FO3" s="601" t="s">
        <v>1606</v>
      </c>
      <c r="FP3" s="601" t="s">
        <v>1471</v>
      </c>
      <c r="FQ3" s="601" t="s">
        <v>1607</v>
      </c>
      <c r="FR3" s="601" t="s">
        <v>1288</v>
      </c>
      <c r="FS3" s="601" t="s">
        <v>1608</v>
      </c>
      <c r="FT3" s="601" t="s">
        <v>1609</v>
      </c>
      <c r="FU3" s="601" t="s">
        <v>1610</v>
      </c>
      <c r="FV3" s="601" t="s">
        <v>1611</v>
      </c>
      <c r="FW3" s="601" t="s">
        <v>1612</v>
      </c>
      <c r="FX3" s="601" t="s">
        <v>1613</v>
      </c>
      <c r="FY3" s="601" t="s">
        <v>1614</v>
      </c>
      <c r="FZ3" s="601" t="s">
        <v>1477</v>
      </c>
      <c r="GA3" s="601" t="s">
        <v>1615</v>
      </c>
      <c r="GB3" s="601" t="s">
        <v>1611</v>
      </c>
      <c r="GC3" s="601" t="s">
        <v>1613</v>
      </c>
      <c r="GD3" s="601" t="s">
        <v>1616</v>
      </c>
      <c r="GE3" s="601" t="s">
        <v>1617</v>
      </c>
      <c r="GF3" s="601" t="s">
        <v>1618</v>
      </c>
      <c r="GG3" s="601" t="s">
        <v>1619</v>
      </c>
      <c r="GH3" s="601" t="s">
        <v>1620</v>
      </c>
      <c r="GI3" s="601" t="s">
        <v>1621</v>
      </c>
      <c r="GJ3" s="606" t="s">
        <v>1622</v>
      </c>
      <c r="GK3" s="607" t="s">
        <v>1623</v>
      </c>
      <c r="GL3" s="601" t="s">
        <v>1624</v>
      </c>
      <c r="GM3" s="601" t="s">
        <v>1625</v>
      </c>
      <c r="GN3" s="601" t="s">
        <v>1626</v>
      </c>
      <c r="GO3" s="601" t="s">
        <v>1627</v>
      </c>
      <c r="GP3" s="601" t="s">
        <v>1628</v>
      </c>
      <c r="GQ3" s="601" t="s">
        <v>1629</v>
      </c>
      <c r="GR3" s="601" t="s">
        <v>1630</v>
      </c>
      <c r="GS3" s="601" t="s">
        <v>1631</v>
      </c>
      <c r="GT3" s="601" t="s">
        <v>1632</v>
      </c>
      <c r="GU3" s="601" t="s">
        <v>1633</v>
      </c>
      <c r="GV3" s="608" t="s">
        <v>5</v>
      </c>
      <c r="GW3" s="608" t="s">
        <v>6</v>
      </c>
      <c r="GX3" s="602" t="s">
        <v>7</v>
      </c>
      <c r="GY3" s="602" t="s">
        <v>8</v>
      </c>
      <c r="GZ3" s="602" t="s">
        <v>9</v>
      </c>
      <c r="HA3" s="509"/>
      <c r="HB3" s="509"/>
      <c r="HC3" s="509"/>
      <c r="HD3" s="509"/>
      <c r="HE3" s="509"/>
      <c r="HF3" s="5"/>
      <c r="HG3" s="5"/>
      <c r="HH3" s="5"/>
      <c r="HI3" s="5"/>
      <c r="HJ3" s="5"/>
      <c r="HK3" s="5"/>
      <c r="HL3" s="5"/>
      <c r="HM3" s="5"/>
      <c r="HN3" s="5"/>
      <c r="HO3" s="5"/>
      <c r="HP3" s="5"/>
      <c r="HQ3" s="5"/>
      <c r="HR3" s="5"/>
      <c r="IF3" s="1"/>
      <c r="IG3" s="1"/>
      <c r="IH3" s="1"/>
      <c r="II3" s="1"/>
      <c r="IJ3" s="1"/>
      <c r="IK3" s="1"/>
      <c r="IL3" s="1"/>
      <c r="IM3" s="1"/>
      <c r="IO3" s="1"/>
      <c r="IQ3" s="5"/>
      <c r="IR3" s="5"/>
      <c r="IS3" s="5"/>
      <c r="IT3" s="5"/>
      <c r="IU3" s="5"/>
      <c r="IV3" s="5"/>
      <c r="JG3" s="2"/>
      <c r="JI3" s="5"/>
      <c r="JL3" s="5"/>
      <c r="JM3" s="5"/>
      <c r="JN3" s="5"/>
      <c r="JU3" s="1"/>
      <c r="JW3" s="1"/>
      <c r="KC3" s="5"/>
      <c r="KG3" s="5"/>
      <c r="KI3" s="4"/>
      <c r="KJ3" s="4"/>
      <c r="KQ3" s="3"/>
      <c r="KR3" s="3"/>
      <c r="KS3" s="3"/>
      <c r="KT3" s="3"/>
      <c r="KU3" s="3"/>
      <c r="KV3" s="3"/>
      <c r="KW3" s="3"/>
      <c r="KX3" s="3"/>
      <c r="KY3" s="3"/>
      <c r="KZ3" s="3"/>
      <c r="LA3" s="3"/>
      <c r="LB3" s="3"/>
      <c r="LC3" s="3"/>
      <c r="LD3" s="3"/>
      <c r="LE3" s="3"/>
      <c r="LF3" s="3"/>
      <c r="LG3" s="3"/>
      <c r="LH3" s="4"/>
      <c r="LJ3" s="1"/>
      <c r="LK3" s="1"/>
      <c r="LL3" s="1"/>
      <c r="LM3" s="3"/>
      <c r="LN3" s="3"/>
      <c r="LO3" s="3"/>
      <c r="LY3" s="3"/>
      <c r="LZ3" s="3"/>
      <c r="MA3" s="3"/>
      <c r="MB3" s="3"/>
      <c r="MC3" s="3"/>
      <c r="MD3" s="3"/>
      <c r="ME3" s="3"/>
      <c r="MF3" s="3"/>
      <c r="MG3" s="3"/>
      <c r="MH3" s="3"/>
      <c r="MI3" s="3"/>
      <c r="MJ3" s="3"/>
      <c r="MR3" s="6"/>
      <c r="MS3" s="6"/>
      <c r="NB3" s="1"/>
      <c r="NC3" s="1"/>
      <c r="NE3" s="1"/>
      <c r="NF3" s="1"/>
      <c r="NI3" s="1"/>
      <c r="NR3" s="3"/>
    </row>
    <row r="4" spans="1:394" s="472" customFormat="1" ht="12.75" x14ac:dyDescent="0.2">
      <c r="A4" s="615" t="s">
        <v>11</v>
      </c>
      <c r="B4" s="615" t="s">
        <v>17</v>
      </c>
      <c r="C4" s="609" t="s">
        <v>15</v>
      </c>
      <c r="D4" s="609">
        <v>2015</v>
      </c>
      <c r="E4" s="609" t="s">
        <v>17</v>
      </c>
      <c r="F4" s="609" t="s">
        <v>13</v>
      </c>
      <c r="G4" s="609" t="s">
        <v>14</v>
      </c>
      <c r="H4" s="609">
        <v>27215</v>
      </c>
      <c r="I4" s="609">
        <v>5863</v>
      </c>
      <c r="J4" s="609" t="s">
        <v>13</v>
      </c>
      <c r="K4" s="609" t="s">
        <v>14</v>
      </c>
      <c r="L4" s="609">
        <v>27215</v>
      </c>
      <c r="M4" s="609">
        <v>5863</v>
      </c>
      <c r="N4" s="609" t="s">
        <v>18</v>
      </c>
      <c r="O4" s="609" t="s">
        <v>19</v>
      </c>
      <c r="P4" s="609" t="s">
        <v>20</v>
      </c>
      <c r="Q4" s="609" t="s">
        <v>21</v>
      </c>
      <c r="R4" s="609" t="s">
        <v>22</v>
      </c>
      <c r="S4" s="609" t="s">
        <v>23</v>
      </c>
      <c r="T4" s="609" t="s">
        <v>24</v>
      </c>
      <c r="U4" s="609" t="s">
        <v>20</v>
      </c>
      <c r="V4" s="609" t="s">
        <v>25</v>
      </c>
      <c r="W4" s="609">
        <v>1</v>
      </c>
      <c r="X4" s="609">
        <v>4</v>
      </c>
      <c r="Y4" s="609">
        <v>0</v>
      </c>
      <c r="Z4" s="609">
        <v>0</v>
      </c>
      <c r="AA4" s="610">
        <v>10669</v>
      </c>
      <c r="AB4" s="609">
        <v>10</v>
      </c>
      <c r="AC4" s="609">
        <v>0</v>
      </c>
      <c r="AD4" s="609">
        <v>10</v>
      </c>
      <c r="AE4" s="609">
        <v>33.700000000000003</v>
      </c>
      <c r="AF4" s="609">
        <v>43.7</v>
      </c>
      <c r="AG4" s="611">
        <v>0.2288</v>
      </c>
      <c r="AH4" s="612">
        <v>68352</v>
      </c>
      <c r="AI4" s="609" t="s">
        <v>27</v>
      </c>
      <c r="AJ4" s="609">
        <v>2010</v>
      </c>
      <c r="AK4" s="612">
        <v>34986</v>
      </c>
      <c r="AL4" s="613">
        <v>10.83</v>
      </c>
      <c r="AM4" s="613">
        <v>12.36</v>
      </c>
      <c r="AN4" s="613">
        <v>14.1</v>
      </c>
      <c r="AO4" s="612">
        <v>227600</v>
      </c>
      <c r="AP4" s="612">
        <v>2189160</v>
      </c>
      <c r="AQ4" s="612">
        <f>VLOOKUP($A4,'[1]AIR Export'!$A$2:$CB$82,33,FALSE)</f>
        <v>2416760</v>
      </c>
      <c r="AR4" s="612">
        <v>170418</v>
      </c>
      <c r="AS4" s="612">
        <v>0</v>
      </c>
      <c r="AT4" s="612">
        <v>170418</v>
      </c>
      <c r="AU4" s="612">
        <v>0</v>
      </c>
      <c r="AV4" s="612">
        <v>14137</v>
      </c>
      <c r="AW4" s="612">
        <f>VLOOKUP($A4,'[1]AIR Export'!$A$2:$CB$82,35,FALSE)</f>
        <v>14137</v>
      </c>
      <c r="AX4" s="612">
        <f>VLOOKUP($A4,'[1]AIR Export'!$A$2:$CB$82,36,FALSE)</f>
        <v>26000</v>
      </c>
      <c r="AY4" s="612">
        <f>VLOOKUP($A4,'[1]AIR Export'!$A$2:$CB$82,37,FALSE)</f>
        <v>2627315</v>
      </c>
      <c r="AZ4" s="612">
        <v>1392088</v>
      </c>
      <c r="BA4" s="612">
        <v>369887</v>
      </c>
      <c r="BB4" s="612">
        <f>VLOOKUP($A4,'[1]AIR Export'!$A$2:$CB$82,40,FALSE)</f>
        <v>1761975</v>
      </c>
      <c r="BC4" s="612">
        <v>170236</v>
      </c>
      <c r="BD4" s="612">
        <v>19849</v>
      </c>
      <c r="BE4" s="612">
        <v>64759</v>
      </c>
      <c r="BF4" s="612">
        <v>254844</v>
      </c>
      <c r="BG4" s="612">
        <v>285216</v>
      </c>
      <c r="BH4" s="612">
        <f>VLOOKUP($A4,'[1]AIR Export'!$A$2:$CB$82,46,FALSE)</f>
        <v>2302035</v>
      </c>
      <c r="BI4" s="612"/>
      <c r="BJ4" s="612"/>
      <c r="BK4" s="612">
        <v>21109</v>
      </c>
      <c r="BL4" s="612">
        <v>0</v>
      </c>
      <c r="BM4" s="612">
        <v>0</v>
      </c>
      <c r="BN4" s="612">
        <v>0</v>
      </c>
      <c r="BO4" s="612">
        <v>21109</v>
      </c>
      <c r="BP4" s="612">
        <v>21109</v>
      </c>
      <c r="BQ4" s="610">
        <v>54971</v>
      </c>
      <c r="BR4" s="610">
        <v>54769</v>
      </c>
      <c r="BS4" s="610">
        <v>109740</v>
      </c>
      <c r="BT4" s="610">
        <v>45375</v>
      </c>
      <c r="BU4" s="610">
        <v>21822</v>
      </c>
      <c r="BV4" s="610">
        <v>67197</v>
      </c>
      <c r="BW4" s="610">
        <v>8796</v>
      </c>
      <c r="BX4" s="609">
        <v>8</v>
      </c>
      <c r="BY4" s="610">
        <v>8804</v>
      </c>
      <c r="BZ4" s="610">
        <v>185741</v>
      </c>
      <c r="CA4" s="610"/>
      <c r="CB4" s="610">
        <v>185741</v>
      </c>
      <c r="CC4" s="610">
        <v>12326</v>
      </c>
      <c r="CD4" s="610">
        <v>197382</v>
      </c>
      <c r="CE4" s="609">
        <v>5</v>
      </c>
      <c r="CF4" s="609">
        <v>63</v>
      </c>
      <c r="CG4" s="609">
        <v>68</v>
      </c>
      <c r="CH4" s="610">
        <v>14588</v>
      </c>
      <c r="CI4" s="610">
        <v>2917</v>
      </c>
      <c r="CJ4" s="610">
        <v>24196</v>
      </c>
      <c r="CK4" s="609">
        <v>564</v>
      </c>
      <c r="CL4" s="609">
        <v>58</v>
      </c>
      <c r="CM4" s="609">
        <v>78</v>
      </c>
      <c r="CN4" s="609">
        <v>453</v>
      </c>
      <c r="CO4" s="610">
        <v>171532</v>
      </c>
      <c r="CP4" s="610">
        <v>57804</v>
      </c>
      <c r="CQ4" s="610">
        <v>229336</v>
      </c>
      <c r="CR4" s="610">
        <v>24481</v>
      </c>
      <c r="CS4" s="609">
        <v>0</v>
      </c>
      <c r="CT4" s="610">
        <v>24481</v>
      </c>
      <c r="CU4" s="610">
        <v>157089</v>
      </c>
      <c r="CV4" s="610">
        <v>34640</v>
      </c>
      <c r="CW4" s="610">
        <v>191729</v>
      </c>
      <c r="CX4" s="610">
        <v>445546</v>
      </c>
      <c r="CY4" s="610">
        <v>5952</v>
      </c>
      <c r="CZ4" s="609"/>
      <c r="DA4" s="610">
        <v>451498</v>
      </c>
      <c r="DB4" s="610">
        <v>56731</v>
      </c>
      <c r="DC4" s="610">
        <v>1151</v>
      </c>
      <c r="DD4" s="610">
        <v>57882</v>
      </c>
      <c r="DE4" s="610">
        <v>264742</v>
      </c>
      <c r="DF4" s="610">
        <v>2877</v>
      </c>
      <c r="DG4" s="610">
        <v>1293</v>
      </c>
      <c r="DH4" s="610">
        <v>5449</v>
      </c>
      <c r="DI4" s="609"/>
      <c r="DJ4" s="609"/>
      <c r="DK4" s="610">
        <v>344566</v>
      </c>
      <c r="DL4" s="610">
        <v>439753</v>
      </c>
      <c r="DM4" s="609">
        <v>0</v>
      </c>
      <c r="DN4" s="609">
        <v>0</v>
      </c>
      <c r="DO4" s="610">
        <v>784319</v>
      </c>
      <c r="DP4" s="610">
        <v>1637</v>
      </c>
      <c r="DQ4" s="610">
        <v>55343</v>
      </c>
      <c r="DR4" s="610">
        <v>9215</v>
      </c>
      <c r="DS4" s="610">
        <v>64558</v>
      </c>
      <c r="DT4" s="610">
        <v>534201</v>
      </c>
      <c r="DU4" s="609">
        <v>311</v>
      </c>
      <c r="DV4" s="609">
        <v>48</v>
      </c>
      <c r="DW4" s="609">
        <v>887</v>
      </c>
      <c r="DX4" s="609">
        <v>71</v>
      </c>
      <c r="DY4" s="609">
        <v>86</v>
      </c>
      <c r="DZ4" s="609">
        <v>0</v>
      </c>
      <c r="EA4" s="610">
        <v>1403</v>
      </c>
      <c r="EB4" s="610">
        <v>7656</v>
      </c>
      <c r="EC4" s="610">
        <v>6274</v>
      </c>
      <c r="ED4" s="610">
        <v>13930</v>
      </c>
      <c r="EE4" s="610">
        <v>20434</v>
      </c>
      <c r="EF4" s="610">
        <v>2428</v>
      </c>
      <c r="EG4" s="610">
        <v>22862</v>
      </c>
      <c r="EH4" s="609">
        <v>929</v>
      </c>
      <c r="EI4" s="609">
        <v>0</v>
      </c>
      <c r="EJ4" s="609">
        <v>929</v>
      </c>
      <c r="EK4" s="610">
        <v>37721</v>
      </c>
      <c r="EL4" s="609">
        <v>26</v>
      </c>
      <c r="EM4" s="609">
        <v>98</v>
      </c>
      <c r="EN4" s="609">
        <v>25</v>
      </c>
      <c r="EO4" s="609">
        <v>77</v>
      </c>
      <c r="EP4" s="609">
        <v>283</v>
      </c>
      <c r="EQ4" s="610">
        <v>3600</v>
      </c>
      <c r="ER4" s="610">
        <v>41073</v>
      </c>
      <c r="ES4" s="610">
        <v>9832</v>
      </c>
      <c r="ET4" s="610">
        <v>2080</v>
      </c>
      <c r="EU4" s="609">
        <v>320</v>
      </c>
      <c r="EV4" s="609">
        <v>197</v>
      </c>
      <c r="EW4" s="609" t="s">
        <v>26</v>
      </c>
      <c r="EX4" s="609">
        <v>55</v>
      </c>
      <c r="EY4" s="609">
        <v>93</v>
      </c>
      <c r="EZ4" s="610">
        <v>127964</v>
      </c>
      <c r="FA4" s="610">
        <v>272469</v>
      </c>
      <c r="FB4" s="609"/>
      <c r="FC4" s="609" t="s">
        <v>28</v>
      </c>
      <c r="FD4" s="609" t="s">
        <v>13</v>
      </c>
      <c r="FE4" s="609" t="s">
        <v>14</v>
      </c>
      <c r="FF4" s="609">
        <v>27215</v>
      </c>
      <c r="FG4" s="609">
        <v>5863</v>
      </c>
      <c r="FH4" s="609" t="s">
        <v>13</v>
      </c>
      <c r="FI4" s="609" t="s">
        <v>14</v>
      </c>
      <c r="FJ4" s="609">
        <v>27215</v>
      </c>
      <c r="FK4" s="609">
        <v>5863</v>
      </c>
      <c r="FL4" s="609" t="s">
        <v>17</v>
      </c>
      <c r="FM4" s="609">
        <v>3362293588</v>
      </c>
      <c r="FN4" s="609"/>
      <c r="FO4" s="609" t="s">
        <v>29</v>
      </c>
      <c r="FP4" s="609" t="s">
        <v>30</v>
      </c>
      <c r="FQ4" s="610">
        <v>56056</v>
      </c>
      <c r="FR4" s="609">
        <v>43.88</v>
      </c>
      <c r="FS4" s="609" t="s">
        <v>31</v>
      </c>
      <c r="FT4" s="610">
        <v>10669</v>
      </c>
      <c r="FU4" s="609">
        <v>260</v>
      </c>
      <c r="FV4" s="609"/>
      <c r="FW4" s="609"/>
      <c r="FX4" s="609"/>
      <c r="FY4" s="609" t="s">
        <v>32</v>
      </c>
      <c r="FZ4" s="609"/>
      <c r="GA4" s="609" t="s">
        <v>33</v>
      </c>
      <c r="GB4" s="609"/>
      <c r="GC4" s="609"/>
      <c r="GD4" s="609"/>
      <c r="GE4" s="609"/>
      <c r="GF4" s="609"/>
      <c r="GG4" s="609"/>
      <c r="GH4" s="609"/>
      <c r="GI4" s="609"/>
      <c r="GJ4" s="609">
        <f>VLOOKUP($A4,'[1]AIR Export'!$A$3:$CB$82,25,FALSE)</f>
        <v>155789</v>
      </c>
      <c r="GK4" s="609">
        <v>2</v>
      </c>
      <c r="GL4" s="609" t="s">
        <v>16</v>
      </c>
      <c r="GM4" s="609"/>
      <c r="GN4" s="609"/>
      <c r="GO4" s="609"/>
      <c r="GP4" s="609"/>
      <c r="GQ4" s="609"/>
      <c r="GR4" s="609"/>
      <c r="GS4" s="609"/>
      <c r="GT4" s="609"/>
      <c r="GU4" s="609"/>
      <c r="GV4" s="609">
        <v>0.61</v>
      </c>
      <c r="GW4" s="609">
        <v>0.37</v>
      </c>
      <c r="GX4" s="609">
        <v>26.89</v>
      </c>
      <c r="GY4" s="609">
        <v>23.86</v>
      </c>
      <c r="GZ4" s="609">
        <v>38.799999999999997</v>
      </c>
      <c r="KH4" s="507"/>
    </row>
    <row r="5" spans="1:394" x14ac:dyDescent="0.25">
      <c r="A5" s="609" t="s">
        <v>52</v>
      </c>
      <c r="B5" s="609" t="s">
        <v>56</v>
      </c>
      <c r="C5" s="609" t="s">
        <v>55</v>
      </c>
      <c r="D5" s="609">
        <v>2015</v>
      </c>
      <c r="E5" s="609" t="s">
        <v>56</v>
      </c>
      <c r="F5" s="609" t="s">
        <v>53</v>
      </c>
      <c r="G5" s="609" t="s">
        <v>54</v>
      </c>
      <c r="H5" s="609">
        <v>28681</v>
      </c>
      <c r="I5" s="609">
        <v>2698</v>
      </c>
      <c r="J5" s="609" t="s">
        <v>53</v>
      </c>
      <c r="K5" s="609" t="s">
        <v>54</v>
      </c>
      <c r="L5" s="609">
        <v>28681</v>
      </c>
      <c r="M5" s="609">
        <v>2698</v>
      </c>
      <c r="N5" s="609" t="s">
        <v>57</v>
      </c>
      <c r="O5" s="609" t="s">
        <v>58</v>
      </c>
      <c r="P5" s="609" t="s">
        <v>59</v>
      </c>
      <c r="Q5" s="609" t="s">
        <v>60</v>
      </c>
      <c r="R5" s="609" t="s">
        <v>57</v>
      </c>
      <c r="S5" s="609" t="s">
        <v>45</v>
      </c>
      <c r="T5" s="609" t="s">
        <v>58</v>
      </c>
      <c r="U5" s="609" t="s">
        <v>59</v>
      </c>
      <c r="V5" s="609" t="s">
        <v>60</v>
      </c>
      <c r="W5" s="609">
        <v>1</v>
      </c>
      <c r="X5" s="609">
        <v>1</v>
      </c>
      <c r="Y5" s="609">
        <v>0</v>
      </c>
      <c r="Z5" s="609">
        <v>0</v>
      </c>
      <c r="AA5" s="610">
        <v>3801</v>
      </c>
      <c r="AB5" s="609">
        <v>1</v>
      </c>
      <c r="AC5" s="609">
        <v>0</v>
      </c>
      <c r="AD5" s="609">
        <v>1</v>
      </c>
      <c r="AE5" s="609">
        <v>7.85</v>
      </c>
      <c r="AF5" s="609">
        <v>8.85</v>
      </c>
      <c r="AG5" s="611">
        <v>0.113</v>
      </c>
      <c r="AH5" s="612">
        <v>47983</v>
      </c>
      <c r="AI5" s="609" t="s">
        <v>62</v>
      </c>
      <c r="AJ5" s="609">
        <v>2011</v>
      </c>
      <c r="AK5" s="609"/>
      <c r="AL5" s="609"/>
      <c r="AM5" s="609"/>
      <c r="AN5" s="609"/>
      <c r="AO5" s="612">
        <v>0</v>
      </c>
      <c r="AP5" s="612">
        <v>331158</v>
      </c>
      <c r="AQ5" s="612">
        <f>VLOOKUP($A5,'[1]AIR Export'!$A$2:$CB$82,33,FALSE)</f>
        <v>331158</v>
      </c>
      <c r="AR5" s="612">
        <v>90834</v>
      </c>
      <c r="AS5" s="612">
        <v>800</v>
      </c>
      <c r="AT5" s="612">
        <v>91634</v>
      </c>
      <c r="AU5" s="612">
        <v>4540</v>
      </c>
      <c r="AV5" s="612">
        <v>0</v>
      </c>
      <c r="AW5" s="612">
        <f>VLOOKUP($A5,'[1]AIR Export'!$A$2:$CB$82,35,FALSE)</f>
        <v>4540</v>
      </c>
      <c r="AX5" s="612">
        <f>VLOOKUP($A5,'[1]AIR Export'!$A$2:$CB$82,36,FALSE)</f>
        <v>11556</v>
      </c>
      <c r="AY5" s="612">
        <f>VLOOKUP($A5,'[1]AIR Export'!$A$2:$CB$82,37,FALSE)</f>
        <v>438888</v>
      </c>
      <c r="AZ5" s="612">
        <v>268493</v>
      </c>
      <c r="BA5" s="612">
        <v>52007</v>
      </c>
      <c r="BB5" s="612">
        <f>VLOOKUP($A5,'[1]AIR Export'!$A$2:$CB$82,40,FALSE)</f>
        <v>320500</v>
      </c>
      <c r="BC5" s="612">
        <v>27850</v>
      </c>
      <c r="BD5" s="612">
        <v>2400</v>
      </c>
      <c r="BE5" s="612">
        <v>4050</v>
      </c>
      <c r="BF5" s="612">
        <v>34300</v>
      </c>
      <c r="BG5" s="612">
        <v>68723</v>
      </c>
      <c r="BH5" s="612">
        <f>VLOOKUP($A5,'[1]AIR Export'!$A$2:$CB$82,46,FALSE)</f>
        <v>423523</v>
      </c>
      <c r="BI5" s="612"/>
      <c r="BJ5" s="612"/>
      <c r="BK5" s="612">
        <v>0</v>
      </c>
      <c r="BL5" s="612">
        <v>0</v>
      </c>
      <c r="BM5" s="612">
        <v>0</v>
      </c>
      <c r="BN5" s="612">
        <v>0</v>
      </c>
      <c r="BO5" s="612">
        <v>0</v>
      </c>
      <c r="BP5" s="612">
        <v>0</v>
      </c>
      <c r="BQ5" s="610">
        <v>18596</v>
      </c>
      <c r="BR5" s="610">
        <v>16086</v>
      </c>
      <c r="BS5" s="610">
        <v>34682</v>
      </c>
      <c r="BT5" s="610">
        <v>16185</v>
      </c>
      <c r="BU5" s="610">
        <v>7308</v>
      </c>
      <c r="BV5" s="610">
        <v>23493</v>
      </c>
      <c r="BW5" s="610">
        <v>3719</v>
      </c>
      <c r="BX5" s="609"/>
      <c r="BY5" s="610">
        <v>3719</v>
      </c>
      <c r="BZ5" s="610">
        <v>61894</v>
      </c>
      <c r="CA5" s="610"/>
      <c r="CB5" s="610">
        <v>61894</v>
      </c>
      <c r="CC5" s="609">
        <v>166</v>
      </c>
      <c r="CD5" s="610">
        <v>195820</v>
      </c>
      <c r="CE5" s="609">
        <v>1</v>
      </c>
      <c r="CF5" s="609">
        <v>63</v>
      </c>
      <c r="CG5" s="609">
        <v>64</v>
      </c>
      <c r="CH5" s="610">
        <v>2798</v>
      </c>
      <c r="CI5" s="610">
        <v>2915</v>
      </c>
      <c r="CJ5" s="610">
        <v>4600</v>
      </c>
      <c r="CK5" s="609">
        <v>564</v>
      </c>
      <c r="CL5" s="609">
        <v>0</v>
      </c>
      <c r="CM5" s="609">
        <v>20</v>
      </c>
      <c r="CN5" s="609">
        <v>62</v>
      </c>
      <c r="CO5" s="610">
        <v>28144</v>
      </c>
      <c r="CP5" s="610">
        <v>5937</v>
      </c>
      <c r="CQ5" s="610">
        <v>34081</v>
      </c>
      <c r="CR5" s="610">
        <v>5751</v>
      </c>
      <c r="CS5" s="609">
        <v>12</v>
      </c>
      <c r="CT5" s="610">
        <v>5763</v>
      </c>
      <c r="CU5" s="610">
        <v>18880</v>
      </c>
      <c r="CV5" s="610">
        <v>12840</v>
      </c>
      <c r="CW5" s="610">
        <v>31720</v>
      </c>
      <c r="CX5" s="610">
        <v>71564</v>
      </c>
      <c r="CY5" s="609">
        <v>617</v>
      </c>
      <c r="CZ5" s="609"/>
      <c r="DA5" s="610">
        <v>72181</v>
      </c>
      <c r="DB5" s="610">
        <v>4988</v>
      </c>
      <c r="DC5" s="609">
        <v>103</v>
      </c>
      <c r="DD5" s="610">
        <v>5091</v>
      </c>
      <c r="DE5" s="610">
        <v>21191</v>
      </c>
      <c r="DF5" s="609">
        <v>142</v>
      </c>
      <c r="DG5" s="609"/>
      <c r="DH5" s="609">
        <v>252</v>
      </c>
      <c r="DI5" s="609"/>
      <c r="DJ5" s="609"/>
      <c r="DK5" s="610">
        <v>80645</v>
      </c>
      <c r="DL5" s="610">
        <v>17960</v>
      </c>
      <c r="DM5" s="609"/>
      <c r="DN5" s="609"/>
      <c r="DO5" s="610">
        <v>98605</v>
      </c>
      <c r="DP5" s="609"/>
      <c r="DQ5" s="610">
        <v>15075</v>
      </c>
      <c r="DR5" s="610">
        <v>4883</v>
      </c>
      <c r="DS5" s="610">
        <v>19958</v>
      </c>
      <c r="DT5" s="610">
        <v>54502</v>
      </c>
      <c r="DU5" s="609">
        <v>22</v>
      </c>
      <c r="DV5" s="609">
        <v>2</v>
      </c>
      <c r="DW5" s="609">
        <v>197</v>
      </c>
      <c r="DX5" s="609">
        <v>148</v>
      </c>
      <c r="DY5" s="609"/>
      <c r="DZ5" s="609"/>
      <c r="EA5" s="609">
        <v>369</v>
      </c>
      <c r="EB5" s="609">
        <v>565</v>
      </c>
      <c r="EC5" s="609">
        <v>50</v>
      </c>
      <c r="ED5" s="609">
        <v>615</v>
      </c>
      <c r="EE5" s="610">
        <v>2626</v>
      </c>
      <c r="EF5" s="610">
        <v>3670</v>
      </c>
      <c r="EG5" s="610">
        <v>6296</v>
      </c>
      <c r="EH5" s="609"/>
      <c r="EI5" s="609"/>
      <c r="EJ5" s="609"/>
      <c r="EK5" s="610">
        <v>6911</v>
      </c>
      <c r="EL5" s="609">
        <v>0</v>
      </c>
      <c r="EM5" s="609">
        <v>0</v>
      </c>
      <c r="EN5" s="609">
        <v>5</v>
      </c>
      <c r="EO5" s="609">
        <v>30</v>
      </c>
      <c r="EP5" s="609"/>
      <c r="EQ5" s="609"/>
      <c r="ER5" s="610">
        <v>5256</v>
      </c>
      <c r="ES5" s="610">
        <v>2466</v>
      </c>
      <c r="ET5" s="610">
        <v>1632</v>
      </c>
      <c r="EU5" s="609"/>
      <c r="EV5" s="609"/>
      <c r="EW5" s="609" t="s">
        <v>61</v>
      </c>
      <c r="EX5" s="609">
        <v>11</v>
      </c>
      <c r="EY5" s="609">
        <v>13</v>
      </c>
      <c r="EZ5" s="610">
        <v>14869</v>
      </c>
      <c r="FA5" s="609"/>
      <c r="FB5" s="609"/>
      <c r="FC5" s="609" t="s">
        <v>55</v>
      </c>
      <c r="FD5" s="609" t="s">
        <v>53</v>
      </c>
      <c r="FE5" s="609" t="s">
        <v>54</v>
      </c>
      <c r="FF5" s="609">
        <v>28681</v>
      </c>
      <c r="FG5" s="609">
        <v>2639</v>
      </c>
      <c r="FH5" s="609" t="s">
        <v>53</v>
      </c>
      <c r="FI5" s="609" t="s">
        <v>54</v>
      </c>
      <c r="FJ5" s="609">
        <v>28681</v>
      </c>
      <c r="FK5" s="609">
        <v>2639</v>
      </c>
      <c r="FL5" s="609" t="s">
        <v>56</v>
      </c>
      <c r="FM5" s="609">
        <v>8286324058</v>
      </c>
      <c r="FN5" s="609">
        <v>8286321094</v>
      </c>
      <c r="FO5" s="609" t="s">
        <v>57</v>
      </c>
      <c r="FP5" s="609" t="s">
        <v>60</v>
      </c>
      <c r="FQ5" s="610">
        <v>10620</v>
      </c>
      <c r="FR5" s="609">
        <v>9.33</v>
      </c>
      <c r="FS5" s="609" t="s">
        <v>63</v>
      </c>
      <c r="FT5" s="610">
        <v>3801</v>
      </c>
      <c r="FU5" s="609">
        <v>104</v>
      </c>
      <c r="FV5" s="609"/>
      <c r="FW5" s="609"/>
      <c r="FX5" s="609"/>
      <c r="FY5" s="609" t="s">
        <v>32</v>
      </c>
      <c r="FZ5" s="609"/>
      <c r="GA5" s="609" t="s">
        <v>64</v>
      </c>
      <c r="GB5" s="609"/>
      <c r="GC5" s="609"/>
      <c r="GD5" s="609"/>
      <c r="GE5" s="609"/>
      <c r="GF5" s="609"/>
      <c r="GG5" s="609"/>
      <c r="GH5" s="609"/>
      <c r="GI5" s="609"/>
      <c r="GJ5" s="609">
        <f>VLOOKUP($A5,'[1]AIR Export'!$A$3:$CB$82,25,FALSE)</f>
        <v>37832</v>
      </c>
      <c r="GK5" s="609">
        <v>3</v>
      </c>
      <c r="GL5" s="609" t="s">
        <v>16</v>
      </c>
      <c r="GM5" s="609"/>
      <c r="GN5" s="609"/>
      <c r="GO5" s="609"/>
      <c r="GP5" s="609"/>
      <c r="GQ5" s="609"/>
      <c r="GR5" s="609"/>
      <c r="GS5" s="609"/>
      <c r="GT5" s="609"/>
      <c r="GU5" s="609"/>
      <c r="GV5" s="609">
        <v>0.91</v>
      </c>
      <c r="GW5" s="609">
        <v>0.09</v>
      </c>
      <c r="GX5" s="609">
        <v>18.73</v>
      </c>
      <c r="GY5" s="609">
        <v>18.25</v>
      </c>
      <c r="GZ5" s="609">
        <v>25.63</v>
      </c>
      <c r="HA5" s="509"/>
      <c r="HB5" s="509"/>
      <c r="HC5" s="509"/>
      <c r="HD5" s="509"/>
      <c r="HE5" s="509"/>
      <c r="HF5" s="5"/>
      <c r="HG5" s="5"/>
      <c r="HH5" s="5"/>
      <c r="HI5" s="5"/>
      <c r="HJ5" s="5"/>
      <c r="HK5" s="5"/>
      <c r="HL5" s="5"/>
      <c r="HM5" s="5"/>
      <c r="HN5" s="5"/>
      <c r="HO5" s="5"/>
      <c r="HP5" s="5"/>
      <c r="HQ5" s="5"/>
      <c r="HR5" s="5"/>
      <c r="IG5" s="1"/>
      <c r="IH5" s="1"/>
      <c r="II5" s="1"/>
      <c r="IJ5" s="1"/>
      <c r="IK5" s="1"/>
      <c r="IL5" s="1"/>
      <c r="IM5" s="1"/>
      <c r="IO5" s="1"/>
      <c r="IQ5" s="5"/>
      <c r="IR5" s="5"/>
      <c r="IS5" s="5"/>
      <c r="IT5" s="5"/>
      <c r="IU5" s="5"/>
      <c r="IV5" s="5"/>
      <c r="JG5" s="2"/>
      <c r="JI5" s="5"/>
      <c r="JL5" s="5"/>
      <c r="JM5" s="5"/>
      <c r="JN5" s="5"/>
      <c r="JU5" s="1"/>
      <c r="JW5" s="1"/>
      <c r="KC5" s="5"/>
      <c r="KG5" s="5"/>
      <c r="KI5" s="4"/>
      <c r="KJ5" s="4"/>
      <c r="KQ5" s="3"/>
      <c r="KR5" s="3"/>
      <c r="KS5" s="3"/>
      <c r="KT5" s="3"/>
      <c r="KU5" s="3"/>
      <c r="KV5" s="3"/>
      <c r="KW5" s="3"/>
      <c r="KX5" s="3"/>
      <c r="KY5" s="3"/>
      <c r="KZ5" s="3"/>
      <c r="LA5" s="3"/>
      <c r="LB5" s="3"/>
      <c r="LC5" s="3"/>
      <c r="LD5" s="3"/>
      <c r="LE5" s="3"/>
      <c r="LF5" s="3"/>
      <c r="LG5" s="3"/>
      <c r="LH5" s="4"/>
      <c r="LJ5" s="1"/>
      <c r="LK5" s="1"/>
      <c r="LL5" s="1"/>
      <c r="LM5" s="3"/>
      <c r="LN5" s="3"/>
      <c r="LO5" s="3"/>
      <c r="LY5" s="3"/>
      <c r="LZ5" s="3"/>
      <c r="MA5" s="3"/>
      <c r="MB5" s="3"/>
      <c r="MC5" s="3"/>
      <c r="MD5" s="3"/>
      <c r="ME5" s="3"/>
      <c r="MF5" s="3"/>
      <c r="MG5" s="3"/>
      <c r="MH5" s="3"/>
      <c r="MI5" s="3"/>
      <c r="MJ5" s="3"/>
      <c r="MR5" s="6"/>
      <c r="MS5" s="6"/>
      <c r="MX5" s="1"/>
      <c r="NB5" s="1"/>
      <c r="NC5" s="1"/>
      <c r="ND5" s="1"/>
      <c r="NE5" s="1"/>
      <c r="NH5" s="1"/>
      <c r="NI5" s="1"/>
      <c r="NR5" s="3"/>
    </row>
    <row r="6" spans="1:394" x14ac:dyDescent="0.25">
      <c r="A6" s="609" t="s">
        <v>118</v>
      </c>
      <c r="B6" s="609" t="s">
        <v>123</v>
      </c>
      <c r="C6" s="609" t="s">
        <v>122</v>
      </c>
      <c r="D6" s="609">
        <v>2015</v>
      </c>
      <c r="E6" s="609" t="s">
        <v>123</v>
      </c>
      <c r="F6" s="609" t="s">
        <v>119</v>
      </c>
      <c r="G6" s="609" t="s">
        <v>120</v>
      </c>
      <c r="H6" s="609">
        <v>28337</v>
      </c>
      <c r="I6" s="609">
        <v>1419</v>
      </c>
      <c r="J6" s="609" t="s">
        <v>121</v>
      </c>
      <c r="K6" s="609" t="s">
        <v>120</v>
      </c>
      <c r="L6" s="609">
        <v>28337</v>
      </c>
      <c r="M6" s="609">
        <v>1419</v>
      </c>
      <c r="N6" s="609" t="s">
        <v>124</v>
      </c>
      <c r="O6" s="609" t="s">
        <v>125</v>
      </c>
      <c r="P6" s="609" t="s">
        <v>126</v>
      </c>
      <c r="Q6" s="609" t="s">
        <v>127</v>
      </c>
      <c r="R6" s="609" t="s">
        <v>124</v>
      </c>
      <c r="S6" s="609" t="s">
        <v>128</v>
      </c>
      <c r="T6" s="609" t="s">
        <v>125</v>
      </c>
      <c r="U6" s="609" t="s">
        <v>126</v>
      </c>
      <c r="V6" s="609" t="s">
        <v>127</v>
      </c>
      <c r="W6" s="609">
        <v>1</v>
      </c>
      <c r="X6" s="609">
        <v>2</v>
      </c>
      <c r="Y6" s="609">
        <v>1</v>
      </c>
      <c r="Z6" s="609">
        <v>2</v>
      </c>
      <c r="AA6" s="610">
        <v>6494</v>
      </c>
      <c r="AB6" s="609">
        <v>1</v>
      </c>
      <c r="AC6" s="609">
        <v>0</v>
      </c>
      <c r="AD6" s="609">
        <v>1</v>
      </c>
      <c r="AE6" s="609">
        <v>9.26</v>
      </c>
      <c r="AF6" s="609">
        <v>10.26</v>
      </c>
      <c r="AG6" s="611">
        <v>9.7500000000000003E-2</v>
      </c>
      <c r="AH6" s="612">
        <v>48136</v>
      </c>
      <c r="AI6" s="609" t="s">
        <v>130</v>
      </c>
      <c r="AJ6" s="609">
        <v>2015</v>
      </c>
      <c r="AK6" s="612">
        <v>48136</v>
      </c>
      <c r="AL6" s="613">
        <v>11.59</v>
      </c>
      <c r="AM6" s="613">
        <v>14.21</v>
      </c>
      <c r="AN6" s="609"/>
      <c r="AO6" s="612">
        <v>15000</v>
      </c>
      <c r="AP6" s="612">
        <v>315757</v>
      </c>
      <c r="AQ6" s="612">
        <f>VLOOKUP($A6,'[1]AIR Export'!$A$2:$CB$82,33,FALSE)</f>
        <v>330757</v>
      </c>
      <c r="AR6" s="612">
        <v>91620</v>
      </c>
      <c r="AS6" s="612">
        <v>0</v>
      </c>
      <c r="AT6" s="612">
        <v>91620</v>
      </c>
      <c r="AU6" s="612">
        <v>7316</v>
      </c>
      <c r="AV6" s="612">
        <v>0</v>
      </c>
      <c r="AW6" s="612">
        <f>VLOOKUP($A6,'[1]AIR Export'!$A$2:$CB$82,35,FALSE)</f>
        <v>7316</v>
      </c>
      <c r="AX6" s="612">
        <f>VLOOKUP($A6,'[1]AIR Export'!$A$2:$CB$82,36,FALSE)</f>
        <v>0</v>
      </c>
      <c r="AY6" s="612">
        <f>VLOOKUP($A6,'[1]AIR Export'!$A$2:$CB$82,37,FALSE)</f>
        <v>429693</v>
      </c>
      <c r="AZ6" s="612">
        <v>267717</v>
      </c>
      <c r="BA6" s="612">
        <v>102177</v>
      </c>
      <c r="BB6" s="612">
        <f>VLOOKUP($A6,'[1]AIR Export'!$A$2:$CB$82,40,FALSE)</f>
        <v>369894</v>
      </c>
      <c r="BC6" s="612">
        <v>9198</v>
      </c>
      <c r="BD6" s="612">
        <v>1911</v>
      </c>
      <c r="BE6" s="612">
        <v>4401</v>
      </c>
      <c r="BF6" s="612">
        <v>15510</v>
      </c>
      <c r="BG6" s="612">
        <v>44289</v>
      </c>
      <c r="BH6" s="612">
        <f>VLOOKUP($A6,'[1]AIR Export'!$A$2:$CB$82,46,FALSE)</f>
        <v>429693</v>
      </c>
      <c r="BI6" s="612"/>
      <c r="BJ6" s="612"/>
      <c r="BK6" s="612">
        <v>0</v>
      </c>
      <c r="BL6" s="612">
        <v>0</v>
      </c>
      <c r="BM6" s="612">
        <v>0</v>
      </c>
      <c r="BN6" s="612">
        <v>0</v>
      </c>
      <c r="BO6" s="612">
        <v>0</v>
      </c>
      <c r="BP6" s="612">
        <v>0</v>
      </c>
      <c r="BQ6" s="610">
        <v>25498</v>
      </c>
      <c r="BR6" s="610">
        <v>15163</v>
      </c>
      <c r="BS6" s="610">
        <v>40661</v>
      </c>
      <c r="BT6" s="610">
        <v>11236</v>
      </c>
      <c r="BU6" s="610">
        <v>4929</v>
      </c>
      <c r="BV6" s="610">
        <v>16165</v>
      </c>
      <c r="BW6" s="609"/>
      <c r="BX6" s="609"/>
      <c r="BY6" s="609"/>
      <c r="BZ6" s="610">
        <v>56826</v>
      </c>
      <c r="CA6" s="609"/>
      <c r="CB6" s="610">
        <v>56826</v>
      </c>
      <c r="CC6" s="609">
        <v>449</v>
      </c>
      <c r="CD6" s="610">
        <v>196057</v>
      </c>
      <c r="CE6" s="609">
        <v>0</v>
      </c>
      <c r="CF6" s="609">
        <v>63</v>
      </c>
      <c r="CG6" s="609">
        <v>63</v>
      </c>
      <c r="CH6" s="610">
        <v>2303</v>
      </c>
      <c r="CI6" s="610">
        <v>2915</v>
      </c>
      <c r="CJ6" s="610">
        <v>3066</v>
      </c>
      <c r="CK6" s="609">
        <v>564</v>
      </c>
      <c r="CL6" s="609">
        <v>0</v>
      </c>
      <c r="CM6" s="609">
        <v>20</v>
      </c>
      <c r="CN6" s="609">
        <v>40</v>
      </c>
      <c r="CO6" s="610">
        <v>12698</v>
      </c>
      <c r="CP6" s="610">
        <v>2501</v>
      </c>
      <c r="CQ6" s="610">
        <v>15199</v>
      </c>
      <c r="CR6" s="609"/>
      <c r="CS6" s="609"/>
      <c r="CT6" s="609"/>
      <c r="CU6" s="610">
        <v>10669</v>
      </c>
      <c r="CV6" s="610">
        <v>1948</v>
      </c>
      <c r="CW6" s="610">
        <v>12617</v>
      </c>
      <c r="CX6" s="610">
        <v>27816</v>
      </c>
      <c r="CY6" s="609">
        <v>64</v>
      </c>
      <c r="CZ6" s="609"/>
      <c r="DA6" s="610">
        <v>27880</v>
      </c>
      <c r="DB6" s="610">
        <v>1537</v>
      </c>
      <c r="DC6" s="609">
        <v>114</v>
      </c>
      <c r="DD6" s="610">
        <v>1651</v>
      </c>
      <c r="DE6" s="610">
        <v>3702</v>
      </c>
      <c r="DF6" s="609">
        <v>86</v>
      </c>
      <c r="DG6" s="609"/>
      <c r="DH6" s="609">
        <v>206</v>
      </c>
      <c r="DI6" s="609"/>
      <c r="DJ6" s="609"/>
      <c r="DK6" s="610">
        <v>22707</v>
      </c>
      <c r="DL6" s="610">
        <v>25336</v>
      </c>
      <c r="DM6" s="610">
        <v>4538</v>
      </c>
      <c r="DN6" s="610">
        <v>9171</v>
      </c>
      <c r="DO6" s="610">
        <v>61752</v>
      </c>
      <c r="DP6" s="609"/>
      <c r="DQ6" s="610">
        <v>14389</v>
      </c>
      <c r="DR6" s="610">
        <v>5154</v>
      </c>
      <c r="DS6" s="610">
        <v>19543</v>
      </c>
      <c r="DT6" s="610">
        <v>26151</v>
      </c>
      <c r="DU6" s="609">
        <v>1</v>
      </c>
      <c r="DV6" s="609">
        <v>0</v>
      </c>
      <c r="DW6" s="609">
        <v>115</v>
      </c>
      <c r="DX6" s="609">
        <v>216</v>
      </c>
      <c r="DY6" s="609"/>
      <c r="DZ6" s="609"/>
      <c r="EA6" s="609">
        <v>332</v>
      </c>
      <c r="EB6" s="609">
        <v>8</v>
      </c>
      <c r="EC6" s="609">
        <v>0</v>
      </c>
      <c r="ED6" s="609">
        <v>8</v>
      </c>
      <c r="EE6" s="609">
        <v>749</v>
      </c>
      <c r="EF6" s="610">
        <v>3924</v>
      </c>
      <c r="EG6" s="610">
        <v>4673</v>
      </c>
      <c r="EH6" s="609"/>
      <c r="EI6" s="609"/>
      <c r="EJ6" s="609"/>
      <c r="EK6" s="610">
        <v>4681</v>
      </c>
      <c r="EL6" s="609">
        <v>0</v>
      </c>
      <c r="EM6" s="609">
        <v>0</v>
      </c>
      <c r="EN6" s="609">
        <v>0</v>
      </c>
      <c r="EO6" s="609">
        <v>0</v>
      </c>
      <c r="EP6" s="609">
        <v>180</v>
      </c>
      <c r="EQ6" s="610">
        <v>2236</v>
      </c>
      <c r="ER6" s="610">
        <v>4733</v>
      </c>
      <c r="ES6" s="609">
        <v>647</v>
      </c>
      <c r="ET6" s="609">
        <v>313</v>
      </c>
      <c r="EU6" s="609">
        <v>0</v>
      </c>
      <c r="EV6" s="609">
        <v>17</v>
      </c>
      <c r="EW6" s="609" t="s">
        <v>129</v>
      </c>
      <c r="EX6" s="609">
        <v>14</v>
      </c>
      <c r="EY6" s="609">
        <v>11</v>
      </c>
      <c r="EZ6" s="610">
        <v>8029</v>
      </c>
      <c r="FA6" s="609">
        <v>251</v>
      </c>
      <c r="FB6" s="609"/>
      <c r="FC6" s="609" t="s">
        <v>122</v>
      </c>
      <c r="FD6" s="609" t="s">
        <v>119</v>
      </c>
      <c r="FE6" s="609" t="s">
        <v>120</v>
      </c>
      <c r="FF6" s="609">
        <v>28337</v>
      </c>
      <c r="FG6" s="609">
        <v>1419</v>
      </c>
      <c r="FH6" s="609" t="s">
        <v>121</v>
      </c>
      <c r="FI6" s="609" t="s">
        <v>120</v>
      </c>
      <c r="FJ6" s="609">
        <v>28337</v>
      </c>
      <c r="FK6" s="609">
        <v>1419</v>
      </c>
      <c r="FL6" s="609" t="s">
        <v>123</v>
      </c>
      <c r="FM6" s="609">
        <v>9108626990</v>
      </c>
      <c r="FN6" s="609">
        <v>9108628777</v>
      </c>
      <c r="FO6" s="609" t="s">
        <v>124</v>
      </c>
      <c r="FP6" s="609" t="s">
        <v>127</v>
      </c>
      <c r="FQ6" s="610">
        <v>15388</v>
      </c>
      <c r="FR6" s="609">
        <v>10.26</v>
      </c>
      <c r="FS6" s="609" t="s">
        <v>131</v>
      </c>
      <c r="FT6" s="610">
        <v>6494</v>
      </c>
      <c r="FU6" s="609">
        <v>201</v>
      </c>
      <c r="FV6" s="609"/>
      <c r="FW6" s="609"/>
      <c r="FX6" s="609"/>
      <c r="FY6" s="609" t="s">
        <v>32</v>
      </c>
      <c r="FZ6" s="609"/>
      <c r="GA6" s="609" t="s">
        <v>12</v>
      </c>
      <c r="GB6" s="609"/>
      <c r="GC6" s="609"/>
      <c r="GD6" s="609"/>
      <c r="GE6" s="609"/>
      <c r="GF6" s="609"/>
      <c r="GG6" s="609"/>
      <c r="GH6" s="609"/>
      <c r="GI6" s="609"/>
      <c r="GJ6" s="609">
        <f>VLOOKUP($A6,'[1]AIR Export'!$A$3:$CB$82,25,FALSE)</f>
        <v>35113</v>
      </c>
      <c r="GK6" s="609">
        <v>1</v>
      </c>
      <c r="GL6" s="609" t="s">
        <v>16</v>
      </c>
      <c r="GM6" s="609"/>
      <c r="GN6" s="609"/>
      <c r="GO6" s="609"/>
      <c r="GP6" s="609"/>
      <c r="GQ6" s="609"/>
      <c r="GR6" s="609"/>
      <c r="GS6" s="609"/>
      <c r="GT6" s="609"/>
      <c r="GU6" s="609"/>
      <c r="GV6" s="609">
        <v>1</v>
      </c>
      <c r="GW6" s="609">
        <v>0</v>
      </c>
      <c r="GX6" s="609">
        <v>14.1</v>
      </c>
      <c r="GY6" s="609">
        <v>14.12</v>
      </c>
      <c r="GZ6" s="609">
        <v>8</v>
      </c>
      <c r="HA6" s="509"/>
      <c r="HB6" s="509"/>
      <c r="HC6" s="509"/>
      <c r="HD6" s="509"/>
      <c r="HE6" s="509"/>
      <c r="HF6" s="5"/>
      <c r="HG6" s="5"/>
      <c r="HH6" s="5"/>
      <c r="HI6" s="5"/>
      <c r="HJ6" s="5"/>
      <c r="HK6" s="5"/>
      <c r="HL6" s="5"/>
      <c r="HM6" s="5"/>
      <c r="HN6" s="5"/>
      <c r="HO6" s="5"/>
      <c r="HP6" s="5"/>
      <c r="HQ6" s="5"/>
      <c r="HR6" s="5"/>
      <c r="IG6" s="1"/>
      <c r="IH6" s="1"/>
      <c r="II6" s="1"/>
      <c r="IJ6" s="1"/>
      <c r="IK6" s="1"/>
      <c r="IL6" s="1"/>
      <c r="IM6" s="1"/>
      <c r="IO6" s="1"/>
      <c r="IQ6" s="5"/>
      <c r="IR6" s="5"/>
      <c r="IS6" s="5"/>
      <c r="IT6" s="5"/>
      <c r="IU6" s="5"/>
      <c r="IV6" s="5"/>
      <c r="JG6" s="2"/>
      <c r="JI6" s="5"/>
      <c r="JL6" s="5"/>
      <c r="JM6" s="5"/>
      <c r="JN6" s="5"/>
      <c r="JU6" s="1"/>
      <c r="JW6" s="1"/>
      <c r="KC6" s="5"/>
      <c r="KG6" s="5"/>
      <c r="KI6" s="4"/>
      <c r="KJ6" s="4"/>
      <c r="KQ6" s="3"/>
      <c r="KR6" s="3"/>
      <c r="KS6" s="3"/>
      <c r="KT6" s="3"/>
      <c r="KU6" s="3"/>
      <c r="KV6" s="3"/>
      <c r="KW6" s="3"/>
      <c r="KX6" s="3"/>
      <c r="KY6" s="3"/>
      <c r="KZ6" s="3"/>
      <c r="LA6" s="3"/>
      <c r="LB6" s="3"/>
      <c r="LC6" s="3"/>
      <c r="LD6" s="3"/>
      <c r="LE6" s="3"/>
      <c r="LF6" s="3"/>
      <c r="LG6" s="3"/>
      <c r="LH6" s="4"/>
      <c r="LJ6" s="1"/>
      <c r="LK6" s="1"/>
      <c r="LL6" s="1"/>
      <c r="LM6" s="3"/>
      <c r="LN6" s="3"/>
      <c r="LO6" s="3"/>
      <c r="LY6" s="3"/>
      <c r="LZ6" s="3"/>
      <c r="MA6" s="3"/>
      <c r="MB6" s="3"/>
      <c r="MC6" s="3"/>
      <c r="MD6" s="3"/>
      <c r="ME6" s="3"/>
      <c r="MF6" s="3"/>
      <c r="MG6" s="3"/>
      <c r="MH6" s="3"/>
      <c r="MI6" s="3"/>
      <c r="MJ6" s="3"/>
      <c r="MR6" s="6"/>
      <c r="MS6" s="6"/>
      <c r="NB6" s="1"/>
      <c r="NC6" s="1"/>
      <c r="NE6" s="1"/>
      <c r="NI6" s="1"/>
      <c r="NR6" s="3"/>
    </row>
    <row r="7" spans="1:394" x14ac:dyDescent="0.25">
      <c r="A7" s="609" t="s">
        <v>146</v>
      </c>
      <c r="B7" s="609" t="s">
        <v>150</v>
      </c>
      <c r="C7" s="609" t="s">
        <v>149</v>
      </c>
      <c r="D7" s="609">
        <v>2015</v>
      </c>
      <c r="E7" s="609" t="s">
        <v>150</v>
      </c>
      <c r="F7" s="609" t="s">
        <v>147</v>
      </c>
      <c r="G7" s="609" t="s">
        <v>148</v>
      </c>
      <c r="H7" s="609">
        <v>28461</v>
      </c>
      <c r="I7" s="609">
        <v>3827</v>
      </c>
      <c r="J7" s="609" t="s">
        <v>147</v>
      </c>
      <c r="K7" s="609" t="s">
        <v>148</v>
      </c>
      <c r="L7" s="609">
        <v>28461</v>
      </c>
      <c r="M7" s="609">
        <v>3827</v>
      </c>
      <c r="N7" s="609" t="s">
        <v>151</v>
      </c>
      <c r="O7" s="609" t="s">
        <v>152</v>
      </c>
      <c r="P7" s="609" t="s">
        <v>153</v>
      </c>
      <c r="Q7" s="609" t="s">
        <v>154</v>
      </c>
      <c r="R7" s="609" t="s">
        <v>151</v>
      </c>
      <c r="S7" s="609" t="s">
        <v>45</v>
      </c>
      <c r="T7" s="609" t="s">
        <v>152</v>
      </c>
      <c r="U7" s="609" t="s">
        <v>153</v>
      </c>
      <c r="V7" s="609" t="s">
        <v>154</v>
      </c>
      <c r="W7" s="609">
        <v>0</v>
      </c>
      <c r="X7" s="609">
        <v>5</v>
      </c>
      <c r="Y7" s="609">
        <v>0</v>
      </c>
      <c r="Z7" s="609">
        <v>0</v>
      </c>
      <c r="AA7" s="610">
        <v>11850</v>
      </c>
      <c r="AB7" s="609">
        <v>1</v>
      </c>
      <c r="AC7" s="609">
        <v>0</v>
      </c>
      <c r="AD7" s="609">
        <v>1</v>
      </c>
      <c r="AE7" s="609">
        <v>16</v>
      </c>
      <c r="AF7" s="609">
        <v>17</v>
      </c>
      <c r="AG7" s="611">
        <v>5.8799999999999998E-2</v>
      </c>
      <c r="AH7" s="612">
        <v>104993</v>
      </c>
      <c r="AI7" s="609" t="s">
        <v>156</v>
      </c>
      <c r="AJ7" s="609">
        <v>1980</v>
      </c>
      <c r="AK7" s="609"/>
      <c r="AL7" s="613">
        <v>13.42</v>
      </c>
      <c r="AM7" s="613">
        <v>13.42</v>
      </c>
      <c r="AN7" s="613">
        <v>21.05</v>
      </c>
      <c r="AO7" s="612">
        <v>0</v>
      </c>
      <c r="AP7" s="612">
        <v>1166757</v>
      </c>
      <c r="AQ7" s="612">
        <f>VLOOKUP($A7,'[1]AIR Export'!$A$2:$CB$82,33,FALSE)</f>
        <v>1166757</v>
      </c>
      <c r="AR7" s="612">
        <v>130576</v>
      </c>
      <c r="AS7" s="612">
        <v>0</v>
      </c>
      <c r="AT7" s="612">
        <v>130576</v>
      </c>
      <c r="AU7" s="612">
        <v>1200</v>
      </c>
      <c r="AV7" s="612">
        <v>0</v>
      </c>
      <c r="AW7" s="612">
        <f>VLOOKUP($A7,'[1]AIR Export'!$A$2:$CB$82,35,FALSE)</f>
        <v>1200</v>
      </c>
      <c r="AX7" s="612">
        <f>VLOOKUP($A7,'[1]AIR Export'!$A$2:$CB$82,36,FALSE)</f>
        <v>0</v>
      </c>
      <c r="AY7" s="612">
        <f>VLOOKUP($A7,'[1]AIR Export'!$A$2:$CB$82,37,FALSE)</f>
        <v>1298533</v>
      </c>
      <c r="AZ7" s="612">
        <v>678186</v>
      </c>
      <c r="BA7" s="612">
        <v>311618</v>
      </c>
      <c r="BB7" s="612">
        <f>VLOOKUP($A7,'[1]AIR Export'!$A$2:$CB$82,40,FALSE)</f>
        <v>989804</v>
      </c>
      <c r="BC7" s="612">
        <v>47659</v>
      </c>
      <c r="BD7" s="612">
        <v>27000</v>
      </c>
      <c r="BE7" s="612">
        <v>4989</v>
      </c>
      <c r="BF7" s="612">
        <v>79648</v>
      </c>
      <c r="BG7" s="612">
        <v>162627</v>
      </c>
      <c r="BH7" s="612">
        <f>VLOOKUP($A7,'[1]AIR Export'!$A$2:$CB$82,46,FALSE)</f>
        <v>1232079</v>
      </c>
      <c r="BI7" s="612"/>
      <c r="BJ7" s="612"/>
      <c r="BK7" s="612">
        <v>0</v>
      </c>
      <c r="BL7" s="612">
        <v>0</v>
      </c>
      <c r="BM7" s="612">
        <v>0</v>
      </c>
      <c r="BN7" s="612">
        <v>0</v>
      </c>
      <c r="BO7" s="612">
        <v>0</v>
      </c>
      <c r="BP7" s="612">
        <v>0</v>
      </c>
      <c r="BQ7" s="610">
        <v>52989</v>
      </c>
      <c r="BR7" s="610">
        <v>36422</v>
      </c>
      <c r="BS7" s="610">
        <v>89411</v>
      </c>
      <c r="BT7" s="610">
        <v>33145</v>
      </c>
      <c r="BU7" s="610">
        <v>12393</v>
      </c>
      <c r="BV7" s="610">
        <v>45538</v>
      </c>
      <c r="BW7" s="610">
        <v>26093</v>
      </c>
      <c r="BX7" s="609"/>
      <c r="BY7" s="610">
        <v>26093</v>
      </c>
      <c r="BZ7" s="610">
        <v>161042</v>
      </c>
      <c r="CA7" s="610"/>
      <c r="CB7" s="610">
        <v>161042</v>
      </c>
      <c r="CC7" s="610">
        <v>5000</v>
      </c>
      <c r="CD7" s="610">
        <v>197357</v>
      </c>
      <c r="CE7" s="609">
        <v>1</v>
      </c>
      <c r="CF7" s="609">
        <v>63</v>
      </c>
      <c r="CG7" s="609">
        <v>64</v>
      </c>
      <c r="CH7" s="610">
        <v>3241</v>
      </c>
      <c r="CI7" s="610">
        <v>2915</v>
      </c>
      <c r="CJ7" s="610">
        <v>6699</v>
      </c>
      <c r="CK7" s="609">
        <v>564</v>
      </c>
      <c r="CL7" s="609">
        <v>0</v>
      </c>
      <c r="CM7" s="609">
        <v>48</v>
      </c>
      <c r="CN7" s="609">
        <v>125</v>
      </c>
      <c r="CO7" s="610">
        <v>195539</v>
      </c>
      <c r="CP7" s="610">
        <v>37262</v>
      </c>
      <c r="CQ7" s="610">
        <v>232801</v>
      </c>
      <c r="CR7" s="609"/>
      <c r="CS7" s="609"/>
      <c r="CT7" s="609"/>
      <c r="CU7" s="610">
        <v>76112</v>
      </c>
      <c r="CV7" s="610">
        <v>10837</v>
      </c>
      <c r="CW7" s="610">
        <v>86949</v>
      </c>
      <c r="CX7" s="610">
        <v>319750</v>
      </c>
      <c r="CY7" s="610">
        <v>1730</v>
      </c>
      <c r="CZ7" s="609"/>
      <c r="DA7" s="610">
        <v>321480</v>
      </c>
      <c r="DB7" s="610">
        <v>14672</v>
      </c>
      <c r="DC7" s="609">
        <v>675</v>
      </c>
      <c r="DD7" s="610">
        <v>15347</v>
      </c>
      <c r="DE7" s="610">
        <v>37765</v>
      </c>
      <c r="DF7" s="610">
        <v>7699</v>
      </c>
      <c r="DG7" s="609">
        <v>0</v>
      </c>
      <c r="DH7" s="610">
        <v>8418</v>
      </c>
      <c r="DI7" s="609"/>
      <c r="DJ7" s="609"/>
      <c r="DK7" s="609"/>
      <c r="DL7" s="610">
        <v>397638</v>
      </c>
      <c r="DM7" s="609"/>
      <c r="DN7" s="609"/>
      <c r="DO7" s="610">
        <v>397638</v>
      </c>
      <c r="DP7" s="609"/>
      <c r="DQ7" s="610">
        <v>50518</v>
      </c>
      <c r="DR7" s="610">
        <v>8942</v>
      </c>
      <c r="DS7" s="610">
        <v>59460</v>
      </c>
      <c r="DT7" s="610">
        <v>259566</v>
      </c>
      <c r="DU7" s="609">
        <v>758</v>
      </c>
      <c r="DV7" s="609">
        <v>2</v>
      </c>
      <c r="DW7" s="609">
        <v>200</v>
      </c>
      <c r="DX7" s="609"/>
      <c r="DY7" s="609"/>
      <c r="DZ7" s="609"/>
      <c r="EA7" s="609">
        <v>960</v>
      </c>
      <c r="EB7" s="610">
        <v>12567</v>
      </c>
      <c r="EC7" s="609">
        <v>26</v>
      </c>
      <c r="ED7" s="610">
        <v>12593</v>
      </c>
      <c r="EE7" s="610">
        <v>4909</v>
      </c>
      <c r="EF7" s="609"/>
      <c r="EG7" s="610">
        <v>4909</v>
      </c>
      <c r="EH7" s="609"/>
      <c r="EI7" s="609"/>
      <c r="EJ7" s="609"/>
      <c r="EK7" s="610">
        <v>17502</v>
      </c>
      <c r="EL7" s="609">
        <v>2</v>
      </c>
      <c r="EM7" s="609">
        <v>7</v>
      </c>
      <c r="EN7" s="609">
        <v>63</v>
      </c>
      <c r="EO7" s="609">
        <v>312</v>
      </c>
      <c r="EP7" s="609"/>
      <c r="EQ7" s="609"/>
      <c r="ER7" s="610">
        <v>58103</v>
      </c>
      <c r="ES7" s="610">
        <v>9824</v>
      </c>
      <c r="ET7" s="610">
        <v>2902</v>
      </c>
      <c r="EU7" s="609">
        <v>11</v>
      </c>
      <c r="EV7" s="609">
        <v>243</v>
      </c>
      <c r="EW7" s="609" t="s">
        <v>155</v>
      </c>
      <c r="EX7" s="609">
        <v>16</v>
      </c>
      <c r="EY7" s="609">
        <v>65</v>
      </c>
      <c r="EZ7" s="610">
        <v>89128</v>
      </c>
      <c r="FA7" s="609"/>
      <c r="FB7" s="610">
        <v>10707</v>
      </c>
      <c r="FC7" s="609" t="s">
        <v>157</v>
      </c>
      <c r="FD7" s="609" t="s">
        <v>147</v>
      </c>
      <c r="FE7" s="609" t="s">
        <v>148</v>
      </c>
      <c r="FF7" s="609">
        <v>28461</v>
      </c>
      <c r="FG7" s="609">
        <v>3827</v>
      </c>
      <c r="FH7" s="609" t="s">
        <v>147</v>
      </c>
      <c r="FI7" s="609" t="s">
        <v>148</v>
      </c>
      <c r="FJ7" s="609">
        <v>28461</v>
      </c>
      <c r="FK7" s="609">
        <v>3827</v>
      </c>
      <c r="FL7" s="609" t="s">
        <v>150</v>
      </c>
      <c r="FM7" s="609">
        <v>9104576237</v>
      </c>
      <c r="FN7" s="609">
        <v>9104576977</v>
      </c>
      <c r="FO7" s="609" t="s">
        <v>158</v>
      </c>
      <c r="FP7" s="609" t="s">
        <v>159</v>
      </c>
      <c r="FQ7" s="610">
        <v>33856</v>
      </c>
      <c r="FR7" s="609">
        <v>17</v>
      </c>
      <c r="FS7" s="609" t="s">
        <v>160</v>
      </c>
      <c r="FT7" s="610">
        <v>11850</v>
      </c>
      <c r="FU7" s="609">
        <v>260</v>
      </c>
      <c r="FV7" s="609"/>
      <c r="FW7" s="609"/>
      <c r="FX7" s="609"/>
      <c r="FY7" s="609" t="s">
        <v>82</v>
      </c>
      <c r="FZ7" s="609"/>
      <c r="GA7" s="609" t="s">
        <v>64</v>
      </c>
      <c r="GB7" s="609"/>
      <c r="GC7" s="609"/>
      <c r="GD7" s="609"/>
      <c r="GE7" s="609"/>
      <c r="GF7" s="609"/>
      <c r="GG7" s="609"/>
      <c r="GH7" s="609"/>
      <c r="GI7" s="609"/>
      <c r="GJ7" s="609">
        <f>VLOOKUP($A7,'[1]AIR Export'!$A$3:$CB$82,25,FALSE)</f>
        <v>117834</v>
      </c>
      <c r="GK7" s="609">
        <v>3</v>
      </c>
      <c r="GL7" s="609" t="s">
        <v>16</v>
      </c>
      <c r="GM7" s="609"/>
      <c r="GN7" s="609"/>
      <c r="GO7" s="609"/>
      <c r="GP7" s="609"/>
      <c r="GQ7" s="609"/>
      <c r="GR7" s="609"/>
      <c r="GS7" s="609"/>
      <c r="GT7" s="609"/>
      <c r="GU7" s="609"/>
      <c r="GV7" s="609">
        <v>0.28000000000000003</v>
      </c>
      <c r="GW7" s="609">
        <v>0.72</v>
      </c>
      <c r="GX7" s="609">
        <v>18.23</v>
      </c>
      <c r="GY7" s="609">
        <v>24.55</v>
      </c>
      <c r="GZ7" s="609">
        <v>16.57</v>
      </c>
      <c r="HA7" s="509"/>
      <c r="HB7" s="509"/>
      <c r="HC7" s="509"/>
      <c r="HD7" s="509"/>
      <c r="HE7" s="509"/>
      <c r="HF7" s="5"/>
      <c r="HG7" s="5"/>
      <c r="HH7" s="5"/>
      <c r="HI7" s="5"/>
      <c r="HJ7" s="5"/>
      <c r="HK7" s="5"/>
      <c r="HL7" s="5"/>
      <c r="HM7" s="5"/>
      <c r="HN7" s="5"/>
      <c r="HO7" s="5"/>
      <c r="HP7" s="5"/>
      <c r="HQ7" s="5"/>
      <c r="HR7" s="5"/>
      <c r="IF7" s="1"/>
      <c r="IG7" s="1"/>
      <c r="IH7" s="1"/>
      <c r="II7" s="1"/>
      <c r="IJ7" s="1"/>
      <c r="IK7" s="1"/>
      <c r="IL7" s="1"/>
      <c r="IM7" s="1"/>
      <c r="IO7" s="1"/>
      <c r="IQ7" s="5"/>
      <c r="IR7" s="5"/>
      <c r="IS7" s="5"/>
      <c r="IT7" s="5"/>
      <c r="IU7" s="5"/>
      <c r="IV7" s="5"/>
      <c r="JG7" s="2"/>
      <c r="JI7" s="5"/>
      <c r="JL7" s="5"/>
      <c r="JM7" s="5"/>
      <c r="JN7" s="5"/>
      <c r="JU7" s="1"/>
      <c r="JW7" s="1"/>
      <c r="KC7" s="5"/>
      <c r="KG7" s="5"/>
      <c r="KI7" s="4"/>
      <c r="KJ7" s="4"/>
      <c r="KQ7" s="3"/>
      <c r="KR7" s="3"/>
      <c r="KS7" s="3"/>
      <c r="KT7" s="3"/>
      <c r="KU7" s="3"/>
      <c r="KV7" s="3"/>
      <c r="KW7" s="3"/>
      <c r="KX7" s="3"/>
      <c r="KY7" s="3"/>
      <c r="KZ7" s="3"/>
      <c r="LA7" s="3"/>
      <c r="LB7" s="3"/>
      <c r="LC7" s="3"/>
      <c r="LD7" s="3"/>
      <c r="LE7" s="3"/>
      <c r="LF7" s="3"/>
      <c r="LG7" s="3"/>
      <c r="LH7" s="4"/>
      <c r="LJ7" s="1"/>
      <c r="LK7" s="1"/>
      <c r="LL7" s="1"/>
      <c r="LM7" s="3"/>
      <c r="LN7" s="3"/>
      <c r="LO7" s="3"/>
      <c r="LY7" s="3"/>
      <c r="LZ7" s="3"/>
      <c r="MA7" s="3"/>
      <c r="MB7" s="3"/>
      <c r="MC7" s="3"/>
      <c r="MD7" s="3"/>
      <c r="ME7" s="3"/>
      <c r="MF7" s="3"/>
      <c r="MG7" s="3"/>
      <c r="MH7" s="3"/>
      <c r="MI7" s="3"/>
      <c r="MJ7" s="3"/>
      <c r="MR7" s="6"/>
      <c r="MS7" s="6"/>
      <c r="MX7" s="1"/>
      <c r="NB7" s="1"/>
      <c r="NC7" s="1"/>
      <c r="NE7" s="1"/>
      <c r="NF7" s="1"/>
      <c r="NI7" s="1"/>
      <c r="NR7" s="3"/>
    </row>
    <row r="8" spans="1:394" x14ac:dyDescent="0.25">
      <c r="A8" s="609" t="s">
        <v>161</v>
      </c>
      <c r="B8" s="609" t="s">
        <v>165</v>
      </c>
      <c r="C8" s="609" t="s">
        <v>164</v>
      </c>
      <c r="D8" s="609">
        <v>2015</v>
      </c>
      <c r="E8" s="609" t="s">
        <v>165</v>
      </c>
      <c r="F8" s="609" t="s">
        <v>162</v>
      </c>
      <c r="G8" s="609" t="s">
        <v>163</v>
      </c>
      <c r="H8" s="609">
        <v>28801</v>
      </c>
      <c r="I8" s="609">
        <v>2834</v>
      </c>
      <c r="J8" s="609" t="s">
        <v>162</v>
      </c>
      <c r="K8" s="609" t="s">
        <v>163</v>
      </c>
      <c r="L8" s="609">
        <v>28801</v>
      </c>
      <c r="M8" s="609">
        <v>2834</v>
      </c>
      <c r="N8" s="609" t="s">
        <v>166</v>
      </c>
      <c r="O8" s="609" t="s">
        <v>167</v>
      </c>
      <c r="P8" s="609"/>
      <c r="Q8" s="609" t="s">
        <v>168</v>
      </c>
      <c r="R8" s="609" t="s">
        <v>169</v>
      </c>
      <c r="S8" s="609">
        <v>-1</v>
      </c>
      <c r="T8" s="609" t="s">
        <v>170</v>
      </c>
      <c r="U8" s="609"/>
      <c r="V8" s="609" t="s">
        <v>171</v>
      </c>
      <c r="W8" s="609">
        <v>1</v>
      </c>
      <c r="X8" s="609">
        <v>12</v>
      </c>
      <c r="Y8" s="609">
        <v>0</v>
      </c>
      <c r="Z8" s="609">
        <v>0</v>
      </c>
      <c r="AA8" s="610">
        <v>32188</v>
      </c>
      <c r="AB8" s="609">
        <v>12</v>
      </c>
      <c r="AC8" s="609">
        <v>0</v>
      </c>
      <c r="AD8" s="609">
        <v>12</v>
      </c>
      <c r="AE8" s="609">
        <v>46</v>
      </c>
      <c r="AF8" s="609">
        <v>58</v>
      </c>
      <c r="AG8" s="611">
        <v>0.2069</v>
      </c>
      <c r="AH8" s="612">
        <v>99500</v>
      </c>
      <c r="AI8" s="609" t="s">
        <v>173</v>
      </c>
      <c r="AJ8" s="609">
        <v>2015</v>
      </c>
      <c r="AK8" s="612">
        <v>40417</v>
      </c>
      <c r="AL8" s="613">
        <v>12.6</v>
      </c>
      <c r="AM8" s="613">
        <v>14.38</v>
      </c>
      <c r="AN8" s="613">
        <v>17.940000000000001</v>
      </c>
      <c r="AO8" s="612">
        <v>0</v>
      </c>
      <c r="AP8" s="612">
        <v>4742829</v>
      </c>
      <c r="AQ8" s="612">
        <f>VLOOKUP($A8,'[1]AIR Export'!$A$2:$CB$82,33,FALSE)</f>
        <v>4742829</v>
      </c>
      <c r="AR8" s="612">
        <v>218847</v>
      </c>
      <c r="AS8" s="612">
        <v>0</v>
      </c>
      <c r="AT8" s="612">
        <v>218847</v>
      </c>
      <c r="AU8" s="612">
        <v>25788</v>
      </c>
      <c r="AV8" s="612">
        <v>0</v>
      </c>
      <c r="AW8" s="612">
        <f>VLOOKUP($A8,'[1]AIR Export'!$A$2:$CB$82,35,FALSE)</f>
        <v>25788</v>
      </c>
      <c r="AX8" s="612">
        <f>VLOOKUP($A8,'[1]AIR Export'!$A$2:$CB$82,36,FALSE)</f>
        <v>234580</v>
      </c>
      <c r="AY8" s="612">
        <f>VLOOKUP($A8,'[1]AIR Export'!$A$2:$CB$82,37,FALSE)</f>
        <v>5222044</v>
      </c>
      <c r="AZ8" s="612">
        <v>2441263</v>
      </c>
      <c r="BA8" s="612">
        <v>1528659</v>
      </c>
      <c r="BB8" s="612">
        <f>VLOOKUP($A8,'[1]AIR Export'!$A$2:$CB$82,40,FALSE)</f>
        <v>3969922</v>
      </c>
      <c r="BC8" s="612">
        <v>600569</v>
      </c>
      <c r="BD8" s="612">
        <v>73432</v>
      </c>
      <c r="BE8" s="612">
        <v>0</v>
      </c>
      <c r="BF8" s="612">
        <v>674001</v>
      </c>
      <c r="BG8" s="612">
        <v>614863</v>
      </c>
      <c r="BH8" s="612">
        <f>VLOOKUP($A8,'[1]AIR Export'!$A$2:$CB$82,46,FALSE)</f>
        <v>5258786</v>
      </c>
      <c r="BI8" s="612"/>
      <c r="BJ8" s="612"/>
      <c r="BK8" s="612">
        <v>0</v>
      </c>
      <c r="BL8" s="612">
        <v>0</v>
      </c>
      <c r="BM8" s="612">
        <v>0</v>
      </c>
      <c r="BN8" s="612">
        <v>0</v>
      </c>
      <c r="BO8" s="612">
        <v>0</v>
      </c>
      <c r="BP8" s="612">
        <v>0</v>
      </c>
      <c r="BQ8" s="610">
        <v>141698</v>
      </c>
      <c r="BR8" s="610">
        <v>135185</v>
      </c>
      <c r="BS8" s="610">
        <v>276883</v>
      </c>
      <c r="BT8" s="610">
        <v>386391</v>
      </c>
      <c r="BU8" s="610">
        <v>50288</v>
      </c>
      <c r="BV8" s="610">
        <v>436679</v>
      </c>
      <c r="BW8" s="610">
        <v>16637</v>
      </c>
      <c r="BX8" s="610">
        <v>6057</v>
      </c>
      <c r="BY8" s="610">
        <v>22694</v>
      </c>
      <c r="BZ8" s="610">
        <v>736256</v>
      </c>
      <c r="CA8" s="610"/>
      <c r="CB8" s="610">
        <v>736256</v>
      </c>
      <c r="CC8" s="610">
        <v>10800</v>
      </c>
      <c r="CD8" s="610">
        <v>221078</v>
      </c>
      <c r="CE8" s="609">
        <v>6</v>
      </c>
      <c r="CF8" s="609">
        <v>63</v>
      </c>
      <c r="CG8" s="609">
        <v>69</v>
      </c>
      <c r="CH8" s="610">
        <v>39747</v>
      </c>
      <c r="CI8" s="610">
        <v>16559</v>
      </c>
      <c r="CJ8" s="610">
        <v>16280</v>
      </c>
      <c r="CK8" s="609">
        <v>909</v>
      </c>
      <c r="CL8" s="609">
        <v>58</v>
      </c>
      <c r="CM8" s="609">
        <v>173</v>
      </c>
      <c r="CN8" s="609">
        <v>620</v>
      </c>
      <c r="CO8" s="610">
        <v>370987</v>
      </c>
      <c r="CP8" s="610">
        <v>170894</v>
      </c>
      <c r="CQ8" s="610">
        <v>541881</v>
      </c>
      <c r="CR8" s="610">
        <v>30334</v>
      </c>
      <c r="CS8" s="610">
        <v>11025</v>
      </c>
      <c r="CT8" s="610">
        <v>41359</v>
      </c>
      <c r="CU8" s="610">
        <v>392323</v>
      </c>
      <c r="CV8" s="610">
        <v>89692</v>
      </c>
      <c r="CW8" s="610">
        <v>482015</v>
      </c>
      <c r="CX8" s="610">
        <v>1065255</v>
      </c>
      <c r="CY8" s="609">
        <v>3</v>
      </c>
      <c r="CZ8" s="609"/>
      <c r="DA8" s="610">
        <v>1065258</v>
      </c>
      <c r="DB8" s="610">
        <v>163568</v>
      </c>
      <c r="DC8" s="610">
        <v>52607</v>
      </c>
      <c r="DD8" s="610">
        <v>216175</v>
      </c>
      <c r="DE8" s="610">
        <v>155535</v>
      </c>
      <c r="DF8" s="610">
        <v>82641</v>
      </c>
      <c r="DG8" s="610">
        <v>6967</v>
      </c>
      <c r="DH8" s="610">
        <v>143120</v>
      </c>
      <c r="DI8" s="609"/>
      <c r="DJ8" s="609"/>
      <c r="DK8" s="610">
        <v>447453</v>
      </c>
      <c r="DL8" s="610">
        <v>1128341</v>
      </c>
      <c r="DM8" s="609"/>
      <c r="DN8" s="610">
        <v>27200</v>
      </c>
      <c r="DO8" s="610">
        <v>1602994</v>
      </c>
      <c r="DP8" s="610">
        <v>1937</v>
      </c>
      <c r="DQ8" s="610">
        <v>124702</v>
      </c>
      <c r="DR8" s="610">
        <v>23108</v>
      </c>
      <c r="DS8" s="610">
        <v>147810</v>
      </c>
      <c r="DT8" s="610">
        <v>1923593</v>
      </c>
      <c r="DU8" s="609">
        <v>466</v>
      </c>
      <c r="DV8" s="609">
        <v>15</v>
      </c>
      <c r="DW8" s="610">
        <v>2067</v>
      </c>
      <c r="DX8" s="610">
        <v>2954</v>
      </c>
      <c r="DY8" s="609">
        <v>22</v>
      </c>
      <c r="DZ8" s="609"/>
      <c r="EA8" s="610">
        <v>5524</v>
      </c>
      <c r="EB8" s="610">
        <v>19771</v>
      </c>
      <c r="EC8" s="610">
        <v>1303</v>
      </c>
      <c r="ED8" s="610">
        <v>21074</v>
      </c>
      <c r="EE8" s="610">
        <v>58683</v>
      </c>
      <c r="EF8" s="610">
        <v>29185</v>
      </c>
      <c r="EG8" s="610">
        <v>87868</v>
      </c>
      <c r="EH8" s="609">
        <v>219</v>
      </c>
      <c r="EI8" s="609"/>
      <c r="EJ8" s="609">
        <v>219</v>
      </c>
      <c r="EK8" s="610">
        <v>109161</v>
      </c>
      <c r="EL8" s="609">
        <v>2</v>
      </c>
      <c r="EM8" s="609">
        <v>36</v>
      </c>
      <c r="EN8" s="609">
        <v>95</v>
      </c>
      <c r="EO8" s="609">
        <v>212</v>
      </c>
      <c r="EP8" s="610">
        <v>1165</v>
      </c>
      <c r="EQ8" s="610">
        <v>15717</v>
      </c>
      <c r="ER8" s="610">
        <v>105800</v>
      </c>
      <c r="ES8" s="610">
        <v>18776</v>
      </c>
      <c r="ET8" s="610">
        <v>3129</v>
      </c>
      <c r="EU8" s="610">
        <v>51997</v>
      </c>
      <c r="EV8" s="610">
        <v>52298</v>
      </c>
      <c r="EW8" s="609" t="s">
        <v>172</v>
      </c>
      <c r="EX8" s="609">
        <v>82</v>
      </c>
      <c r="EY8" s="609">
        <v>162</v>
      </c>
      <c r="EZ8" s="610">
        <v>140540</v>
      </c>
      <c r="FA8" s="610">
        <v>345482</v>
      </c>
      <c r="FB8" s="610">
        <v>11155</v>
      </c>
      <c r="FC8" s="609" t="s">
        <v>174</v>
      </c>
      <c r="FD8" s="609" t="s">
        <v>162</v>
      </c>
      <c r="FE8" s="609" t="s">
        <v>163</v>
      </c>
      <c r="FF8" s="609">
        <v>28801</v>
      </c>
      <c r="FG8" s="609">
        <v>2834</v>
      </c>
      <c r="FH8" s="609" t="s">
        <v>162</v>
      </c>
      <c r="FI8" s="609" t="s">
        <v>163</v>
      </c>
      <c r="FJ8" s="609">
        <v>28801</v>
      </c>
      <c r="FK8" s="609">
        <v>2834</v>
      </c>
      <c r="FL8" s="609" t="s">
        <v>165</v>
      </c>
      <c r="FM8" s="609">
        <v>8282504700</v>
      </c>
      <c r="FN8" s="609"/>
      <c r="FO8" s="609" t="s">
        <v>166</v>
      </c>
      <c r="FP8" s="609" t="s">
        <v>168</v>
      </c>
      <c r="FQ8" s="610">
        <v>118803</v>
      </c>
      <c r="FR8" s="609">
        <v>58</v>
      </c>
      <c r="FS8" s="609" t="s">
        <v>175</v>
      </c>
      <c r="FT8" s="610">
        <v>32188</v>
      </c>
      <c r="FU8" s="609">
        <v>676</v>
      </c>
      <c r="FV8" s="609"/>
      <c r="FW8" s="609"/>
      <c r="FX8" s="609"/>
      <c r="FY8" s="609" t="s">
        <v>32</v>
      </c>
      <c r="FZ8" s="609"/>
      <c r="GA8" s="609" t="s">
        <v>33</v>
      </c>
      <c r="GB8" s="609"/>
      <c r="GC8" s="609"/>
      <c r="GD8" s="609"/>
      <c r="GE8" s="609"/>
      <c r="GF8" s="609"/>
      <c r="GG8" s="609"/>
      <c r="GH8" s="609"/>
      <c r="GI8" s="609"/>
      <c r="GJ8" s="609">
        <f>VLOOKUP($A8,'[1]AIR Export'!$A$3:$CB$82,25,FALSE)</f>
        <v>251275</v>
      </c>
      <c r="GK8" s="609">
        <v>3</v>
      </c>
      <c r="GL8" s="609" t="s">
        <v>16</v>
      </c>
      <c r="GM8" s="609"/>
      <c r="GN8" s="609"/>
      <c r="GO8" s="609"/>
      <c r="GP8" s="609"/>
      <c r="GQ8" s="609"/>
      <c r="GR8" s="609"/>
      <c r="GS8" s="609"/>
      <c r="GT8" s="609"/>
      <c r="GU8" s="609"/>
      <c r="GV8" s="609">
        <v>0.8</v>
      </c>
      <c r="GW8" s="609">
        <v>0.19</v>
      </c>
      <c r="GX8" s="609">
        <v>19.760000000000002</v>
      </c>
      <c r="GY8" s="609">
        <v>17.5</v>
      </c>
      <c r="GZ8" s="609">
        <v>43.81</v>
      </c>
      <c r="HA8" s="509"/>
      <c r="HB8" s="509"/>
      <c r="HC8" s="509"/>
      <c r="HD8" s="509"/>
      <c r="HE8" s="509"/>
      <c r="HF8" s="5"/>
      <c r="HG8" s="5"/>
      <c r="HH8" s="5"/>
      <c r="HI8" s="5"/>
      <c r="HJ8" s="5"/>
      <c r="HK8" s="5"/>
      <c r="HL8" s="5"/>
      <c r="HM8" s="5"/>
      <c r="HN8" s="5"/>
      <c r="HO8" s="5"/>
      <c r="HP8" s="5"/>
      <c r="HQ8" s="5"/>
      <c r="HR8" s="5"/>
      <c r="IF8" s="1"/>
      <c r="IG8" s="1"/>
      <c r="IH8" s="1"/>
      <c r="II8" s="1"/>
      <c r="IJ8" s="1"/>
      <c r="IK8" s="1"/>
      <c r="IL8" s="1"/>
      <c r="IM8" s="1"/>
      <c r="IO8" s="1"/>
      <c r="IQ8" s="5"/>
      <c r="IR8" s="5"/>
      <c r="IS8" s="5"/>
      <c r="IT8" s="5"/>
      <c r="IU8" s="5"/>
      <c r="IV8" s="5"/>
      <c r="JG8" s="2"/>
      <c r="JI8" s="5"/>
      <c r="JL8" s="5"/>
      <c r="JM8" s="5"/>
      <c r="JN8" s="5"/>
      <c r="JU8" s="1"/>
      <c r="JW8" s="1"/>
      <c r="KA8" s="1"/>
      <c r="KC8" s="5"/>
      <c r="KG8" s="5"/>
      <c r="KI8" s="4"/>
      <c r="KJ8" s="4"/>
      <c r="KQ8" s="3"/>
      <c r="KR8" s="3"/>
      <c r="KS8" s="3"/>
      <c r="KT8" s="3"/>
      <c r="KU8" s="3"/>
      <c r="KV8" s="3"/>
      <c r="KW8" s="3"/>
      <c r="KX8" s="3"/>
      <c r="KY8" s="3"/>
      <c r="KZ8" s="3"/>
      <c r="LA8" s="3"/>
      <c r="LB8" s="3"/>
      <c r="LC8" s="3"/>
      <c r="LD8" s="3"/>
      <c r="LE8" s="3"/>
      <c r="LF8" s="3"/>
      <c r="LG8" s="3"/>
      <c r="LH8" s="4"/>
      <c r="LJ8" s="1"/>
      <c r="LK8" s="1"/>
      <c r="LL8" s="1"/>
      <c r="LM8" s="3"/>
      <c r="LN8" s="3"/>
      <c r="LO8" s="3"/>
      <c r="LY8" s="3"/>
      <c r="LZ8" s="3"/>
      <c r="MA8" s="3"/>
      <c r="MB8" s="3"/>
      <c r="MC8" s="3"/>
      <c r="MD8" s="3"/>
      <c r="ME8" s="3"/>
      <c r="MF8" s="3"/>
      <c r="MG8" s="3"/>
      <c r="MH8" s="3"/>
      <c r="MI8" s="3"/>
      <c r="MJ8" s="3"/>
      <c r="MR8" s="6"/>
      <c r="MS8" s="6"/>
      <c r="MX8" s="1"/>
      <c r="NB8" s="1"/>
      <c r="NC8" s="1"/>
      <c r="NE8" s="1"/>
      <c r="NH8" s="1"/>
      <c r="NI8" s="1"/>
      <c r="NR8" s="3"/>
    </row>
    <row r="9" spans="1:394" x14ac:dyDescent="0.25">
      <c r="A9" s="609" t="s">
        <v>176</v>
      </c>
      <c r="B9" s="609" t="s">
        <v>180</v>
      </c>
      <c r="C9" s="609" t="s">
        <v>179</v>
      </c>
      <c r="D9" s="609">
        <v>2015</v>
      </c>
      <c r="E9" s="609" t="s">
        <v>180</v>
      </c>
      <c r="F9" s="609" t="s">
        <v>177</v>
      </c>
      <c r="G9" s="609" t="s">
        <v>178</v>
      </c>
      <c r="H9" s="609">
        <v>28655</v>
      </c>
      <c r="I9" s="609">
        <v>3535</v>
      </c>
      <c r="J9" s="609" t="s">
        <v>177</v>
      </c>
      <c r="K9" s="609" t="s">
        <v>178</v>
      </c>
      <c r="L9" s="609">
        <v>28655</v>
      </c>
      <c r="M9" s="609"/>
      <c r="N9" s="609" t="s">
        <v>181</v>
      </c>
      <c r="O9" s="609" t="s">
        <v>182</v>
      </c>
      <c r="P9" s="609" t="s">
        <v>183</v>
      </c>
      <c r="Q9" s="609" t="s">
        <v>184</v>
      </c>
      <c r="R9" s="609" t="s">
        <v>181</v>
      </c>
      <c r="S9" s="609" t="s">
        <v>45</v>
      </c>
      <c r="T9" s="609" t="s">
        <v>182</v>
      </c>
      <c r="U9" s="609" t="s">
        <v>183</v>
      </c>
      <c r="V9" s="609" t="s">
        <v>184</v>
      </c>
      <c r="W9" s="609">
        <v>1</v>
      </c>
      <c r="X9" s="609">
        <v>2</v>
      </c>
      <c r="Y9" s="609">
        <v>0</v>
      </c>
      <c r="Z9" s="609">
        <v>1</v>
      </c>
      <c r="AA9" s="610">
        <v>7332</v>
      </c>
      <c r="AB9" s="609">
        <v>2</v>
      </c>
      <c r="AC9" s="609">
        <v>2</v>
      </c>
      <c r="AD9" s="609">
        <v>4</v>
      </c>
      <c r="AE9" s="609">
        <v>17.05</v>
      </c>
      <c r="AF9" s="609">
        <v>21.05</v>
      </c>
      <c r="AG9" s="611">
        <v>9.5000000000000001E-2</v>
      </c>
      <c r="AH9" s="612">
        <v>66300</v>
      </c>
      <c r="AI9" s="609" t="s">
        <v>186</v>
      </c>
      <c r="AJ9" s="609">
        <v>2007</v>
      </c>
      <c r="AK9" s="612">
        <v>34301</v>
      </c>
      <c r="AL9" s="613">
        <v>10.119999999999999</v>
      </c>
      <c r="AM9" s="613">
        <v>11.72</v>
      </c>
      <c r="AN9" s="613">
        <v>12.93</v>
      </c>
      <c r="AO9" s="612">
        <v>255415</v>
      </c>
      <c r="AP9" s="612">
        <v>780060</v>
      </c>
      <c r="AQ9" s="612">
        <f>VLOOKUP($A9,'[1]AIR Export'!$A$2:$CB$82,33,FALSE)</f>
        <v>1035475</v>
      </c>
      <c r="AR9" s="612">
        <v>137794</v>
      </c>
      <c r="AS9" s="612">
        <v>0</v>
      </c>
      <c r="AT9" s="612">
        <v>137794</v>
      </c>
      <c r="AU9" s="612">
        <v>0</v>
      </c>
      <c r="AV9" s="612">
        <v>9354</v>
      </c>
      <c r="AW9" s="612">
        <f>VLOOKUP($A9,'[1]AIR Export'!$A$2:$CB$82,35,FALSE)</f>
        <v>9354</v>
      </c>
      <c r="AX9" s="612">
        <f>VLOOKUP($A9,'[1]AIR Export'!$A$2:$CB$82,36,FALSE)</f>
        <v>38618</v>
      </c>
      <c r="AY9" s="612">
        <f>VLOOKUP($A9,'[1]AIR Export'!$A$2:$CB$82,37,FALSE)</f>
        <v>1221241</v>
      </c>
      <c r="AZ9" s="612">
        <v>668785</v>
      </c>
      <c r="BA9" s="612">
        <v>253574</v>
      </c>
      <c r="BB9" s="612">
        <f>VLOOKUP($A9,'[1]AIR Export'!$A$2:$CB$82,40,FALSE)</f>
        <v>922359</v>
      </c>
      <c r="BC9" s="612">
        <v>71538</v>
      </c>
      <c r="BD9" s="612">
        <v>11000</v>
      </c>
      <c r="BE9" s="612">
        <v>3995</v>
      </c>
      <c r="BF9" s="612">
        <v>86533</v>
      </c>
      <c r="BG9" s="612">
        <v>202741</v>
      </c>
      <c r="BH9" s="612">
        <f>VLOOKUP($A9,'[1]AIR Export'!$A$2:$CB$82,46,FALSE)</f>
        <v>1211633</v>
      </c>
      <c r="BI9" s="612"/>
      <c r="BJ9" s="612"/>
      <c r="BK9" s="612">
        <v>39900</v>
      </c>
      <c r="BL9" s="612">
        <v>0</v>
      </c>
      <c r="BM9" s="612">
        <v>0</v>
      </c>
      <c r="BN9" s="612">
        <v>0</v>
      </c>
      <c r="BO9" s="612">
        <v>39900</v>
      </c>
      <c r="BP9" s="612">
        <v>39900</v>
      </c>
      <c r="BQ9" s="610">
        <v>32466</v>
      </c>
      <c r="BR9" s="610">
        <v>34481</v>
      </c>
      <c r="BS9" s="610">
        <v>66947</v>
      </c>
      <c r="BT9" s="610">
        <v>27090</v>
      </c>
      <c r="BU9" s="610">
        <v>13493</v>
      </c>
      <c r="BV9" s="610">
        <v>40583</v>
      </c>
      <c r="BW9" s="610">
        <v>6026</v>
      </c>
      <c r="BX9" s="610">
        <v>1811</v>
      </c>
      <c r="BY9" s="610">
        <v>7837</v>
      </c>
      <c r="BZ9" s="610">
        <v>115367</v>
      </c>
      <c r="CA9" s="610"/>
      <c r="CB9" s="610">
        <v>115367</v>
      </c>
      <c r="CC9" s="610">
        <v>1599</v>
      </c>
      <c r="CD9" s="610">
        <v>210260</v>
      </c>
      <c r="CE9" s="609">
        <v>0</v>
      </c>
      <c r="CF9" s="609">
        <v>63</v>
      </c>
      <c r="CG9" s="609">
        <v>63</v>
      </c>
      <c r="CH9" s="610">
        <v>3574</v>
      </c>
      <c r="CI9" s="610">
        <v>3657</v>
      </c>
      <c r="CJ9" s="610">
        <v>1411</v>
      </c>
      <c r="CK9" s="609">
        <v>784</v>
      </c>
      <c r="CL9" s="609">
        <v>0</v>
      </c>
      <c r="CM9" s="609">
        <v>84</v>
      </c>
      <c r="CN9" s="609">
        <v>134</v>
      </c>
      <c r="CO9" s="610">
        <v>62558</v>
      </c>
      <c r="CP9" s="610">
        <v>31466</v>
      </c>
      <c r="CQ9" s="610">
        <v>94024</v>
      </c>
      <c r="CR9" s="610">
        <v>10509</v>
      </c>
      <c r="CS9" s="610">
        <v>2824</v>
      </c>
      <c r="CT9" s="610">
        <v>13333</v>
      </c>
      <c r="CU9" s="610">
        <v>50008</v>
      </c>
      <c r="CV9" s="610">
        <v>11461</v>
      </c>
      <c r="CW9" s="610">
        <v>61469</v>
      </c>
      <c r="CX9" s="610">
        <v>168826</v>
      </c>
      <c r="CY9" s="609">
        <v>223</v>
      </c>
      <c r="CZ9" s="609"/>
      <c r="DA9" s="610">
        <v>169049</v>
      </c>
      <c r="DB9" s="610">
        <v>5481</v>
      </c>
      <c r="DC9" s="610">
        <v>1419</v>
      </c>
      <c r="DD9" s="610">
        <v>6900</v>
      </c>
      <c r="DE9" s="610">
        <v>2317</v>
      </c>
      <c r="DF9" s="610">
        <v>9210</v>
      </c>
      <c r="DG9" s="609"/>
      <c r="DH9" s="610">
        <v>11013</v>
      </c>
      <c r="DI9" s="609"/>
      <c r="DJ9" s="609"/>
      <c r="DK9" s="610">
        <v>131229</v>
      </c>
      <c r="DL9" s="610">
        <v>56274</v>
      </c>
      <c r="DM9" s="609"/>
      <c r="DN9" s="609"/>
      <c r="DO9" s="610">
        <v>187503</v>
      </c>
      <c r="DP9" s="609"/>
      <c r="DQ9" s="610">
        <v>45308</v>
      </c>
      <c r="DR9" s="610">
        <v>17164</v>
      </c>
      <c r="DS9" s="610">
        <v>62472</v>
      </c>
      <c r="DT9" s="610">
        <v>120763</v>
      </c>
      <c r="DU9" s="609">
        <v>162</v>
      </c>
      <c r="DV9" s="609">
        <v>47</v>
      </c>
      <c r="DW9" s="609">
        <v>760</v>
      </c>
      <c r="DX9" s="609">
        <v>100</v>
      </c>
      <c r="DY9" s="609">
        <v>93</v>
      </c>
      <c r="DZ9" s="609">
        <v>31</v>
      </c>
      <c r="EA9" s="610">
        <v>1193</v>
      </c>
      <c r="EB9" s="610">
        <v>2245</v>
      </c>
      <c r="EC9" s="610">
        <v>1525</v>
      </c>
      <c r="ED9" s="610">
        <v>3770</v>
      </c>
      <c r="EE9" s="610">
        <v>15859</v>
      </c>
      <c r="EF9" s="610">
        <v>2934</v>
      </c>
      <c r="EG9" s="610">
        <v>18793</v>
      </c>
      <c r="EH9" s="610">
        <v>1387</v>
      </c>
      <c r="EI9" s="610">
        <v>1635</v>
      </c>
      <c r="EJ9" s="610">
        <v>3022</v>
      </c>
      <c r="EK9" s="610">
        <v>25585</v>
      </c>
      <c r="EL9" s="609">
        <v>6</v>
      </c>
      <c r="EM9" s="609">
        <v>110</v>
      </c>
      <c r="EN9" s="609">
        <v>35</v>
      </c>
      <c r="EO9" s="609">
        <v>399</v>
      </c>
      <c r="EP9" s="609">
        <v>101</v>
      </c>
      <c r="EQ9" s="609">
        <v>932</v>
      </c>
      <c r="ER9" s="610">
        <v>25168</v>
      </c>
      <c r="ES9" s="610">
        <v>7800</v>
      </c>
      <c r="ET9" s="610">
        <v>1248</v>
      </c>
      <c r="EU9" s="609">
        <v>107</v>
      </c>
      <c r="EV9" s="609">
        <v>517</v>
      </c>
      <c r="EW9" s="609" t="s">
        <v>185</v>
      </c>
      <c r="EX9" s="609">
        <v>35</v>
      </c>
      <c r="EY9" s="609">
        <v>37</v>
      </c>
      <c r="EZ9" s="610">
        <v>29680</v>
      </c>
      <c r="FA9" s="610">
        <v>143742</v>
      </c>
      <c r="FB9" s="609"/>
      <c r="FC9" s="609" t="s">
        <v>179</v>
      </c>
      <c r="FD9" s="609" t="s">
        <v>177</v>
      </c>
      <c r="FE9" s="609" t="s">
        <v>178</v>
      </c>
      <c r="FF9" s="609">
        <v>28655</v>
      </c>
      <c r="FG9" s="609">
        <v>3535</v>
      </c>
      <c r="FH9" s="609" t="s">
        <v>177</v>
      </c>
      <c r="FI9" s="609" t="s">
        <v>178</v>
      </c>
      <c r="FJ9" s="609">
        <v>28655</v>
      </c>
      <c r="FK9" s="609">
        <v>3535</v>
      </c>
      <c r="FL9" s="609" t="s">
        <v>180</v>
      </c>
      <c r="FM9" s="609">
        <v>8287649260</v>
      </c>
      <c r="FN9" s="609">
        <v>8284331914</v>
      </c>
      <c r="FO9" s="609" t="s">
        <v>181</v>
      </c>
      <c r="FP9" s="609" t="s">
        <v>184</v>
      </c>
      <c r="FQ9" s="610">
        <v>26200</v>
      </c>
      <c r="FR9" s="609">
        <v>21.05</v>
      </c>
      <c r="FS9" s="609" t="s">
        <v>187</v>
      </c>
      <c r="FT9" s="610">
        <v>7332</v>
      </c>
      <c r="FU9" s="609">
        <v>156</v>
      </c>
      <c r="FV9" s="609"/>
      <c r="FW9" s="609"/>
      <c r="FX9" s="609"/>
      <c r="FY9" s="609" t="s">
        <v>32</v>
      </c>
      <c r="FZ9" s="609"/>
      <c r="GA9" s="609" t="s">
        <v>33</v>
      </c>
      <c r="GB9" s="609"/>
      <c r="GC9" s="609"/>
      <c r="GD9" s="609"/>
      <c r="GE9" s="609"/>
      <c r="GF9" s="609"/>
      <c r="GG9" s="609"/>
      <c r="GH9" s="609"/>
      <c r="GI9" s="609"/>
      <c r="GJ9" s="609">
        <f>VLOOKUP($A9,'[1]AIR Export'!$A$3:$CB$82,25,FALSE)</f>
        <v>89197</v>
      </c>
      <c r="GK9" s="609">
        <v>2</v>
      </c>
      <c r="GL9" s="609" t="s">
        <v>16</v>
      </c>
      <c r="GM9" s="609"/>
      <c r="GN9" s="609"/>
      <c r="GO9" s="609"/>
      <c r="GP9" s="609"/>
      <c r="GQ9" s="609"/>
      <c r="GR9" s="609"/>
      <c r="GS9" s="609"/>
      <c r="GT9" s="609"/>
      <c r="GU9" s="609"/>
      <c r="GV9" s="609">
        <v>0.73</v>
      </c>
      <c r="GW9" s="609">
        <v>0.15</v>
      </c>
      <c r="GX9" s="609">
        <v>21.45</v>
      </c>
      <c r="GY9" s="609">
        <v>21.85</v>
      </c>
      <c r="GZ9" s="609">
        <v>18.04</v>
      </c>
      <c r="HA9" s="509"/>
      <c r="HB9" s="509"/>
      <c r="HC9" s="509"/>
      <c r="HD9" s="509"/>
      <c r="HE9" s="509"/>
      <c r="HF9" s="5"/>
      <c r="HG9" s="5"/>
      <c r="HH9" s="5"/>
      <c r="HI9" s="5"/>
      <c r="HJ9" s="5"/>
      <c r="HK9" s="5"/>
      <c r="HL9" s="5"/>
      <c r="HM9" s="5"/>
      <c r="HN9" s="5"/>
      <c r="HO9" s="5"/>
      <c r="HP9" s="5"/>
      <c r="HQ9" s="5"/>
      <c r="HR9" s="5"/>
      <c r="IF9" s="1"/>
      <c r="IG9" s="1"/>
      <c r="IH9" s="1"/>
      <c r="II9" s="1"/>
      <c r="IJ9" s="1"/>
      <c r="IK9" s="1"/>
      <c r="IL9" s="1"/>
      <c r="IM9" s="1"/>
      <c r="IO9" s="1"/>
      <c r="IQ9" s="5"/>
      <c r="IR9" s="5"/>
      <c r="IS9" s="5"/>
      <c r="IT9" s="5"/>
      <c r="IU9" s="5"/>
      <c r="IV9" s="5"/>
      <c r="JG9" s="2"/>
      <c r="JI9" s="5"/>
      <c r="JL9" s="5"/>
      <c r="JM9" s="5"/>
      <c r="JN9" s="5"/>
      <c r="JR9" s="1"/>
      <c r="JS9" s="1"/>
      <c r="JU9" s="1"/>
      <c r="JW9" s="1"/>
      <c r="KA9" s="1"/>
      <c r="KC9" s="5"/>
      <c r="KG9" s="5"/>
      <c r="KI9" s="4"/>
      <c r="KJ9" s="4"/>
      <c r="KQ9" s="3"/>
      <c r="KR9" s="3"/>
      <c r="KS9" s="3"/>
      <c r="KT9" s="3"/>
      <c r="KU9" s="3"/>
      <c r="KV9" s="3"/>
      <c r="KW9" s="3"/>
      <c r="KX9" s="3"/>
      <c r="KY9" s="3"/>
      <c r="KZ9" s="3"/>
      <c r="LA9" s="3"/>
      <c r="LB9" s="3"/>
      <c r="LC9" s="3"/>
      <c r="LD9" s="3"/>
      <c r="LE9" s="3"/>
      <c r="LF9" s="3"/>
      <c r="LG9" s="3"/>
      <c r="LH9" s="4"/>
      <c r="LJ9" s="1"/>
      <c r="LK9" s="1"/>
      <c r="LL9" s="1"/>
      <c r="LM9" s="3"/>
      <c r="LN9" s="3"/>
      <c r="LO9" s="3"/>
      <c r="LY9" s="3"/>
      <c r="LZ9" s="3"/>
      <c r="MA9" s="3"/>
      <c r="MB9" s="3"/>
      <c r="MC9" s="3"/>
      <c r="MD9" s="3"/>
      <c r="ME9" s="3"/>
      <c r="MF9" s="3"/>
      <c r="MG9" s="3"/>
      <c r="MH9" s="3"/>
      <c r="MI9" s="3"/>
      <c r="MJ9" s="3"/>
      <c r="MR9" s="6"/>
      <c r="MS9" s="6"/>
      <c r="NB9" s="1"/>
      <c r="NC9" s="1"/>
      <c r="NE9" s="1"/>
      <c r="NG9" s="1"/>
      <c r="NH9" s="1"/>
      <c r="NI9" s="1"/>
      <c r="NK9" s="1"/>
      <c r="NL9" s="1"/>
      <c r="NR9" s="3"/>
    </row>
    <row r="10" spans="1:394" x14ac:dyDescent="0.25">
      <c r="A10" s="609" t="s">
        <v>188</v>
      </c>
      <c r="B10" s="609" t="s">
        <v>192</v>
      </c>
      <c r="C10" s="609" t="s">
        <v>191</v>
      </c>
      <c r="D10" s="609">
        <v>2015</v>
      </c>
      <c r="E10" s="609" t="s">
        <v>192</v>
      </c>
      <c r="F10" s="609" t="s">
        <v>189</v>
      </c>
      <c r="G10" s="609" t="s">
        <v>190</v>
      </c>
      <c r="H10" s="609">
        <v>28025</v>
      </c>
      <c r="I10" s="609">
        <v>4793</v>
      </c>
      <c r="J10" s="609" t="s">
        <v>189</v>
      </c>
      <c r="K10" s="609" t="s">
        <v>190</v>
      </c>
      <c r="L10" s="609">
        <v>28025</v>
      </c>
      <c r="M10" s="609">
        <v>4793</v>
      </c>
      <c r="N10" s="609" t="s">
        <v>193</v>
      </c>
      <c r="O10" s="609" t="s">
        <v>194</v>
      </c>
      <c r="P10" s="609" t="s">
        <v>195</v>
      </c>
      <c r="Q10" s="609" t="s">
        <v>196</v>
      </c>
      <c r="R10" s="609" t="s">
        <v>193</v>
      </c>
      <c r="S10" s="609" t="s">
        <v>128</v>
      </c>
      <c r="T10" s="609" t="s">
        <v>194</v>
      </c>
      <c r="U10" s="609" t="s">
        <v>195</v>
      </c>
      <c r="V10" s="609" t="s">
        <v>196</v>
      </c>
      <c r="W10" s="609">
        <v>1</v>
      </c>
      <c r="X10" s="609">
        <v>3</v>
      </c>
      <c r="Y10" s="609">
        <v>0</v>
      </c>
      <c r="Z10" s="609">
        <v>1</v>
      </c>
      <c r="AA10" s="610">
        <v>9108</v>
      </c>
      <c r="AB10" s="609">
        <v>8</v>
      </c>
      <c r="AC10" s="609">
        <v>0</v>
      </c>
      <c r="AD10" s="609">
        <v>8</v>
      </c>
      <c r="AE10" s="609">
        <v>33.799999999999997</v>
      </c>
      <c r="AF10" s="609">
        <v>41.8</v>
      </c>
      <c r="AG10" s="611">
        <v>0.19139999999999999</v>
      </c>
      <c r="AH10" s="612">
        <v>78642</v>
      </c>
      <c r="AI10" s="609" t="s">
        <v>198</v>
      </c>
      <c r="AJ10" s="609">
        <v>2014</v>
      </c>
      <c r="AK10" s="612">
        <v>42119</v>
      </c>
      <c r="AL10" s="613">
        <v>14.39</v>
      </c>
      <c r="AM10" s="613">
        <v>14.39</v>
      </c>
      <c r="AN10" s="613">
        <v>14.39</v>
      </c>
      <c r="AO10" s="612">
        <v>0</v>
      </c>
      <c r="AP10" s="612">
        <v>3087612</v>
      </c>
      <c r="AQ10" s="612">
        <f>VLOOKUP($A10,'[1]AIR Export'!$A$2:$CB$82,33,FALSE)</f>
        <v>3087612</v>
      </c>
      <c r="AR10" s="612">
        <v>172521</v>
      </c>
      <c r="AS10" s="612">
        <v>0</v>
      </c>
      <c r="AT10" s="612">
        <v>172521</v>
      </c>
      <c r="AU10" s="612">
        <v>0</v>
      </c>
      <c r="AV10" s="612">
        <v>0</v>
      </c>
      <c r="AW10" s="612">
        <f>VLOOKUP($A10,'[1]AIR Export'!$A$2:$CB$82,35,FALSE)</f>
        <v>0</v>
      </c>
      <c r="AX10" s="612">
        <f>VLOOKUP($A10,'[1]AIR Export'!$A$2:$CB$82,36,FALSE)</f>
        <v>201000</v>
      </c>
      <c r="AY10" s="612">
        <f>VLOOKUP($A10,'[1]AIR Export'!$A$2:$CB$82,37,FALSE)</f>
        <v>3461133</v>
      </c>
      <c r="AZ10" s="612">
        <v>1349589</v>
      </c>
      <c r="BA10" s="612">
        <v>457943</v>
      </c>
      <c r="BB10" s="612">
        <f>VLOOKUP($A10,'[1]AIR Export'!$A$2:$CB$82,40,FALSE)</f>
        <v>1807532</v>
      </c>
      <c r="BC10" s="612">
        <v>273319</v>
      </c>
      <c r="BD10" s="612">
        <v>54682</v>
      </c>
      <c r="BE10" s="612">
        <v>36545</v>
      </c>
      <c r="BF10" s="612">
        <v>364546</v>
      </c>
      <c r="BG10" s="612">
        <v>134139</v>
      </c>
      <c r="BH10" s="612">
        <f>VLOOKUP($A10,'[1]AIR Export'!$A$2:$CB$82,46,FALSE)</f>
        <v>2306217</v>
      </c>
      <c r="BI10" s="612"/>
      <c r="BJ10" s="612"/>
      <c r="BK10" s="612">
        <v>0</v>
      </c>
      <c r="BL10" s="612">
        <v>0</v>
      </c>
      <c r="BM10" s="612">
        <v>0</v>
      </c>
      <c r="BN10" s="612">
        <v>0</v>
      </c>
      <c r="BO10" s="612">
        <v>0</v>
      </c>
      <c r="BP10" s="612">
        <v>0</v>
      </c>
      <c r="BQ10" s="610">
        <v>57891</v>
      </c>
      <c r="BR10" s="610">
        <v>43812</v>
      </c>
      <c r="BS10" s="610">
        <v>101703</v>
      </c>
      <c r="BT10" s="610">
        <v>46712</v>
      </c>
      <c r="BU10" s="610">
        <v>23899</v>
      </c>
      <c r="BV10" s="610">
        <v>70611</v>
      </c>
      <c r="BW10" s="610">
        <v>8320</v>
      </c>
      <c r="BX10" s="609"/>
      <c r="BY10" s="610">
        <v>8320</v>
      </c>
      <c r="BZ10" s="610">
        <v>180634</v>
      </c>
      <c r="CA10" s="610"/>
      <c r="CB10" s="610">
        <v>180634</v>
      </c>
      <c r="CC10" s="609">
        <v>0</v>
      </c>
      <c r="CD10" s="610">
        <v>198534</v>
      </c>
      <c r="CE10" s="609">
        <v>0</v>
      </c>
      <c r="CF10" s="609">
        <v>63</v>
      </c>
      <c r="CG10" s="609">
        <v>63</v>
      </c>
      <c r="CH10" s="610">
        <v>5677</v>
      </c>
      <c r="CI10" s="610">
        <v>6658</v>
      </c>
      <c r="CJ10" s="610">
        <v>5550</v>
      </c>
      <c r="CK10" s="609">
        <v>564</v>
      </c>
      <c r="CL10" s="609">
        <v>59</v>
      </c>
      <c r="CM10" s="609">
        <v>50</v>
      </c>
      <c r="CN10" s="609">
        <v>295</v>
      </c>
      <c r="CO10" s="610">
        <v>209224</v>
      </c>
      <c r="CP10" s="610">
        <v>57935</v>
      </c>
      <c r="CQ10" s="610">
        <v>267159</v>
      </c>
      <c r="CR10" s="609"/>
      <c r="CS10" s="609"/>
      <c r="CT10" s="609"/>
      <c r="CU10" s="610">
        <v>257774</v>
      </c>
      <c r="CV10" s="610">
        <v>64196</v>
      </c>
      <c r="CW10" s="610">
        <v>321970</v>
      </c>
      <c r="CX10" s="610">
        <v>589129</v>
      </c>
      <c r="CY10" s="609"/>
      <c r="CZ10" s="609"/>
      <c r="DA10" s="610">
        <v>589129</v>
      </c>
      <c r="DB10" s="610">
        <v>25436</v>
      </c>
      <c r="DC10" s="610">
        <v>9025</v>
      </c>
      <c r="DD10" s="610">
        <v>34461</v>
      </c>
      <c r="DE10" s="610">
        <v>44989</v>
      </c>
      <c r="DF10" s="610">
        <v>9777</v>
      </c>
      <c r="DG10" s="609">
        <v>794</v>
      </c>
      <c r="DH10" s="610">
        <v>19659</v>
      </c>
      <c r="DI10" s="609"/>
      <c r="DJ10" s="609"/>
      <c r="DK10" s="610">
        <v>264324</v>
      </c>
      <c r="DL10" s="610">
        <v>404719</v>
      </c>
      <c r="DM10" s="609">
        <v>0</v>
      </c>
      <c r="DN10" s="609">
        <v>0</v>
      </c>
      <c r="DO10" s="610">
        <v>669043</v>
      </c>
      <c r="DP10" s="609"/>
      <c r="DQ10" s="610">
        <v>49440</v>
      </c>
      <c r="DR10" s="610">
        <v>12718</v>
      </c>
      <c r="DS10" s="610">
        <v>62158</v>
      </c>
      <c r="DT10" s="610">
        <v>374183</v>
      </c>
      <c r="DU10" s="610">
        <v>1007</v>
      </c>
      <c r="DV10" s="609">
        <v>57</v>
      </c>
      <c r="DW10" s="610">
        <v>1453</v>
      </c>
      <c r="DX10" s="609">
        <v>31</v>
      </c>
      <c r="DY10" s="609">
        <v>155</v>
      </c>
      <c r="DZ10" s="609">
        <v>5</v>
      </c>
      <c r="EA10" s="610">
        <v>2708</v>
      </c>
      <c r="EB10" s="610">
        <v>6872</v>
      </c>
      <c r="EC10" s="609">
        <v>557</v>
      </c>
      <c r="ED10" s="610">
        <v>7429</v>
      </c>
      <c r="EE10" s="610">
        <v>28196</v>
      </c>
      <c r="EF10" s="610">
        <v>2450</v>
      </c>
      <c r="EG10" s="610">
        <v>30646</v>
      </c>
      <c r="EH10" s="610">
        <v>1792</v>
      </c>
      <c r="EI10" s="609">
        <v>108</v>
      </c>
      <c r="EJ10" s="610">
        <v>1900</v>
      </c>
      <c r="EK10" s="610">
        <v>39975</v>
      </c>
      <c r="EL10" s="609">
        <v>13</v>
      </c>
      <c r="EM10" s="609">
        <v>66</v>
      </c>
      <c r="EN10" s="609">
        <v>263</v>
      </c>
      <c r="EO10" s="610">
        <v>3471</v>
      </c>
      <c r="EP10" s="609">
        <v>674</v>
      </c>
      <c r="EQ10" s="610">
        <v>4495</v>
      </c>
      <c r="ER10" s="610">
        <v>62355</v>
      </c>
      <c r="ES10" s="610">
        <v>22916</v>
      </c>
      <c r="ET10" s="610">
        <v>4394</v>
      </c>
      <c r="EU10" s="610">
        <v>1318</v>
      </c>
      <c r="EV10" s="609">
        <v>416</v>
      </c>
      <c r="EW10" s="609" t="s">
        <v>197</v>
      </c>
      <c r="EX10" s="609">
        <v>54</v>
      </c>
      <c r="EY10" s="609">
        <v>62</v>
      </c>
      <c r="EZ10" s="610">
        <v>72893</v>
      </c>
      <c r="FA10" s="609"/>
      <c r="FB10" s="609"/>
      <c r="FC10" s="609" t="s">
        <v>191</v>
      </c>
      <c r="FD10" s="609" t="s">
        <v>189</v>
      </c>
      <c r="FE10" s="609" t="s">
        <v>190</v>
      </c>
      <c r="FF10" s="609">
        <v>28025</v>
      </c>
      <c r="FG10" s="609">
        <v>4793</v>
      </c>
      <c r="FH10" s="609" t="s">
        <v>189</v>
      </c>
      <c r="FI10" s="609" t="s">
        <v>190</v>
      </c>
      <c r="FJ10" s="609">
        <v>28025</v>
      </c>
      <c r="FK10" s="609">
        <v>4793</v>
      </c>
      <c r="FL10" s="609" t="s">
        <v>192</v>
      </c>
      <c r="FM10" s="609">
        <v>7049202050</v>
      </c>
      <c r="FN10" s="609">
        <v>7047843822</v>
      </c>
      <c r="FO10" s="609" t="s">
        <v>199</v>
      </c>
      <c r="FP10" s="609" t="s">
        <v>200</v>
      </c>
      <c r="FQ10" s="610">
        <v>55060</v>
      </c>
      <c r="FR10" s="609">
        <v>41.8</v>
      </c>
      <c r="FS10" s="609" t="s">
        <v>201</v>
      </c>
      <c r="FT10" s="610">
        <v>9108</v>
      </c>
      <c r="FU10" s="609">
        <v>208</v>
      </c>
      <c r="FV10" s="609"/>
      <c r="FW10" s="609"/>
      <c r="FX10" s="609"/>
      <c r="FY10" s="609" t="s">
        <v>32</v>
      </c>
      <c r="FZ10" s="609"/>
      <c r="GA10" s="609" t="s">
        <v>33</v>
      </c>
      <c r="GB10" s="609"/>
      <c r="GC10" s="609"/>
      <c r="GD10" s="609"/>
      <c r="GE10" s="609"/>
      <c r="GF10" s="609"/>
      <c r="GG10" s="609"/>
      <c r="GH10" s="609"/>
      <c r="GI10" s="609"/>
      <c r="GJ10" s="609">
        <f>VLOOKUP($A10,'[1]AIR Export'!$A$3:$CB$82,25,FALSE)</f>
        <v>191060</v>
      </c>
      <c r="GK10" s="609">
        <v>3</v>
      </c>
      <c r="GL10" s="609" t="s">
        <v>16</v>
      </c>
      <c r="GM10" s="609"/>
      <c r="GN10" s="609"/>
      <c r="GO10" s="609"/>
      <c r="GP10" s="609"/>
      <c r="GQ10" s="609"/>
      <c r="GR10" s="609"/>
      <c r="GS10" s="609"/>
      <c r="GT10" s="609"/>
      <c r="GU10" s="609"/>
      <c r="GV10" s="609">
        <v>0.77</v>
      </c>
      <c r="GW10" s="609">
        <v>0.19</v>
      </c>
      <c r="GX10" s="609">
        <v>14.76</v>
      </c>
      <c r="GY10" s="609">
        <v>20.65</v>
      </c>
      <c r="GZ10" s="609">
        <v>6.98</v>
      </c>
      <c r="HA10" s="509"/>
      <c r="HB10" s="509"/>
      <c r="HC10" s="509"/>
      <c r="HD10" s="509"/>
      <c r="HE10" s="509"/>
      <c r="HF10" s="5"/>
      <c r="HG10" s="5"/>
      <c r="HH10" s="5"/>
      <c r="HI10" s="5"/>
      <c r="HJ10" s="5"/>
      <c r="HK10" s="5"/>
      <c r="HL10" s="5"/>
      <c r="HM10" s="5"/>
      <c r="HN10" s="5"/>
      <c r="HO10" s="5"/>
      <c r="HP10" s="5"/>
      <c r="HQ10" s="5"/>
      <c r="HR10" s="5"/>
      <c r="IF10" s="1"/>
      <c r="IG10" s="1"/>
      <c r="IH10" s="1"/>
      <c r="II10" s="1"/>
      <c r="IJ10" s="1"/>
      <c r="IK10" s="1"/>
      <c r="IL10" s="1"/>
      <c r="IM10" s="1"/>
      <c r="IO10" s="1"/>
      <c r="IQ10" s="5"/>
      <c r="IR10" s="5"/>
      <c r="IS10" s="5"/>
      <c r="IT10" s="5"/>
      <c r="IU10" s="5"/>
      <c r="IV10" s="5"/>
      <c r="JG10" s="2"/>
      <c r="JI10" s="5"/>
      <c r="JL10" s="5"/>
      <c r="JM10" s="5"/>
      <c r="JN10" s="5"/>
      <c r="JU10" s="1"/>
      <c r="JW10" s="1"/>
      <c r="KC10" s="5"/>
      <c r="KG10" s="5"/>
      <c r="KI10" s="4"/>
      <c r="KJ10" s="4"/>
      <c r="KQ10" s="3"/>
      <c r="KR10" s="3"/>
      <c r="KS10" s="3"/>
      <c r="KT10" s="3"/>
      <c r="KU10" s="3"/>
      <c r="KV10" s="3"/>
      <c r="KW10" s="3"/>
      <c r="KX10" s="3"/>
      <c r="KY10" s="3"/>
      <c r="KZ10" s="3"/>
      <c r="LA10" s="3"/>
      <c r="LB10" s="3"/>
      <c r="LC10" s="3"/>
      <c r="LD10" s="3"/>
      <c r="LE10" s="3"/>
      <c r="LF10" s="3"/>
      <c r="LG10" s="3"/>
      <c r="LH10" s="4"/>
      <c r="LJ10" s="1"/>
      <c r="LK10" s="1"/>
      <c r="LL10" s="1"/>
      <c r="LM10" s="3"/>
      <c r="LN10" s="3"/>
      <c r="LO10" s="3"/>
      <c r="LY10" s="3"/>
      <c r="LZ10" s="3"/>
      <c r="MA10" s="3"/>
      <c r="MB10" s="3"/>
      <c r="MC10" s="3"/>
      <c r="MD10" s="3"/>
      <c r="ME10" s="3"/>
      <c r="MF10" s="3"/>
      <c r="MG10" s="3"/>
      <c r="MH10" s="3"/>
      <c r="MI10" s="3"/>
      <c r="MJ10" s="3"/>
      <c r="MR10" s="6"/>
      <c r="MS10" s="6"/>
      <c r="MX10" s="1"/>
      <c r="NB10" s="1"/>
      <c r="NC10" s="1"/>
      <c r="NE10" s="1"/>
      <c r="NF10" s="1"/>
      <c r="NI10" s="1"/>
      <c r="NR10" s="3"/>
    </row>
    <row r="11" spans="1:394" x14ac:dyDescent="0.25">
      <c r="A11" s="609" t="s">
        <v>202</v>
      </c>
      <c r="B11" s="609" t="s">
        <v>206</v>
      </c>
      <c r="C11" s="609" t="s">
        <v>205</v>
      </c>
      <c r="D11" s="609">
        <v>2015</v>
      </c>
      <c r="E11" s="609" t="s">
        <v>206</v>
      </c>
      <c r="F11" s="609" t="s">
        <v>203</v>
      </c>
      <c r="G11" s="609" t="s">
        <v>204</v>
      </c>
      <c r="H11" s="609">
        <v>28645</v>
      </c>
      <c r="I11" s="609">
        <v>4454</v>
      </c>
      <c r="J11" s="609" t="s">
        <v>203</v>
      </c>
      <c r="K11" s="609" t="s">
        <v>204</v>
      </c>
      <c r="L11" s="609">
        <v>28645</v>
      </c>
      <c r="M11" s="609">
        <v>4454</v>
      </c>
      <c r="N11" s="609" t="s">
        <v>207</v>
      </c>
      <c r="O11" s="609" t="s">
        <v>208</v>
      </c>
      <c r="P11" s="609"/>
      <c r="Q11" s="609" t="s">
        <v>209</v>
      </c>
      <c r="R11" s="609" t="s">
        <v>210</v>
      </c>
      <c r="S11" s="609" t="s">
        <v>211</v>
      </c>
      <c r="T11" s="609" t="s">
        <v>212</v>
      </c>
      <c r="U11" s="609"/>
      <c r="V11" s="609" t="s">
        <v>213</v>
      </c>
      <c r="W11" s="609">
        <v>1</v>
      </c>
      <c r="X11" s="609">
        <v>2</v>
      </c>
      <c r="Y11" s="609">
        <v>0</v>
      </c>
      <c r="Z11" s="609">
        <v>0</v>
      </c>
      <c r="AA11" s="610">
        <v>7228</v>
      </c>
      <c r="AB11" s="609">
        <v>4</v>
      </c>
      <c r="AC11" s="609">
        <v>1</v>
      </c>
      <c r="AD11" s="609">
        <v>5</v>
      </c>
      <c r="AE11" s="609">
        <v>14</v>
      </c>
      <c r="AF11" s="609">
        <v>19</v>
      </c>
      <c r="AG11" s="611">
        <v>0.21049999999999999</v>
      </c>
      <c r="AH11" s="612">
        <v>57409</v>
      </c>
      <c r="AI11" s="609" t="s">
        <v>215</v>
      </c>
      <c r="AJ11" s="609">
        <v>2009</v>
      </c>
      <c r="AK11" s="612">
        <v>34236</v>
      </c>
      <c r="AL11" s="609"/>
      <c r="AM11" s="613">
        <v>11.05</v>
      </c>
      <c r="AN11" s="613">
        <v>11.05</v>
      </c>
      <c r="AO11" s="612">
        <v>0</v>
      </c>
      <c r="AP11" s="612">
        <v>899121</v>
      </c>
      <c r="AQ11" s="612">
        <f>VLOOKUP($A11,'[1]AIR Export'!$A$2:$CB$82,33,FALSE)</f>
        <v>899121</v>
      </c>
      <c r="AR11" s="612">
        <v>131453</v>
      </c>
      <c r="AS11" s="612">
        <v>0</v>
      </c>
      <c r="AT11" s="612">
        <v>131453</v>
      </c>
      <c r="AU11" s="612">
        <v>4605</v>
      </c>
      <c r="AV11" s="612">
        <v>0</v>
      </c>
      <c r="AW11" s="612">
        <f>VLOOKUP($A11,'[1]AIR Export'!$A$2:$CB$82,35,FALSE)</f>
        <v>4605</v>
      </c>
      <c r="AX11" s="612">
        <f>VLOOKUP($A11,'[1]AIR Export'!$A$2:$CB$82,36,FALSE)</f>
        <v>32997</v>
      </c>
      <c r="AY11" s="612">
        <f>VLOOKUP($A11,'[1]AIR Export'!$A$2:$CB$82,37,FALSE)</f>
        <v>1068176</v>
      </c>
      <c r="AZ11" s="612">
        <v>658964</v>
      </c>
      <c r="BA11" s="612">
        <v>210706</v>
      </c>
      <c r="BB11" s="612">
        <f>VLOOKUP($A11,'[1]AIR Export'!$A$2:$CB$82,40,FALSE)</f>
        <v>869670</v>
      </c>
      <c r="BC11" s="612">
        <v>89208</v>
      </c>
      <c r="BD11" s="612">
        <v>29093</v>
      </c>
      <c r="BE11" s="612">
        <v>17680</v>
      </c>
      <c r="BF11" s="612">
        <v>135981</v>
      </c>
      <c r="BG11" s="612">
        <v>62527</v>
      </c>
      <c r="BH11" s="612">
        <f>VLOOKUP($A11,'[1]AIR Export'!$A$2:$CB$82,46,FALSE)</f>
        <v>1068178</v>
      </c>
      <c r="BI11" s="612"/>
      <c r="BJ11" s="612"/>
      <c r="BK11" s="612">
        <v>0</v>
      </c>
      <c r="BL11" s="612">
        <v>0</v>
      </c>
      <c r="BM11" s="612">
        <v>0</v>
      </c>
      <c r="BN11" s="612">
        <v>0</v>
      </c>
      <c r="BO11" s="612">
        <v>0</v>
      </c>
      <c r="BP11" s="612">
        <v>88000</v>
      </c>
      <c r="BQ11" s="610">
        <v>43048</v>
      </c>
      <c r="BR11" s="610">
        <v>42923</v>
      </c>
      <c r="BS11" s="610">
        <v>85971</v>
      </c>
      <c r="BT11" s="610">
        <v>23912</v>
      </c>
      <c r="BU11" s="610">
        <v>11186</v>
      </c>
      <c r="BV11" s="610">
        <v>35098</v>
      </c>
      <c r="BW11" s="610">
        <v>5978</v>
      </c>
      <c r="BX11" s="609">
        <v>0</v>
      </c>
      <c r="BY11" s="610">
        <v>5978</v>
      </c>
      <c r="BZ11" s="610">
        <v>127047</v>
      </c>
      <c r="CA11" s="610"/>
      <c r="CB11" s="610">
        <v>127047</v>
      </c>
      <c r="CC11" s="609">
        <v>898</v>
      </c>
      <c r="CD11" s="610">
        <v>216788</v>
      </c>
      <c r="CE11" s="609">
        <v>4</v>
      </c>
      <c r="CF11" s="609">
        <v>63</v>
      </c>
      <c r="CG11" s="609">
        <v>67</v>
      </c>
      <c r="CH11" s="610">
        <v>6496</v>
      </c>
      <c r="CI11" s="610">
        <v>14673</v>
      </c>
      <c r="CJ11" s="610">
        <v>10191</v>
      </c>
      <c r="CK11" s="609">
        <v>906</v>
      </c>
      <c r="CL11" s="609">
        <v>20</v>
      </c>
      <c r="CM11" s="609">
        <v>5</v>
      </c>
      <c r="CN11" s="609">
        <v>209</v>
      </c>
      <c r="CO11" s="610">
        <v>75367</v>
      </c>
      <c r="CP11" s="610">
        <v>25649</v>
      </c>
      <c r="CQ11" s="610">
        <v>101016</v>
      </c>
      <c r="CR11" s="610">
        <v>12268</v>
      </c>
      <c r="CS11" s="609">
        <v>24</v>
      </c>
      <c r="CT11" s="610">
        <v>12292</v>
      </c>
      <c r="CU11" s="610">
        <v>57205</v>
      </c>
      <c r="CV11" s="610">
        <v>12287</v>
      </c>
      <c r="CW11" s="610">
        <v>69492</v>
      </c>
      <c r="CX11" s="610">
        <v>182800</v>
      </c>
      <c r="CY11" s="610">
        <v>4708</v>
      </c>
      <c r="CZ11" s="609"/>
      <c r="DA11" s="610">
        <v>187508</v>
      </c>
      <c r="DB11" s="610">
        <v>10529</v>
      </c>
      <c r="DC11" s="610">
        <v>7552</v>
      </c>
      <c r="DD11" s="610">
        <v>18081</v>
      </c>
      <c r="DE11" s="610">
        <v>67877</v>
      </c>
      <c r="DF11" s="610">
        <v>15355</v>
      </c>
      <c r="DG11" s="609">
        <v>117</v>
      </c>
      <c r="DH11" s="610">
        <v>23223</v>
      </c>
      <c r="DI11" s="609"/>
      <c r="DJ11" s="609"/>
      <c r="DK11" s="610">
        <v>163823</v>
      </c>
      <c r="DL11" s="610">
        <v>101099</v>
      </c>
      <c r="DM11" s="609"/>
      <c r="DN11" s="610">
        <v>22810</v>
      </c>
      <c r="DO11" s="610">
        <v>287732</v>
      </c>
      <c r="DP11" s="609"/>
      <c r="DQ11" s="610">
        <v>30051</v>
      </c>
      <c r="DR11" s="610">
        <v>7860</v>
      </c>
      <c r="DS11" s="610">
        <v>37911</v>
      </c>
      <c r="DT11" s="610">
        <v>206366</v>
      </c>
      <c r="DU11" s="609">
        <v>56</v>
      </c>
      <c r="DV11" s="609">
        <v>20</v>
      </c>
      <c r="DW11" s="609">
        <v>300</v>
      </c>
      <c r="DX11" s="609">
        <v>0</v>
      </c>
      <c r="DY11" s="609">
        <v>11</v>
      </c>
      <c r="DZ11" s="609">
        <v>0</v>
      </c>
      <c r="EA11" s="609">
        <v>387</v>
      </c>
      <c r="EB11" s="609">
        <v>350</v>
      </c>
      <c r="EC11" s="609">
        <v>109</v>
      </c>
      <c r="ED11" s="609">
        <v>459</v>
      </c>
      <c r="EE11" s="610">
        <v>7687</v>
      </c>
      <c r="EF11" s="609">
        <v>0</v>
      </c>
      <c r="EG11" s="610">
        <v>7687</v>
      </c>
      <c r="EH11" s="609">
        <v>120</v>
      </c>
      <c r="EI11" s="609">
        <v>0</v>
      </c>
      <c r="EJ11" s="609">
        <v>120</v>
      </c>
      <c r="EK11" s="610">
        <v>8266</v>
      </c>
      <c r="EL11" s="609">
        <v>0</v>
      </c>
      <c r="EM11" s="609">
        <v>0</v>
      </c>
      <c r="EN11" s="609">
        <v>45</v>
      </c>
      <c r="EO11" s="609">
        <v>257</v>
      </c>
      <c r="EP11" s="610">
        <v>1106</v>
      </c>
      <c r="EQ11" s="610">
        <v>19006</v>
      </c>
      <c r="ER11" s="610">
        <v>53820</v>
      </c>
      <c r="ES11" s="610">
        <v>17316</v>
      </c>
      <c r="ET11" s="609">
        <v>780</v>
      </c>
      <c r="EU11" s="610">
        <v>9524</v>
      </c>
      <c r="EV11" s="610">
        <v>9231</v>
      </c>
      <c r="EW11" s="609" t="s">
        <v>214</v>
      </c>
      <c r="EX11" s="609">
        <v>36</v>
      </c>
      <c r="EY11" s="609">
        <v>39</v>
      </c>
      <c r="EZ11" s="610">
        <v>50586</v>
      </c>
      <c r="FA11" s="609"/>
      <c r="FB11" s="609"/>
      <c r="FC11" s="609" t="s">
        <v>205</v>
      </c>
      <c r="FD11" s="609" t="s">
        <v>203</v>
      </c>
      <c r="FE11" s="609" t="s">
        <v>204</v>
      </c>
      <c r="FF11" s="609">
        <v>28645</v>
      </c>
      <c r="FG11" s="609">
        <v>4454</v>
      </c>
      <c r="FH11" s="609" t="s">
        <v>203</v>
      </c>
      <c r="FI11" s="609" t="s">
        <v>204</v>
      </c>
      <c r="FJ11" s="609">
        <v>28645</v>
      </c>
      <c r="FK11" s="609">
        <v>4454</v>
      </c>
      <c r="FL11" s="609" t="s">
        <v>206</v>
      </c>
      <c r="FM11" s="609">
        <v>8287571270</v>
      </c>
      <c r="FN11" s="609"/>
      <c r="FO11" s="609" t="s">
        <v>207</v>
      </c>
      <c r="FP11" s="609" t="s">
        <v>209</v>
      </c>
      <c r="FQ11" s="610">
        <v>58314</v>
      </c>
      <c r="FR11" s="609">
        <v>19</v>
      </c>
      <c r="FS11" s="609">
        <v>58</v>
      </c>
      <c r="FT11" s="610">
        <v>7228</v>
      </c>
      <c r="FU11" s="609">
        <v>156</v>
      </c>
      <c r="FV11" s="609"/>
      <c r="FW11" s="609"/>
      <c r="FX11" s="609"/>
      <c r="FY11" s="609" t="s">
        <v>32</v>
      </c>
      <c r="FZ11" s="609"/>
      <c r="GA11" s="609" t="s">
        <v>33</v>
      </c>
      <c r="GB11" s="609"/>
      <c r="GC11" s="609"/>
      <c r="GD11" s="609"/>
      <c r="GE11" s="609"/>
      <c r="GF11" s="609"/>
      <c r="GG11" s="609"/>
      <c r="GH11" s="609"/>
      <c r="GI11" s="609"/>
      <c r="GJ11" s="609">
        <f>VLOOKUP($A11,'[1]AIR Export'!$A$3:$CB$82,25,FALSE)</f>
        <v>82445</v>
      </c>
      <c r="GK11" s="609">
        <v>2</v>
      </c>
      <c r="GL11" s="609" t="s">
        <v>16</v>
      </c>
      <c r="GM11" s="609"/>
      <c r="GN11" s="609"/>
      <c r="GO11" s="609"/>
      <c r="GP11" s="609"/>
      <c r="GQ11" s="609"/>
      <c r="GR11" s="609"/>
      <c r="GS11" s="609"/>
      <c r="GT11" s="609"/>
      <c r="GU11" s="609"/>
      <c r="GV11" s="609">
        <v>0.93</v>
      </c>
      <c r="GW11" s="609">
        <v>0.06</v>
      </c>
      <c r="GX11" s="609">
        <v>21.36</v>
      </c>
      <c r="GY11" s="609">
        <v>25.62</v>
      </c>
      <c r="GZ11" s="609">
        <v>6.04</v>
      </c>
      <c r="HA11" s="509"/>
      <c r="HB11" s="509"/>
      <c r="HC11" s="509"/>
      <c r="HD11" s="509"/>
      <c r="HE11" s="509"/>
      <c r="HF11" s="5"/>
      <c r="HG11" s="5"/>
      <c r="HH11" s="5"/>
      <c r="HI11" s="5"/>
      <c r="HJ11" s="5"/>
      <c r="HK11" s="5"/>
      <c r="HL11" s="5"/>
      <c r="HM11" s="5"/>
      <c r="HN11" s="5"/>
      <c r="HO11" s="5"/>
      <c r="HP11" s="5"/>
      <c r="HQ11" s="5"/>
      <c r="HR11" s="5"/>
      <c r="IF11" s="1"/>
      <c r="IG11" s="1"/>
      <c r="IH11" s="1"/>
      <c r="II11" s="1"/>
      <c r="IJ11" s="1"/>
      <c r="IK11" s="1"/>
      <c r="IL11" s="1"/>
      <c r="IM11" s="1"/>
      <c r="IO11" s="1"/>
      <c r="IQ11" s="5"/>
      <c r="IR11" s="5"/>
      <c r="IS11" s="5"/>
      <c r="IT11" s="5"/>
      <c r="IU11" s="5"/>
      <c r="IV11" s="5"/>
      <c r="JG11" s="2"/>
      <c r="JI11" s="5"/>
      <c r="JL11" s="5"/>
      <c r="JM11" s="5"/>
      <c r="JN11" s="5"/>
      <c r="JU11" s="1"/>
      <c r="JW11" s="1"/>
      <c r="KA11" s="1"/>
      <c r="KC11" s="5"/>
      <c r="KG11" s="5"/>
      <c r="KI11" s="4"/>
      <c r="KJ11" s="4"/>
      <c r="KQ11" s="3"/>
      <c r="KR11" s="3"/>
      <c r="KS11" s="3"/>
      <c r="KT11" s="3"/>
      <c r="KU11" s="3"/>
      <c r="KV11" s="3"/>
      <c r="KW11" s="3"/>
      <c r="KX11" s="3"/>
      <c r="KY11" s="3"/>
      <c r="KZ11" s="3"/>
      <c r="LA11" s="3"/>
      <c r="LB11" s="3"/>
      <c r="LC11" s="3"/>
      <c r="LD11" s="3"/>
      <c r="LE11" s="3"/>
      <c r="LF11" s="3"/>
      <c r="LG11" s="3"/>
      <c r="LH11" s="4"/>
      <c r="LJ11" s="1"/>
      <c r="LK11" s="1"/>
      <c r="LL11" s="1"/>
      <c r="LM11" s="3"/>
      <c r="LN11" s="3"/>
      <c r="LO11" s="3"/>
      <c r="LY11" s="3"/>
      <c r="LZ11" s="3"/>
      <c r="MA11" s="3"/>
      <c r="MB11" s="3"/>
      <c r="MC11" s="3"/>
      <c r="MD11" s="3"/>
      <c r="ME11" s="3"/>
      <c r="MF11" s="3"/>
      <c r="MG11" s="3"/>
      <c r="MH11" s="3"/>
      <c r="MI11" s="3"/>
      <c r="MJ11" s="3"/>
      <c r="MR11" s="6"/>
      <c r="MS11" s="6"/>
      <c r="MX11" s="1"/>
      <c r="NB11" s="1"/>
      <c r="NC11" s="1"/>
      <c r="ND11" s="1"/>
      <c r="NE11" s="1"/>
      <c r="NH11" s="1"/>
      <c r="NI11" s="1"/>
      <c r="NL11" s="1"/>
      <c r="NR11" s="3"/>
    </row>
    <row r="12" spans="1:394" x14ac:dyDescent="0.25">
      <c r="A12" s="609" t="s">
        <v>216</v>
      </c>
      <c r="B12" s="609" t="s">
        <v>220</v>
      </c>
      <c r="C12" s="609" t="s">
        <v>219</v>
      </c>
      <c r="D12" s="609">
        <v>2015</v>
      </c>
      <c r="E12" s="609" t="s">
        <v>220</v>
      </c>
      <c r="F12" s="609" t="s">
        <v>217</v>
      </c>
      <c r="G12" s="609" t="s">
        <v>218</v>
      </c>
      <c r="H12" s="609">
        <v>27379</v>
      </c>
      <c r="I12" s="609"/>
      <c r="J12" s="609" t="s">
        <v>217</v>
      </c>
      <c r="K12" s="609" t="s">
        <v>218</v>
      </c>
      <c r="L12" s="609">
        <v>27379</v>
      </c>
      <c r="M12" s="609"/>
      <c r="N12" s="609" t="s">
        <v>221</v>
      </c>
      <c r="O12" s="609" t="s">
        <v>222</v>
      </c>
      <c r="P12" s="609" t="s">
        <v>223</v>
      </c>
      <c r="Q12" s="609" t="s">
        <v>224</v>
      </c>
      <c r="R12" s="609" t="s">
        <v>221</v>
      </c>
      <c r="S12" s="609" t="s">
        <v>128</v>
      </c>
      <c r="T12" s="609" t="s">
        <v>222</v>
      </c>
      <c r="U12" s="609" t="s">
        <v>223</v>
      </c>
      <c r="V12" s="609" t="s">
        <v>224</v>
      </c>
      <c r="W12" s="609">
        <v>1</v>
      </c>
      <c r="X12" s="609">
        <v>0</v>
      </c>
      <c r="Y12" s="609">
        <v>0</v>
      </c>
      <c r="Z12" s="609">
        <v>1</v>
      </c>
      <c r="AA12" s="610">
        <v>2410</v>
      </c>
      <c r="AB12" s="609">
        <v>1</v>
      </c>
      <c r="AC12" s="609">
        <v>0</v>
      </c>
      <c r="AD12" s="609">
        <v>1</v>
      </c>
      <c r="AE12" s="609">
        <v>6.02</v>
      </c>
      <c r="AF12" s="609">
        <v>7.02</v>
      </c>
      <c r="AG12" s="611">
        <v>0.14249999999999999</v>
      </c>
      <c r="AH12" s="612">
        <v>50856</v>
      </c>
      <c r="AI12" s="609"/>
      <c r="AJ12" s="609">
        <v>2010</v>
      </c>
      <c r="AK12" s="609"/>
      <c r="AL12" s="609"/>
      <c r="AM12" s="609"/>
      <c r="AN12" s="609"/>
      <c r="AO12" s="612">
        <v>0</v>
      </c>
      <c r="AP12" s="612">
        <v>167618</v>
      </c>
      <c r="AQ12" s="612">
        <f>VLOOKUP($A12,'[1]AIR Export'!$A$2:$CB$82,33,FALSE)</f>
        <v>167618</v>
      </c>
      <c r="AR12" s="612">
        <v>82081</v>
      </c>
      <c r="AS12" s="612">
        <v>0</v>
      </c>
      <c r="AT12" s="612">
        <v>82081</v>
      </c>
      <c r="AU12" s="612">
        <v>37102</v>
      </c>
      <c r="AV12" s="612">
        <v>0</v>
      </c>
      <c r="AW12" s="612">
        <f>VLOOKUP($A12,'[1]AIR Export'!$A$2:$CB$82,35,FALSE)</f>
        <v>37102</v>
      </c>
      <c r="AX12" s="612">
        <f>VLOOKUP($A12,'[1]AIR Export'!$A$2:$CB$82,36,FALSE)</f>
        <v>15390</v>
      </c>
      <c r="AY12" s="612">
        <f>VLOOKUP($A12,'[1]AIR Export'!$A$2:$CB$82,37,FALSE)</f>
        <v>302191</v>
      </c>
      <c r="AZ12" s="612">
        <v>179452</v>
      </c>
      <c r="BA12" s="612">
        <v>42628</v>
      </c>
      <c r="BB12" s="612">
        <f>VLOOKUP($A12,'[1]AIR Export'!$A$2:$CB$82,40,FALSE)</f>
        <v>222080</v>
      </c>
      <c r="BC12" s="612">
        <v>24355</v>
      </c>
      <c r="BD12" s="612">
        <v>3000</v>
      </c>
      <c r="BE12" s="612">
        <v>2948</v>
      </c>
      <c r="BF12" s="612">
        <v>30303</v>
      </c>
      <c r="BG12" s="612">
        <v>40499</v>
      </c>
      <c r="BH12" s="612">
        <f>VLOOKUP($A12,'[1]AIR Export'!$A$2:$CB$82,46,FALSE)</f>
        <v>292882</v>
      </c>
      <c r="BI12" s="612"/>
      <c r="BJ12" s="612"/>
      <c r="BK12" s="612">
        <v>0</v>
      </c>
      <c r="BL12" s="612">
        <v>0</v>
      </c>
      <c r="BM12" s="612">
        <v>0</v>
      </c>
      <c r="BN12" s="612">
        <v>0</v>
      </c>
      <c r="BO12" s="612">
        <v>0</v>
      </c>
      <c r="BP12" s="612">
        <v>0</v>
      </c>
      <c r="BQ12" s="610">
        <v>13293</v>
      </c>
      <c r="BR12" s="610">
        <v>9544</v>
      </c>
      <c r="BS12" s="610">
        <v>22837</v>
      </c>
      <c r="BT12" s="610">
        <v>8878</v>
      </c>
      <c r="BU12" s="610">
        <v>4540</v>
      </c>
      <c r="BV12" s="610">
        <v>13418</v>
      </c>
      <c r="BW12" s="610">
        <v>1527</v>
      </c>
      <c r="BX12" s="609">
        <v>508</v>
      </c>
      <c r="BY12" s="610">
        <v>2035</v>
      </c>
      <c r="BZ12" s="610">
        <v>38290</v>
      </c>
      <c r="CA12" s="610"/>
      <c r="CB12" s="610">
        <v>38290</v>
      </c>
      <c r="CC12" s="610">
        <v>1062</v>
      </c>
      <c r="CD12" s="610">
        <v>210073</v>
      </c>
      <c r="CE12" s="609">
        <v>2</v>
      </c>
      <c r="CF12" s="609">
        <v>63</v>
      </c>
      <c r="CG12" s="609">
        <v>65</v>
      </c>
      <c r="CH12" s="609">
        <v>799</v>
      </c>
      <c r="CI12" s="610">
        <v>3657</v>
      </c>
      <c r="CJ12" s="610">
        <v>1728</v>
      </c>
      <c r="CK12" s="609">
        <v>743</v>
      </c>
      <c r="CL12" s="609">
        <v>0</v>
      </c>
      <c r="CM12" s="609">
        <v>31</v>
      </c>
      <c r="CN12" s="609">
        <v>32</v>
      </c>
      <c r="CO12" s="610">
        <v>15456</v>
      </c>
      <c r="CP12" s="610">
        <v>4261</v>
      </c>
      <c r="CQ12" s="610">
        <v>19717</v>
      </c>
      <c r="CR12" s="610">
        <v>2686</v>
      </c>
      <c r="CS12" s="609">
        <v>921</v>
      </c>
      <c r="CT12" s="610">
        <v>3607</v>
      </c>
      <c r="CU12" s="610">
        <v>14761</v>
      </c>
      <c r="CV12" s="610">
        <v>4465</v>
      </c>
      <c r="CW12" s="610">
        <v>19226</v>
      </c>
      <c r="CX12" s="610">
        <v>42550</v>
      </c>
      <c r="CY12" s="609">
        <v>329</v>
      </c>
      <c r="CZ12" s="609"/>
      <c r="DA12" s="610">
        <v>42879</v>
      </c>
      <c r="DB12" s="610">
        <v>1182</v>
      </c>
      <c r="DC12" s="609">
        <v>258</v>
      </c>
      <c r="DD12" s="610">
        <v>1440</v>
      </c>
      <c r="DE12" s="610">
        <v>8751</v>
      </c>
      <c r="DF12" s="610">
        <v>2032</v>
      </c>
      <c r="DG12" s="609"/>
      <c r="DH12" s="610">
        <v>2294</v>
      </c>
      <c r="DI12" s="609"/>
      <c r="DJ12" s="609"/>
      <c r="DK12" s="610">
        <v>57447</v>
      </c>
      <c r="DL12" s="609"/>
      <c r="DM12" s="609"/>
      <c r="DN12" s="609"/>
      <c r="DO12" s="610">
        <v>57447</v>
      </c>
      <c r="DP12" s="610">
        <v>1625</v>
      </c>
      <c r="DQ12" s="610">
        <v>7831</v>
      </c>
      <c r="DR12" s="610">
        <v>2608</v>
      </c>
      <c r="DS12" s="610">
        <v>10439</v>
      </c>
      <c r="DT12" s="610">
        <v>73533</v>
      </c>
      <c r="DU12" s="609">
        <v>58</v>
      </c>
      <c r="DV12" s="609">
        <v>70</v>
      </c>
      <c r="DW12" s="609">
        <v>112</v>
      </c>
      <c r="DX12" s="609">
        <v>2</v>
      </c>
      <c r="DY12" s="609">
        <v>25</v>
      </c>
      <c r="DZ12" s="609"/>
      <c r="EA12" s="609">
        <v>267</v>
      </c>
      <c r="EB12" s="609">
        <v>720</v>
      </c>
      <c r="EC12" s="609">
        <v>649</v>
      </c>
      <c r="ED12" s="610">
        <v>1369</v>
      </c>
      <c r="EE12" s="610">
        <v>3232</v>
      </c>
      <c r="EF12" s="609">
        <v>202</v>
      </c>
      <c r="EG12" s="610">
        <v>3434</v>
      </c>
      <c r="EH12" s="609">
        <v>247</v>
      </c>
      <c r="EI12" s="609"/>
      <c r="EJ12" s="609">
        <v>247</v>
      </c>
      <c r="EK12" s="610">
        <v>5050</v>
      </c>
      <c r="EL12" s="609">
        <v>4</v>
      </c>
      <c r="EM12" s="609">
        <v>28</v>
      </c>
      <c r="EN12" s="609">
        <v>9</v>
      </c>
      <c r="EO12" s="609">
        <v>53</v>
      </c>
      <c r="EP12" s="609">
        <v>37</v>
      </c>
      <c r="EQ12" s="609">
        <v>347</v>
      </c>
      <c r="ER12" s="610">
        <v>7017</v>
      </c>
      <c r="ES12" s="610">
        <v>3129</v>
      </c>
      <c r="ET12" s="609">
        <v>777</v>
      </c>
      <c r="EU12" s="610">
        <v>2481</v>
      </c>
      <c r="EV12" s="610">
        <v>2486</v>
      </c>
      <c r="EW12" s="609" t="s">
        <v>225</v>
      </c>
      <c r="EX12" s="609">
        <v>9</v>
      </c>
      <c r="EY12" s="609">
        <v>23</v>
      </c>
      <c r="EZ12" s="610">
        <v>13909</v>
      </c>
      <c r="FA12" s="609"/>
      <c r="FB12" s="609">
        <v>717</v>
      </c>
      <c r="FC12" s="609" t="s">
        <v>226</v>
      </c>
      <c r="FD12" s="609" t="s">
        <v>217</v>
      </c>
      <c r="FE12" s="609" t="s">
        <v>218</v>
      </c>
      <c r="FF12" s="609">
        <v>27379</v>
      </c>
      <c r="FG12" s="609"/>
      <c r="FH12" s="609" t="s">
        <v>227</v>
      </c>
      <c r="FI12" s="609" t="s">
        <v>218</v>
      </c>
      <c r="FJ12" s="609">
        <v>27379</v>
      </c>
      <c r="FK12" s="609"/>
      <c r="FL12" s="609" t="s">
        <v>220</v>
      </c>
      <c r="FM12" s="609">
        <v>3366946241</v>
      </c>
      <c r="FN12" s="609">
        <v>3366949846</v>
      </c>
      <c r="FO12" s="609" t="s">
        <v>221</v>
      </c>
      <c r="FP12" s="609" t="s">
        <v>224</v>
      </c>
      <c r="FQ12" s="610">
        <v>7584</v>
      </c>
      <c r="FR12" s="609">
        <v>6.02</v>
      </c>
      <c r="FS12" s="609" t="s">
        <v>228</v>
      </c>
      <c r="FT12" s="610">
        <v>2410</v>
      </c>
      <c r="FU12" s="609">
        <v>52</v>
      </c>
      <c r="FV12" s="609"/>
      <c r="FW12" s="609"/>
      <c r="FX12" s="609"/>
      <c r="FY12" s="609" t="s">
        <v>32</v>
      </c>
      <c r="FZ12" s="609"/>
      <c r="GA12" s="609" t="s">
        <v>12</v>
      </c>
      <c r="GB12" s="609"/>
      <c r="GC12" s="609"/>
      <c r="GD12" s="609"/>
      <c r="GE12" s="609"/>
      <c r="GF12" s="609"/>
      <c r="GG12" s="609"/>
      <c r="GH12" s="609"/>
      <c r="GI12" s="609"/>
      <c r="GJ12" s="609">
        <f>VLOOKUP($A12,'[1]AIR Export'!$A$3:$CB$82,25,FALSE)</f>
        <v>23602</v>
      </c>
      <c r="GK12" s="609">
        <v>1</v>
      </c>
      <c r="GL12" s="609" t="s">
        <v>16</v>
      </c>
      <c r="GM12" s="609"/>
      <c r="GN12" s="609"/>
      <c r="GO12" s="609"/>
      <c r="GP12" s="609"/>
      <c r="GQ12" s="609"/>
      <c r="GR12" s="609"/>
      <c r="GS12" s="609"/>
      <c r="GT12" s="609"/>
      <c r="GU12" s="609"/>
      <c r="GV12" s="609">
        <v>0.68</v>
      </c>
      <c r="GW12" s="609">
        <v>0.27</v>
      </c>
      <c r="GX12" s="609">
        <v>18.91</v>
      </c>
      <c r="GY12" s="609">
        <v>30.12</v>
      </c>
      <c r="GZ12" s="609">
        <v>10.7</v>
      </c>
      <c r="HA12" s="509"/>
      <c r="HB12" s="509"/>
      <c r="HC12" s="509"/>
      <c r="HD12" s="509"/>
      <c r="HE12" s="509"/>
      <c r="HF12" s="5"/>
      <c r="HG12" s="5"/>
      <c r="HH12" s="5"/>
      <c r="HI12" s="5"/>
      <c r="HJ12" s="5"/>
      <c r="HK12" s="5"/>
      <c r="HL12" s="5"/>
      <c r="HM12" s="5"/>
      <c r="HN12" s="5"/>
      <c r="HO12" s="5"/>
      <c r="HP12" s="5"/>
      <c r="HQ12" s="5"/>
      <c r="HR12" s="5"/>
      <c r="IF12" s="1"/>
      <c r="IG12" s="1"/>
      <c r="IH12" s="1"/>
      <c r="II12" s="1"/>
      <c r="IJ12" s="1"/>
      <c r="IK12" s="1"/>
      <c r="IL12" s="1"/>
      <c r="IM12" s="1"/>
      <c r="IO12" s="1"/>
      <c r="IQ12" s="5"/>
      <c r="IR12" s="5"/>
      <c r="IS12" s="5"/>
      <c r="IT12" s="5"/>
      <c r="IU12" s="5"/>
      <c r="IV12" s="5"/>
      <c r="JG12" s="2"/>
      <c r="JI12" s="5"/>
      <c r="JL12" s="5"/>
      <c r="JM12" s="5"/>
      <c r="JN12" s="5"/>
      <c r="JU12" s="1"/>
      <c r="JW12" s="1"/>
      <c r="KA12" s="1"/>
      <c r="KC12" s="5"/>
      <c r="KG12" s="5"/>
      <c r="KI12" s="4"/>
      <c r="KJ12" s="4"/>
      <c r="KQ12" s="3"/>
      <c r="KR12" s="3"/>
      <c r="KS12" s="3"/>
      <c r="KT12" s="3"/>
      <c r="KU12" s="3"/>
      <c r="KV12" s="3"/>
      <c r="KW12" s="3"/>
      <c r="KX12" s="3"/>
      <c r="KY12" s="3"/>
      <c r="KZ12" s="3"/>
      <c r="LA12" s="3"/>
      <c r="LB12" s="3"/>
      <c r="LC12" s="3"/>
      <c r="LD12" s="3"/>
      <c r="LE12" s="3"/>
      <c r="LF12" s="3"/>
      <c r="LG12" s="3"/>
      <c r="LH12" s="4"/>
      <c r="LJ12" s="1"/>
      <c r="LK12" s="1"/>
      <c r="LL12" s="1"/>
      <c r="LM12" s="3"/>
      <c r="LN12" s="3"/>
      <c r="LO12" s="3"/>
      <c r="LY12" s="3"/>
      <c r="LZ12" s="3"/>
      <c r="MA12" s="3"/>
      <c r="MB12" s="3"/>
      <c r="MC12" s="3"/>
      <c r="MD12" s="3"/>
      <c r="ME12" s="3"/>
      <c r="MF12" s="3"/>
      <c r="MG12" s="3"/>
      <c r="MH12" s="3"/>
      <c r="MI12" s="3"/>
      <c r="MJ12" s="3"/>
      <c r="MR12" s="6"/>
      <c r="MS12" s="6"/>
      <c r="NB12" s="1"/>
      <c r="NC12" s="1"/>
      <c r="NE12" s="1"/>
      <c r="NG12" s="1"/>
      <c r="NI12" s="1"/>
      <c r="NK12" s="1"/>
      <c r="NR12" s="3"/>
    </row>
    <row r="13" spans="1:394" x14ac:dyDescent="0.25">
      <c r="A13" s="609" t="s">
        <v>229</v>
      </c>
      <c r="B13" s="609" t="s">
        <v>233</v>
      </c>
      <c r="C13" s="609" t="s">
        <v>232</v>
      </c>
      <c r="D13" s="609">
        <v>2015</v>
      </c>
      <c r="E13" s="609" t="s">
        <v>233</v>
      </c>
      <c r="F13" s="609" t="s">
        <v>230</v>
      </c>
      <c r="G13" s="609" t="s">
        <v>231</v>
      </c>
      <c r="H13" s="609">
        <v>28658</v>
      </c>
      <c r="I13" s="609">
        <v>3397</v>
      </c>
      <c r="J13" s="609" t="s">
        <v>230</v>
      </c>
      <c r="K13" s="609" t="s">
        <v>231</v>
      </c>
      <c r="L13" s="609">
        <v>28658</v>
      </c>
      <c r="M13" s="609">
        <v>3397</v>
      </c>
      <c r="N13" s="609" t="s">
        <v>234</v>
      </c>
      <c r="O13" s="609" t="s">
        <v>235</v>
      </c>
      <c r="P13" s="609" t="s">
        <v>236</v>
      </c>
      <c r="Q13" s="609" t="s">
        <v>237</v>
      </c>
      <c r="R13" s="609" t="s">
        <v>238</v>
      </c>
      <c r="S13" s="609" t="s">
        <v>239</v>
      </c>
      <c r="T13" s="609" t="s">
        <v>240</v>
      </c>
      <c r="U13" s="609" t="s">
        <v>236</v>
      </c>
      <c r="V13" s="609" t="s">
        <v>241</v>
      </c>
      <c r="W13" s="609">
        <v>1</v>
      </c>
      <c r="X13" s="609">
        <v>6</v>
      </c>
      <c r="Y13" s="609">
        <v>0</v>
      </c>
      <c r="Z13" s="609">
        <v>1</v>
      </c>
      <c r="AA13" s="610">
        <v>16796</v>
      </c>
      <c r="AB13" s="609">
        <v>8</v>
      </c>
      <c r="AC13" s="609">
        <v>2</v>
      </c>
      <c r="AD13" s="609">
        <v>10</v>
      </c>
      <c r="AE13" s="609">
        <v>23.8</v>
      </c>
      <c r="AF13" s="609">
        <v>33.799999999999997</v>
      </c>
      <c r="AG13" s="611">
        <v>0.23669999999999999</v>
      </c>
      <c r="AH13" s="612">
        <v>79440</v>
      </c>
      <c r="AI13" s="609" t="s">
        <v>243</v>
      </c>
      <c r="AJ13" s="609">
        <v>2013</v>
      </c>
      <c r="AK13" s="612">
        <v>40214</v>
      </c>
      <c r="AL13" s="613">
        <v>11.3</v>
      </c>
      <c r="AM13" s="613">
        <v>13.73</v>
      </c>
      <c r="AN13" s="613">
        <v>16.7</v>
      </c>
      <c r="AO13" s="612">
        <v>57525</v>
      </c>
      <c r="AP13" s="612">
        <v>2144442</v>
      </c>
      <c r="AQ13" s="612">
        <f>VLOOKUP($A13,'[1]AIR Export'!$A$2:$CB$82,33,FALSE)</f>
        <v>2201967</v>
      </c>
      <c r="AR13" s="612">
        <v>143453</v>
      </c>
      <c r="AS13" s="612">
        <v>2412</v>
      </c>
      <c r="AT13" s="612">
        <v>145865</v>
      </c>
      <c r="AU13" s="612">
        <v>136289</v>
      </c>
      <c r="AV13" s="612">
        <v>0</v>
      </c>
      <c r="AW13" s="612">
        <f>VLOOKUP($A13,'[1]AIR Export'!$A$2:$CB$82,35,FALSE)</f>
        <v>136289</v>
      </c>
      <c r="AX13" s="612">
        <f>VLOOKUP($A13,'[1]AIR Export'!$A$2:$CB$82,36,FALSE)</f>
        <v>68200</v>
      </c>
      <c r="AY13" s="612">
        <f>VLOOKUP($A13,'[1]AIR Export'!$A$2:$CB$82,37,FALSE)</f>
        <v>2552321</v>
      </c>
      <c r="AZ13" s="612">
        <v>1303332</v>
      </c>
      <c r="BA13" s="612">
        <v>353616</v>
      </c>
      <c r="BB13" s="612">
        <f>VLOOKUP($A13,'[1]AIR Export'!$A$2:$CB$82,40,FALSE)</f>
        <v>1656948</v>
      </c>
      <c r="BC13" s="612">
        <v>295703</v>
      </c>
      <c r="BD13" s="612">
        <v>38626</v>
      </c>
      <c r="BE13" s="612">
        <v>69334</v>
      </c>
      <c r="BF13" s="612">
        <v>403663</v>
      </c>
      <c r="BG13" s="612">
        <v>491710</v>
      </c>
      <c r="BH13" s="612">
        <f>VLOOKUP($A13,'[1]AIR Export'!$A$2:$CB$82,46,FALSE)</f>
        <v>2552321</v>
      </c>
      <c r="BI13" s="612"/>
      <c r="BJ13" s="612"/>
      <c r="BK13" s="612">
        <v>0</v>
      </c>
      <c r="BL13" s="612">
        <v>0</v>
      </c>
      <c r="BM13" s="612">
        <v>0</v>
      </c>
      <c r="BN13" s="612">
        <v>0</v>
      </c>
      <c r="BO13" s="612">
        <v>0</v>
      </c>
      <c r="BP13" s="612">
        <v>0</v>
      </c>
      <c r="BQ13" s="610">
        <v>42468</v>
      </c>
      <c r="BR13" s="610">
        <v>35622</v>
      </c>
      <c r="BS13" s="610">
        <v>78090</v>
      </c>
      <c r="BT13" s="610">
        <v>42203</v>
      </c>
      <c r="BU13" s="610">
        <v>15343</v>
      </c>
      <c r="BV13" s="610">
        <v>57546</v>
      </c>
      <c r="BW13" s="610">
        <v>8269</v>
      </c>
      <c r="BX13" s="610">
        <v>2307</v>
      </c>
      <c r="BY13" s="610">
        <v>10576</v>
      </c>
      <c r="BZ13" s="610">
        <v>146212</v>
      </c>
      <c r="CA13" s="610"/>
      <c r="CB13" s="610">
        <v>146212</v>
      </c>
      <c r="CC13" s="609">
        <v>0</v>
      </c>
      <c r="CD13" s="610">
        <v>194645</v>
      </c>
      <c r="CE13" s="609">
        <v>9</v>
      </c>
      <c r="CF13" s="609">
        <v>63</v>
      </c>
      <c r="CG13" s="609">
        <v>72</v>
      </c>
      <c r="CH13" s="610">
        <v>9050</v>
      </c>
      <c r="CI13" s="610">
        <v>14673</v>
      </c>
      <c r="CJ13" s="610">
        <v>17742</v>
      </c>
      <c r="CK13" s="609">
        <v>906</v>
      </c>
      <c r="CL13" s="609">
        <v>0</v>
      </c>
      <c r="CM13" s="609">
        <v>93</v>
      </c>
      <c r="CN13" s="609">
        <v>359</v>
      </c>
      <c r="CO13" s="610">
        <v>134774</v>
      </c>
      <c r="CP13" s="610">
        <v>35391</v>
      </c>
      <c r="CQ13" s="610">
        <v>170165</v>
      </c>
      <c r="CR13" s="610">
        <v>19581</v>
      </c>
      <c r="CS13" s="610">
        <v>2700</v>
      </c>
      <c r="CT13" s="610">
        <v>22281</v>
      </c>
      <c r="CU13" s="610">
        <v>130406</v>
      </c>
      <c r="CV13" s="610">
        <v>20556</v>
      </c>
      <c r="CW13" s="610">
        <v>150962</v>
      </c>
      <c r="CX13" s="610">
        <v>343408</v>
      </c>
      <c r="CY13" s="610">
        <v>6273</v>
      </c>
      <c r="CZ13" s="609"/>
      <c r="DA13" s="610">
        <v>349681</v>
      </c>
      <c r="DB13" s="610">
        <v>24629</v>
      </c>
      <c r="DC13" s="610">
        <v>14632</v>
      </c>
      <c r="DD13" s="610">
        <v>39261</v>
      </c>
      <c r="DE13" s="610">
        <v>167746</v>
      </c>
      <c r="DF13" s="610">
        <v>19634</v>
      </c>
      <c r="DG13" s="609"/>
      <c r="DH13" s="610">
        <v>34388</v>
      </c>
      <c r="DI13" s="609"/>
      <c r="DJ13" s="609"/>
      <c r="DK13" s="610">
        <v>196414</v>
      </c>
      <c r="DL13" s="610">
        <v>376155</v>
      </c>
      <c r="DM13" s="609"/>
      <c r="DN13" s="609"/>
      <c r="DO13" s="610">
        <v>572569</v>
      </c>
      <c r="DP13" s="609">
        <v>175</v>
      </c>
      <c r="DQ13" s="610">
        <v>66508</v>
      </c>
      <c r="DR13" s="610">
        <v>14684</v>
      </c>
      <c r="DS13" s="610">
        <v>81192</v>
      </c>
      <c r="DT13" s="610">
        <v>419393</v>
      </c>
      <c r="DU13" s="609">
        <v>286</v>
      </c>
      <c r="DV13" s="609">
        <v>23</v>
      </c>
      <c r="DW13" s="610">
        <v>1049</v>
      </c>
      <c r="DX13" s="609">
        <v>33</v>
      </c>
      <c r="DY13" s="609">
        <v>34</v>
      </c>
      <c r="DZ13" s="609">
        <v>0</v>
      </c>
      <c r="EA13" s="610">
        <v>1425</v>
      </c>
      <c r="EB13" s="610">
        <v>2452</v>
      </c>
      <c r="EC13" s="609">
        <v>948</v>
      </c>
      <c r="ED13" s="610">
        <v>3400</v>
      </c>
      <c r="EE13" s="610">
        <v>15002</v>
      </c>
      <c r="EF13" s="610">
        <v>3131</v>
      </c>
      <c r="EG13" s="610">
        <v>18133</v>
      </c>
      <c r="EH13" s="610">
        <v>1030</v>
      </c>
      <c r="EI13" s="609">
        <v>0</v>
      </c>
      <c r="EJ13" s="610">
        <v>1030</v>
      </c>
      <c r="EK13" s="610">
        <v>22563</v>
      </c>
      <c r="EL13" s="609">
        <v>15</v>
      </c>
      <c r="EM13" s="609">
        <v>66</v>
      </c>
      <c r="EN13" s="609">
        <v>167</v>
      </c>
      <c r="EO13" s="609">
        <v>997</v>
      </c>
      <c r="EP13" s="609">
        <v>385</v>
      </c>
      <c r="EQ13" s="610">
        <v>15645</v>
      </c>
      <c r="ER13" s="610">
        <v>31153</v>
      </c>
      <c r="ES13" s="610">
        <v>20017</v>
      </c>
      <c r="ET13" s="610">
        <v>4266</v>
      </c>
      <c r="EU13" s="609"/>
      <c r="EV13" s="609">
        <v>164</v>
      </c>
      <c r="EW13" s="609" t="s">
        <v>242</v>
      </c>
      <c r="EX13" s="609">
        <v>65</v>
      </c>
      <c r="EY13" s="609">
        <v>131</v>
      </c>
      <c r="EZ13" s="610">
        <v>102693</v>
      </c>
      <c r="FA13" s="610">
        <v>68565</v>
      </c>
      <c r="FB13" s="609"/>
      <c r="FC13" s="609" t="s">
        <v>232</v>
      </c>
      <c r="FD13" s="609" t="s">
        <v>230</v>
      </c>
      <c r="FE13" s="609" t="s">
        <v>231</v>
      </c>
      <c r="FF13" s="609">
        <v>28658</v>
      </c>
      <c r="FG13" s="609">
        <v>3397</v>
      </c>
      <c r="FH13" s="609" t="s">
        <v>230</v>
      </c>
      <c r="FI13" s="609" t="s">
        <v>231</v>
      </c>
      <c r="FJ13" s="609">
        <v>28658</v>
      </c>
      <c r="FK13" s="609">
        <v>3397</v>
      </c>
      <c r="FL13" s="609" t="s">
        <v>233</v>
      </c>
      <c r="FM13" s="609">
        <v>8284658664</v>
      </c>
      <c r="FN13" s="609">
        <v>8284658983</v>
      </c>
      <c r="FO13" s="609" t="s">
        <v>244</v>
      </c>
      <c r="FP13" s="609" t="s">
        <v>245</v>
      </c>
      <c r="FQ13" s="610">
        <v>58075</v>
      </c>
      <c r="FR13" s="609">
        <v>33.799999999999997</v>
      </c>
      <c r="FS13" s="609">
        <v>3224</v>
      </c>
      <c r="FT13" s="610">
        <v>16796</v>
      </c>
      <c r="FU13" s="609">
        <v>364</v>
      </c>
      <c r="FV13" s="609"/>
      <c r="FW13" s="609"/>
      <c r="FX13" s="609"/>
      <c r="FY13" s="609" t="s">
        <v>32</v>
      </c>
      <c r="FZ13" s="609"/>
      <c r="GA13" s="609" t="s">
        <v>64</v>
      </c>
      <c r="GB13" s="609"/>
      <c r="GC13" s="609"/>
      <c r="GD13" s="609"/>
      <c r="GE13" s="609"/>
      <c r="GF13" s="609"/>
      <c r="GG13" s="609"/>
      <c r="GH13" s="609"/>
      <c r="GI13" s="609"/>
      <c r="GJ13" s="609">
        <f>VLOOKUP($A13,'[1]AIR Export'!$A$3:$CB$82,25,FALSE)</f>
        <v>115500</v>
      </c>
      <c r="GK13" s="609">
        <v>2</v>
      </c>
      <c r="GL13" s="609" t="s">
        <v>16</v>
      </c>
      <c r="GM13" s="609"/>
      <c r="GN13" s="609"/>
      <c r="GO13" s="609"/>
      <c r="GP13" s="609"/>
      <c r="GQ13" s="609"/>
      <c r="GR13" s="609"/>
      <c r="GS13" s="609"/>
      <c r="GT13" s="609"/>
      <c r="GU13" s="609"/>
      <c r="GV13" s="609">
        <v>0.8</v>
      </c>
      <c r="GW13" s="609">
        <v>0.15</v>
      </c>
      <c r="GX13" s="609">
        <v>15.83</v>
      </c>
      <c r="GY13" s="609">
        <v>16.760000000000002</v>
      </c>
      <c r="GZ13" s="609">
        <v>11</v>
      </c>
      <c r="HA13" s="509"/>
      <c r="HB13" s="509"/>
      <c r="HC13" s="509"/>
      <c r="HD13" s="509"/>
      <c r="HE13" s="509"/>
      <c r="HF13" s="5"/>
      <c r="HG13" s="5"/>
      <c r="HH13" s="5"/>
      <c r="HI13" s="5"/>
      <c r="HJ13" s="5"/>
      <c r="HK13" s="5"/>
      <c r="HL13" s="5"/>
      <c r="HM13" s="5"/>
      <c r="HN13" s="5"/>
      <c r="HO13" s="5"/>
      <c r="HP13" s="5"/>
      <c r="HQ13" s="5"/>
      <c r="HR13" s="5"/>
      <c r="IF13" s="1"/>
      <c r="IG13" s="1"/>
      <c r="IH13" s="1"/>
      <c r="II13" s="1"/>
      <c r="IJ13" s="1"/>
      <c r="IK13" s="1"/>
      <c r="IL13" s="1"/>
      <c r="IM13" s="1"/>
      <c r="IO13" s="1"/>
      <c r="IQ13" s="5"/>
      <c r="IR13" s="5"/>
      <c r="IS13" s="5"/>
      <c r="IT13" s="5"/>
      <c r="IU13" s="5"/>
      <c r="IV13" s="5"/>
      <c r="JG13" s="2"/>
      <c r="JI13" s="5"/>
      <c r="JL13" s="5"/>
      <c r="JM13" s="5"/>
      <c r="JN13" s="5"/>
      <c r="JU13" s="1"/>
      <c r="JW13" s="1"/>
      <c r="KC13" s="5"/>
      <c r="KG13" s="5"/>
      <c r="KI13" s="4"/>
      <c r="KJ13" s="4"/>
      <c r="KQ13" s="3"/>
      <c r="KR13" s="3"/>
      <c r="KS13" s="3"/>
      <c r="KT13" s="3"/>
      <c r="KU13" s="3"/>
      <c r="KV13" s="3"/>
      <c r="KW13" s="3"/>
      <c r="KX13" s="3"/>
      <c r="KY13" s="3"/>
      <c r="KZ13" s="3"/>
      <c r="LA13" s="3"/>
      <c r="LB13" s="3"/>
      <c r="LC13" s="3"/>
      <c r="LD13" s="3"/>
      <c r="LE13" s="3"/>
      <c r="LF13" s="3"/>
      <c r="LG13" s="3"/>
      <c r="LH13" s="4"/>
      <c r="LJ13" s="1"/>
      <c r="LK13" s="1"/>
      <c r="LL13" s="1"/>
      <c r="LM13" s="3"/>
      <c r="LN13" s="3"/>
      <c r="LO13" s="3"/>
      <c r="LY13" s="3"/>
      <c r="LZ13" s="3"/>
      <c r="MA13" s="3"/>
      <c r="MB13" s="3"/>
      <c r="MC13" s="3"/>
      <c r="MD13" s="3"/>
      <c r="ME13" s="3"/>
      <c r="MF13" s="3"/>
      <c r="MG13" s="3"/>
      <c r="MH13" s="3"/>
      <c r="MI13" s="3"/>
      <c r="MJ13" s="3"/>
      <c r="MR13" s="6"/>
      <c r="MS13" s="6"/>
      <c r="NB13" s="1"/>
      <c r="NC13" s="1"/>
      <c r="NE13" s="1"/>
      <c r="NF13" s="1"/>
      <c r="NI13" s="1"/>
      <c r="NR13" s="3"/>
    </row>
    <row r="14" spans="1:394" x14ac:dyDescent="0.25">
      <c r="A14" s="609" t="s">
        <v>282</v>
      </c>
      <c r="B14" s="609" t="s">
        <v>286</v>
      </c>
      <c r="C14" s="609" t="s">
        <v>285</v>
      </c>
      <c r="D14" s="609">
        <v>2015</v>
      </c>
      <c r="E14" s="609" t="s">
        <v>286</v>
      </c>
      <c r="F14" s="609" t="s">
        <v>283</v>
      </c>
      <c r="G14" s="609" t="s">
        <v>284</v>
      </c>
      <c r="H14" s="609">
        <v>27312</v>
      </c>
      <c r="I14" s="609">
        <v>9471</v>
      </c>
      <c r="J14" s="609" t="s">
        <v>283</v>
      </c>
      <c r="K14" s="609" t="s">
        <v>284</v>
      </c>
      <c r="L14" s="609">
        <v>27312</v>
      </c>
      <c r="M14" s="609">
        <v>9471</v>
      </c>
      <c r="N14" s="609" t="s">
        <v>287</v>
      </c>
      <c r="O14" s="609" t="s">
        <v>288</v>
      </c>
      <c r="P14" s="609" t="s">
        <v>289</v>
      </c>
      <c r="Q14" s="609" t="s">
        <v>290</v>
      </c>
      <c r="R14" s="609" t="s">
        <v>287</v>
      </c>
      <c r="S14" s="609" t="s">
        <v>128</v>
      </c>
      <c r="T14" s="609" t="s">
        <v>288</v>
      </c>
      <c r="U14" s="609" t="s">
        <v>289</v>
      </c>
      <c r="V14" s="609" t="s">
        <v>290</v>
      </c>
      <c r="W14" s="609">
        <v>1</v>
      </c>
      <c r="X14" s="609">
        <v>2</v>
      </c>
      <c r="Y14" s="609">
        <v>0</v>
      </c>
      <c r="Z14" s="609">
        <v>0</v>
      </c>
      <c r="AA14" s="610">
        <v>7100</v>
      </c>
      <c r="AB14" s="609">
        <v>3</v>
      </c>
      <c r="AC14" s="609">
        <v>0</v>
      </c>
      <c r="AD14" s="609">
        <v>3</v>
      </c>
      <c r="AE14" s="609">
        <v>10.5</v>
      </c>
      <c r="AF14" s="609">
        <v>13.5</v>
      </c>
      <c r="AG14" s="611">
        <v>0.22220000000000001</v>
      </c>
      <c r="AH14" s="612">
        <v>76380</v>
      </c>
      <c r="AI14" s="609" t="s">
        <v>292</v>
      </c>
      <c r="AJ14" s="609">
        <v>2001</v>
      </c>
      <c r="AK14" s="612">
        <v>35000</v>
      </c>
      <c r="AL14" s="613">
        <v>11.93</v>
      </c>
      <c r="AM14" s="613">
        <v>12.41</v>
      </c>
      <c r="AN14" s="613">
        <v>12.75</v>
      </c>
      <c r="AO14" s="612">
        <v>0</v>
      </c>
      <c r="AP14" s="612">
        <v>1696035</v>
      </c>
      <c r="AQ14" s="612">
        <f>VLOOKUP($A14,'[1]AIR Export'!$A$2:$CB$82,33,FALSE)</f>
        <v>1696035</v>
      </c>
      <c r="AR14" s="612">
        <v>96442</v>
      </c>
      <c r="AS14" s="612">
        <v>0</v>
      </c>
      <c r="AT14" s="612">
        <v>96442</v>
      </c>
      <c r="AU14" s="612">
        <v>5000</v>
      </c>
      <c r="AV14" s="612">
        <v>0</v>
      </c>
      <c r="AW14" s="612">
        <f>VLOOKUP($A14,'[1]AIR Export'!$A$2:$CB$82,35,FALSE)</f>
        <v>5000</v>
      </c>
      <c r="AX14" s="612">
        <f>VLOOKUP($A14,'[1]AIR Export'!$A$2:$CB$82,36,FALSE)</f>
        <v>126450</v>
      </c>
      <c r="AY14" s="612">
        <f>VLOOKUP($A14,'[1]AIR Export'!$A$2:$CB$82,37,FALSE)</f>
        <v>1923927</v>
      </c>
      <c r="AZ14" s="612">
        <v>644943</v>
      </c>
      <c r="BA14" s="612">
        <v>237112</v>
      </c>
      <c r="BB14" s="612">
        <f>VLOOKUP($A14,'[1]AIR Export'!$A$2:$CB$82,40,FALSE)</f>
        <v>882055</v>
      </c>
      <c r="BC14" s="612">
        <v>127675</v>
      </c>
      <c r="BD14" s="612">
        <v>32254</v>
      </c>
      <c r="BE14" s="612">
        <v>14704</v>
      </c>
      <c r="BF14" s="612">
        <v>174633</v>
      </c>
      <c r="BG14" s="612">
        <v>867239</v>
      </c>
      <c r="BH14" s="612">
        <f>VLOOKUP($A14,'[1]AIR Export'!$A$2:$CB$82,46,FALSE)</f>
        <v>1923927</v>
      </c>
      <c r="BI14" s="612"/>
      <c r="BJ14" s="612"/>
      <c r="BK14" s="612">
        <v>0</v>
      </c>
      <c r="BL14" s="612">
        <v>0</v>
      </c>
      <c r="BM14" s="612">
        <v>0</v>
      </c>
      <c r="BN14" s="612">
        <v>0</v>
      </c>
      <c r="BO14" s="612">
        <v>0</v>
      </c>
      <c r="BP14" s="612">
        <v>0</v>
      </c>
      <c r="BQ14" s="610">
        <v>29184</v>
      </c>
      <c r="BR14" s="610">
        <v>30350</v>
      </c>
      <c r="BS14" s="610">
        <v>59534</v>
      </c>
      <c r="BT14" s="610">
        <v>19780</v>
      </c>
      <c r="BU14" s="610">
        <v>11418</v>
      </c>
      <c r="BV14" s="610">
        <v>31198</v>
      </c>
      <c r="BW14" s="610">
        <v>3523</v>
      </c>
      <c r="BX14" s="609">
        <v>59</v>
      </c>
      <c r="BY14" s="610">
        <v>3582</v>
      </c>
      <c r="BZ14" s="610">
        <v>94314</v>
      </c>
      <c r="CA14" s="610"/>
      <c r="CB14" s="610">
        <v>94314</v>
      </c>
      <c r="CC14" s="609">
        <v>98</v>
      </c>
      <c r="CD14" s="610">
        <v>210074</v>
      </c>
      <c r="CE14" s="609">
        <v>8</v>
      </c>
      <c r="CF14" s="609">
        <v>63</v>
      </c>
      <c r="CG14" s="609">
        <v>71</v>
      </c>
      <c r="CH14" s="610">
        <v>2983</v>
      </c>
      <c r="CI14" s="610">
        <v>3657</v>
      </c>
      <c r="CJ14" s="610">
        <v>3845</v>
      </c>
      <c r="CK14" s="609">
        <v>743</v>
      </c>
      <c r="CL14" s="609">
        <v>69</v>
      </c>
      <c r="CM14" s="609">
        <v>10</v>
      </c>
      <c r="CN14" s="609">
        <v>182</v>
      </c>
      <c r="CO14" s="610">
        <v>55881</v>
      </c>
      <c r="CP14" s="610">
        <v>27181</v>
      </c>
      <c r="CQ14" s="610">
        <v>83062</v>
      </c>
      <c r="CR14" s="610">
        <v>8352</v>
      </c>
      <c r="CS14" s="609">
        <v>77</v>
      </c>
      <c r="CT14" s="610">
        <v>8429</v>
      </c>
      <c r="CU14" s="610">
        <v>73359</v>
      </c>
      <c r="CV14" s="610">
        <v>14784</v>
      </c>
      <c r="CW14" s="610">
        <v>88143</v>
      </c>
      <c r="CX14" s="610">
        <v>179634</v>
      </c>
      <c r="CY14" s="610">
        <v>2139</v>
      </c>
      <c r="CZ14" s="609"/>
      <c r="DA14" s="610">
        <v>181773</v>
      </c>
      <c r="DB14" s="610">
        <v>13034</v>
      </c>
      <c r="DC14" s="610">
        <v>2838</v>
      </c>
      <c r="DD14" s="610">
        <v>15872</v>
      </c>
      <c r="DE14" s="610">
        <v>41918</v>
      </c>
      <c r="DF14" s="610">
        <v>24420</v>
      </c>
      <c r="DG14" s="610">
        <v>1435</v>
      </c>
      <c r="DH14" s="610">
        <v>28819</v>
      </c>
      <c r="DI14" s="609"/>
      <c r="DJ14" s="609"/>
      <c r="DK14" s="610">
        <v>206939</v>
      </c>
      <c r="DL14" s="610">
        <v>64005</v>
      </c>
      <c r="DM14" s="609"/>
      <c r="DN14" s="609"/>
      <c r="DO14" s="610">
        <v>270944</v>
      </c>
      <c r="DP14" s="609">
        <v>246</v>
      </c>
      <c r="DQ14" s="610">
        <v>29211</v>
      </c>
      <c r="DR14" s="610">
        <v>5349</v>
      </c>
      <c r="DS14" s="610">
        <v>34560</v>
      </c>
      <c r="DT14" s="610">
        <v>178820</v>
      </c>
      <c r="DU14" s="609">
        <v>209</v>
      </c>
      <c r="DV14" s="609">
        <v>4</v>
      </c>
      <c r="DW14" s="609">
        <v>391</v>
      </c>
      <c r="DX14" s="609">
        <v>8</v>
      </c>
      <c r="DY14" s="609">
        <v>31</v>
      </c>
      <c r="DZ14" s="609">
        <v>1</v>
      </c>
      <c r="EA14" s="609">
        <v>644</v>
      </c>
      <c r="EB14" s="610">
        <v>1727</v>
      </c>
      <c r="EC14" s="609">
        <v>277</v>
      </c>
      <c r="ED14" s="610">
        <v>2004</v>
      </c>
      <c r="EE14" s="610">
        <v>9876</v>
      </c>
      <c r="EF14" s="609">
        <v>104</v>
      </c>
      <c r="EG14" s="610">
        <v>9980</v>
      </c>
      <c r="EH14" s="609">
        <v>344</v>
      </c>
      <c r="EI14" s="609">
        <v>30</v>
      </c>
      <c r="EJ14" s="609">
        <v>374</v>
      </c>
      <c r="EK14" s="610">
        <v>12358</v>
      </c>
      <c r="EL14" s="609">
        <v>4</v>
      </c>
      <c r="EM14" s="609">
        <v>13</v>
      </c>
      <c r="EN14" s="609">
        <v>45</v>
      </c>
      <c r="EO14" s="609">
        <v>254</v>
      </c>
      <c r="EP14" s="609">
        <v>183</v>
      </c>
      <c r="EQ14" s="610">
        <v>9323</v>
      </c>
      <c r="ER14" s="610">
        <v>24575</v>
      </c>
      <c r="ES14" s="610">
        <v>3777</v>
      </c>
      <c r="ET14" s="609">
        <v>796</v>
      </c>
      <c r="EU14" s="609">
        <v>4</v>
      </c>
      <c r="EV14" s="609">
        <v>254</v>
      </c>
      <c r="EW14" s="609" t="s">
        <v>291</v>
      </c>
      <c r="EX14" s="609">
        <v>24</v>
      </c>
      <c r="EY14" s="609">
        <v>57</v>
      </c>
      <c r="EZ14" s="610">
        <v>30965</v>
      </c>
      <c r="FA14" s="610">
        <v>69370</v>
      </c>
      <c r="FB14" s="609"/>
      <c r="FC14" s="609" t="s">
        <v>293</v>
      </c>
      <c r="FD14" s="609" t="s">
        <v>294</v>
      </c>
      <c r="FE14" s="609" t="s">
        <v>295</v>
      </c>
      <c r="FF14" s="609">
        <v>27344</v>
      </c>
      <c r="FG14" s="609">
        <v>3123</v>
      </c>
      <c r="FH14" s="609" t="s">
        <v>294</v>
      </c>
      <c r="FI14" s="609" t="s">
        <v>295</v>
      </c>
      <c r="FJ14" s="609">
        <v>27344</v>
      </c>
      <c r="FK14" s="609">
        <v>3123</v>
      </c>
      <c r="FL14" s="609" t="s">
        <v>286</v>
      </c>
      <c r="FM14" s="609">
        <v>9197422016</v>
      </c>
      <c r="FN14" s="609"/>
      <c r="FO14" s="609" t="s">
        <v>296</v>
      </c>
      <c r="FP14" s="609" t="s">
        <v>297</v>
      </c>
      <c r="FQ14" s="610">
        <v>35000</v>
      </c>
      <c r="FR14" s="609">
        <v>11.75</v>
      </c>
      <c r="FS14" s="609">
        <v>2660</v>
      </c>
      <c r="FT14" s="610">
        <v>7100</v>
      </c>
      <c r="FU14" s="609">
        <v>156</v>
      </c>
      <c r="FV14" s="609"/>
      <c r="FW14" s="609"/>
      <c r="FX14" s="609"/>
      <c r="FY14" s="609" t="s">
        <v>82</v>
      </c>
      <c r="FZ14" s="609"/>
      <c r="GA14" s="609" t="s">
        <v>64</v>
      </c>
      <c r="GB14" s="609"/>
      <c r="GC14" s="609"/>
      <c r="GD14" s="609"/>
      <c r="GE14" s="609"/>
      <c r="GF14" s="609"/>
      <c r="GG14" s="609"/>
      <c r="GH14" s="609"/>
      <c r="GI14" s="609"/>
      <c r="GJ14" s="609">
        <f>VLOOKUP($A14,'[1]AIR Export'!$A$3:$CB$82,25,FALSE)</f>
        <v>68725</v>
      </c>
      <c r="GK14" s="609">
        <v>3</v>
      </c>
      <c r="GL14" s="609" t="s">
        <v>16</v>
      </c>
      <c r="GM14" s="609"/>
      <c r="GN14" s="609"/>
      <c r="GO14" s="609"/>
      <c r="GP14" s="609"/>
      <c r="GQ14" s="609"/>
      <c r="GR14" s="609"/>
      <c r="GS14" s="609"/>
      <c r="GT14" s="609"/>
      <c r="GU14" s="609"/>
      <c r="GV14" s="609">
        <v>0.81</v>
      </c>
      <c r="GW14" s="609">
        <v>0.16</v>
      </c>
      <c r="GX14" s="609">
        <v>19.190000000000001</v>
      </c>
      <c r="GY14" s="609">
        <v>25.01</v>
      </c>
      <c r="GZ14" s="609">
        <v>9.41</v>
      </c>
      <c r="HA14" s="509"/>
      <c r="HB14" s="509"/>
      <c r="HC14" s="509"/>
      <c r="HD14" s="509"/>
      <c r="HE14" s="509"/>
      <c r="HF14" s="5"/>
      <c r="HG14" s="5"/>
      <c r="HH14" s="5"/>
      <c r="HI14" s="5"/>
      <c r="HJ14" s="5"/>
      <c r="HK14" s="5"/>
      <c r="HL14" s="5"/>
      <c r="HM14" s="5"/>
      <c r="HN14" s="5"/>
      <c r="HO14" s="5"/>
      <c r="HP14" s="5"/>
      <c r="HQ14" s="5"/>
      <c r="HR14" s="5"/>
      <c r="IF14" s="1"/>
      <c r="IG14" s="1"/>
      <c r="IH14" s="1"/>
      <c r="II14" s="1"/>
      <c r="IJ14" s="1"/>
      <c r="IK14" s="1"/>
      <c r="IL14" s="1"/>
      <c r="IM14" s="1"/>
      <c r="IO14" s="1"/>
      <c r="IQ14" s="5"/>
      <c r="IR14" s="5"/>
      <c r="IS14" s="5"/>
      <c r="IT14" s="5"/>
      <c r="IU14" s="5"/>
      <c r="IV14" s="5"/>
      <c r="JI14" s="5"/>
      <c r="JL14" s="5"/>
      <c r="JM14" s="5"/>
      <c r="JN14" s="5"/>
      <c r="JU14" s="1"/>
      <c r="JW14" s="1"/>
      <c r="KA14" s="1"/>
      <c r="KC14" s="5"/>
      <c r="KG14" s="5"/>
      <c r="KI14" s="4"/>
      <c r="KJ14" s="4"/>
      <c r="KQ14" s="3"/>
      <c r="KR14" s="3"/>
      <c r="KS14" s="3"/>
      <c r="KT14" s="3"/>
      <c r="KU14" s="3"/>
      <c r="KV14" s="3"/>
      <c r="KW14" s="3"/>
      <c r="KX14" s="3"/>
      <c r="KY14" s="3"/>
      <c r="KZ14" s="3"/>
      <c r="LA14" s="3"/>
      <c r="LB14" s="3"/>
      <c r="LC14" s="3"/>
      <c r="LD14" s="3"/>
      <c r="LE14" s="3"/>
      <c r="LF14" s="3"/>
      <c r="LG14" s="3"/>
      <c r="LH14" s="4"/>
      <c r="LJ14" s="1"/>
      <c r="LK14" s="1"/>
      <c r="LL14" s="1"/>
      <c r="LM14" s="3"/>
      <c r="LN14" s="3"/>
      <c r="LO14" s="3"/>
      <c r="LY14" s="3"/>
      <c r="LZ14" s="3"/>
      <c r="MA14" s="3"/>
      <c r="MB14" s="3"/>
      <c r="MC14" s="3"/>
      <c r="MD14" s="3"/>
      <c r="ME14" s="3"/>
      <c r="MF14" s="3"/>
      <c r="MG14" s="3"/>
      <c r="MH14" s="3"/>
      <c r="MI14" s="3"/>
      <c r="MJ14" s="3"/>
      <c r="MR14" s="6"/>
      <c r="MS14" s="6"/>
      <c r="MX14" s="1"/>
      <c r="NB14" s="1"/>
      <c r="NC14" s="1"/>
      <c r="ND14" s="1"/>
      <c r="NE14" s="1"/>
      <c r="NH14" s="1"/>
      <c r="NI14" s="1"/>
      <c r="NL14" s="1"/>
      <c r="NR14" s="3"/>
      <c r="OD14" s="1"/>
    </row>
    <row r="15" spans="1:394" x14ac:dyDescent="0.25">
      <c r="A15" s="609" t="s">
        <v>298</v>
      </c>
      <c r="B15" s="609" t="s">
        <v>303</v>
      </c>
      <c r="C15" s="609" t="s">
        <v>302</v>
      </c>
      <c r="D15" s="609">
        <v>2015</v>
      </c>
      <c r="E15" s="609" t="s">
        <v>303</v>
      </c>
      <c r="F15" s="609" t="s">
        <v>299</v>
      </c>
      <c r="G15" s="609" t="s">
        <v>300</v>
      </c>
      <c r="H15" s="609">
        <v>28151</v>
      </c>
      <c r="I15" s="609">
        <v>1120</v>
      </c>
      <c r="J15" s="609" t="s">
        <v>301</v>
      </c>
      <c r="K15" s="609" t="s">
        <v>300</v>
      </c>
      <c r="L15" s="609">
        <v>28150</v>
      </c>
      <c r="M15" s="609">
        <v>5036</v>
      </c>
      <c r="N15" s="609" t="s">
        <v>304</v>
      </c>
      <c r="O15" s="609" t="s">
        <v>305</v>
      </c>
      <c r="P15" s="609" t="s">
        <v>306</v>
      </c>
      <c r="Q15" s="609" t="s">
        <v>307</v>
      </c>
      <c r="R15" s="609" t="s">
        <v>308</v>
      </c>
      <c r="S15" s="609" t="s">
        <v>45</v>
      </c>
      <c r="T15" s="609" t="s">
        <v>305</v>
      </c>
      <c r="U15" s="609" t="s">
        <v>306</v>
      </c>
      <c r="V15" s="609" t="s">
        <v>307</v>
      </c>
      <c r="W15" s="609">
        <v>1</v>
      </c>
      <c r="X15" s="609">
        <v>1</v>
      </c>
      <c r="Y15" s="609">
        <v>0</v>
      </c>
      <c r="Z15" s="609">
        <v>1</v>
      </c>
      <c r="AA15" s="610">
        <v>3620</v>
      </c>
      <c r="AB15" s="609">
        <v>3</v>
      </c>
      <c r="AC15" s="609">
        <v>0</v>
      </c>
      <c r="AD15" s="609">
        <v>3</v>
      </c>
      <c r="AE15" s="609">
        <v>15.25</v>
      </c>
      <c r="AF15" s="609">
        <v>18.25</v>
      </c>
      <c r="AG15" s="611">
        <v>0.16439999999999999</v>
      </c>
      <c r="AH15" s="612">
        <v>64764</v>
      </c>
      <c r="AI15" s="609"/>
      <c r="AJ15" s="609">
        <v>1986</v>
      </c>
      <c r="AK15" s="612">
        <v>38648</v>
      </c>
      <c r="AL15" s="613">
        <v>11.39</v>
      </c>
      <c r="AM15" s="613">
        <v>11.39</v>
      </c>
      <c r="AN15" s="613">
        <v>11.39</v>
      </c>
      <c r="AO15" s="612">
        <v>0</v>
      </c>
      <c r="AP15" s="612">
        <v>904111</v>
      </c>
      <c r="AQ15" s="612">
        <f>VLOOKUP($A15,'[1]AIR Export'!$A$2:$CB$82,33,FALSE)</f>
        <v>904111</v>
      </c>
      <c r="AR15" s="612">
        <v>136386</v>
      </c>
      <c r="AS15" s="612">
        <v>0</v>
      </c>
      <c r="AT15" s="612">
        <v>136386</v>
      </c>
      <c r="AU15" s="612">
        <v>88450</v>
      </c>
      <c r="AV15" s="612">
        <v>0</v>
      </c>
      <c r="AW15" s="612">
        <f>VLOOKUP($A15,'[1]AIR Export'!$A$2:$CB$82,35,FALSE)</f>
        <v>88450</v>
      </c>
      <c r="AX15" s="612">
        <f>VLOOKUP($A15,'[1]AIR Export'!$A$2:$CB$82,36,FALSE)</f>
        <v>114896</v>
      </c>
      <c r="AY15" s="612">
        <f>VLOOKUP($A15,'[1]AIR Export'!$A$2:$CB$82,37,FALSE)</f>
        <v>1243843</v>
      </c>
      <c r="AZ15" s="612">
        <v>531674</v>
      </c>
      <c r="BA15" s="612">
        <v>203189</v>
      </c>
      <c r="BB15" s="612">
        <f>VLOOKUP($A15,'[1]AIR Export'!$A$2:$CB$82,40,FALSE)</f>
        <v>734863</v>
      </c>
      <c r="BC15" s="612">
        <v>74419</v>
      </c>
      <c r="BD15" s="612">
        <v>10340</v>
      </c>
      <c r="BE15" s="612">
        <v>4576</v>
      </c>
      <c r="BF15" s="612">
        <v>89335</v>
      </c>
      <c r="BG15" s="612">
        <v>223157</v>
      </c>
      <c r="BH15" s="612">
        <f>VLOOKUP($A15,'[1]AIR Export'!$A$2:$CB$82,46,FALSE)</f>
        <v>1047355</v>
      </c>
      <c r="BI15" s="612"/>
      <c r="BJ15" s="612"/>
      <c r="BK15" s="612">
        <v>7267</v>
      </c>
      <c r="BL15" s="612">
        <v>0</v>
      </c>
      <c r="BM15" s="612">
        <v>88450</v>
      </c>
      <c r="BN15" s="612">
        <v>0</v>
      </c>
      <c r="BO15" s="612">
        <v>95717</v>
      </c>
      <c r="BP15" s="612">
        <v>95717</v>
      </c>
      <c r="BQ15" s="610">
        <v>29298</v>
      </c>
      <c r="BR15" s="610">
        <v>30578</v>
      </c>
      <c r="BS15" s="610">
        <v>59876</v>
      </c>
      <c r="BT15" s="610">
        <v>28128</v>
      </c>
      <c r="BU15" s="610">
        <v>9390</v>
      </c>
      <c r="BV15" s="610">
        <v>37518</v>
      </c>
      <c r="BW15" s="610">
        <v>3212</v>
      </c>
      <c r="BX15" s="609">
        <v>208</v>
      </c>
      <c r="BY15" s="610">
        <v>3420</v>
      </c>
      <c r="BZ15" s="610">
        <v>100814</v>
      </c>
      <c r="CA15" s="610"/>
      <c r="CB15" s="610">
        <v>100814</v>
      </c>
      <c r="CC15" s="610">
        <v>2401</v>
      </c>
      <c r="CD15" s="610">
        <v>210073</v>
      </c>
      <c r="CE15" s="609">
        <v>3</v>
      </c>
      <c r="CF15" s="609">
        <v>63</v>
      </c>
      <c r="CG15" s="609">
        <v>66</v>
      </c>
      <c r="CH15" s="610">
        <v>5325</v>
      </c>
      <c r="CI15" s="610">
        <v>3656</v>
      </c>
      <c r="CJ15" s="610">
        <v>3048</v>
      </c>
      <c r="CK15" s="609">
        <v>743</v>
      </c>
      <c r="CL15" s="609">
        <v>0</v>
      </c>
      <c r="CM15" s="609">
        <v>32</v>
      </c>
      <c r="CN15" s="609">
        <v>91</v>
      </c>
      <c r="CO15" s="610">
        <v>63617</v>
      </c>
      <c r="CP15" s="610">
        <v>18846</v>
      </c>
      <c r="CQ15" s="610">
        <v>82463</v>
      </c>
      <c r="CR15" s="610">
        <v>6763</v>
      </c>
      <c r="CS15" s="609">
        <v>21</v>
      </c>
      <c r="CT15" s="610">
        <v>6784</v>
      </c>
      <c r="CU15" s="610">
        <v>55838</v>
      </c>
      <c r="CV15" s="610">
        <v>12055</v>
      </c>
      <c r="CW15" s="610">
        <v>67893</v>
      </c>
      <c r="CX15" s="610">
        <v>157140</v>
      </c>
      <c r="CY15" s="609">
        <v>0</v>
      </c>
      <c r="CZ15" s="609"/>
      <c r="DA15" s="610">
        <v>157140</v>
      </c>
      <c r="DB15" s="610">
        <v>25300</v>
      </c>
      <c r="DC15" s="610">
        <v>1045</v>
      </c>
      <c r="DD15" s="610">
        <v>26345</v>
      </c>
      <c r="DE15" s="610">
        <v>18322</v>
      </c>
      <c r="DF15" s="610">
        <v>11795</v>
      </c>
      <c r="DG15" s="609"/>
      <c r="DH15" s="610">
        <v>12863</v>
      </c>
      <c r="DI15" s="609"/>
      <c r="DJ15" s="609"/>
      <c r="DK15" s="610">
        <v>152568</v>
      </c>
      <c r="DL15" s="610">
        <v>15189</v>
      </c>
      <c r="DM15" s="610">
        <v>22663</v>
      </c>
      <c r="DN15" s="609"/>
      <c r="DO15" s="610">
        <v>190420</v>
      </c>
      <c r="DP15" s="609"/>
      <c r="DQ15" s="610">
        <v>35313</v>
      </c>
      <c r="DR15" s="609"/>
      <c r="DS15" s="610">
        <v>35313</v>
      </c>
      <c r="DT15" s="610">
        <v>163989</v>
      </c>
      <c r="DU15" s="609">
        <v>6</v>
      </c>
      <c r="DV15" s="609">
        <v>10</v>
      </c>
      <c r="DW15" s="609">
        <v>126</v>
      </c>
      <c r="DX15" s="609">
        <v>48</v>
      </c>
      <c r="DY15" s="609">
        <v>12</v>
      </c>
      <c r="DZ15" s="609">
        <v>5</v>
      </c>
      <c r="EA15" s="609">
        <v>207</v>
      </c>
      <c r="EB15" s="609">
        <v>397</v>
      </c>
      <c r="EC15" s="609">
        <v>660</v>
      </c>
      <c r="ED15" s="610">
        <v>1057</v>
      </c>
      <c r="EE15" s="610">
        <v>5128</v>
      </c>
      <c r="EF15" s="610">
        <v>4470</v>
      </c>
      <c r="EG15" s="610">
        <v>9598</v>
      </c>
      <c r="EH15" s="609">
        <v>442</v>
      </c>
      <c r="EI15" s="609">
        <v>822</v>
      </c>
      <c r="EJ15" s="610">
        <v>1264</v>
      </c>
      <c r="EK15" s="610">
        <v>11919</v>
      </c>
      <c r="EL15" s="609">
        <v>1</v>
      </c>
      <c r="EM15" s="609">
        <v>26</v>
      </c>
      <c r="EN15" s="609">
        <v>3</v>
      </c>
      <c r="EO15" s="609">
        <v>31</v>
      </c>
      <c r="EP15" s="609">
        <v>660</v>
      </c>
      <c r="EQ15" s="610">
        <v>7613</v>
      </c>
      <c r="ER15" s="610">
        <v>48212</v>
      </c>
      <c r="ES15" s="610">
        <v>33110</v>
      </c>
      <c r="ET15" s="610">
        <v>15102</v>
      </c>
      <c r="EU15" s="610">
        <v>11446</v>
      </c>
      <c r="EV15" s="610">
        <v>11662</v>
      </c>
      <c r="EW15" s="609" t="s">
        <v>309</v>
      </c>
      <c r="EX15" s="609">
        <v>23</v>
      </c>
      <c r="EY15" s="609">
        <v>33</v>
      </c>
      <c r="EZ15" s="610">
        <v>35564</v>
      </c>
      <c r="FA15" s="610">
        <v>132876</v>
      </c>
      <c r="FB15" s="609"/>
      <c r="FC15" s="609" t="s">
        <v>302</v>
      </c>
      <c r="FD15" s="609" t="s">
        <v>299</v>
      </c>
      <c r="FE15" s="609" t="s">
        <v>300</v>
      </c>
      <c r="FF15" s="609">
        <v>28151</v>
      </c>
      <c r="FG15" s="609">
        <v>1120</v>
      </c>
      <c r="FH15" s="609" t="s">
        <v>301</v>
      </c>
      <c r="FI15" s="609" t="s">
        <v>300</v>
      </c>
      <c r="FJ15" s="609">
        <v>28150</v>
      </c>
      <c r="FK15" s="609">
        <v>5036</v>
      </c>
      <c r="FL15" s="609" t="s">
        <v>303</v>
      </c>
      <c r="FM15" s="609">
        <v>7044879069</v>
      </c>
      <c r="FN15" s="609">
        <v>7044874856</v>
      </c>
      <c r="FO15" s="609" t="s">
        <v>308</v>
      </c>
      <c r="FP15" s="609" t="s">
        <v>307</v>
      </c>
      <c r="FQ15" s="610">
        <v>29000</v>
      </c>
      <c r="FR15" s="609">
        <v>18.25</v>
      </c>
      <c r="FS15" s="609" t="s">
        <v>310</v>
      </c>
      <c r="FT15" s="610">
        <v>3620</v>
      </c>
      <c r="FU15" s="609">
        <v>104</v>
      </c>
      <c r="FV15" s="609"/>
      <c r="FW15" s="609"/>
      <c r="FX15" s="609"/>
      <c r="FY15" s="609" t="s">
        <v>32</v>
      </c>
      <c r="FZ15" s="609"/>
      <c r="GA15" s="609" t="s">
        <v>12</v>
      </c>
      <c r="GB15" s="609"/>
      <c r="GC15" s="609"/>
      <c r="GD15" s="609"/>
      <c r="GE15" s="609"/>
      <c r="GF15" s="609"/>
      <c r="GG15" s="609"/>
      <c r="GH15" s="609"/>
      <c r="GI15" s="609"/>
      <c r="GJ15" s="609">
        <f>VLOOKUP($A15,'[1]AIR Export'!$A$3:$CB$82,25,FALSE)</f>
        <v>87288</v>
      </c>
      <c r="GK15" s="609">
        <v>2</v>
      </c>
      <c r="GL15" s="609" t="s">
        <v>16</v>
      </c>
      <c r="GM15" s="609"/>
      <c r="GN15" s="609"/>
      <c r="GO15" s="609"/>
      <c r="GP15" s="609"/>
      <c r="GQ15" s="609"/>
      <c r="GR15" s="609"/>
      <c r="GS15" s="609"/>
      <c r="GT15" s="609"/>
      <c r="GU15" s="609"/>
      <c r="GV15" s="609">
        <v>0.81</v>
      </c>
      <c r="GW15" s="609">
        <v>0.09</v>
      </c>
      <c r="GX15" s="609">
        <v>57.58</v>
      </c>
      <c r="GY15" s="609">
        <v>55.16</v>
      </c>
      <c r="GZ15" s="609">
        <v>66.06</v>
      </c>
      <c r="HA15" s="509"/>
      <c r="HB15" s="509"/>
      <c r="HC15" s="509"/>
      <c r="HD15" s="509"/>
      <c r="HE15" s="509"/>
      <c r="HF15" s="5"/>
      <c r="HG15" s="5"/>
      <c r="HH15" s="5"/>
      <c r="HI15" s="5"/>
      <c r="HJ15" s="5"/>
      <c r="HK15" s="5"/>
      <c r="HL15" s="5"/>
      <c r="HM15" s="5"/>
      <c r="HN15" s="5"/>
      <c r="HO15" s="5"/>
      <c r="HP15" s="5"/>
      <c r="HQ15" s="5"/>
      <c r="HR15" s="5"/>
      <c r="IF15" s="1"/>
      <c r="IG15" s="1"/>
      <c r="IH15" s="1"/>
      <c r="II15" s="1"/>
      <c r="IJ15" s="1"/>
      <c r="IK15" s="1"/>
      <c r="IL15" s="1"/>
      <c r="IM15" s="1"/>
      <c r="IO15" s="1"/>
      <c r="IQ15" s="5"/>
      <c r="IR15" s="5"/>
      <c r="IS15" s="5"/>
      <c r="IT15" s="5"/>
      <c r="IU15" s="5"/>
      <c r="IV15" s="5"/>
      <c r="JG15" s="2"/>
      <c r="JI15" s="5"/>
      <c r="JL15" s="5"/>
      <c r="JM15" s="5"/>
      <c r="JN15" s="5"/>
      <c r="JU15" s="1"/>
      <c r="JW15" s="1"/>
      <c r="KC15" s="5"/>
      <c r="KG15" s="5"/>
      <c r="KI15" s="4"/>
      <c r="KJ15" s="4"/>
      <c r="KQ15" s="3"/>
      <c r="KR15" s="3"/>
      <c r="KS15" s="3"/>
      <c r="KT15" s="3"/>
      <c r="KU15" s="3"/>
      <c r="KV15" s="3"/>
      <c r="KW15" s="3"/>
      <c r="KX15" s="3"/>
      <c r="KY15" s="3"/>
      <c r="KZ15" s="3"/>
      <c r="LA15" s="3"/>
      <c r="LB15" s="3"/>
      <c r="LC15" s="3"/>
      <c r="LD15" s="3"/>
      <c r="LE15" s="3"/>
      <c r="LF15" s="3"/>
      <c r="LG15" s="3"/>
      <c r="LH15" s="4"/>
      <c r="LJ15" s="1"/>
      <c r="LK15" s="1"/>
      <c r="LL15" s="1"/>
      <c r="LM15" s="3"/>
      <c r="LN15" s="3"/>
      <c r="LO15" s="3"/>
      <c r="LY15" s="3"/>
      <c r="LZ15" s="3"/>
      <c r="MA15" s="3"/>
      <c r="MB15" s="3"/>
      <c r="MC15" s="3"/>
      <c r="MD15" s="3"/>
      <c r="ME15" s="3"/>
      <c r="MF15" s="3"/>
      <c r="MG15" s="3"/>
      <c r="MH15" s="3"/>
      <c r="MI15" s="3"/>
      <c r="MJ15" s="3"/>
      <c r="MR15" s="6"/>
      <c r="MS15" s="6"/>
      <c r="NB15" s="1"/>
      <c r="NC15" s="1"/>
      <c r="NE15" s="1"/>
      <c r="NF15" s="1"/>
      <c r="NI15" s="1"/>
      <c r="NR15" s="3"/>
    </row>
    <row r="16" spans="1:394" x14ac:dyDescent="0.25">
      <c r="A16" s="609" t="s">
        <v>311</v>
      </c>
      <c r="B16" s="609" t="s">
        <v>315</v>
      </c>
      <c r="C16" s="609" t="s">
        <v>314</v>
      </c>
      <c r="D16" s="609">
        <v>2015</v>
      </c>
      <c r="E16" s="609" t="s">
        <v>315</v>
      </c>
      <c r="F16" s="609" t="s">
        <v>312</v>
      </c>
      <c r="G16" s="609" t="s">
        <v>313</v>
      </c>
      <c r="H16" s="609">
        <v>28472</v>
      </c>
      <c r="I16" s="609">
        <v>3977</v>
      </c>
      <c r="J16" s="609" t="s">
        <v>312</v>
      </c>
      <c r="K16" s="609" t="s">
        <v>313</v>
      </c>
      <c r="L16" s="609">
        <v>28472</v>
      </c>
      <c r="M16" s="609">
        <v>3198</v>
      </c>
      <c r="N16" s="609" t="s">
        <v>316</v>
      </c>
      <c r="O16" s="609" t="s">
        <v>317</v>
      </c>
      <c r="P16" s="609" t="s">
        <v>318</v>
      </c>
      <c r="Q16" s="609" t="s">
        <v>319</v>
      </c>
      <c r="R16" s="609" t="s">
        <v>320</v>
      </c>
      <c r="S16" s="609" t="s">
        <v>45</v>
      </c>
      <c r="T16" s="609" t="s">
        <v>321</v>
      </c>
      <c r="U16" s="609" t="s">
        <v>318</v>
      </c>
      <c r="V16" s="609" t="s">
        <v>319</v>
      </c>
      <c r="W16" s="609">
        <v>1</v>
      </c>
      <c r="X16" s="609">
        <v>5</v>
      </c>
      <c r="Y16" s="609">
        <v>1</v>
      </c>
      <c r="Z16" s="609">
        <v>2</v>
      </c>
      <c r="AA16" s="610">
        <v>13244</v>
      </c>
      <c r="AB16" s="609">
        <v>1</v>
      </c>
      <c r="AC16" s="609">
        <v>0</v>
      </c>
      <c r="AD16" s="609">
        <v>1</v>
      </c>
      <c r="AE16" s="609">
        <v>25</v>
      </c>
      <c r="AF16" s="609">
        <v>26</v>
      </c>
      <c r="AG16" s="611">
        <v>3.85E-2</v>
      </c>
      <c r="AH16" s="612">
        <v>54989</v>
      </c>
      <c r="AI16" s="609" t="s">
        <v>323</v>
      </c>
      <c r="AJ16" s="609">
        <v>2002</v>
      </c>
      <c r="AK16" s="612">
        <v>37125</v>
      </c>
      <c r="AL16" s="613">
        <v>9.82</v>
      </c>
      <c r="AM16" s="613">
        <v>9.82</v>
      </c>
      <c r="AN16" s="613">
        <v>9.82</v>
      </c>
      <c r="AO16" s="612">
        <v>0</v>
      </c>
      <c r="AP16" s="612">
        <v>1215384</v>
      </c>
      <c r="AQ16" s="612">
        <f>VLOOKUP($A16,'[1]AIR Export'!$A$2:$CB$82,33,FALSE)</f>
        <v>1215384</v>
      </c>
      <c r="AR16" s="612">
        <v>112094</v>
      </c>
      <c r="AS16" s="612">
        <v>0</v>
      </c>
      <c r="AT16" s="612">
        <v>112094</v>
      </c>
      <c r="AU16" s="612">
        <v>0</v>
      </c>
      <c r="AV16" s="612">
        <v>0</v>
      </c>
      <c r="AW16" s="612">
        <f>VLOOKUP($A16,'[1]AIR Export'!$A$2:$CB$82,35,FALSE)</f>
        <v>0</v>
      </c>
      <c r="AX16" s="612">
        <f>VLOOKUP($A16,'[1]AIR Export'!$A$2:$CB$82,36,FALSE)</f>
        <v>0</v>
      </c>
      <c r="AY16" s="612">
        <f>VLOOKUP($A16,'[1]AIR Export'!$A$2:$CB$82,37,FALSE)</f>
        <v>1327478</v>
      </c>
      <c r="AZ16" s="612">
        <v>752325</v>
      </c>
      <c r="BA16" s="612">
        <v>328748</v>
      </c>
      <c r="BB16" s="612">
        <f>VLOOKUP($A16,'[1]AIR Export'!$A$2:$CB$82,40,FALSE)</f>
        <v>1081073</v>
      </c>
      <c r="BC16" s="612">
        <v>91500</v>
      </c>
      <c r="BD16" s="612">
        <v>6000</v>
      </c>
      <c r="BE16" s="612">
        <v>8700</v>
      </c>
      <c r="BF16" s="612">
        <v>106200</v>
      </c>
      <c r="BG16" s="612">
        <v>143855</v>
      </c>
      <c r="BH16" s="612">
        <f>VLOOKUP($A16,'[1]AIR Export'!$A$2:$CB$82,46,FALSE)</f>
        <v>1331128</v>
      </c>
      <c r="BI16" s="612"/>
      <c r="BJ16" s="612"/>
      <c r="BK16" s="612">
        <v>0</v>
      </c>
      <c r="BL16" s="612">
        <v>0</v>
      </c>
      <c r="BM16" s="612">
        <v>0</v>
      </c>
      <c r="BN16" s="612">
        <v>0</v>
      </c>
      <c r="BO16" s="612">
        <v>0</v>
      </c>
      <c r="BP16" s="612">
        <v>0</v>
      </c>
      <c r="BQ16" s="610">
        <v>68423</v>
      </c>
      <c r="BR16" s="610">
        <v>53975</v>
      </c>
      <c r="BS16" s="610">
        <v>122398</v>
      </c>
      <c r="BT16" s="610">
        <v>39422</v>
      </c>
      <c r="BU16" s="610">
        <v>15497</v>
      </c>
      <c r="BV16" s="610">
        <v>54919</v>
      </c>
      <c r="BW16" s="610">
        <v>7814</v>
      </c>
      <c r="BX16" s="610">
        <v>2517</v>
      </c>
      <c r="BY16" s="610">
        <v>10331</v>
      </c>
      <c r="BZ16" s="610">
        <v>187648</v>
      </c>
      <c r="CA16" s="610"/>
      <c r="CB16" s="610">
        <v>187648</v>
      </c>
      <c r="CC16" s="609">
        <v>0</v>
      </c>
      <c r="CD16" s="610">
        <v>210074</v>
      </c>
      <c r="CE16" s="609">
        <v>0</v>
      </c>
      <c r="CF16" s="609">
        <v>63</v>
      </c>
      <c r="CG16" s="609">
        <v>63</v>
      </c>
      <c r="CH16" s="610">
        <v>1948</v>
      </c>
      <c r="CI16" s="610">
        <v>3657</v>
      </c>
      <c r="CJ16" s="610">
        <v>6244</v>
      </c>
      <c r="CK16" s="609">
        <v>743</v>
      </c>
      <c r="CL16" s="609">
        <v>0</v>
      </c>
      <c r="CM16" s="609">
        <v>25</v>
      </c>
      <c r="CN16" s="609">
        <v>351</v>
      </c>
      <c r="CO16" s="610">
        <v>83448</v>
      </c>
      <c r="CP16" s="610">
        <v>17063</v>
      </c>
      <c r="CQ16" s="610">
        <v>100511</v>
      </c>
      <c r="CR16" s="610">
        <v>1439</v>
      </c>
      <c r="CS16" s="609">
        <v>273</v>
      </c>
      <c r="CT16" s="610">
        <v>1712</v>
      </c>
      <c r="CU16" s="610">
        <v>45974</v>
      </c>
      <c r="CV16" s="610">
        <v>6324</v>
      </c>
      <c r="CW16" s="610">
        <v>52298</v>
      </c>
      <c r="CX16" s="610">
        <v>154521</v>
      </c>
      <c r="CY16" s="610">
        <v>2167</v>
      </c>
      <c r="CZ16" s="609"/>
      <c r="DA16" s="610">
        <v>156688</v>
      </c>
      <c r="DB16" s="610">
        <v>2252</v>
      </c>
      <c r="DC16" s="609">
        <v>462</v>
      </c>
      <c r="DD16" s="610">
        <v>2714</v>
      </c>
      <c r="DE16" s="610">
        <v>17911</v>
      </c>
      <c r="DF16" s="610">
        <v>2976</v>
      </c>
      <c r="DG16" s="609">
        <v>0</v>
      </c>
      <c r="DH16" s="610">
        <v>3502</v>
      </c>
      <c r="DI16" s="609"/>
      <c r="DJ16" s="609"/>
      <c r="DK16" s="610">
        <v>78476</v>
      </c>
      <c r="DL16" s="610">
        <v>86009</v>
      </c>
      <c r="DM16" s="610">
        <v>16368</v>
      </c>
      <c r="DN16" s="609">
        <v>0</v>
      </c>
      <c r="DO16" s="610">
        <v>180853</v>
      </c>
      <c r="DP16" s="609"/>
      <c r="DQ16" s="610">
        <v>28792</v>
      </c>
      <c r="DR16" s="610">
        <v>11499</v>
      </c>
      <c r="DS16" s="610">
        <v>40291</v>
      </c>
      <c r="DT16" s="610">
        <v>105858</v>
      </c>
      <c r="DU16" s="609">
        <v>23</v>
      </c>
      <c r="DV16" s="609">
        <v>25</v>
      </c>
      <c r="DW16" s="609">
        <v>144</v>
      </c>
      <c r="DX16" s="609">
        <v>864</v>
      </c>
      <c r="DY16" s="609">
        <v>57</v>
      </c>
      <c r="DZ16" s="609">
        <v>25</v>
      </c>
      <c r="EA16" s="610">
        <v>1138</v>
      </c>
      <c r="EB16" s="609">
        <v>723</v>
      </c>
      <c r="EC16" s="609">
        <v>294</v>
      </c>
      <c r="ED16" s="610">
        <v>1017</v>
      </c>
      <c r="EE16" s="610">
        <v>1551</v>
      </c>
      <c r="EF16" s="610">
        <v>4149</v>
      </c>
      <c r="EG16" s="610">
        <v>5700</v>
      </c>
      <c r="EH16" s="610">
        <v>1379</v>
      </c>
      <c r="EI16" s="609">
        <v>272</v>
      </c>
      <c r="EJ16" s="610">
        <v>1651</v>
      </c>
      <c r="EK16" s="610">
        <v>8368</v>
      </c>
      <c r="EL16" s="609">
        <v>26</v>
      </c>
      <c r="EM16" s="609">
        <v>192</v>
      </c>
      <c r="EN16" s="609">
        <v>28</v>
      </c>
      <c r="EO16" s="609">
        <v>176</v>
      </c>
      <c r="EP16" s="609">
        <v>38</v>
      </c>
      <c r="EQ16" s="609">
        <v>422</v>
      </c>
      <c r="ER16" s="610">
        <v>32954</v>
      </c>
      <c r="ES16" s="610">
        <v>12010</v>
      </c>
      <c r="ET16" s="610">
        <v>3800</v>
      </c>
      <c r="EU16" s="609">
        <v>0</v>
      </c>
      <c r="EV16" s="609">
        <v>38</v>
      </c>
      <c r="EW16" s="609" t="s">
        <v>322</v>
      </c>
      <c r="EX16" s="609">
        <v>47</v>
      </c>
      <c r="EY16" s="609">
        <v>92</v>
      </c>
      <c r="EZ16" s="610">
        <v>54779</v>
      </c>
      <c r="FA16" s="609"/>
      <c r="FB16" s="610">
        <v>10721</v>
      </c>
      <c r="FC16" s="609" t="s">
        <v>314</v>
      </c>
      <c r="FD16" s="609" t="s">
        <v>312</v>
      </c>
      <c r="FE16" s="609" t="s">
        <v>313</v>
      </c>
      <c r="FF16" s="609">
        <v>28472</v>
      </c>
      <c r="FG16" s="609">
        <v>3198</v>
      </c>
      <c r="FH16" s="609" t="s">
        <v>312</v>
      </c>
      <c r="FI16" s="609" t="s">
        <v>313</v>
      </c>
      <c r="FJ16" s="609">
        <v>28472</v>
      </c>
      <c r="FK16" s="609">
        <v>3198</v>
      </c>
      <c r="FL16" s="609" t="s">
        <v>315</v>
      </c>
      <c r="FM16" s="609">
        <v>9106423116</v>
      </c>
      <c r="FN16" s="609">
        <v>9106423839</v>
      </c>
      <c r="FO16" s="609" t="s">
        <v>324</v>
      </c>
      <c r="FP16" s="609" t="s">
        <v>319</v>
      </c>
      <c r="FQ16" s="610">
        <v>24466</v>
      </c>
      <c r="FR16" s="609">
        <v>26.5</v>
      </c>
      <c r="FS16" s="609" t="s">
        <v>325</v>
      </c>
      <c r="FT16" s="610">
        <v>13244</v>
      </c>
      <c r="FU16" s="609">
        <v>364</v>
      </c>
      <c r="FV16" s="609"/>
      <c r="FW16" s="609"/>
      <c r="FX16" s="609"/>
      <c r="FY16" s="609" t="s">
        <v>32</v>
      </c>
      <c r="FZ16" s="609"/>
      <c r="GA16" s="609" t="s">
        <v>12</v>
      </c>
      <c r="GB16" s="609"/>
      <c r="GC16" s="609"/>
      <c r="GD16" s="609"/>
      <c r="GE16" s="609"/>
      <c r="GF16" s="609"/>
      <c r="GG16" s="609"/>
      <c r="GH16" s="609"/>
      <c r="GI16" s="609"/>
      <c r="GJ16" s="609">
        <f>VLOOKUP($A16,'[1]AIR Export'!$A$3:$CB$82,25,FALSE)</f>
        <v>57632</v>
      </c>
      <c r="GK16" s="609">
        <v>1</v>
      </c>
      <c r="GL16" s="609" t="s">
        <v>16</v>
      </c>
      <c r="GM16" s="609"/>
      <c r="GN16" s="609"/>
      <c r="GO16" s="609"/>
      <c r="GP16" s="609"/>
      <c r="GQ16" s="609"/>
      <c r="GR16" s="609"/>
      <c r="GS16" s="609"/>
      <c r="GT16" s="609"/>
      <c r="GU16" s="609"/>
      <c r="GV16" s="609">
        <v>0.68</v>
      </c>
      <c r="GW16" s="609">
        <v>0.12</v>
      </c>
      <c r="GX16" s="609">
        <v>7.35</v>
      </c>
      <c r="GY16" s="609">
        <v>5.65</v>
      </c>
      <c r="GZ16" s="609">
        <v>21.19</v>
      </c>
      <c r="HA16" s="509"/>
      <c r="HB16" s="509"/>
      <c r="HC16" s="509"/>
      <c r="HD16" s="509"/>
      <c r="HE16" s="509"/>
      <c r="HF16" s="5"/>
      <c r="HG16" s="5"/>
      <c r="HH16" s="5"/>
      <c r="HI16" s="5"/>
      <c r="HJ16" s="5"/>
      <c r="HK16" s="5"/>
      <c r="HL16" s="5"/>
      <c r="HM16" s="5"/>
      <c r="HN16" s="5"/>
      <c r="HO16" s="5"/>
      <c r="HP16" s="5"/>
      <c r="HQ16" s="5"/>
      <c r="HR16" s="5"/>
      <c r="IF16" s="1"/>
      <c r="IG16" s="1"/>
      <c r="IH16" s="1"/>
      <c r="II16" s="1"/>
      <c r="IJ16" s="1"/>
      <c r="IK16" s="1"/>
      <c r="IL16" s="1"/>
      <c r="IM16" s="1"/>
      <c r="IO16" s="1"/>
      <c r="IQ16" s="5"/>
      <c r="IR16" s="5"/>
      <c r="IS16" s="5"/>
      <c r="IT16" s="5"/>
      <c r="IU16" s="5"/>
      <c r="IV16" s="5"/>
      <c r="JG16" s="2"/>
      <c r="JI16" s="5"/>
      <c r="JL16" s="5"/>
      <c r="JM16" s="5"/>
      <c r="JN16" s="5"/>
      <c r="JU16" s="1"/>
      <c r="JW16" s="1"/>
      <c r="KC16" s="5"/>
      <c r="KG16" s="5"/>
      <c r="KI16" s="4"/>
      <c r="KJ16" s="4"/>
      <c r="KQ16" s="3"/>
      <c r="KR16" s="3"/>
      <c r="KS16" s="3"/>
      <c r="KT16" s="3"/>
      <c r="KU16" s="3"/>
      <c r="KV16" s="3"/>
      <c r="KW16" s="3"/>
      <c r="KX16" s="3"/>
      <c r="KY16" s="3"/>
      <c r="KZ16" s="3"/>
      <c r="LA16" s="3"/>
      <c r="LB16" s="3"/>
      <c r="LC16" s="3"/>
      <c r="LD16" s="3"/>
      <c r="LE16" s="3"/>
      <c r="LF16" s="3"/>
      <c r="LG16" s="3"/>
      <c r="LH16" s="4"/>
      <c r="LJ16" s="1"/>
      <c r="LK16" s="1"/>
      <c r="LL16" s="1"/>
      <c r="LM16" s="3"/>
      <c r="LN16" s="3"/>
      <c r="LO16" s="3"/>
      <c r="LY16" s="3"/>
      <c r="LZ16" s="3"/>
      <c r="MA16" s="3"/>
      <c r="MB16" s="3"/>
      <c r="MC16" s="3"/>
      <c r="MD16" s="3"/>
      <c r="ME16" s="3"/>
      <c r="MF16" s="3"/>
      <c r="MG16" s="3"/>
      <c r="MH16" s="3"/>
      <c r="MI16" s="3"/>
      <c r="MJ16" s="3"/>
      <c r="MR16" s="6"/>
      <c r="MS16" s="6"/>
      <c r="MX16" s="1"/>
      <c r="NB16" s="1"/>
      <c r="NC16" s="1"/>
      <c r="ND16" s="1"/>
      <c r="NE16" s="1"/>
      <c r="NF16" s="1"/>
      <c r="NI16" s="1"/>
      <c r="NR16" s="3"/>
    </row>
    <row r="17" spans="1:394" x14ac:dyDescent="0.25">
      <c r="A17" s="609" t="s">
        <v>345</v>
      </c>
      <c r="B17" s="609" t="s">
        <v>350</v>
      </c>
      <c r="C17" s="609" t="s">
        <v>349</v>
      </c>
      <c r="D17" s="609">
        <v>2015</v>
      </c>
      <c r="E17" s="609" t="s">
        <v>350</v>
      </c>
      <c r="F17" s="609" t="s">
        <v>346</v>
      </c>
      <c r="G17" s="609" t="s">
        <v>347</v>
      </c>
      <c r="H17" s="609">
        <v>28301</v>
      </c>
      <c r="I17" s="609">
        <v>5032</v>
      </c>
      <c r="J17" s="609" t="s">
        <v>348</v>
      </c>
      <c r="K17" s="609" t="s">
        <v>347</v>
      </c>
      <c r="L17" s="609">
        <v>28301</v>
      </c>
      <c r="M17" s="609">
        <v>5032</v>
      </c>
      <c r="N17" s="609" t="s">
        <v>351</v>
      </c>
      <c r="O17" s="609" t="s">
        <v>352</v>
      </c>
      <c r="P17" s="609" t="s">
        <v>353</v>
      </c>
      <c r="Q17" s="609" t="s">
        <v>354</v>
      </c>
      <c r="R17" s="609" t="s">
        <v>355</v>
      </c>
      <c r="S17" s="609" t="s">
        <v>356</v>
      </c>
      <c r="T17" s="609" t="s">
        <v>352</v>
      </c>
      <c r="U17" s="609" t="s">
        <v>353</v>
      </c>
      <c r="V17" s="609" t="s">
        <v>357</v>
      </c>
      <c r="W17" s="609">
        <v>1</v>
      </c>
      <c r="X17" s="609">
        <v>8</v>
      </c>
      <c r="Y17" s="609">
        <v>0</v>
      </c>
      <c r="Z17" s="609">
        <v>1</v>
      </c>
      <c r="AA17" s="610">
        <v>30108</v>
      </c>
      <c r="AB17" s="609">
        <v>45</v>
      </c>
      <c r="AC17" s="609">
        <v>0</v>
      </c>
      <c r="AD17" s="609">
        <v>45</v>
      </c>
      <c r="AE17" s="609">
        <v>140</v>
      </c>
      <c r="AF17" s="609">
        <v>185</v>
      </c>
      <c r="AG17" s="611">
        <v>0.2432</v>
      </c>
      <c r="AH17" s="612">
        <v>102251</v>
      </c>
      <c r="AI17" s="609" t="s">
        <v>359</v>
      </c>
      <c r="AJ17" s="609">
        <v>2008</v>
      </c>
      <c r="AK17" s="612">
        <v>37025</v>
      </c>
      <c r="AL17" s="613">
        <v>11.27</v>
      </c>
      <c r="AM17" s="613">
        <v>12.89</v>
      </c>
      <c r="AN17" s="613">
        <v>15.5</v>
      </c>
      <c r="AO17" s="612">
        <v>0</v>
      </c>
      <c r="AP17" s="612">
        <v>10333317</v>
      </c>
      <c r="AQ17" s="612">
        <f>VLOOKUP($A17,'[1]AIR Export'!$A$2:$CB$82,33,FALSE)</f>
        <v>10333317</v>
      </c>
      <c r="AR17" s="612">
        <v>302240</v>
      </c>
      <c r="AS17" s="612">
        <v>153384</v>
      </c>
      <c r="AT17" s="612">
        <v>455624</v>
      </c>
      <c r="AU17" s="612">
        <v>53322</v>
      </c>
      <c r="AV17" s="612">
        <v>0</v>
      </c>
      <c r="AW17" s="612">
        <f>VLOOKUP($A17,'[1]AIR Export'!$A$2:$CB$82,35,FALSE)</f>
        <v>53322</v>
      </c>
      <c r="AX17" s="612">
        <f>VLOOKUP($A17,'[1]AIR Export'!$A$2:$CB$82,36,FALSE)</f>
        <v>106987</v>
      </c>
      <c r="AY17" s="612">
        <f>VLOOKUP($A17,'[1]AIR Export'!$A$2:$CB$82,37,FALSE)</f>
        <v>10949250</v>
      </c>
      <c r="AZ17" s="612">
        <v>6115100</v>
      </c>
      <c r="BA17" s="612">
        <v>2078195</v>
      </c>
      <c r="BB17" s="612">
        <f>VLOOKUP($A17,'[1]AIR Export'!$A$2:$CB$82,40,FALSE)</f>
        <v>8193295</v>
      </c>
      <c r="BC17" s="612">
        <v>787170</v>
      </c>
      <c r="BD17" s="612">
        <v>252039</v>
      </c>
      <c r="BE17" s="612">
        <v>25814</v>
      </c>
      <c r="BF17" s="612">
        <v>1065023</v>
      </c>
      <c r="BG17" s="612">
        <v>1348169</v>
      </c>
      <c r="BH17" s="612">
        <f>VLOOKUP($A17,'[1]AIR Export'!$A$2:$CB$82,46,FALSE)</f>
        <v>10606487</v>
      </c>
      <c r="BI17" s="612"/>
      <c r="BJ17" s="612"/>
      <c r="BK17" s="612">
        <v>0</v>
      </c>
      <c r="BL17" s="612">
        <v>0</v>
      </c>
      <c r="BM17" s="612">
        <v>0</v>
      </c>
      <c r="BN17" s="612">
        <v>0</v>
      </c>
      <c r="BO17" s="612">
        <v>0</v>
      </c>
      <c r="BP17" s="612">
        <v>20316</v>
      </c>
      <c r="BQ17" s="610">
        <v>116475</v>
      </c>
      <c r="BR17" s="610">
        <v>137360</v>
      </c>
      <c r="BS17" s="610">
        <v>253835</v>
      </c>
      <c r="BT17" s="610">
        <v>131360</v>
      </c>
      <c r="BU17" s="610">
        <v>58677</v>
      </c>
      <c r="BV17" s="610">
        <v>190037</v>
      </c>
      <c r="BW17" s="610">
        <v>32732</v>
      </c>
      <c r="BX17" s="609">
        <v>784</v>
      </c>
      <c r="BY17" s="610">
        <v>33516</v>
      </c>
      <c r="BZ17" s="610">
        <v>477388</v>
      </c>
      <c r="CA17" s="610"/>
      <c r="CB17" s="610">
        <v>477388</v>
      </c>
      <c r="CC17" s="610">
        <v>1217</v>
      </c>
      <c r="CD17" s="610">
        <v>218421</v>
      </c>
      <c r="CE17" s="609">
        <v>17</v>
      </c>
      <c r="CF17" s="609">
        <v>63</v>
      </c>
      <c r="CG17" s="609">
        <v>80</v>
      </c>
      <c r="CH17" s="610">
        <v>27378</v>
      </c>
      <c r="CI17" s="610">
        <v>17913</v>
      </c>
      <c r="CJ17" s="610">
        <v>29430</v>
      </c>
      <c r="CK17" s="609">
        <v>906</v>
      </c>
      <c r="CL17" s="609">
        <v>140</v>
      </c>
      <c r="CM17" s="609">
        <v>245</v>
      </c>
      <c r="CN17" s="609">
        <v>695</v>
      </c>
      <c r="CO17" s="610">
        <v>333316</v>
      </c>
      <c r="CP17" s="610">
        <v>192480</v>
      </c>
      <c r="CQ17" s="610">
        <v>525796</v>
      </c>
      <c r="CR17" s="610">
        <v>97140</v>
      </c>
      <c r="CS17" s="609">
        <v>862</v>
      </c>
      <c r="CT17" s="610">
        <v>98002</v>
      </c>
      <c r="CU17" s="610">
        <v>490946</v>
      </c>
      <c r="CV17" s="610">
        <v>118249</v>
      </c>
      <c r="CW17" s="610">
        <v>609195</v>
      </c>
      <c r="CX17" s="610">
        <v>1232993</v>
      </c>
      <c r="CY17" s="610">
        <v>13704</v>
      </c>
      <c r="CZ17" s="609"/>
      <c r="DA17" s="610">
        <v>1246697</v>
      </c>
      <c r="DB17" s="610">
        <v>94202</v>
      </c>
      <c r="DC17" s="610">
        <v>48867</v>
      </c>
      <c r="DD17" s="610">
        <v>143069</v>
      </c>
      <c r="DE17" s="610">
        <v>266009</v>
      </c>
      <c r="DF17" s="610">
        <v>180392</v>
      </c>
      <c r="DG17" s="610">
        <v>5181</v>
      </c>
      <c r="DH17" s="610">
        <v>235068</v>
      </c>
      <c r="DI17" s="609"/>
      <c r="DJ17" s="609"/>
      <c r="DK17" s="610">
        <v>286644</v>
      </c>
      <c r="DL17" s="610">
        <v>1314726</v>
      </c>
      <c r="DM17" s="609"/>
      <c r="DN17" s="610">
        <v>11623</v>
      </c>
      <c r="DO17" s="610">
        <v>1612993</v>
      </c>
      <c r="DP17" s="610">
        <v>21942</v>
      </c>
      <c r="DQ17" s="610">
        <v>177373</v>
      </c>
      <c r="DR17" s="610">
        <v>21791</v>
      </c>
      <c r="DS17" s="610">
        <v>199164</v>
      </c>
      <c r="DT17" s="610">
        <v>1344384</v>
      </c>
      <c r="DU17" s="609">
        <v>734</v>
      </c>
      <c r="DV17" s="609">
        <v>58</v>
      </c>
      <c r="DW17" s="610">
        <v>1945</v>
      </c>
      <c r="DX17" s="609">
        <v>662</v>
      </c>
      <c r="DY17" s="609">
        <v>554</v>
      </c>
      <c r="DZ17" s="609">
        <v>26</v>
      </c>
      <c r="EA17" s="610">
        <v>3979</v>
      </c>
      <c r="EB17" s="610">
        <v>10885</v>
      </c>
      <c r="EC17" s="610">
        <v>1537</v>
      </c>
      <c r="ED17" s="610">
        <v>12422</v>
      </c>
      <c r="EE17" s="610">
        <v>55225</v>
      </c>
      <c r="EF17" s="610">
        <v>20040</v>
      </c>
      <c r="EG17" s="610">
        <v>75265</v>
      </c>
      <c r="EH17" s="610">
        <v>11987</v>
      </c>
      <c r="EI17" s="609">
        <v>569</v>
      </c>
      <c r="EJ17" s="610">
        <v>12556</v>
      </c>
      <c r="EK17" s="610">
        <v>100243</v>
      </c>
      <c r="EL17" s="609">
        <v>157</v>
      </c>
      <c r="EM17" s="610">
        <v>4298</v>
      </c>
      <c r="EN17" s="609">
        <v>213</v>
      </c>
      <c r="EO17" s="610">
        <v>1005</v>
      </c>
      <c r="EP17" s="610">
        <v>10600</v>
      </c>
      <c r="EQ17" s="610">
        <v>64499</v>
      </c>
      <c r="ER17" s="610">
        <v>224995</v>
      </c>
      <c r="ES17" s="610">
        <v>94827</v>
      </c>
      <c r="ET17" s="610">
        <v>9698</v>
      </c>
      <c r="EU17" s="610">
        <v>33165</v>
      </c>
      <c r="EV17" s="610">
        <v>33361</v>
      </c>
      <c r="EW17" s="609" t="s">
        <v>358</v>
      </c>
      <c r="EX17" s="609">
        <v>209</v>
      </c>
      <c r="EY17" s="609">
        <v>517</v>
      </c>
      <c r="EZ17" s="610">
        <v>395881</v>
      </c>
      <c r="FA17" s="610">
        <v>546501</v>
      </c>
      <c r="FB17" s="610">
        <v>474631</v>
      </c>
      <c r="FC17" s="609" t="s">
        <v>349</v>
      </c>
      <c r="FD17" s="609" t="s">
        <v>346</v>
      </c>
      <c r="FE17" s="609" t="s">
        <v>347</v>
      </c>
      <c r="FF17" s="609">
        <v>28301</v>
      </c>
      <c r="FG17" s="609">
        <v>5032</v>
      </c>
      <c r="FH17" s="609" t="s">
        <v>348</v>
      </c>
      <c r="FI17" s="609" t="s">
        <v>347</v>
      </c>
      <c r="FJ17" s="609">
        <v>28301</v>
      </c>
      <c r="FK17" s="609">
        <v>5032</v>
      </c>
      <c r="FL17" s="609" t="s">
        <v>350</v>
      </c>
      <c r="FM17" s="609">
        <v>9104837727</v>
      </c>
      <c r="FN17" s="609">
        <v>9104865372</v>
      </c>
      <c r="FO17" s="609" t="s">
        <v>360</v>
      </c>
      <c r="FP17" s="609" t="s">
        <v>361</v>
      </c>
      <c r="FQ17" s="610">
        <v>192169</v>
      </c>
      <c r="FR17" s="609">
        <v>185.21</v>
      </c>
      <c r="FS17" s="609" t="s">
        <v>362</v>
      </c>
      <c r="FT17" s="610">
        <v>30108</v>
      </c>
      <c r="FU17" s="609">
        <v>468</v>
      </c>
      <c r="FV17" s="609"/>
      <c r="FW17" s="609"/>
      <c r="FX17" s="609"/>
      <c r="FY17" s="609" t="s">
        <v>32</v>
      </c>
      <c r="FZ17" s="609"/>
      <c r="GA17" s="609" t="s">
        <v>33</v>
      </c>
      <c r="GB17" s="609"/>
      <c r="GC17" s="609"/>
      <c r="GD17" s="609"/>
      <c r="GE17" s="609"/>
      <c r="GF17" s="609"/>
      <c r="GG17" s="609"/>
      <c r="GH17" s="609"/>
      <c r="GI17" s="609"/>
      <c r="GJ17" s="609">
        <f>VLOOKUP($A17,'[1]AIR Export'!$A$3:$CB$82,25,FALSE)</f>
        <v>329403</v>
      </c>
      <c r="GK17" s="609">
        <v>2</v>
      </c>
      <c r="GL17" s="609" t="s">
        <v>16</v>
      </c>
      <c r="GM17" s="609"/>
      <c r="GN17" s="609"/>
      <c r="GO17" s="609"/>
      <c r="GP17" s="609"/>
      <c r="GQ17" s="609"/>
      <c r="GR17" s="609"/>
      <c r="GS17" s="609"/>
      <c r="GT17" s="609"/>
      <c r="GU17" s="609"/>
      <c r="GV17" s="609">
        <v>0.75</v>
      </c>
      <c r="GW17" s="609">
        <v>0.12</v>
      </c>
      <c r="GX17" s="609">
        <v>25.19</v>
      </c>
      <c r="GY17" s="609">
        <v>28.87</v>
      </c>
      <c r="GZ17" s="609">
        <v>15.68</v>
      </c>
      <c r="HA17" s="509"/>
      <c r="HB17" s="509"/>
      <c r="HC17" s="509"/>
      <c r="HD17" s="509"/>
      <c r="HE17" s="509"/>
      <c r="HF17" s="5"/>
      <c r="HG17" s="5"/>
      <c r="HH17" s="5"/>
      <c r="HI17" s="5"/>
      <c r="HJ17" s="5"/>
      <c r="HK17" s="5"/>
      <c r="HL17" s="5"/>
      <c r="HM17" s="5"/>
      <c r="HN17" s="5"/>
      <c r="HO17" s="5"/>
      <c r="HP17" s="5"/>
      <c r="HQ17" s="5"/>
      <c r="HR17" s="5"/>
      <c r="IF17" s="1"/>
      <c r="IG17" s="1"/>
      <c r="IH17" s="1"/>
      <c r="II17" s="1"/>
      <c r="IJ17" s="1"/>
      <c r="IK17" s="1"/>
      <c r="IL17" s="1"/>
      <c r="IM17" s="1"/>
      <c r="IO17" s="1"/>
      <c r="IQ17" s="5"/>
      <c r="IR17" s="5"/>
      <c r="IS17" s="5"/>
      <c r="IT17" s="5"/>
      <c r="IU17" s="5"/>
      <c r="IV17" s="5"/>
      <c r="JG17" s="2"/>
      <c r="JI17" s="5"/>
      <c r="JL17" s="5"/>
      <c r="JM17" s="5"/>
      <c r="JN17" s="5"/>
      <c r="JU17" s="1"/>
      <c r="JW17" s="1"/>
      <c r="KC17" s="5"/>
      <c r="KG17" s="5"/>
      <c r="KI17" s="4"/>
      <c r="KJ17" s="4"/>
      <c r="KQ17" s="3"/>
      <c r="KR17" s="3"/>
      <c r="KS17" s="3"/>
      <c r="KT17" s="3"/>
      <c r="KU17" s="3"/>
      <c r="KV17" s="3"/>
      <c r="KW17" s="3"/>
      <c r="KX17" s="3"/>
      <c r="KY17" s="3"/>
      <c r="KZ17" s="3"/>
      <c r="LA17" s="3"/>
      <c r="LB17" s="3"/>
      <c r="LC17" s="3"/>
      <c r="LD17" s="3"/>
      <c r="LE17" s="3"/>
      <c r="LF17" s="3"/>
      <c r="LG17" s="3"/>
      <c r="LH17" s="4"/>
      <c r="LJ17" s="1"/>
      <c r="LK17" s="1"/>
      <c r="LL17" s="1"/>
      <c r="LM17" s="3"/>
      <c r="LN17" s="3"/>
      <c r="LO17" s="3"/>
      <c r="LY17" s="3"/>
      <c r="LZ17" s="3"/>
      <c r="MA17" s="3"/>
      <c r="MB17" s="3"/>
      <c r="MC17" s="3"/>
      <c r="MD17" s="3"/>
      <c r="ME17" s="3"/>
      <c r="MF17" s="3"/>
      <c r="MG17" s="3"/>
      <c r="MH17" s="3"/>
      <c r="MI17" s="3"/>
      <c r="MJ17" s="3"/>
      <c r="MR17" s="6"/>
      <c r="MS17" s="6"/>
      <c r="NB17" s="1"/>
      <c r="NC17" s="1"/>
      <c r="NE17" s="1"/>
      <c r="NF17" s="1"/>
      <c r="NI17" s="1"/>
      <c r="NR17" s="3"/>
    </row>
    <row r="18" spans="1:394" x14ac:dyDescent="0.25">
      <c r="A18" s="609" t="s">
        <v>363</v>
      </c>
      <c r="B18" s="609" t="s">
        <v>367</v>
      </c>
      <c r="C18" s="609" t="s">
        <v>366</v>
      </c>
      <c r="D18" s="609">
        <v>2015</v>
      </c>
      <c r="E18" s="609" t="s">
        <v>367</v>
      </c>
      <c r="F18" s="609" t="s">
        <v>364</v>
      </c>
      <c r="G18" s="609" t="s">
        <v>365</v>
      </c>
      <c r="H18" s="609">
        <v>27292</v>
      </c>
      <c r="I18" s="609"/>
      <c r="J18" s="609" t="s">
        <v>364</v>
      </c>
      <c r="K18" s="609" t="s">
        <v>365</v>
      </c>
      <c r="L18" s="609">
        <v>27292</v>
      </c>
      <c r="M18" s="609"/>
      <c r="N18" s="609" t="s">
        <v>368</v>
      </c>
      <c r="O18" s="609" t="s">
        <v>369</v>
      </c>
      <c r="P18" s="609" t="s">
        <v>370</v>
      </c>
      <c r="Q18" s="609" t="s">
        <v>371</v>
      </c>
      <c r="R18" s="609" t="s">
        <v>372</v>
      </c>
      <c r="S18" s="609" t="s">
        <v>373</v>
      </c>
      <c r="T18" s="609" t="s">
        <v>374</v>
      </c>
      <c r="U18" s="609" t="s">
        <v>370</v>
      </c>
      <c r="V18" s="609" t="s">
        <v>372</v>
      </c>
      <c r="W18" s="609">
        <v>1</v>
      </c>
      <c r="X18" s="609">
        <v>4</v>
      </c>
      <c r="Y18" s="609">
        <v>1</v>
      </c>
      <c r="Z18" s="609">
        <v>0</v>
      </c>
      <c r="AA18" s="610">
        <v>16068</v>
      </c>
      <c r="AB18" s="609">
        <v>7.5</v>
      </c>
      <c r="AC18" s="609">
        <v>0</v>
      </c>
      <c r="AD18" s="609">
        <v>7.5</v>
      </c>
      <c r="AE18" s="609">
        <v>51.48</v>
      </c>
      <c r="AF18" s="609">
        <v>58.98</v>
      </c>
      <c r="AG18" s="611">
        <v>0.12720000000000001</v>
      </c>
      <c r="AH18" s="612">
        <v>71097</v>
      </c>
      <c r="AI18" s="609" t="s">
        <v>376</v>
      </c>
      <c r="AJ18" s="609">
        <v>2004</v>
      </c>
      <c r="AK18" s="612">
        <v>40256</v>
      </c>
      <c r="AL18" s="613">
        <v>12.05</v>
      </c>
      <c r="AM18" s="613">
        <v>12.68</v>
      </c>
      <c r="AN18" s="613">
        <v>15.44</v>
      </c>
      <c r="AO18" s="612">
        <v>0</v>
      </c>
      <c r="AP18" s="612">
        <v>3323956</v>
      </c>
      <c r="AQ18" s="612">
        <f>VLOOKUP($A18,'[1]AIR Export'!$A$2:$CB$82,33,FALSE)</f>
        <v>3323956</v>
      </c>
      <c r="AR18" s="612">
        <v>179000</v>
      </c>
      <c r="AS18" s="612">
        <v>0</v>
      </c>
      <c r="AT18" s="612">
        <v>179000</v>
      </c>
      <c r="AU18" s="612">
        <v>6497</v>
      </c>
      <c r="AV18" s="612">
        <v>0</v>
      </c>
      <c r="AW18" s="612">
        <f>VLOOKUP($A18,'[1]AIR Export'!$A$2:$CB$82,35,FALSE)</f>
        <v>6497</v>
      </c>
      <c r="AX18" s="612">
        <f>VLOOKUP($A18,'[1]AIR Export'!$A$2:$CB$82,36,FALSE)</f>
        <v>92545</v>
      </c>
      <c r="AY18" s="612">
        <f>VLOOKUP($A18,'[1]AIR Export'!$A$2:$CB$82,37,FALSE)</f>
        <v>3601998</v>
      </c>
      <c r="AZ18" s="612">
        <v>1688787</v>
      </c>
      <c r="BA18" s="612">
        <v>582202</v>
      </c>
      <c r="BB18" s="612">
        <f>VLOOKUP($A18,'[1]AIR Export'!$A$2:$CB$82,40,FALSE)</f>
        <v>2270989</v>
      </c>
      <c r="BC18" s="612">
        <v>249676</v>
      </c>
      <c r="BD18" s="612">
        <v>21915</v>
      </c>
      <c r="BE18" s="612">
        <v>33103</v>
      </c>
      <c r="BF18" s="612">
        <v>304694</v>
      </c>
      <c r="BG18" s="612">
        <v>967957</v>
      </c>
      <c r="BH18" s="612">
        <f>VLOOKUP($A18,'[1]AIR Export'!$A$2:$CB$82,46,FALSE)</f>
        <v>3543640</v>
      </c>
      <c r="BI18" s="612"/>
      <c r="BJ18" s="612"/>
      <c r="BK18" s="612">
        <v>59588</v>
      </c>
      <c r="BL18" s="612">
        <v>0</v>
      </c>
      <c r="BM18" s="612">
        <v>0</v>
      </c>
      <c r="BN18" s="612">
        <v>0</v>
      </c>
      <c r="BO18" s="612">
        <v>59588</v>
      </c>
      <c r="BP18" s="612">
        <v>58358</v>
      </c>
      <c r="BQ18" s="610">
        <v>106075</v>
      </c>
      <c r="BR18" s="610">
        <v>98032</v>
      </c>
      <c r="BS18" s="610">
        <v>204107</v>
      </c>
      <c r="BT18" s="610">
        <v>58044</v>
      </c>
      <c r="BU18" s="610">
        <v>23740</v>
      </c>
      <c r="BV18" s="610">
        <v>81784</v>
      </c>
      <c r="BW18" s="610">
        <v>15242</v>
      </c>
      <c r="BX18" s="610">
        <v>4645</v>
      </c>
      <c r="BY18" s="610">
        <v>19887</v>
      </c>
      <c r="BZ18" s="610">
        <v>305778</v>
      </c>
      <c r="CA18" s="610"/>
      <c r="CB18" s="610">
        <v>305778</v>
      </c>
      <c r="CC18" s="610">
        <v>6287</v>
      </c>
      <c r="CD18" s="610">
        <v>40806</v>
      </c>
      <c r="CE18" s="609">
        <v>22</v>
      </c>
      <c r="CF18" s="609">
        <v>63</v>
      </c>
      <c r="CG18" s="609">
        <v>85</v>
      </c>
      <c r="CH18" s="610">
        <v>12754</v>
      </c>
      <c r="CI18" s="610">
        <v>20502</v>
      </c>
      <c r="CJ18" s="610">
        <v>15039</v>
      </c>
      <c r="CK18" s="610">
        <v>1022</v>
      </c>
      <c r="CL18" s="609">
        <v>94</v>
      </c>
      <c r="CM18" s="609">
        <v>118</v>
      </c>
      <c r="CN18" s="610">
        <v>1618</v>
      </c>
      <c r="CO18" s="610">
        <v>164728</v>
      </c>
      <c r="CP18" s="610">
        <v>39390</v>
      </c>
      <c r="CQ18" s="610">
        <v>204118</v>
      </c>
      <c r="CR18" s="610">
        <v>18768</v>
      </c>
      <c r="CS18" s="610">
        <v>1743</v>
      </c>
      <c r="CT18" s="610">
        <v>20511</v>
      </c>
      <c r="CU18" s="610">
        <v>107820</v>
      </c>
      <c r="CV18" s="610">
        <v>23461</v>
      </c>
      <c r="CW18" s="610">
        <v>131281</v>
      </c>
      <c r="CX18" s="610">
        <v>355910</v>
      </c>
      <c r="CY18" s="610">
        <v>1327</v>
      </c>
      <c r="CZ18" s="609"/>
      <c r="DA18" s="610">
        <v>357237</v>
      </c>
      <c r="DB18" s="610">
        <v>18004</v>
      </c>
      <c r="DC18" s="610">
        <v>11219</v>
      </c>
      <c r="DD18" s="610">
        <v>29223</v>
      </c>
      <c r="DE18" s="610">
        <v>98661</v>
      </c>
      <c r="DF18" s="610">
        <v>60239</v>
      </c>
      <c r="DG18" s="610">
        <v>2000</v>
      </c>
      <c r="DH18" s="610">
        <v>73827</v>
      </c>
      <c r="DI18" s="609"/>
      <c r="DJ18" s="609"/>
      <c r="DK18" s="610">
        <v>170989</v>
      </c>
      <c r="DL18" s="610">
        <v>369189</v>
      </c>
      <c r="DM18" s="610">
        <v>10006</v>
      </c>
      <c r="DN18" s="610">
        <v>1971</v>
      </c>
      <c r="DO18" s="610">
        <v>552155</v>
      </c>
      <c r="DP18" s="610">
        <v>1878</v>
      </c>
      <c r="DQ18" s="610">
        <v>66652</v>
      </c>
      <c r="DR18" s="610">
        <v>31227</v>
      </c>
      <c r="DS18" s="610">
        <v>97879</v>
      </c>
      <c r="DT18" s="610">
        <v>566107</v>
      </c>
      <c r="DU18" s="610">
        <v>1041</v>
      </c>
      <c r="DV18" s="609">
        <v>67</v>
      </c>
      <c r="DW18" s="610">
        <v>1684</v>
      </c>
      <c r="DX18" s="609">
        <v>569</v>
      </c>
      <c r="DY18" s="609">
        <v>186</v>
      </c>
      <c r="DZ18" s="609">
        <v>89</v>
      </c>
      <c r="EA18" s="610">
        <v>3636</v>
      </c>
      <c r="EB18" s="610">
        <v>12672</v>
      </c>
      <c r="EC18" s="610">
        <v>2721</v>
      </c>
      <c r="ED18" s="610">
        <v>15393</v>
      </c>
      <c r="EE18" s="610">
        <v>33164</v>
      </c>
      <c r="EF18" s="610">
        <v>22050</v>
      </c>
      <c r="EG18" s="610">
        <v>55214</v>
      </c>
      <c r="EH18" s="610">
        <v>2398</v>
      </c>
      <c r="EI18" s="610">
        <v>3734</v>
      </c>
      <c r="EJ18" s="610">
        <v>6132</v>
      </c>
      <c r="EK18" s="610">
        <v>76739</v>
      </c>
      <c r="EL18" s="609">
        <v>34</v>
      </c>
      <c r="EM18" s="609">
        <v>289</v>
      </c>
      <c r="EN18" s="609">
        <v>193</v>
      </c>
      <c r="EO18" s="610">
        <v>2515</v>
      </c>
      <c r="EP18" s="609">
        <v>901</v>
      </c>
      <c r="EQ18" s="610">
        <v>9979</v>
      </c>
      <c r="ER18" s="610">
        <v>226472</v>
      </c>
      <c r="ES18" s="610">
        <v>86832</v>
      </c>
      <c r="ET18" s="610">
        <v>6653</v>
      </c>
      <c r="EU18" s="610">
        <v>20265</v>
      </c>
      <c r="EV18" s="610">
        <v>19534</v>
      </c>
      <c r="EW18" s="609" t="s">
        <v>375</v>
      </c>
      <c r="EX18" s="609">
        <v>74</v>
      </c>
      <c r="EY18" s="609">
        <v>133</v>
      </c>
      <c r="EZ18" s="610">
        <v>83988</v>
      </c>
      <c r="FA18" s="610">
        <v>231739</v>
      </c>
      <c r="FB18" s="609"/>
      <c r="FC18" s="609" t="s">
        <v>377</v>
      </c>
      <c r="FD18" s="609" t="s">
        <v>364</v>
      </c>
      <c r="FE18" s="609" t="s">
        <v>365</v>
      </c>
      <c r="FF18" s="609">
        <v>27292</v>
      </c>
      <c r="FG18" s="609">
        <v>3239</v>
      </c>
      <c r="FH18" s="609" t="s">
        <v>364</v>
      </c>
      <c r="FI18" s="609" t="s">
        <v>365</v>
      </c>
      <c r="FJ18" s="609">
        <v>27292</v>
      </c>
      <c r="FK18" s="609">
        <v>3239</v>
      </c>
      <c r="FL18" s="609" t="s">
        <v>367</v>
      </c>
      <c r="FM18" s="609">
        <v>3362422040</v>
      </c>
      <c r="FN18" s="609">
        <v>3362484122</v>
      </c>
      <c r="FO18" s="609" t="s">
        <v>378</v>
      </c>
      <c r="FP18" s="609" t="s">
        <v>379</v>
      </c>
      <c r="FQ18" s="610">
        <v>69384</v>
      </c>
      <c r="FR18" s="609">
        <v>56.22</v>
      </c>
      <c r="FS18" s="609" t="s">
        <v>380</v>
      </c>
      <c r="FT18" s="610">
        <v>16068</v>
      </c>
      <c r="FU18" s="609">
        <v>312</v>
      </c>
      <c r="FV18" s="609"/>
      <c r="FW18" s="609"/>
      <c r="FX18" s="609"/>
      <c r="FY18" s="609" t="s">
        <v>32</v>
      </c>
      <c r="FZ18" s="609"/>
      <c r="GA18" s="609" t="s">
        <v>12</v>
      </c>
      <c r="GB18" s="609"/>
      <c r="GC18" s="609"/>
      <c r="GD18" s="609"/>
      <c r="GE18" s="609"/>
      <c r="GF18" s="609"/>
      <c r="GG18" s="609"/>
      <c r="GH18" s="609"/>
      <c r="GI18" s="609"/>
      <c r="GJ18" s="609">
        <f>VLOOKUP($A18,'[1]AIR Export'!$A$3:$CB$82,25,FALSE)</f>
        <v>164454</v>
      </c>
      <c r="GK18" s="609">
        <v>2</v>
      </c>
      <c r="GL18" s="609" t="s">
        <v>16</v>
      </c>
      <c r="GM18" s="609"/>
      <c r="GN18" s="609"/>
      <c r="GO18" s="609"/>
      <c r="GP18" s="609"/>
      <c r="GQ18" s="609"/>
      <c r="GR18" s="609"/>
      <c r="GS18" s="609"/>
      <c r="GT18" s="609"/>
      <c r="GU18" s="609"/>
      <c r="GV18" s="609">
        <v>0.72</v>
      </c>
      <c r="GW18" s="609">
        <v>0.2</v>
      </c>
      <c r="GX18" s="609">
        <v>21.11</v>
      </c>
      <c r="GY18" s="609">
        <v>24.51</v>
      </c>
      <c r="GZ18" s="609">
        <v>13.89</v>
      </c>
      <c r="HA18" s="509"/>
      <c r="HB18" s="509"/>
      <c r="HC18" s="509"/>
      <c r="HD18" s="509"/>
      <c r="HE18" s="509"/>
      <c r="HF18" s="5"/>
      <c r="HG18" s="5"/>
      <c r="HH18" s="5"/>
      <c r="HI18" s="5"/>
      <c r="HJ18" s="5"/>
      <c r="HK18" s="5"/>
      <c r="HL18" s="5"/>
      <c r="HM18" s="5"/>
      <c r="HN18" s="5"/>
      <c r="HO18" s="5"/>
      <c r="HP18" s="5"/>
      <c r="HQ18" s="5"/>
      <c r="HR18" s="5"/>
      <c r="IF18" s="1"/>
      <c r="IG18" s="1"/>
      <c r="IH18" s="1"/>
      <c r="II18" s="1"/>
      <c r="IJ18" s="1"/>
      <c r="IK18" s="1"/>
      <c r="IL18" s="1"/>
      <c r="IM18" s="1"/>
      <c r="IO18" s="1"/>
      <c r="IQ18" s="5"/>
      <c r="IR18" s="5"/>
      <c r="IS18" s="5"/>
      <c r="IT18" s="5"/>
      <c r="IU18" s="5"/>
      <c r="IV18" s="5"/>
      <c r="JG18" s="2"/>
      <c r="JI18" s="5"/>
      <c r="JL18" s="5"/>
      <c r="JM18" s="5"/>
      <c r="JN18" s="5"/>
      <c r="JU18" s="1"/>
      <c r="JW18" s="1"/>
      <c r="KA18" s="1"/>
      <c r="KC18" s="5"/>
      <c r="KG18" s="5"/>
      <c r="KI18" s="4"/>
      <c r="KJ18" s="4"/>
      <c r="KQ18" s="3"/>
      <c r="KR18" s="3"/>
      <c r="KS18" s="3"/>
      <c r="KT18" s="3"/>
      <c r="KU18" s="3"/>
      <c r="KV18" s="3"/>
      <c r="KW18" s="3"/>
      <c r="KX18" s="3"/>
      <c r="KY18" s="3"/>
      <c r="KZ18" s="3"/>
      <c r="LA18" s="3"/>
      <c r="LB18" s="3"/>
      <c r="LC18" s="3"/>
      <c r="LD18" s="3"/>
      <c r="LE18" s="3"/>
      <c r="LF18" s="3"/>
      <c r="LG18" s="3"/>
      <c r="LH18" s="4"/>
      <c r="LJ18" s="1"/>
      <c r="LK18" s="1"/>
      <c r="LL18" s="1"/>
      <c r="LM18" s="3"/>
      <c r="LN18" s="3"/>
      <c r="LO18" s="3"/>
      <c r="LY18" s="3"/>
      <c r="LZ18" s="3"/>
      <c r="MA18" s="3"/>
      <c r="MB18" s="3"/>
      <c r="MC18" s="3"/>
      <c r="MD18" s="3"/>
      <c r="ME18" s="3"/>
      <c r="MF18" s="3"/>
      <c r="MG18" s="3"/>
      <c r="MH18" s="3"/>
      <c r="MI18" s="3"/>
      <c r="MJ18" s="3"/>
      <c r="MR18" s="6"/>
      <c r="MS18" s="6"/>
      <c r="MX18" s="1"/>
      <c r="NB18" s="1"/>
      <c r="NC18" s="1"/>
      <c r="NE18" s="1"/>
      <c r="NG18" s="1"/>
      <c r="NH18" s="1"/>
      <c r="NI18" s="1"/>
      <c r="NK18" s="1"/>
      <c r="NL18" s="1"/>
      <c r="NR18" s="3"/>
    </row>
    <row r="19" spans="1:394" x14ac:dyDescent="0.25">
      <c r="A19" s="609" t="s">
        <v>381</v>
      </c>
      <c r="B19" s="609" t="s">
        <v>385</v>
      </c>
      <c r="C19" s="609" t="s">
        <v>384</v>
      </c>
      <c r="D19" s="609">
        <v>2015</v>
      </c>
      <c r="E19" s="609" t="s">
        <v>385</v>
      </c>
      <c r="F19" s="609" t="s">
        <v>382</v>
      </c>
      <c r="G19" s="609" t="s">
        <v>383</v>
      </c>
      <c r="H19" s="609">
        <v>27028</v>
      </c>
      <c r="I19" s="609">
        <v>2115</v>
      </c>
      <c r="J19" s="609" t="s">
        <v>382</v>
      </c>
      <c r="K19" s="609" t="s">
        <v>383</v>
      </c>
      <c r="L19" s="609">
        <v>27028</v>
      </c>
      <c r="M19" s="609">
        <v>2115</v>
      </c>
      <c r="N19" s="609" t="s">
        <v>386</v>
      </c>
      <c r="O19" s="609" t="s">
        <v>387</v>
      </c>
      <c r="P19" s="609" t="s">
        <v>388</v>
      </c>
      <c r="Q19" s="609" t="s">
        <v>389</v>
      </c>
      <c r="R19" s="609" t="s">
        <v>390</v>
      </c>
      <c r="S19" s="609" t="s">
        <v>45</v>
      </c>
      <c r="T19" s="609" t="s">
        <v>387</v>
      </c>
      <c r="U19" s="609" t="s">
        <v>388</v>
      </c>
      <c r="V19" s="609" t="s">
        <v>389</v>
      </c>
      <c r="W19" s="609">
        <v>1</v>
      </c>
      <c r="X19" s="609">
        <v>1</v>
      </c>
      <c r="Y19" s="609">
        <v>0</v>
      </c>
      <c r="Z19" s="609">
        <v>1</v>
      </c>
      <c r="AA19" s="610">
        <v>4592</v>
      </c>
      <c r="AB19" s="609">
        <v>1.88</v>
      </c>
      <c r="AC19" s="609">
        <v>0</v>
      </c>
      <c r="AD19" s="609">
        <v>1.88</v>
      </c>
      <c r="AE19" s="609">
        <v>8.34</v>
      </c>
      <c r="AF19" s="609">
        <v>10.220000000000001</v>
      </c>
      <c r="AG19" s="611">
        <v>0.184</v>
      </c>
      <c r="AH19" s="612">
        <v>59086</v>
      </c>
      <c r="AI19" s="609" t="s">
        <v>392</v>
      </c>
      <c r="AJ19" s="609">
        <v>2010</v>
      </c>
      <c r="AK19" s="612">
        <v>38089</v>
      </c>
      <c r="AL19" s="613">
        <v>8.65</v>
      </c>
      <c r="AM19" s="613">
        <v>12.22</v>
      </c>
      <c r="AN19" s="613">
        <v>14.15</v>
      </c>
      <c r="AO19" s="612">
        <v>49897</v>
      </c>
      <c r="AP19" s="612">
        <v>436927</v>
      </c>
      <c r="AQ19" s="612">
        <f>VLOOKUP($A19,'[1]AIR Export'!$A$2:$CB$82,33,FALSE)</f>
        <v>486824</v>
      </c>
      <c r="AR19" s="612">
        <v>86193</v>
      </c>
      <c r="AS19" s="612">
        <v>0</v>
      </c>
      <c r="AT19" s="612">
        <v>86193</v>
      </c>
      <c r="AU19" s="612">
        <v>4300</v>
      </c>
      <c r="AV19" s="612">
        <v>0</v>
      </c>
      <c r="AW19" s="612">
        <f>VLOOKUP($A19,'[1]AIR Export'!$A$2:$CB$82,35,FALSE)</f>
        <v>4300</v>
      </c>
      <c r="AX19" s="612">
        <f>VLOOKUP($A19,'[1]AIR Export'!$A$2:$CB$82,36,FALSE)</f>
        <v>70229</v>
      </c>
      <c r="AY19" s="612">
        <f>VLOOKUP($A19,'[1]AIR Export'!$A$2:$CB$82,37,FALSE)</f>
        <v>647546</v>
      </c>
      <c r="AZ19" s="612">
        <v>324411</v>
      </c>
      <c r="BA19" s="612">
        <v>91649</v>
      </c>
      <c r="BB19" s="612">
        <f>VLOOKUP($A19,'[1]AIR Export'!$A$2:$CB$82,40,FALSE)</f>
        <v>416060</v>
      </c>
      <c r="BC19" s="612">
        <v>92184</v>
      </c>
      <c r="BD19" s="612">
        <v>16181</v>
      </c>
      <c r="BE19" s="612">
        <v>10306</v>
      </c>
      <c r="BF19" s="612">
        <v>118671</v>
      </c>
      <c r="BG19" s="612">
        <v>94129</v>
      </c>
      <c r="BH19" s="612">
        <f>VLOOKUP($A19,'[1]AIR Export'!$A$2:$CB$82,46,FALSE)</f>
        <v>628860</v>
      </c>
      <c r="BI19" s="612"/>
      <c r="BJ19" s="612"/>
      <c r="BK19" s="612">
        <v>18686</v>
      </c>
      <c r="BL19" s="612">
        <v>0</v>
      </c>
      <c r="BM19" s="612">
        <v>0</v>
      </c>
      <c r="BN19" s="612">
        <v>0</v>
      </c>
      <c r="BO19" s="612">
        <v>18686</v>
      </c>
      <c r="BP19" s="612">
        <v>18686</v>
      </c>
      <c r="BQ19" s="610">
        <v>21143</v>
      </c>
      <c r="BR19" s="610">
        <v>21029</v>
      </c>
      <c r="BS19" s="610">
        <v>42172</v>
      </c>
      <c r="BT19" s="610">
        <v>15981</v>
      </c>
      <c r="BU19" s="610">
        <v>9778</v>
      </c>
      <c r="BV19" s="610">
        <v>25759</v>
      </c>
      <c r="BW19" s="610">
        <v>2693</v>
      </c>
      <c r="BX19" s="609">
        <v>582</v>
      </c>
      <c r="BY19" s="610">
        <v>3275</v>
      </c>
      <c r="BZ19" s="610">
        <v>71206</v>
      </c>
      <c r="CA19" s="610"/>
      <c r="CB19" s="610">
        <v>71206</v>
      </c>
      <c r="CC19" s="610">
        <v>1602</v>
      </c>
      <c r="CD19" s="610">
        <v>211764</v>
      </c>
      <c r="CE19" s="609">
        <v>8</v>
      </c>
      <c r="CF19" s="609">
        <v>63</v>
      </c>
      <c r="CG19" s="609">
        <v>71</v>
      </c>
      <c r="CH19" s="610">
        <v>3978</v>
      </c>
      <c r="CI19" s="610">
        <v>3659</v>
      </c>
      <c r="CJ19" s="610">
        <v>2019</v>
      </c>
      <c r="CK19" s="609">
        <v>743</v>
      </c>
      <c r="CL19" s="609">
        <v>0</v>
      </c>
      <c r="CM19" s="609">
        <v>35</v>
      </c>
      <c r="CN19" s="609">
        <v>80</v>
      </c>
      <c r="CO19" s="610">
        <v>27569</v>
      </c>
      <c r="CP19" s="610">
        <v>8914</v>
      </c>
      <c r="CQ19" s="610">
        <v>36483</v>
      </c>
      <c r="CR19" s="610">
        <v>3580</v>
      </c>
      <c r="CS19" s="609">
        <v>454</v>
      </c>
      <c r="CT19" s="610">
        <v>4034</v>
      </c>
      <c r="CU19" s="610">
        <v>28766</v>
      </c>
      <c r="CV19" s="610">
        <v>6552</v>
      </c>
      <c r="CW19" s="610">
        <v>35318</v>
      </c>
      <c r="CX19" s="610">
        <v>75835</v>
      </c>
      <c r="CY19" s="609">
        <v>241</v>
      </c>
      <c r="CZ19" s="609"/>
      <c r="DA19" s="610">
        <v>76076</v>
      </c>
      <c r="DB19" s="610">
        <v>5730</v>
      </c>
      <c r="DC19" s="609">
        <v>551</v>
      </c>
      <c r="DD19" s="610">
        <v>6281</v>
      </c>
      <c r="DE19" s="610">
        <v>9211</v>
      </c>
      <c r="DF19" s="610">
        <v>9285</v>
      </c>
      <c r="DG19" s="609"/>
      <c r="DH19" s="610">
        <v>9854</v>
      </c>
      <c r="DI19" s="609"/>
      <c r="DJ19" s="609"/>
      <c r="DK19" s="610">
        <v>87628</v>
      </c>
      <c r="DL19" s="610">
        <v>5999</v>
      </c>
      <c r="DM19" s="609"/>
      <c r="DN19" s="609"/>
      <c r="DO19" s="610">
        <v>93627</v>
      </c>
      <c r="DP19" s="609">
        <v>216</v>
      </c>
      <c r="DQ19" s="610">
        <v>15239</v>
      </c>
      <c r="DR19" s="610">
        <v>5345</v>
      </c>
      <c r="DS19" s="610">
        <v>20584</v>
      </c>
      <c r="DT19" s="610">
        <v>69626</v>
      </c>
      <c r="DU19" s="609">
        <v>77</v>
      </c>
      <c r="DV19" s="609">
        <v>11</v>
      </c>
      <c r="DW19" s="609">
        <v>126</v>
      </c>
      <c r="DX19" s="609">
        <v>655</v>
      </c>
      <c r="DY19" s="609">
        <v>74</v>
      </c>
      <c r="DZ19" s="609">
        <v>0</v>
      </c>
      <c r="EA19" s="609">
        <v>943</v>
      </c>
      <c r="EB19" s="609">
        <v>706</v>
      </c>
      <c r="EC19" s="609">
        <v>139</v>
      </c>
      <c r="ED19" s="609">
        <v>845</v>
      </c>
      <c r="EE19" s="610">
        <v>4051</v>
      </c>
      <c r="EF19" s="610">
        <v>25770</v>
      </c>
      <c r="EG19" s="610">
        <v>29821</v>
      </c>
      <c r="EH19" s="609">
        <v>631</v>
      </c>
      <c r="EI19" s="609">
        <v>0</v>
      </c>
      <c r="EJ19" s="609">
        <v>631</v>
      </c>
      <c r="EK19" s="610">
        <v>31297</v>
      </c>
      <c r="EL19" s="609">
        <v>0</v>
      </c>
      <c r="EM19" s="609">
        <v>0</v>
      </c>
      <c r="EN19" s="609">
        <v>32</v>
      </c>
      <c r="EO19" s="609">
        <v>39</v>
      </c>
      <c r="EP19" s="610">
        <v>1056</v>
      </c>
      <c r="EQ19" s="610">
        <v>8509</v>
      </c>
      <c r="ER19" s="610">
        <v>4223</v>
      </c>
      <c r="ES19" s="610">
        <v>1488</v>
      </c>
      <c r="ET19" s="609">
        <v>480</v>
      </c>
      <c r="EU19" s="610">
        <v>4111</v>
      </c>
      <c r="EV19" s="610">
        <v>4007</v>
      </c>
      <c r="EW19" s="609" t="s">
        <v>391</v>
      </c>
      <c r="EX19" s="609">
        <v>15</v>
      </c>
      <c r="EY19" s="609">
        <v>32</v>
      </c>
      <c r="EZ19" s="610">
        <v>16043</v>
      </c>
      <c r="FA19" s="610">
        <v>178259</v>
      </c>
      <c r="FB19" s="609"/>
      <c r="FC19" s="609" t="s">
        <v>384</v>
      </c>
      <c r="FD19" s="609" t="s">
        <v>382</v>
      </c>
      <c r="FE19" s="609" t="s">
        <v>383</v>
      </c>
      <c r="FF19" s="609">
        <v>27028</v>
      </c>
      <c r="FG19" s="609">
        <v>2115</v>
      </c>
      <c r="FH19" s="609" t="s">
        <v>382</v>
      </c>
      <c r="FI19" s="609" t="s">
        <v>383</v>
      </c>
      <c r="FJ19" s="609">
        <v>27028</v>
      </c>
      <c r="FK19" s="609">
        <v>2115</v>
      </c>
      <c r="FL19" s="609" t="s">
        <v>385</v>
      </c>
      <c r="FM19" s="609">
        <v>3367536030</v>
      </c>
      <c r="FN19" s="609">
        <v>3367511370</v>
      </c>
      <c r="FO19" s="609" t="s">
        <v>390</v>
      </c>
      <c r="FP19" s="609" t="s">
        <v>389</v>
      </c>
      <c r="FQ19" s="610">
        <v>18120</v>
      </c>
      <c r="FR19" s="609">
        <v>10.220000000000001</v>
      </c>
      <c r="FS19" s="609" t="s">
        <v>393</v>
      </c>
      <c r="FT19" s="610">
        <v>4592</v>
      </c>
      <c r="FU19" s="609">
        <v>103</v>
      </c>
      <c r="FV19" s="609"/>
      <c r="FW19" s="609"/>
      <c r="FX19" s="609"/>
      <c r="FY19" s="609" t="s">
        <v>32</v>
      </c>
      <c r="FZ19" s="609"/>
      <c r="GA19" s="609" t="s">
        <v>64</v>
      </c>
      <c r="GB19" s="609"/>
      <c r="GC19" s="609"/>
      <c r="GD19" s="609"/>
      <c r="GE19" s="609"/>
      <c r="GF19" s="609"/>
      <c r="GG19" s="609"/>
      <c r="GH19" s="609"/>
      <c r="GI19" s="609"/>
      <c r="GJ19" s="609">
        <f>VLOOKUP($A19,'[1]AIR Export'!$A$3:$CB$82,25,FALSE)</f>
        <v>41476</v>
      </c>
      <c r="GK19" s="609">
        <v>2</v>
      </c>
      <c r="GL19" s="609" t="s">
        <v>16</v>
      </c>
      <c r="GM19" s="609"/>
      <c r="GN19" s="609"/>
      <c r="GO19" s="609"/>
      <c r="GP19" s="609"/>
      <c r="GQ19" s="609"/>
      <c r="GR19" s="609"/>
      <c r="GS19" s="609"/>
      <c r="GT19" s="609"/>
      <c r="GU19" s="609"/>
      <c r="GV19" s="609">
        <v>0.95</v>
      </c>
      <c r="GW19" s="609">
        <v>0.03</v>
      </c>
      <c r="GX19" s="609">
        <v>33.19</v>
      </c>
      <c r="GY19" s="609">
        <v>38.18</v>
      </c>
      <c r="GZ19" s="609">
        <v>9.6</v>
      </c>
      <c r="HA19" s="509"/>
      <c r="HB19" s="509"/>
      <c r="HC19" s="509"/>
      <c r="HD19" s="509"/>
      <c r="HE19" s="509"/>
      <c r="HF19" s="5"/>
      <c r="HG19" s="5"/>
      <c r="HH19" s="5"/>
      <c r="HI19" s="5"/>
      <c r="HJ19" s="5"/>
      <c r="HK19" s="5"/>
      <c r="HL19" s="5"/>
      <c r="HM19" s="5"/>
      <c r="HN19" s="5"/>
      <c r="HO19" s="5"/>
      <c r="HP19" s="5"/>
      <c r="HQ19" s="5"/>
      <c r="HR19" s="5"/>
      <c r="IF19" s="1"/>
      <c r="IG19" s="1"/>
      <c r="IH19" s="1"/>
      <c r="II19" s="1"/>
      <c r="IJ19" s="1"/>
      <c r="IK19" s="1"/>
      <c r="IL19" s="1"/>
      <c r="IM19" s="1"/>
      <c r="IO19" s="1"/>
      <c r="IQ19" s="5"/>
      <c r="IR19" s="5"/>
      <c r="IS19" s="5"/>
      <c r="IT19" s="5"/>
      <c r="IU19" s="5"/>
      <c r="IV19" s="5"/>
      <c r="JI19" s="5"/>
      <c r="JL19" s="5"/>
      <c r="JM19" s="5"/>
      <c r="JN19" s="5"/>
      <c r="JU19" s="1"/>
      <c r="JW19" s="1"/>
      <c r="KA19" s="1"/>
      <c r="KC19" s="5"/>
      <c r="KG19" s="5"/>
      <c r="KI19" s="4"/>
      <c r="KJ19" s="4"/>
      <c r="KQ19" s="3"/>
      <c r="KR19" s="3"/>
      <c r="KS19" s="3"/>
      <c r="KT19" s="3"/>
      <c r="KU19" s="3"/>
      <c r="KV19" s="3"/>
      <c r="KW19" s="3"/>
      <c r="KX19" s="3"/>
      <c r="KY19" s="3"/>
      <c r="KZ19" s="3"/>
      <c r="LA19" s="3"/>
      <c r="LB19" s="3"/>
      <c r="LC19" s="3"/>
      <c r="LD19" s="3"/>
      <c r="LE19" s="3"/>
      <c r="LF19" s="3"/>
      <c r="LG19" s="3"/>
      <c r="LH19" s="4"/>
      <c r="LJ19" s="1"/>
      <c r="LK19" s="1"/>
      <c r="LL19" s="1"/>
      <c r="LM19" s="3"/>
      <c r="LN19" s="3"/>
      <c r="LO19" s="3"/>
      <c r="LY19" s="3"/>
      <c r="LZ19" s="3"/>
      <c r="MA19" s="3"/>
      <c r="MB19" s="3"/>
      <c r="MC19" s="3"/>
      <c r="MD19" s="3"/>
      <c r="ME19" s="3"/>
      <c r="MF19" s="3"/>
      <c r="MG19" s="3"/>
      <c r="MH19" s="3"/>
      <c r="MI19" s="3"/>
      <c r="MJ19" s="3"/>
      <c r="MR19" s="6"/>
      <c r="MS19" s="6"/>
      <c r="MX19" s="1"/>
      <c r="NB19" s="1"/>
      <c r="NC19" s="1"/>
      <c r="NE19" s="1"/>
      <c r="NG19" s="1"/>
      <c r="NH19" s="1"/>
      <c r="NI19" s="1"/>
      <c r="NK19" s="1"/>
      <c r="NR19" s="3"/>
      <c r="OD19" s="1"/>
    </row>
    <row r="20" spans="1:394" x14ac:dyDescent="0.25">
      <c r="A20" s="609" t="s">
        <v>394</v>
      </c>
      <c r="B20" s="609" t="s">
        <v>399</v>
      </c>
      <c r="C20" s="609" t="s">
        <v>398</v>
      </c>
      <c r="D20" s="609">
        <v>2015</v>
      </c>
      <c r="E20" s="609" t="s">
        <v>399</v>
      </c>
      <c r="F20" s="609" t="s">
        <v>395</v>
      </c>
      <c r="G20" s="609" t="s">
        <v>396</v>
      </c>
      <c r="H20" s="609">
        <v>28349</v>
      </c>
      <c r="I20" s="609">
        <v>930</v>
      </c>
      <c r="J20" s="609" t="s">
        <v>397</v>
      </c>
      <c r="K20" s="609" t="s">
        <v>396</v>
      </c>
      <c r="L20" s="609">
        <v>28349</v>
      </c>
      <c r="M20" s="609">
        <v>930</v>
      </c>
      <c r="N20" s="609" t="s">
        <v>400</v>
      </c>
      <c r="O20" s="609" t="s">
        <v>401</v>
      </c>
      <c r="P20" s="609" t="s">
        <v>402</v>
      </c>
      <c r="Q20" s="609" t="s">
        <v>403</v>
      </c>
      <c r="R20" s="609" t="s">
        <v>404</v>
      </c>
      <c r="S20" s="609" t="s">
        <v>405</v>
      </c>
      <c r="T20" s="609" t="s">
        <v>401</v>
      </c>
      <c r="U20" s="609" t="s">
        <v>402</v>
      </c>
      <c r="V20" s="609" t="s">
        <v>406</v>
      </c>
      <c r="W20" s="609">
        <v>1</v>
      </c>
      <c r="X20" s="609">
        <v>5</v>
      </c>
      <c r="Y20" s="609">
        <v>0</v>
      </c>
      <c r="Z20" s="609">
        <v>0</v>
      </c>
      <c r="AA20" s="610">
        <v>7515</v>
      </c>
      <c r="AB20" s="609">
        <v>1</v>
      </c>
      <c r="AC20" s="609">
        <v>0</v>
      </c>
      <c r="AD20" s="609">
        <v>1</v>
      </c>
      <c r="AE20" s="609">
        <v>8.43</v>
      </c>
      <c r="AF20" s="609">
        <v>9.43</v>
      </c>
      <c r="AG20" s="611">
        <v>8.3299999999999999E-2</v>
      </c>
      <c r="AH20" s="612">
        <v>45960</v>
      </c>
      <c r="AI20" s="609" t="s">
        <v>408</v>
      </c>
      <c r="AJ20" s="609">
        <v>2011</v>
      </c>
      <c r="AK20" s="612">
        <v>46651</v>
      </c>
      <c r="AL20" s="613">
        <v>9.76</v>
      </c>
      <c r="AM20" s="613">
        <v>12.37</v>
      </c>
      <c r="AN20" s="613">
        <v>12.37</v>
      </c>
      <c r="AO20" s="612">
        <v>36880</v>
      </c>
      <c r="AP20" s="612">
        <v>480946</v>
      </c>
      <c r="AQ20" s="612">
        <f>VLOOKUP($A20,'[1]AIR Export'!$A$2:$CB$82,33,FALSE)</f>
        <v>517826</v>
      </c>
      <c r="AR20" s="612">
        <v>120229</v>
      </c>
      <c r="AS20" s="612">
        <v>0</v>
      </c>
      <c r="AT20" s="612">
        <v>120229</v>
      </c>
      <c r="AU20" s="612">
        <v>11482</v>
      </c>
      <c r="AV20" s="612">
        <v>0</v>
      </c>
      <c r="AW20" s="612">
        <f>VLOOKUP($A20,'[1]AIR Export'!$A$2:$CB$82,35,FALSE)</f>
        <v>11482</v>
      </c>
      <c r="AX20" s="612">
        <f>VLOOKUP($A20,'[1]AIR Export'!$A$2:$CB$82,36,FALSE)</f>
        <v>0</v>
      </c>
      <c r="AY20" s="612">
        <f>VLOOKUP($A20,'[1]AIR Export'!$A$2:$CB$82,37,FALSE)</f>
        <v>649537</v>
      </c>
      <c r="AZ20" s="612">
        <v>270128</v>
      </c>
      <c r="BA20" s="612">
        <v>88659</v>
      </c>
      <c r="BB20" s="612">
        <f>VLOOKUP($A20,'[1]AIR Export'!$A$2:$CB$82,40,FALSE)</f>
        <v>358787</v>
      </c>
      <c r="BC20" s="612">
        <v>75000</v>
      </c>
      <c r="BD20" s="612">
        <v>8800</v>
      </c>
      <c r="BE20" s="612">
        <v>30000</v>
      </c>
      <c r="BF20" s="612">
        <v>113800</v>
      </c>
      <c r="BG20" s="612">
        <v>72053</v>
      </c>
      <c r="BH20" s="612">
        <f>VLOOKUP($A20,'[1]AIR Export'!$A$2:$CB$82,46,FALSE)</f>
        <v>544640</v>
      </c>
      <c r="BI20" s="612"/>
      <c r="BJ20" s="612"/>
      <c r="BK20" s="612">
        <v>0</v>
      </c>
      <c r="BL20" s="612">
        <v>0</v>
      </c>
      <c r="BM20" s="612">
        <v>0</v>
      </c>
      <c r="BN20" s="612">
        <v>0</v>
      </c>
      <c r="BO20" s="612">
        <v>0</v>
      </c>
      <c r="BP20" s="612">
        <v>0</v>
      </c>
      <c r="BQ20" s="610">
        <v>28006</v>
      </c>
      <c r="BR20" s="610">
        <v>18534</v>
      </c>
      <c r="BS20" s="610">
        <v>46540</v>
      </c>
      <c r="BT20" s="610">
        <v>19375</v>
      </c>
      <c r="BU20" s="610">
        <v>11319</v>
      </c>
      <c r="BV20" s="610">
        <v>30694</v>
      </c>
      <c r="BW20" s="609">
        <v>373</v>
      </c>
      <c r="BX20" s="609"/>
      <c r="BY20" s="609">
        <v>373</v>
      </c>
      <c r="BZ20" s="610">
        <v>77607</v>
      </c>
      <c r="CA20" s="609"/>
      <c r="CB20" s="610">
        <v>63910</v>
      </c>
      <c r="CC20" s="609">
        <v>0</v>
      </c>
      <c r="CD20" s="610">
        <v>210074</v>
      </c>
      <c r="CE20" s="609">
        <v>0</v>
      </c>
      <c r="CF20" s="609">
        <v>63</v>
      </c>
      <c r="CG20" s="609">
        <v>63</v>
      </c>
      <c r="CH20" s="610">
        <v>2652</v>
      </c>
      <c r="CI20" s="610">
        <v>3657</v>
      </c>
      <c r="CJ20" s="610">
        <v>3690</v>
      </c>
      <c r="CK20" s="609">
        <v>743</v>
      </c>
      <c r="CL20" s="609">
        <v>0</v>
      </c>
      <c r="CM20" s="609">
        <v>11</v>
      </c>
      <c r="CN20" s="609">
        <v>76</v>
      </c>
      <c r="CO20" s="610">
        <v>18982</v>
      </c>
      <c r="CP20" s="610">
        <v>5559</v>
      </c>
      <c r="CQ20" s="610">
        <v>24541</v>
      </c>
      <c r="CR20" s="609">
        <v>406</v>
      </c>
      <c r="CS20" s="609">
        <v>-1</v>
      </c>
      <c r="CT20" s="609">
        <v>406</v>
      </c>
      <c r="CU20" s="610">
        <v>14202</v>
      </c>
      <c r="CV20" s="610">
        <v>3717</v>
      </c>
      <c r="CW20" s="610">
        <v>17919</v>
      </c>
      <c r="CX20" s="610">
        <v>42866</v>
      </c>
      <c r="CY20" s="609">
        <v>150</v>
      </c>
      <c r="CZ20" s="609"/>
      <c r="DA20" s="610">
        <v>43016</v>
      </c>
      <c r="DB20" s="610">
        <v>1829</v>
      </c>
      <c r="DC20" s="609">
        <v>149</v>
      </c>
      <c r="DD20" s="610">
        <v>1978</v>
      </c>
      <c r="DE20" s="610">
        <v>11284</v>
      </c>
      <c r="DF20" s="610">
        <v>3518</v>
      </c>
      <c r="DG20" s="609">
        <v>-1</v>
      </c>
      <c r="DH20" s="610">
        <v>3674</v>
      </c>
      <c r="DI20" s="609"/>
      <c r="DJ20" s="609"/>
      <c r="DK20" s="610">
        <v>30107</v>
      </c>
      <c r="DL20" s="610">
        <v>29689</v>
      </c>
      <c r="DM20" s="609">
        <v>-1</v>
      </c>
      <c r="DN20" s="609">
        <v>-1</v>
      </c>
      <c r="DO20" s="610">
        <v>59796</v>
      </c>
      <c r="DP20" s="609">
        <v>-1</v>
      </c>
      <c r="DQ20" s="610">
        <v>3710</v>
      </c>
      <c r="DR20" s="610">
        <v>1287</v>
      </c>
      <c r="DS20" s="610">
        <v>4997</v>
      </c>
      <c r="DT20" s="610">
        <v>53401</v>
      </c>
      <c r="DU20" s="609">
        <v>29</v>
      </c>
      <c r="DV20" s="609">
        <v>3</v>
      </c>
      <c r="DW20" s="609">
        <v>95</v>
      </c>
      <c r="DX20" s="609">
        <v>5</v>
      </c>
      <c r="DY20" s="609">
        <v>1</v>
      </c>
      <c r="DZ20" s="609">
        <v>-1</v>
      </c>
      <c r="EA20" s="609">
        <v>133</v>
      </c>
      <c r="EB20" s="609">
        <v>196</v>
      </c>
      <c r="EC20" s="609">
        <v>300</v>
      </c>
      <c r="ED20" s="609">
        <v>496</v>
      </c>
      <c r="EE20" s="610">
        <v>2103</v>
      </c>
      <c r="EF20" s="609">
        <v>393</v>
      </c>
      <c r="EG20" s="610">
        <v>2496</v>
      </c>
      <c r="EH20" s="609">
        <v>10</v>
      </c>
      <c r="EI20" s="609">
        <v>-1</v>
      </c>
      <c r="EJ20" s="609">
        <v>10</v>
      </c>
      <c r="EK20" s="610">
        <v>3002</v>
      </c>
      <c r="EL20" s="609">
        <v>1</v>
      </c>
      <c r="EM20" s="609">
        <v>100</v>
      </c>
      <c r="EN20" s="609">
        <v>29</v>
      </c>
      <c r="EO20" s="609">
        <v>161</v>
      </c>
      <c r="EP20" s="609">
        <v>35</v>
      </c>
      <c r="EQ20" s="609">
        <v>629</v>
      </c>
      <c r="ER20" s="610">
        <v>7560</v>
      </c>
      <c r="ES20" s="610">
        <v>9984</v>
      </c>
      <c r="ET20" s="610">
        <v>1095</v>
      </c>
      <c r="EU20" s="609">
        <v>9</v>
      </c>
      <c r="EV20" s="609">
        <v>299</v>
      </c>
      <c r="EW20" s="609" t="s">
        <v>407</v>
      </c>
      <c r="EX20" s="609">
        <v>13</v>
      </c>
      <c r="EY20" s="609">
        <v>51</v>
      </c>
      <c r="EZ20" s="610">
        <v>13500</v>
      </c>
      <c r="FA20" s="609"/>
      <c r="FB20" s="609"/>
      <c r="FC20" s="609" t="s">
        <v>409</v>
      </c>
      <c r="FD20" s="609" t="s">
        <v>395</v>
      </c>
      <c r="FE20" s="609" t="s">
        <v>396</v>
      </c>
      <c r="FF20" s="609">
        <v>28349</v>
      </c>
      <c r="FG20" s="609">
        <v>930</v>
      </c>
      <c r="FH20" s="609" t="s">
        <v>397</v>
      </c>
      <c r="FI20" s="609" t="s">
        <v>396</v>
      </c>
      <c r="FJ20" s="609">
        <v>28349</v>
      </c>
      <c r="FK20" s="609">
        <v>930</v>
      </c>
      <c r="FL20" s="609" t="s">
        <v>399</v>
      </c>
      <c r="FM20" s="609">
        <v>9102962117</v>
      </c>
      <c r="FN20" s="609" t="s">
        <v>402</v>
      </c>
      <c r="FO20" s="609" t="s">
        <v>404</v>
      </c>
      <c r="FP20" s="609" t="s">
        <v>406</v>
      </c>
      <c r="FQ20" s="610">
        <v>14634</v>
      </c>
      <c r="FR20" s="609">
        <v>15</v>
      </c>
      <c r="FS20" s="609" t="s">
        <v>410</v>
      </c>
      <c r="FT20" s="610">
        <v>7515</v>
      </c>
      <c r="FU20" s="609">
        <v>312</v>
      </c>
      <c r="FV20" s="609"/>
      <c r="FW20" s="609"/>
      <c r="FX20" s="609"/>
      <c r="FY20" s="609" t="s">
        <v>32</v>
      </c>
      <c r="FZ20" s="609"/>
      <c r="GA20" s="609" t="s">
        <v>12</v>
      </c>
      <c r="GB20" s="609"/>
      <c r="GC20" s="609"/>
      <c r="GD20" s="609"/>
      <c r="GE20" s="609"/>
      <c r="GF20" s="609"/>
      <c r="GG20" s="609"/>
      <c r="GH20" s="609"/>
      <c r="GI20" s="609"/>
      <c r="GJ20" s="609">
        <f>VLOOKUP($A20,'[1]AIR Export'!$A$3:$CB$82,25,FALSE)</f>
        <v>60126</v>
      </c>
      <c r="GK20" s="609">
        <v>2</v>
      </c>
      <c r="GL20" s="609" t="s">
        <v>16</v>
      </c>
      <c r="GM20" s="609"/>
      <c r="GN20" s="609"/>
      <c r="GO20" s="609"/>
      <c r="GP20" s="609"/>
      <c r="GQ20" s="609"/>
      <c r="GR20" s="609"/>
      <c r="GS20" s="609"/>
      <c r="GT20" s="609"/>
      <c r="GU20" s="609"/>
      <c r="GV20" s="609">
        <v>1</v>
      </c>
      <c r="GW20" s="609">
        <v>0</v>
      </c>
      <c r="GX20" s="609">
        <v>32.049999999999997</v>
      </c>
      <c r="GY20" s="609">
        <v>32.049999999999997</v>
      </c>
      <c r="GZ20" s="609"/>
      <c r="HA20" s="509"/>
      <c r="HB20" s="509"/>
      <c r="HC20" s="509"/>
      <c r="HD20" s="509"/>
      <c r="HE20" s="509"/>
      <c r="HF20" s="5"/>
      <c r="HG20" s="5"/>
      <c r="HH20" s="5"/>
      <c r="HI20" s="5"/>
      <c r="HJ20" s="5"/>
      <c r="HK20" s="5"/>
      <c r="HL20" s="5"/>
      <c r="HM20" s="5"/>
      <c r="HN20" s="5"/>
      <c r="HO20" s="5"/>
      <c r="HP20" s="5"/>
      <c r="HQ20" s="5"/>
      <c r="HR20" s="5"/>
      <c r="IG20" s="1"/>
      <c r="IH20" s="1"/>
      <c r="II20" s="1"/>
      <c r="IJ20" s="1"/>
      <c r="IK20" s="1"/>
      <c r="IL20" s="1"/>
      <c r="IM20" s="1"/>
      <c r="IO20" s="1"/>
      <c r="IQ20" s="5"/>
      <c r="IR20" s="5"/>
      <c r="IS20" s="5"/>
      <c r="IT20" s="5"/>
      <c r="IU20" s="5"/>
      <c r="IV20" s="5"/>
      <c r="JG20" s="2"/>
      <c r="JI20" s="5"/>
      <c r="JL20" s="5"/>
      <c r="JM20" s="5"/>
      <c r="JN20" s="5"/>
      <c r="JU20" s="1"/>
      <c r="JW20" s="1"/>
      <c r="KC20" s="5"/>
      <c r="KG20" s="5"/>
      <c r="KI20" s="4"/>
      <c r="KJ20" s="4"/>
      <c r="KQ20" s="3"/>
      <c r="KR20" s="3"/>
      <c r="KS20" s="3"/>
      <c r="KT20" s="3"/>
      <c r="KU20" s="3"/>
      <c r="KV20" s="3"/>
      <c r="KW20" s="3"/>
      <c r="KX20" s="3"/>
      <c r="KY20" s="3"/>
      <c r="KZ20" s="3"/>
      <c r="LA20" s="3"/>
      <c r="LB20" s="3"/>
      <c r="LC20" s="3"/>
      <c r="LD20" s="3"/>
      <c r="LE20" s="3"/>
      <c r="LF20" s="3"/>
      <c r="LG20" s="3"/>
      <c r="LH20" s="4"/>
      <c r="LJ20" s="1"/>
      <c r="LK20" s="1"/>
      <c r="LL20" s="1"/>
      <c r="LM20" s="3"/>
      <c r="LN20" s="3"/>
      <c r="LO20" s="3"/>
      <c r="LY20" s="3"/>
      <c r="LZ20" s="3"/>
      <c r="MA20" s="3"/>
      <c r="MB20" s="3"/>
      <c r="MC20" s="3"/>
      <c r="MD20" s="3"/>
      <c r="ME20" s="3"/>
      <c r="MF20" s="3"/>
      <c r="MG20" s="3"/>
      <c r="MH20" s="3"/>
      <c r="MI20" s="3"/>
      <c r="MJ20" s="3"/>
      <c r="MR20" s="6"/>
      <c r="MS20" s="6"/>
      <c r="MX20" s="1"/>
      <c r="NB20" s="1"/>
      <c r="NC20" s="1"/>
      <c r="NE20" s="1"/>
      <c r="NF20" s="1"/>
      <c r="NH20" s="1"/>
      <c r="NI20" s="1"/>
      <c r="NR20" s="3"/>
    </row>
    <row r="21" spans="1:394" x14ac:dyDescent="0.25">
      <c r="A21" s="609" t="s">
        <v>411</v>
      </c>
      <c r="B21" s="609" t="s">
        <v>413</v>
      </c>
      <c r="C21" s="609" t="s">
        <v>415</v>
      </c>
      <c r="D21" s="609">
        <v>2015</v>
      </c>
      <c r="E21" s="609" t="s">
        <v>413</v>
      </c>
      <c r="F21" s="609" t="s">
        <v>412</v>
      </c>
      <c r="G21" s="609" t="s">
        <v>413</v>
      </c>
      <c r="H21" s="609">
        <v>27702</v>
      </c>
      <c r="I21" s="609">
        <v>3809</v>
      </c>
      <c r="J21" s="609" t="s">
        <v>414</v>
      </c>
      <c r="K21" s="609" t="s">
        <v>413</v>
      </c>
      <c r="L21" s="609">
        <v>27701</v>
      </c>
      <c r="M21" s="609">
        <v>3414</v>
      </c>
      <c r="N21" s="609" t="s">
        <v>416</v>
      </c>
      <c r="O21" s="609" t="s">
        <v>417</v>
      </c>
      <c r="P21" s="609" t="s">
        <v>418</v>
      </c>
      <c r="Q21" s="609" t="s">
        <v>419</v>
      </c>
      <c r="R21" s="609" t="s">
        <v>420</v>
      </c>
      <c r="S21" s="609" t="s">
        <v>421</v>
      </c>
      <c r="T21" s="609" t="s">
        <v>422</v>
      </c>
      <c r="U21" s="609" t="s">
        <v>418</v>
      </c>
      <c r="V21" s="609" t="s">
        <v>423</v>
      </c>
      <c r="W21" s="609">
        <v>1</v>
      </c>
      <c r="X21" s="609">
        <v>6</v>
      </c>
      <c r="Y21" s="609">
        <v>0</v>
      </c>
      <c r="Z21" s="609">
        <v>2</v>
      </c>
      <c r="AA21" s="610">
        <v>18085</v>
      </c>
      <c r="AB21" s="609">
        <v>50.77</v>
      </c>
      <c r="AC21" s="609">
        <v>0</v>
      </c>
      <c r="AD21" s="609">
        <v>50.77</v>
      </c>
      <c r="AE21" s="609">
        <v>78.03</v>
      </c>
      <c r="AF21" s="609">
        <v>128.80000000000001</v>
      </c>
      <c r="AG21" s="611">
        <v>0.39419999999999999</v>
      </c>
      <c r="AH21" s="612">
        <v>129354</v>
      </c>
      <c r="AI21" s="609" t="s">
        <v>425</v>
      </c>
      <c r="AJ21" s="609">
        <v>2010</v>
      </c>
      <c r="AK21" s="612">
        <v>36472</v>
      </c>
      <c r="AL21" s="613">
        <v>13.65</v>
      </c>
      <c r="AM21" s="613">
        <v>15.02</v>
      </c>
      <c r="AN21" s="613">
        <v>16.52</v>
      </c>
      <c r="AO21" s="612">
        <v>0</v>
      </c>
      <c r="AP21" s="612">
        <v>10841002</v>
      </c>
      <c r="AQ21" s="612">
        <f>VLOOKUP($A21,'[1]AIR Export'!$A$2:$CB$82,33,FALSE)</f>
        <v>10841002</v>
      </c>
      <c r="AR21" s="612">
        <v>224792</v>
      </c>
      <c r="AS21" s="612">
        <v>0</v>
      </c>
      <c r="AT21" s="612">
        <v>224792</v>
      </c>
      <c r="AU21" s="612">
        <v>0</v>
      </c>
      <c r="AV21" s="612">
        <v>0</v>
      </c>
      <c r="AW21" s="612">
        <f>VLOOKUP($A21,'[1]AIR Export'!$A$2:$CB$82,35,FALSE)</f>
        <v>0</v>
      </c>
      <c r="AX21" s="612">
        <f>VLOOKUP($A21,'[1]AIR Export'!$A$2:$CB$82,36,FALSE)</f>
        <v>489422</v>
      </c>
      <c r="AY21" s="612">
        <f>VLOOKUP($A21,'[1]AIR Export'!$A$2:$CB$82,37,FALSE)</f>
        <v>11555216</v>
      </c>
      <c r="AZ21" s="612">
        <v>5836043</v>
      </c>
      <c r="BA21" s="612">
        <v>1976601</v>
      </c>
      <c r="BB21" s="612">
        <f>VLOOKUP($A21,'[1]AIR Export'!$A$2:$CB$82,40,FALSE)</f>
        <v>7812644</v>
      </c>
      <c r="BC21" s="612">
        <v>848830</v>
      </c>
      <c r="BD21" s="612">
        <v>327000</v>
      </c>
      <c r="BE21" s="612">
        <v>484439</v>
      </c>
      <c r="BF21" s="612">
        <v>1660269</v>
      </c>
      <c r="BG21" s="612">
        <v>745764</v>
      </c>
      <c r="BH21" s="612">
        <f>VLOOKUP($A21,'[1]AIR Export'!$A$2:$CB$82,46,FALSE)</f>
        <v>10218677</v>
      </c>
      <c r="BI21" s="612"/>
      <c r="BJ21" s="612"/>
      <c r="BK21" s="612">
        <v>2789270</v>
      </c>
      <c r="BL21" s="612">
        <v>0</v>
      </c>
      <c r="BM21" s="612">
        <v>0</v>
      </c>
      <c r="BN21" s="612">
        <v>0</v>
      </c>
      <c r="BO21" s="612">
        <v>2789270</v>
      </c>
      <c r="BP21" s="612">
        <v>35479</v>
      </c>
      <c r="BQ21" s="610">
        <v>177836</v>
      </c>
      <c r="BR21" s="610">
        <v>155253</v>
      </c>
      <c r="BS21" s="610">
        <v>333089</v>
      </c>
      <c r="BT21" s="610">
        <v>164302</v>
      </c>
      <c r="BU21" s="610">
        <v>68990</v>
      </c>
      <c r="BV21" s="610">
        <v>233292</v>
      </c>
      <c r="BW21" s="610">
        <v>23187</v>
      </c>
      <c r="BX21" s="610">
        <v>2634</v>
      </c>
      <c r="BY21" s="610">
        <v>25821</v>
      </c>
      <c r="BZ21" s="610">
        <v>592202</v>
      </c>
      <c r="CA21" s="610"/>
      <c r="CB21" s="610">
        <v>592202</v>
      </c>
      <c r="CC21" s="609">
        <v>104</v>
      </c>
      <c r="CD21" s="610">
        <v>205103</v>
      </c>
      <c r="CE21" s="609">
        <v>21</v>
      </c>
      <c r="CF21" s="609">
        <v>63</v>
      </c>
      <c r="CG21" s="609">
        <v>84</v>
      </c>
      <c r="CH21" s="610">
        <v>43877</v>
      </c>
      <c r="CI21" s="610">
        <v>5894</v>
      </c>
      <c r="CJ21" s="610">
        <v>46742</v>
      </c>
      <c r="CK21" s="609">
        <v>565</v>
      </c>
      <c r="CL21" s="609">
        <v>114</v>
      </c>
      <c r="CM21" s="609">
        <v>128</v>
      </c>
      <c r="CN21" s="609">
        <v>421</v>
      </c>
      <c r="CO21" s="610">
        <v>488700</v>
      </c>
      <c r="CP21" s="610">
        <v>381951</v>
      </c>
      <c r="CQ21" s="610">
        <v>870651</v>
      </c>
      <c r="CR21" s="610">
        <v>81539</v>
      </c>
      <c r="CS21" s="610">
        <v>4834</v>
      </c>
      <c r="CT21" s="610">
        <v>86373</v>
      </c>
      <c r="CU21" s="610">
        <v>908321</v>
      </c>
      <c r="CV21" s="610">
        <v>180261</v>
      </c>
      <c r="CW21" s="610">
        <v>1088582</v>
      </c>
      <c r="CX21" s="610">
        <v>2045606</v>
      </c>
      <c r="CY21" s="609"/>
      <c r="CZ21" s="609"/>
      <c r="DA21" s="610">
        <v>2045606</v>
      </c>
      <c r="DB21" s="610">
        <v>252109</v>
      </c>
      <c r="DC21" s="610">
        <v>44871</v>
      </c>
      <c r="DD21" s="610">
        <v>296980</v>
      </c>
      <c r="DE21" s="610">
        <v>659231</v>
      </c>
      <c r="DF21" s="610">
        <v>79942</v>
      </c>
      <c r="DG21" s="610">
        <v>12364</v>
      </c>
      <c r="DH21" s="610">
        <v>142908</v>
      </c>
      <c r="DI21" s="609"/>
      <c r="DJ21" s="609"/>
      <c r="DK21" s="610">
        <v>692413</v>
      </c>
      <c r="DL21" s="610">
        <v>2455796</v>
      </c>
      <c r="DM21" s="609"/>
      <c r="DN21" s="610">
        <v>26186</v>
      </c>
      <c r="DO21" s="610">
        <v>3174395</v>
      </c>
      <c r="DP21" s="609">
        <v>113</v>
      </c>
      <c r="DQ21" s="610">
        <v>150393</v>
      </c>
      <c r="DR21" s="610">
        <v>51246</v>
      </c>
      <c r="DS21" s="610">
        <v>201639</v>
      </c>
      <c r="DT21" s="610">
        <v>2421602</v>
      </c>
      <c r="DU21" s="610">
        <v>1211</v>
      </c>
      <c r="DV21" s="609">
        <v>543</v>
      </c>
      <c r="DW21" s="610">
        <v>3314</v>
      </c>
      <c r="DX21" s="609">
        <v>554</v>
      </c>
      <c r="DY21" s="610">
        <v>1043</v>
      </c>
      <c r="DZ21" s="609">
        <v>536</v>
      </c>
      <c r="EA21" s="610">
        <v>7201</v>
      </c>
      <c r="EB21" s="610">
        <v>14698</v>
      </c>
      <c r="EC21" s="610">
        <v>4657</v>
      </c>
      <c r="ED21" s="610">
        <v>19355</v>
      </c>
      <c r="EE21" s="610">
        <v>113385</v>
      </c>
      <c r="EF21" s="610">
        <v>13953</v>
      </c>
      <c r="EG21" s="610">
        <v>127338</v>
      </c>
      <c r="EH21" s="610">
        <v>8901</v>
      </c>
      <c r="EI21" s="610">
        <v>2033</v>
      </c>
      <c r="EJ21" s="610">
        <v>10934</v>
      </c>
      <c r="EK21" s="610">
        <v>157627</v>
      </c>
      <c r="EL21" s="609">
        <v>3</v>
      </c>
      <c r="EM21" s="609">
        <v>22</v>
      </c>
      <c r="EN21" s="609">
        <v>356</v>
      </c>
      <c r="EO21" s="609">
        <v>711</v>
      </c>
      <c r="EP21" s="610">
        <v>12228</v>
      </c>
      <c r="EQ21" s="610">
        <v>52187</v>
      </c>
      <c r="ER21" s="610">
        <v>186940</v>
      </c>
      <c r="ES21" s="610">
        <v>80132</v>
      </c>
      <c r="ET21" s="610">
        <v>18252</v>
      </c>
      <c r="EU21" s="609"/>
      <c r="EV21" s="610">
        <v>2446</v>
      </c>
      <c r="EW21" s="609" t="s">
        <v>424</v>
      </c>
      <c r="EX21" s="609">
        <v>143</v>
      </c>
      <c r="EY21" s="609">
        <v>237</v>
      </c>
      <c r="EZ21" s="610">
        <v>382403</v>
      </c>
      <c r="FA21" s="610">
        <v>1445504</v>
      </c>
      <c r="FB21" s="609"/>
      <c r="FC21" s="609" t="s">
        <v>415</v>
      </c>
      <c r="FD21" s="609" t="s">
        <v>412</v>
      </c>
      <c r="FE21" s="609" t="s">
        <v>413</v>
      </c>
      <c r="FF21" s="609">
        <v>27702</v>
      </c>
      <c r="FG21" s="609">
        <v>3809</v>
      </c>
      <c r="FH21" s="609" t="s">
        <v>414</v>
      </c>
      <c r="FI21" s="609" t="s">
        <v>413</v>
      </c>
      <c r="FJ21" s="609">
        <v>27701</v>
      </c>
      <c r="FK21" s="609">
        <v>3414</v>
      </c>
      <c r="FL21" s="609" t="s">
        <v>413</v>
      </c>
      <c r="FM21" s="609">
        <v>9195600100</v>
      </c>
      <c r="FN21" s="609">
        <v>9195600137</v>
      </c>
      <c r="FO21" s="609" t="s">
        <v>426</v>
      </c>
      <c r="FP21" s="609" t="s">
        <v>427</v>
      </c>
      <c r="FQ21" s="610">
        <v>179952</v>
      </c>
      <c r="FR21" s="609">
        <v>127.48</v>
      </c>
      <c r="FS21" s="609" t="s">
        <v>428</v>
      </c>
      <c r="FT21" s="610">
        <v>18085</v>
      </c>
      <c r="FU21" s="609">
        <v>391</v>
      </c>
      <c r="FV21" s="609"/>
      <c r="FW21" s="609"/>
      <c r="FX21" s="609"/>
      <c r="FY21" s="609" t="s">
        <v>32</v>
      </c>
      <c r="FZ21" s="609"/>
      <c r="GA21" s="609" t="s">
        <v>33</v>
      </c>
      <c r="GB21" s="609"/>
      <c r="GC21" s="609"/>
      <c r="GD21" s="609"/>
      <c r="GE21" s="609"/>
      <c r="GF21" s="609"/>
      <c r="GG21" s="609"/>
      <c r="GH21" s="609"/>
      <c r="GI21" s="609"/>
      <c r="GJ21" s="609">
        <f>VLOOKUP($A21,'[1]AIR Export'!$A$3:$CB$82,25,FALSE)</f>
        <v>292191</v>
      </c>
      <c r="GK21" s="609">
        <v>3</v>
      </c>
      <c r="GL21" s="609" t="s">
        <v>16</v>
      </c>
      <c r="GM21" s="609"/>
      <c r="GN21" s="609"/>
      <c r="GO21" s="609"/>
      <c r="GP21" s="609"/>
      <c r="GQ21" s="609"/>
      <c r="GR21" s="609"/>
      <c r="GS21" s="609"/>
      <c r="GT21" s="609"/>
      <c r="GU21" s="609"/>
      <c r="GV21" s="609">
        <v>0.81</v>
      </c>
      <c r="GW21" s="609">
        <v>0.12</v>
      </c>
      <c r="GX21" s="609">
        <v>21.89</v>
      </c>
      <c r="GY21" s="609">
        <v>32.92</v>
      </c>
      <c r="GZ21" s="609">
        <v>11.03</v>
      </c>
      <c r="HA21" s="509"/>
      <c r="HB21" s="509"/>
      <c r="HC21" s="509"/>
      <c r="HD21" s="509"/>
      <c r="HE21" s="509"/>
      <c r="HF21" s="5"/>
      <c r="HG21" s="5"/>
      <c r="HH21" s="5"/>
      <c r="HI21" s="5"/>
      <c r="HJ21" s="5"/>
      <c r="HK21" s="5"/>
      <c r="HL21" s="5"/>
      <c r="HM21" s="5"/>
      <c r="HN21" s="5"/>
      <c r="HO21" s="5"/>
      <c r="HP21" s="5"/>
      <c r="HQ21" s="5"/>
      <c r="HR21" s="5"/>
      <c r="IG21" s="1"/>
      <c r="IH21" s="1"/>
      <c r="II21" s="1"/>
      <c r="IJ21" s="1"/>
      <c r="IK21" s="1"/>
      <c r="IL21" s="1"/>
      <c r="IM21" s="1"/>
      <c r="IO21" s="1"/>
      <c r="IQ21" s="5"/>
      <c r="IR21" s="5"/>
      <c r="IS21" s="5"/>
      <c r="IT21" s="5"/>
      <c r="IU21" s="5"/>
      <c r="IV21" s="5"/>
      <c r="JG21" s="2"/>
      <c r="JI21" s="5"/>
      <c r="JL21" s="5"/>
      <c r="JM21" s="5"/>
      <c r="JN21" s="5"/>
      <c r="JU21" s="1"/>
      <c r="JW21" s="1"/>
      <c r="KC21" s="5"/>
      <c r="KG21" s="5"/>
      <c r="KI21" s="4"/>
      <c r="KJ21" s="4"/>
      <c r="KQ21" s="3"/>
      <c r="KR21" s="3"/>
      <c r="KS21" s="3"/>
      <c r="KT21" s="3"/>
      <c r="KU21" s="3"/>
      <c r="KV21" s="3"/>
      <c r="KW21" s="3"/>
      <c r="KX21" s="3"/>
      <c r="KY21" s="3"/>
      <c r="KZ21" s="3"/>
      <c r="LA21" s="3"/>
      <c r="LB21" s="3"/>
      <c r="LC21" s="3"/>
      <c r="LD21" s="3"/>
      <c r="LE21" s="3"/>
      <c r="LF21" s="3"/>
      <c r="LG21" s="3"/>
      <c r="LH21" s="4"/>
      <c r="LJ21" s="1"/>
      <c r="LK21" s="1"/>
      <c r="LL21" s="1"/>
      <c r="LM21" s="3"/>
      <c r="LN21" s="3"/>
      <c r="LO21" s="3"/>
      <c r="LY21" s="3"/>
      <c r="LZ21" s="3"/>
      <c r="MA21" s="3"/>
      <c r="MB21" s="3"/>
      <c r="MC21" s="3"/>
      <c r="MD21" s="3"/>
      <c r="ME21" s="3"/>
      <c r="MF21" s="3"/>
      <c r="MG21" s="3"/>
      <c r="MH21" s="3"/>
      <c r="MI21" s="3"/>
      <c r="MJ21" s="3"/>
      <c r="MR21" s="6"/>
      <c r="MS21" s="6"/>
      <c r="NB21" s="1"/>
      <c r="NC21" s="1"/>
      <c r="NE21" s="1"/>
      <c r="NF21" s="1"/>
      <c r="NI21" s="1"/>
      <c r="NR21" s="3"/>
    </row>
    <row r="22" spans="1:394" x14ac:dyDescent="0.25">
      <c r="A22" s="609" t="s">
        <v>446</v>
      </c>
      <c r="B22" s="609" t="s">
        <v>450</v>
      </c>
      <c r="C22" s="609" t="s">
        <v>449</v>
      </c>
      <c r="D22" s="609">
        <v>2015</v>
      </c>
      <c r="E22" s="609" t="s">
        <v>450</v>
      </c>
      <c r="F22" s="609" t="s">
        <v>447</v>
      </c>
      <c r="G22" s="609" t="s">
        <v>448</v>
      </c>
      <c r="H22" s="609">
        <v>27886</v>
      </c>
      <c r="I22" s="609">
        <v>3818</v>
      </c>
      <c r="J22" s="609" t="s">
        <v>447</v>
      </c>
      <c r="K22" s="609" t="s">
        <v>448</v>
      </c>
      <c r="L22" s="609">
        <v>27886</v>
      </c>
      <c r="M22" s="609">
        <v>3818</v>
      </c>
      <c r="N22" s="609" t="s">
        <v>451</v>
      </c>
      <c r="O22" s="609" t="s">
        <v>452</v>
      </c>
      <c r="P22" s="609" t="s">
        <v>453</v>
      </c>
      <c r="Q22" s="609" t="s">
        <v>454</v>
      </c>
      <c r="R22" s="609" t="s">
        <v>455</v>
      </c>
      <c r="S22" s="609" t="s">
        <v>257</v>
      </c>
      <c r="T22" s="609" t="s">
        <v>452</v>
      </c>
      <c r="U22" s="609" t="s">
        <v>453</v>
      </c>
      <c r="V22" s="609" t="s">
        <v>456</v>
      </c>
      <c r="W22" s="609">
        <v>1</v>
      </c>
      <c r="X22" s="609">
        <v>1</v>
      </c>
      <c r="Y22" s="609">
        <v>0</v>
      </c>
      <c r="Z22" s="609">
        <v>1</v>
      </c>
      <c r="AA22" s="610">
        <v>4750</v>
      </c>
      <c r="AB22" s="609">
        <v>2</v>
      </c>
      <c r="AC22" s="609">
        <v>0</v>
      </c>
      <c r="AD22" s="609">
        <v>2</v>
      </c>
      <c r="AE22" s="609">
        <v>11.1</v>
      </c>
      <c r="AF22" s="609">
        <v>13.1</v>
      </c>
      <c r="AG22" s="611">
        <v>0.1527</v>
      </c>
      <c r="AH22" s="612">
        <v>51600</v>
      </c>
      <c r="AI22" s="609"/>
      <c r="AJ22" s="609">
        <v>2008</v>
      </c>
      <c r="AK22" s="612">
        <v>38000</v>
      </c>
      <c r="AL22" s="613">
        <v>8.5</v>
      </c>
      <c r="AM22" s="613">
        <v>8.5</v>
      </c>
      <c r="AN22" s="613">
        <v>8.5</v>
      </c>
      <c r="AO22" s="612">
        <v>146550</v>
      </c>
      <c r="AP22" s="612">
        <v>373850</v>
      </c>
      <c r="AQ22" s="612">
        <f>VLOOKUP($A22,'[1]AIR Export'!$A$2:$CB$82,33,FALSE)</f>
        <v>520400</v>
      </c>
      <c r="AR22" s="612">
        <v>114212</v>
      </c>
      <c r="AS22" s="612">
        <v>0</v>
      </c>
      <c r="AT22" s="612">
        <v>114212</v>
      </c>
      <c r="AU22" s="612">
        <v>0</v>
      </c>
      <c r="AV22" s="612">
        <v>9200</v>
      </c>
      <c r="AW22" s="612">
        <f>VLOOKUP($A22,'[1]AIR Export'!$A$2:$CB$82,35,FALSE)</f>
        <v>9200</v>
      </c>
      <c r="AX22" s="612">
        <f>VLOOKUP($A22,'[1]AIR Export'!$A$2:$CB$82,36,FALSE)</f>
        <v>123211</v>
      </c>
      <c r="AY22" s="612">
        <f>VLOOKUP($A22,'[1]AIR Export'!$A$2:$CB$82,37,FALSE)</f>
        <v>767023</v>
      </c>
      <c r="AZ22" s="612">
        <v>337383</v>
      </c>
      <c r="BA22" s="612">
        <v>115642</v>
      </c>
      <c r="BB22" s="612">
        <f>VLOOKUP($A22,'[1]AIR Export'!$A$2:$CB$82,40,FALSE)</f>
        <v>453025</v>
      </c>
      <c r="BC22" s="612">
        <v>54940</v>
      </c>
      <c r="BD22" s="612">
        <v>3380</v>
      </c>
      <c r="BE22" s="612">
        <v>387</v>
      </c>
      <c r="BF22" s="612">
        <v>58707</v>
      </c>
      <c r="BG22" s="612">
        <v>237573</v>
      </c>
      <c r="BH22" s="612">
        <f>VLOOKUP($A22,'[1]AIR Export'!$A$2:$CB$82,46,FALSE)</f>
        <v>749305</v>
      </c>
      <c r="BI22" s="612"/>
      <c r="BJ22" s="612"/>
      <c r="BK22" s="612">
        <v>0</v>
      </c>
      <c r="BL22" s="612">
        <v>0</v>
      </c>
      <c r="BM22" s="612">
        <v>0</v>
      </c>
      <c r="BN22" s="612">
        <v>0</v>
      </c>
      <c r="BO22" s="612">
        <v>0</v>
      </c>
      <c r="BP22" s="612">
        <v>0</v>
      </c>
      <c r="BQ22" s="610">
        <v>39581</v>
      </c>
      <c r="BR22" s="610">
        <v>34142</v>
      </c>
      <c r="BS22" s="610">
        <v>73723</v>
      </c>
      <c r="BT22" s="610">
        <v>18288</v>
      </c>
      <c r="BU22" s="610">
        <v>14671</v>
      </c>
      <c r="BV22" s="610">
        <v>32959</v>
      </c>
      <c r="BW22" s="610">
        <v>1164</v>
      </c>
      <c r="BX22" s="609">
        <v>386</v>
      </c>
      <c r="BY22" s="610">
        <v>1550</v>
      </c>
      <c r="BZ22" s="610">
        <v>108232</v>
      </c>
      <c r="CA22" s="610"/>
      <c r="CB22" s="610">
        <v>108232</v>
      </c>
      <c r="CC22" s="609">
        <v>598</v>
      </c>
      <c r="CD22" s="610">
        <v>195970</v>
      </c>
      <c r="CE22" s="609">
        <v>1</v>
      </c>
      <c r="CF22" s="609">
        <v>63</v>
      </c>
      <c r="CG22" s="609">
        <v>64</v>
      </c>
      <c r="CH22" s="610">
        <v>1389</v>
      </c>
      <c r="CI22" s="610">
        <v>2915</v>
      </c>
      <c r="CJ22" s="609">
        <v>205</v>
      </c>
      <c r="CK22" s="609">
        <v>564</v>
      </c>
      <c r="CL22" s="609">
        <v>0</v>
      </c>
      <c r="CM22" s="609">
        <v>37</v>
      </c>
      <c r="CN22" s="609">
        <v>108</v>
      </c>
      <c r="CO22" s="610">
        <v>30513</v>
      </c>
      <c r="CP22" s="610">
        <v>6634</v>
      </c>
      <c r="CQ22" s="610">
        <v>37147</v>
      </c>
      <c r="CR22" s="610">
        <v>1193</v>
      </c>
      <c r="CS22" s="609">
        <v>456</v>
      </c>
      <c r="CT22" s="610">
        <v>1649</v>
      </c>
      <c r="CU22" s="610">
        <v>15696</v>
      </c>
      <c r="CV22" s="610">
        <v>4041</v>
      </c>
      <c r="CW22" s="610">
        <v>19737</v>
      </c>
      <c r="CX22" s="610">
        <v>58533</v>
      </c>
      <c r="CY22" s="609">
        <v>128</v>
      </c>
      <c r="CZ22" s="609"/>
      <c r="DA22" s="610">
        <v>58661</v>
      </c>
      <c r="DB22" s="610">
        <v>1327</v>
      </c>
      <c r="DC22" s="609">
        <v>88</v>
      </c>
      <c r="DD22" s="610">
        <v>1415</v>
      </c>
      <c r="DE22" s="610">
        <v>261</v>
      </c>
      <c r="DF22" s="609">
        <v>309</v>
      </c>
      <c r="DG22" s="609">
        <v>0</v>
      </c>
      <c r="DH22" s="609">
        <v>404</v>
      </c>
      <c r="DI22" s="609"/>
      <c r="DJ22" s="609"/>
      <c r="DK22" s="610">
        <v>46785</v>
      </c>
      <c r="DL22" s="610">
        <v>10795</v>
      </c>
      <c r="DM22" s="609">
        <v>0</v>
      </c>
      <c r="DN22" s="610">
        <v>3599</v>
      </c>
      <c r="DO22" s="610">
        <v>61179</v>
      </c>
      <c r="DP22" s="609">
        <v>92</v>
      </c>
      <c r="DQ22" s="610">
        <v>12289</v>
      </c>
      <c r="DR22" s="610">
        <v>3891</v>
      </c>
      <c r="DS22" s="610">
        <v>16180</v>
      </c>
      <c r="DT22" s="610">
        <v>139979</v>
      </c>
      <c r="DU22" s="609">
        <v>41</v>
      </c>
      <c r="DV22" s="609">
        <v>25</v>
      </c>
      <c r="DW22" s="609">
        <v>70</v>
      </c>
      <c r="DX22" s="609">
        <v>392</v>
      </c>
      <c r="DY22" s="609"/>
      <c r="DZ22" s="609"/>
      <c r="EA22" s="609">
        <v>528</v>
      </c>
      <c r="EB22" s="609">
        <v>555</v>
      </c>
      <c r="EC22" s="609">
        <v>652</v>
      </c>
      <c r="ED22" s="610">
        <v>1207</v>
      </c>
      <c r="EE22" s="610">
        <v>1966</v>
      </c>
      <c r="EF22" s="610">
        <v>8860</v>
      </c>
      <c r="EG22" s="610">
        <v>10826</v>
      </c>
      <c r="EH22" s="609"/>
      <c r="EI22" s="609"/>
      <c r="EJ22" s="609"/>
      <c r="EK22" s="610">
        <v>12033</v>
      </c>
      <c r="EL22" s="609">
        <v>1</v>
      </c>
      <c r="EM22" s="609">
        <v>0</v>
      </c>
      <c r="EN22" s="609">
        <v>0</v>
      </c>
      <c r="EO22" s="609">
        <v>0</v>
      </c>
      <c r="EP22" s="609">
        <v>444</v>
      </c>
      <c r="EQ22" s="610">
        <v>2968</v>
      </c>
      <c r="ER22" s="610">
        <v>5035</v>
      </c>
      <c r="ES22" s="610">
        <v>3417</v>
      </c>
      <c r="ET22" s="609">
        <v>385</v>
      </c>
      <c r="EU22" s="609">
        <v>39</v>
      </c>
      <c r="EV22" s="609">
        <v>18</v>
      </c>
      <c r="EW22" s="609" t="s">
        <v>457</v>
      </c>
      <c r="EX22" s="609">
        <v>18</v>
      </c>
      <c r="EY22" s="609">
        <v>34</v>
      </c>
      <c r="EZ22" s="610">
        <v>37437</v>
      </c>
      <c r="FA22" s="610">
        <v>48944</v>
      </c>
      <c r="FB22" s="609"/>
      <c r="FC22" s="609" t="s">
        <v>449</v>
      </c>
      <c r="FD22" s="609" t="s">
        <v>447</v>
      </c>
      <c r="FE22" s="609" t="s">
        <v>448</v>
      </c>
      <c r="FF22" s="609">
        <v>27886</v>
      </c>
      <c r="FG22" s="609">
        <v>3818</v>
      </c>
      <c r="FH22" s="609" t="s">
        <v>447</v>
      </c>
      <c r="FI22" s="609" t="s">
        <v>448</v>
      </c>
      <c r="FJ22" s="609">
        <v>27886</v>
      </c>
      <c r="FK22" s="609">
        <v>3818</v>
      </c>
      <c r="FL22" s="609" t="s">
        <v>450</v>
      </c>
      <c r="FM22" s="609">
        <v>2528231141</v>
      </c>
      <c r="FN22" s="609">
        <v>2528237699</v>
      </c>
      <c r="FO22" s="609" t="s">
        <v>451</v>
      </c>
      <c r="FP22" s="609" t="s">
        <v>454</v>
      </c>
      <c r="FQ22" s="610">
        <v>23450</v>
      </c>
      <c r="FR22" s="609">
        <v>13.1</v>
      </c>
      <c r="FS22" s="609" t="s">
        <v>458</v>
      </c>
      <c r="FT22" s="610">
        <v>4750</v>
      </c>
      <c r="FU22" s="609">
        <v>104</v>
      </c>
      <c r="FV22" s="609"/>
      <c r="FW22" s="609"/>
      <c r="FX22" s="609"/>
      <c r="FY22" s="609" t="s">
        <v>32</v>
      </c>
      <c r="FZ22" s="609"/>
      <c r="GA22" s="609" t="s">
        <v>64</v>
      </c>
      <c r="GB22" s="609"/>
      <c r="GC22" s="609"/>
      <c r="GD22" s="609"/>
      <c r="GE22" s="609"/>
      <c r="GF22" s="609"/>
      <c r="GG22" s="609"/>
      <c r="GH22" s="609"/>
      <c r="GI22" s="609"/>
      <c r="GJ22" s="609">
        <f>VLOOKUP($A22,'[1]AIR Export'!$A$3:$CB$82,25,FALSE)</f>
        <v>55483</v>
      </c>
      <c r="GK22" s="609">
        <v>1</v>
      </c>
      <c r="GL22" s="609" t="s">
        <v>16</v>
      </c>
      <c r="GM22" s="609"/>
      <c r="GN22" s="609"/>
      <c r="GO22" s="609"/>
      <c r="GP22" s="609"/>
      <c r="GQ22" s="609"/>
      <c r="GR22" s="609"/>
      <c r="GS22" s="609"/>
      <c r="GT22" s="609"/>
      <c r="GU22" s="609"/>
      <c r="GV22" s="609">
        <v>0.9</v>
      </c>
      <c r="GW22" s="609">
        <v>0.1</v>
      </c>
      <c r="GX22" s="609">
        <v>22.79</v>
      </c>
      <c r="GY22" s="609">
        <v>23.43</v>
      </c>
      <c r="GZ22" s="609">
        <v>18.29</v>
      </c>
      <c r="HA22" s="509"/>
      <c r="HB22" s="509"/>
      <c r="HC22" s="509"/>
      <c r="HD22" s="509"/>
      <c r="HE22" s="509"/>
      <c r="HF22" s="5"/>
      <c r="HG22" s="5"/>
      <c r="HH22" s="5"/>
      <c r="HI22" s="5"/>
      <c r="HJ22" s="5"/>
      <c r="HK22" s="5"/>
      <c r="HL22" s="5"/>
      <c r="HM22" s="5"/>
      <c r="HN22" s="5"/>
      <c r="HO22" s="5"/>
      <c r="HP22" s="5"/>
      <c r="HQ22" s="5"/>
      <c r="HR22" s="5"/>
      <c r="IF22" s="1"/>
      <c r="IG22" s="1"/>
      <c r="IH22" s="1"/>
      <c r="II22" s="1"/>
      <c r="IJ22" s="1"/>
      <c r="IK22" s="1"/>
      <c r="IL22" s="1"/>
      <c r="IM22" s="1"/>
      <c r="IO22" s="1"/>
      <c r="IQ22" s="5"/>
      <c r="IR22" s="5"/>
      <c r="IS22" s="5"/>
      <c r="IT22" s="5"/>
      <c r="IU22" s="5"/>
      <c r="IV22" s="5"/>
      <c r="JG22" s="2"/>
      <c r="JI22" s="5"/>
      <c r="JL22" s="5"/>
      <c r="JM22" s="5"/>
      <c r="JN22" s="5"/>
      <c r="JU22" s="1"/>
      <c r="JW22" s="1"/>
      <c r="KA22" s="1"/>
      <c r="KC22" s="5"/>
      <c r="KG22" s="5"/>
      <c r="KI22" s="4"/>
      <c r="KJ22" s="4"/>
      <c r="KQ22" s="3"/>
      <c r="KR22" s="3"/>
      <c r="KS22" s="3"/>
      <c r="KT22" s="3"/>
      <c r="KU22" s="3"/>
      <c r="KV22" s="3"/>
      <c r="KW22" s="3"/>
      <c r="KX22" s="3"/>
      <c r="KY22" s="3"/>
      <c r="KZ22" s="3"/>
      <c r="LA22" s="3"/>
      <c r="LB22" s="3"/>
      <c r="LC22" s="3"/>
      <c r="LD22" s="3"/>
      <c r="LE22" s="3"/>
      <c r="LF22" s="3"/>
      <c r="LG22" s="3"/>
      <c r="LH22" s="4"/>
      <c r="LJ22" s="1"/>
      <c r="LK22" s="1"/>
      <c r="LL22" s="1"/>
      <c r="LM22" s="3"/>
      <c r="LN22" s="3"/>
      <c r="LO22" s="3"/>
      <c r="LY22" s="3"/>
      <c r="LZ22" s="3"/>
      <c r="MA22" s="3"/>
      <c r="MB22" s="3"/>
      <c r="MC22" s="3"/>
      <c r="MD22" s="3"/>
      <c r="ME22" s="3"/>
      <c r="MF22" s="3"/>
      <c r="MG22" s="3"/>
      <c r="MH22" s="3"/>
      <c r="MI22" s="3"/>
      <c r="MJ22" s="3"/>
      <c r="MR22" s="6"/>
      <c r="MS22" s="6"/>
      <c r="MX22" s="1"/>
      <c r="NB22" s="1"/>
      <c r="NC22" s="1"/>
      <c r="ND22" s="1"/>
      <c r="NE22" s="1"/>
      <c r="NH22" s="1"/>
      <c r="NI22" s="1"/>
      <c r="NL22" s="1"/>
      <c r="NR22" s="3"/>
    </row>
    <row r="23" spans="1:394" x14ac:dyDescent="0.25">
      <c r="A23" s="609" t="s">
        <v>492</v>
      </c>
      <c r="B23" s="609" t="s">
        <v>496</v>
      </c>
      <c r="C23" s="609" t="s">
        <v>495</v>
      </c>
      <c r="D23" s="609">
        <v>2015</v>
      </c>
      <c r="E23" s="609" t="s">
        <v>496</v>
      </c>
      <c r="F23" s="609" t="s">
        <v>493</v>
      </c>
      <c r="G23" s="609" t="s">
        <v>494</v>
      </c>
      <c r="H23" s="609">
        <v>27101</v>
      </c>
      <c r="I23" s="609">
        <v>2755</v>
      </c>
      <c r="J23" s="609" t="s">
        <v>493</v>
      </c>
      <c r="K23" s="609" t="s">
        <v>494</v>
      </c>
      <c r="L23" s="609">
        <v>27101</v>
      </c>
      <c r="M23" s="609">
        <v>2755</v>
      </c>
      <c r="N23" s="609" t="s">
        <v>497</v>
      </c>
      <c r="O23" s="609" t="s">
        <v>498</v>
      </c>
      <c r="P23" s="609" t="s">
        <v>499</v>
      </c>
      <c r="Q23" s="609" t="s">
        <v>500</v>
      </c>
      <c r="R23" s="609" t="s">
        <v>497</v>
      </c>
      <c r="S23" s="609" t="s">
        <v>128</v>
      </c>
      <c r="T23" s="609" t="s">
        <v>498</v>
      </c>
      <c r="U23" s="609" t="s">
        <v>499</v>
      </c>
      <c r="V23" s="609" t="s">
        <v>501</v>
      </c>
      <c r="W23" s="609">
        <v>1</v>
      </c>
      <c r="X23" s="609">
        <v>11</v>
      </c>
      <c r="Y23" s="609">
        <v>2</v>
      </c>
      <c r="Z23" s="609">
        <v>4</v>
      </c>
      <c r="AA23" s="610">
        <v>31090</v>
      </c>
      <c r="AB23" s="609">
        <v>46.5</v>
      </c>
      <c r="AC23" s="609">
        <v>1</v>
      </c>
      <c r="AD23" s="609">
        <v>47.5</v>
      </c>
      <c r="AE23" s="609">
        <v>56.3</v>
      </c>
      <c r="AF23" s="609">
        <v>103.8</v>
      </c>
      <c r="AG23" s="611">
        <v>0.44800000000000001</v>
      </c>
      <c r="AH23" s="612">
        <v>128402</v>
      </c>
      <c r="AI23" s="609" t="s">
        <v>503</v>
      </c>
      <c r="AJ23" s="609">
        <v>2000</v>
      </c>
      <c r="AK23" s="612">
        <v>34216</v>
      </c>
      <c r="AL23" s="613">
        <v>12.28</v>
      </c>
      <c r="AM23" s="613">
        <v>12.45</v>
      </c>
      <c r="AN23" s="613">
        <v>14.73</v>
      </c>
      <c r="AO23" s="612">
        <v>0</v>
      </c>
      <c r="AP23" s="612">
        <v>7430708</v>
      </c>
      <c r="AQ23" s="612">
        <f>VLOOKUP($A23,'[1]AIR Export'!$A$2:$CB$82,33,FALSE)</f>
        <v>7430708</v>
      </c>
      <c r="AR23" s="612">
        <v>290061</v>
      </c>
      <c r="AS23" s="612">
        <v>0</v>
      </c>
      <c r="AT23" s="612">
        <v>290061</v>
      </c>
      <c r="AU23" s="612">
        <v>45950</v>
      </c>
      <c r="AV23" s="612">
        <v>0</v>
      </c>
      <c r="AW23" s="612">
        <f>VLOOKUP($A23,'[1]AIR Export'!$A$2:$CB$82,35,FALSE)</f>
        <v>45950</v>
      </c>
      <c r="AX23" s="612">
        <f>VLOOKUP($A23,'[1]AIR Export'!$A$2:$CB$82,36,FALSE)</f>
        <v>86083</v>
      </c>
      <c r="AY23" s="612">
        <f>VLOOKUP($A23,'[1]AIR Export'!$A$2:$CB$82,37,FALSE)</f>
        <v>7852802</v>
      </c>
      <c r="AZ23" s="612">
        <v>3751174</v>
      </c>
      <c r="BA23" s="612">
        <v>1353800</v>
      </c>
      <c r="BB23" s="612">
        <f>VLOOKUP($A23,'[1]AIR Export'!$A$2:$CB$82,40,FALSE)</f>
        <v>5104974</v>
      </c>
      <c r="BC23" s="612">
        <v>646000</v>
      </c>
      <c r="BD23" s="612">
        <v>284380</v>
      </c>
      <c r="BE23" s="612">
        <v>169461</v>
      </c>
      <c r="BF23" s="612">
        <v>1099841</v>
      </c>
      <c r="BG23" s="612">
        <v>1652479</v>
      </c>
      <c r="BH23" s="612">
        <f>VLOOKUP($A23,'[1]AIR Export'!$A$2:$CB$82,46,FALSE)</f>
        <v>7857294</v>
      </c>
      <c r="BI23" s="612"/>
      <c r="BJ23" s="612"/>
      <c r="BK23" s="612">
        <v>0</v>
      </c>
      <c r="BL23" s="612">
        <v>0</v>
      </c>
      <c r="BM23" s="612">
        <v>0</v>
      </c>
      <c r="BN23" s="612">
        <v>0</v>
      </c>
      <c r="BO23" s="612">
        <v>0</v>
      </c>
      <c r="BP23" s="612">
        <v>0</v>
      </c>
      <c r="BQ23" s="610">
        <v>196559</v>
      </c>
      <c r="BR23" s="610">
        <v>166862</v>
      </c>
      <c r="BS23" s="610">
        <v>363421</v>
      </c>
      <c r="BT23" s="610">
        <v>135750</v>
      </c>
      <c r="BU23" s="610">
        <v>79524</v>
      </c>
      <c r="BV23" s="610">
        <v>215274</v>
      </c>
      <c r="BW23" s="610">
        <v>16719</v>
      </c>
      <c r="BX23" s="610">
        <v>2733</v>
      </c>
      <c r="BY23" s="610">
        <v>19452</v>
      </c>
      <c r="BZ23" s="610">
        <v>598147</v>
      </c>
      <c r="CA23" s="610"/>
      <c r="CB23" s="610">
        <v>598147</v>
      </c>
      <c r="CC23" s="610">
        <v>11267</v>
      </c>
      <c r="CD23" s="610">
        <v>259208</v>
      </c>
      <c r="CE23" s="609">
        <v>28</v>
      </c>
      <c r="CF23" s="609">
        <v>63</v>
      </c>
      <c r="CG23" s="609">
        <v>91</v>
      </c>
      <c r="CH23" s="610">
        <v>32531</v>
      </c>
      <c r="CI23" s="610">
        <v>33754</v>
      </c>
      <c r="CJ23" s="610">
        <v>28418</v>
      </c>
      <c r="CK23" s="610">
        <v>1084</v>
      </c>
      <c r="CL23" s="609">
        <v>124</v>
      </c>
      <c r="CM23" s="609">
        <v>128</v>
      </c>
      <c r="CN23" s="610">
        <v>1528</v>
      </c>
      <c r="CO23" s="610">
        <v>439305</v>
      </c>
      <c r="CP23" s="610">
        <v>97449</v>
      </c>
      <c r="CQ23" s="610">
        <v>536754</v>
      </c>
      <c r="CR23" s="610">
        <v>42967</v>
      </c>
      <c r="CS23" s="610">
        <v>2001</v>
      </c>
      <c r="CT23" s="610">
        <v>44968</v>
      </c>
      <c r="CU23" s="610">
        <v>364443</v>
      </c>
      <c r="CV23" s="610">
        <v>83715</v>
      </c>
      <c r="CW23" s="610">
        <v>448158</v>
      </c>
      <c r="CX23" s="610">
        <v>1029880</v>
      </c>
      <c r="CY23" s="610">
        <v>18917</v>
      </c>
      <c r="CZ23" s="609"/>
      <c r="DA23" s="610">
        <v>1048797</v>
      </c>
      <c r="DB23" s="610">
        <v>93107</v>
      </c>
      <c r="DC23" s="610">
        <v>50487</v>
      </c>
      <c r="DD23" s="610">
        <v>143594</v>
      </c>
      <c r="DE23" s="610">
        <v>177989</v>
      </c>
      <c r="DF23" s="610">
        <v>103235</v>
      </c>
      <c r="DG23" s="610">
        <v>11209</v>
      </c>
      <c r="DH23" s="610">
        <v>165951</v>
      </c>
      <c r="DI23" s="609"/>
      <c r="DJ23" s="609"/>
      <c r="DK23" s="610">
        <v>92674</v>
      </c>
      <c r="DL23" s="610">
        <v>1307685</v>
      </c>
      <c r="DM23" s="610">
        <v>19131</v>
      </c>
      <c r="DN23" s="610">
        <v>64420</v>
      </c>
      <c r="DO23" s="610">
        <v>1483910</v>
      </c>
      <c r="DP23" s="610">
        <v>10486</v>
      </c>
      <c r="DQ23" s="610">
        <v>137781</v>
      </c>
      <c r="DR23" s="610">
        <v>35287</v>
      </c>
      <c r="DS23" s="610">
        <v>173068</v>
      </c>
      <c r="DT23" s="610">
        <v>1112709</v>
      </c>
      <c r="DU23" s="609">
        <v>583</v>
      </c>
      <c r="DV23" s="609">
        <v>420</v>
      </c>
      <c r="DW23" s="610">
        <v>1652</v>
      </c>
      <c r="DX23" s="609">
        <v>362</v>
      </c>
      <c r="DY23" s="609">
        <v>229</v>
      </c>
      <c r="DZ23" s="609">
        <v>14</v>
      </c>
      <c r="EA23" s="610">
        <v>3260</v>
      </c>
      <c r="EB23" s="610">
        <v>5630</v>
      </c>
      <c r="EC23" s="610">
        <v>6954</v>
      </c>
      <c r="ED23" s="610">
        <v>12584</v>
      </c>
      <c r="EE23" s="610">
        <v>43063</v>
      </c>
      <c r="EF23" s="610">
        <v>21069</v>
      </c>
      <c r="EG23" s="610">
        <v>64132</v>
      </c>
      <c r="EH23" s="610">
        <v>1922</v>
      </c>
      <c r="EI23" s="609">
        <v>127</v>
      </c>
      <c r="EJ23" s="610">
        <v>2049</v>
      </c>
      <c r="EK23" s="610">
        <v>78765</v>
      </c>
      <c r="EL23" s="609">
        <v>710</v>
      </c>
      <c r="EM23" s="610">
        <v>3360</v>
      </c>
      <c r="EN23" s="610">
        <v>2705</v>
      </c>
      <c r="EO23" s="610">
        <v>48721</v>
      </c>
      <c r="EP23" s="610">
        <v>3604</v>
      </c>
      <c r="EQ23" s="610">
        <v>45179</v>
      </c>
      <c r="ER23" s="610">
        <v>359919</v>
      </c>
      <c r="ES23" s="610">
        <v>77852</v>
      </c>
      <c r="ET23" s="610">
        <v>27816</v>
      </c>
      <c r="EU23" s="610">
        <v>1616</v>
      </c>
      <c r="EV23" s="610">
        <v>1142</v>
      </c>
      <c r="EW23" s="609" t="s">
        <v>502</v>
      </c>
      <c r="EX23" s="609">
        <v>140</v>
      </c>
      <c r="EY23" s="609">
        <v>229</v>
      </c>
      <c r="EZ23" s="610">
        <v>428996</v>
      </c>
      <c r="FA23" s="610">
        <v>2887504</v>
      </c>
      <c r="FB23" s="609"/>
      <c r="FC23" s="609" t="s">
        <v>495</v>
      </c>
      <c r="FD23" s="609" t="s">
        <v>504</v>
      </c>
      <c r="FE23" s="609" t="s">
        <v>494</v>
      </c>
      <c r="FF23" s="609">
        <v>27101</v>
      </c>
      <c r="FG23" s="609">
        <v>4120</v>
      </c>
      <c r="FH23" s="609" t="s">
        <v>505</v>
      </c>
      <c r="FI23" s="609" t="s">
        <v>494</v>
      </c>
      <c r="FJ23" s="609">
        <v>27101</v>
      </c>
      <c r="FK23" s="609">
        <v>2705</v>
      </c>
      <c r="FL23" s="609" t="s">
        <v>496</v>
      </c>
      <c r="FM23" s="609">
        <v>3367033011</v>
      </c>
      <c r="FN23" s="609">
        <v>3367272549</v>
      </c>
      <c r="FO23" s="609" t="s">
        <v>506</v>
      </c>
      <c r="FP23" s="609" t="s">
        <v>507</v>
      </c>
      <c r="FQ23" s="610">
        <v>181450</v>
      </c>
      <c r="FR23" s="609">
        <v>103.8</v>
      </c>
      <c r="FS23" s="609" t="s">
        <v>508</v>
      </c>
      <c r="FT23" s="610">
        <v>31090</v>
      </c>
      <c r="FU23" s="609">
        <v>639</v>
      </c>
      <c r="FV23" s="609"/>
      <c r="FW23" s="609"/>
      <c r="FX23" s="609"/>
      <c r="FY23" s="609" t="s">
        <v>32</v>
      </c>
      <c r="FZ23" s="609"/>
      <c r="GA23" s="609" t="s">
        <v>33</v>
      </c>
      <c r="GB23" s="609"/>
      <c r="GC23" s="609"/>
      <c r="GD23" s="609"/>
      <c r="GE23" s="609"/>
      <c r="GF23" s="609"/>
      <c r="GG23" s="609"/>
      <c r="GH23" s="609"/>
      <c r="GI23" s="609"/>
      <c r="GJ23" s="609">
        <f>VLOOKUP($A23,'[1]AIR Export'!$A$3:$CB$82,25,FALSE)</f>
        <v>364248</v>
      </c>
      <c r="GK23" s="609">
        <v>3</v>
      </c>
      <c r="GL23" s="609" t="s">
        <v>16</v>
      </c>
      <c r="GM23" s="609"/>
      <c r="GN23" s="609"/>
      <c r="GO23" s="609"/>
      <c r="GP23" s="609"/>
      <c r="GQ23" s="609"/>
      <c r="GR23" s="609"/>
      <c r="GS23" s="609"/>
      <c r="GT23" s="609"/>
      <c r="GU23" s="609"/>
      <c r="GV23" s="609">
        <v>0.81</v>
      </c>
      <c r="GW23" s="609">
        <v>0.16</v>
      </c>
      <c r="GX23" s="609">
        <v>24.16</v>
      </c>
      <c r="GY23" s="609">
        <v>31.84</v>
      </c>
      <c r="GZ23" s="609">
        <v>12.55</v>
      </c>
      <c r="HA23" s="509"/>
      <c r="HB23" s="509"/>
      <c r="HC23" s="509"/>
      <c r="HD23" s="509"/>
      <c r="HE23" s="509"/>
      <c r="HF23" s="5"/>
      <c r="HG23" s="5"/>
      <c r="HH23" s="5"/>
      <c r="HI23" s="5"/>
      <c r="HJ23" s="5"/>
      <c r="HK23" s="5"/>
      <c r="HL23" s="5"/>
      <c r="HM23" s="5"/>
      <c r="HN23" s="5"/>
      <c r="HO23" s="5"/>
      <c r="HP23" s="5"/>
      <c r="HQ23" s="5"/>
      <c r="HR23" s="5"/>
      <c r="IG23" s="1"/>
      <c r="IH23" s="1"/>
      <c r="II23" s="1"/>
      <c r="IJ23" s="1"/>
      <c r="IK23" s="1"/>
      <c r="IL23" s="1"/>
      <c r="IM23" s="1"/>
      <c r="IO23" s="1"/>
      <c r="IQ23" s="5"/>
      <c r="IR23" s="5"/>
      <c r="IS23" s="5"/>
      <c r="IT23" s="5"/>
      <c r="IU23" s="5"/>
      <c r="IV23" s="5"/>
      <c r="JG23" s="2"/>
      <c r="JI23" s="5"/>
      <c r="JL23" s="5"/>
      <c r="JM23" s="5"/>
      <c r="JN23" s="5"/>
      <c r="JU23" s="1"/>
      <c r="JW23" s="1"/>
      <c r="KC23" s="5"/>
      <c r="KG23" s="5"/>
      <c r="KI23" s="4"/>
      <c r="KJ23" s="4"/>
      <c r="KQ23" s="3"/>
      <c r="KR23" s="3"/>
      <c r="KS23" s="3"/>
      <c r="KT23" s="3"/>
      <c r="KU23" s="3"/>
      <c r="KV23" s="3"/>
      <c r="KW23" s="3"/>
      <c r="KX23" s="3"/>
      <c r="KY23" s="3"/>
      <c r="KZ23" s="3"/>
      <c r="LA23" s="3"/>
      <c r="LB23" s="3"/>
      <c r="LC23" s="3"/>
      <c r="LD23" s="3"/>
      <c r="LE23" s="3"/>
      <c r="LF23" s="3"/>
      <c r="LG23" s="3"/>
      <c r="LH23" s="4"/>
      <c r="LJ23" s="1"/>
      <c r="LK23" s="1"/>
      <c r="LL23" s="1"/>
      <c r="LM23" s="3"/>
      <c r="LN23" s="3"/>
      <c r="LO23" s="3"/>
      <c r="LY23" s="3"/>
      <c r="LZ23" s="3"/>
      <c r="MA23" s="3"/>
      <c r="MB23" s="3"/>
      <c r="MC23" s="3"/>
      <c r="MD23" s="3"/>
      <c r="ME23" s="3"/>
      <c r="MF23" s="3"/>
      <c r="MG23" s="3"/>
      <c r="MH23" s="3"/>
      <c r="MI23" s="3"/>
      <c r="MJ23" s="3"/>
      <c r="MR23" s="6"/>
      <c r="MS23" s="6"/>
      <c r="NB23" s="1"/>
      <c r="NC23" s="1"/>
      <c r="NE23" s="1"/>
      <c r="NI23" s="1"/>
      <c r="NR23" s="3"/>
    </row>
    <row r="24" spans="1:394" x14ac:dyDescent="0.25">
      <c r="A24" s="609" t="s">
        <v>509</v>
      </c>
      <c r="B24" s="609" t="s">
        <v>513</v>
      </c>
      <c r="C24" s="609" t="s">
        <v>512</v>
      </c>
      <c r="D24" s="609">
        <v>2015</v>
      </c>
      <c r="E24" s="609" t="s">
        <v>513</v>
      </c>
      <c r="F24" s="609" t="s">
        <v>510</v>
      </c>
      <c r="G24" s="609" t="s">
        <v>511</v>
      </c>
      <c r="H24" s="609">
        <v>27549</v>
      </c>
      <c r="I24" s="609">
        <v>1217</v>
      </c>
      <c r="J24" s="609" t="s">
        <v>510</v>
      </c>
      <c r="K24" s="609" t="s">
        <v>511</v>
      </c>
      <c r="L24" s="609">
        <v>27549</v>
      </c>
      <c r="M24" s="609">
        <v>1217</v>
      </c>
      <c r="N24" s="609" t="s">
        <v>514</v>
      </c>
      <c r="O24" s="609" t="s">
        <v>515</v>
      </c>
      <c r="P24" s="609" t="s">
        <v>516</v>
      </c>
      <c r="Q24" s="609" t="s">
        <v>517</v>
      </c>
      <c r="R24" s="609" t="s">
        <v>518</v>
      </c>
      <c r="S24" s="609" t="s">
        <v>519</v>
      </c>
      <c r="T24" s="609" t="s">
        <v>515</v>
      </c>
      <c r="U24" s="609" t="s">
        <v>516</v>
      </c>
      <c r="V24" s="609" t="s">
        <v>520</v>
      </c>
      <c r="W24" s="609">
        <v>1</v>
      </c>
      <c r="X24" s="609">
        <v>3</v>
      </c>
      <c r="Y24" s="609">
        <v>1</v>
      </c>
      <c r="Z24" s="609">
        <v>0</v>
      </c>
      <c r="AA24" s="610">
        <v>9430</v>
      </c>
      <c r="AB24" s="609">
        <v>3</v>
      </c>
      <c r="AC24" s="609">
        <v>0</v>
      </c>
      <c r="AD24" s="609">
        <v>3</v>
      </c>
      <c r="AE24" s="609">
        <v>9.57</v>
      </c>
      <c r="AF24" s="609">
        <v>12.57</v>
      </c>
      <c r="AG24" s="611">
        <v>0.2387</v>
      </c>
      <c r="AH24" s="612">
        <v>68194</v>
      </c>
      <c r="AI24" s="609" t="s">
        <v>522</v>
      </c>
      <c r="AJ24" s="609">
        <v>2001</v>
      </c>
      <c r="AK24" s="612">
        <v>36242</v>
      </c>
      <c r="AL24" s="613">
        <v>10.71</v>
      </c>
      <c r="AM24" s="613">
        <v>10.71</v>
      </c>
      <c r="AN24" s="613">
        <v>10.71</v>
      </c>
      <c r="AO24" s="612">
        <v>3000</v>
      </c>
      <c r="AP24" s="612">
        <v>735944</v>
      </c>
      <c r="AQ24" s="612">
        <f>VLOOKUP($A24,'[1]AIR Export'!$A$2:$CB$82,33,FALSE)</f>
        <v>738944</v>
      </c>
      <c r="AR24" s="612">
        <v>108442</v>
      </c>
      <c r="AS24" s="612">
        <v>0</v>
      </c>
      <c r="AT24" s="612">
        <v>108442</v>
      </c>
      <c r="AU24" s="612">
        <v>0</v>
      </c>
      <c r="AV24" s="612">
        <v>0</v>
      </c>
      <c r="AW24" s="612">
        <f>VLOOKUP($A24,'[1]AIR Export'!$A$2:$CB$82,35,FALSE)</f>
        <v>0</v>
      </c>
      <c r="AX24" s="612">
        <f>VLOOKUP($A24,'[1]AIR Export'!$A$2:$CB$82,36,FALSE)</f>
        <v>13123</v>
      </c>
      <c r="AY24" s="612">
        <f>VLOOKUP($A24,'[1]AIR Export'!$A$2:$CB$82,37,FALSE)</f>
        <v>860509</v>
      </c>
      <c r="AZ24" s="612">
        <v>495893</v>
      </c>
      <c r="BA24" s="612">
        <v>155697</v>
      </c>
      <c r="BB24" s="612">
        <f>VLOOKUP($A24,'[1]AIR Export'!$A$2:$CB$82,40,FALSE)</f>
        <v>651590</v>
      </c>
      <c r="BC24" s="612">
        <v>74278</v>
      </c>
      <c r="BD24" s="612">
        <v>6000</v>
      </c>
      <c r="BE24" s="612">
        <v>7711</v>
      </c>
      <c r="BF24" s="612">
        <v>87989</v>
      </c>
      <c r="BG24" s="612">
        <v>131498</v>
      </c>
      <c r="BH24" s="612">
        <f>VLOOKUP($A24,'[1]AIR Export'!$A$2:$CB$82,46,FALSE)</f>
        <v>871077</v>
      </c>
      <c r="BI24" s="612"/>
      <c r="BJ24" s="612"/>
      <c r="BK24" s="612">
        <v>25000</v>
      </c>
      <c r="BL24" s="612">
        <v>0</v>
      </c>
      <c r="BM24" s="612">
        <v>0</v>
      </c>
      <c r="BN24" s="612">
        <v>0</v>
      </c>
      <c r="BO24" s="612">
        <v>25000</v>
      </c>
      <c r="BP24" s="612">
        <v>314</v>
      </c>
      <c r="BQ24" s="610">
        <v>35588</v>
      </c>
      <c r="BR24" s="610">
        <v>21288</v>
      </c>
      <c r="BS24" s="610">
        <v>56876</v>
      </c>
      <c r="BT24" s="610">
        <v>23221</v>
      </c>
      <c r="BU24" s="610">
        <v>10152</v>
      </c>
      <c r="BV24" s="610">
        <v>33373</v>
      </c>
      <c r="BW24" s="610">
        <v>2351</v>
      </c>
      <c r="BX24" s="609">
        <v>509</v>
      </c>
      <c r="BY24" s="610">
        <v>2860</v>
      </c>
      <c r="BZ24" s="610">
        <v>93109</v>
      </c>
      <c r="CA24" s="610"/>
      <c r="CB24" s="610">
        <v>93109</v>
      </c>
      <c r="CC24" s="609">
        <v>517</v>
      </c>
      <c r="CD24" s="610">
        <v>210074</v>
      </c>
      <c r="CE24" s="609">
        <v>3</v>
      </c>
      <c r="CF24" s="609">
        <v>63</v>
      </c>
      <c r="CG24" s="609">
        <v>66</v>
      </c>
      <c r="CH24" s="610">
        <v>4447</v>
      </c>
      <c r="CI24" s="610">
        <v>3657</v>
      </c>
      <c r="CJ24" s="610">
        <v>2776</v>
      </c>
      <c r="CK24" s="609">
        <v>743</v>
      </c>
      <c r="CL24" s="609">
        <v>0</v>
      </c>
      <c r="CM24" s="609">
        <v>14</v>
      </c>
      <c r="CN24" s="609">
        <v>107</v>
      </c>
      <c r="CO24" s="610">
        <v>41776</v>
      </c>
      <c r="CP24" s="610">
        <v>8619</v>
      </c>
      <c r="CQ24" s="610">
        <v>50395</v>
      </c>
      <c r="CR24" s="610">
        <v>4018</v>
      </c>
      <c r="CS24" s="609">
        <v>724</v>
      </c>
      <c r="CT24" s="610">
        <v>4742</v>
      </c>
      <c r="CU24" s="610">
        <v>40480</v>
      </c>
      <c r="CV24" s="610">
        <v>8913</v>
      </c>
      <c r="CW24" s="610">
        <v>49393</v>
      </c>
      <c r="CX24" s="610">
        <v>104530</v>
      </c>
      <c r="CY24" s="610">
        <v>1912</v>
      </c>
      <c r="CZ24" s="609"/>
      <c r="DA24" s="610">
        <v>106442</v>
      </c>
      <c r="DB24" s="610">
        <v>14038</v>
      </c>
      <c r="DC24" s="609">
        <v>741</v>
      </c>
      <c r="DD24" s="610">
        <v>14779</v>
      </c>
      <c r="DE24" s="610">
        <v>12859</v>
      </c>
      <c r="DF24" s="610">
        <v>5877</v>
      </c>
      <c r="DG24" s="609">
        <v>0</v>
      </c>
      <c r="DH24" s="610">
        <v>6641</v>
      </c>
      <c r="DI24" s="609"/>
      <c r="DJ24" s="609"/>
      <c r="DK24" s="610">
        <v>48475</v>
      </c>
      <c r="DL24" s="610">
        <v>95812</v>
      </c>
      <c r="DM24" s="610">
        <v>5975</v>
      </c>
      <c r="DN24" s="609"/>
      <c r="DO24" s="610">
        <v>150262</v>
      </c>
      <c r="DP24" s="609"/>
      <c r="DQ24" s="610">
        <v>23947</v>
      </c>
      <c r="DR24" s="610">
        <v>8583</v>
      </c>
      <c r="DS24" s="610">
        <v>32530</v>
      </c>
      <c r="DT24" s="610">
        <v>211560</v>
      </c>
      <c r="DU24" s="609">
        <v>0</v>
      </c>
      <c r="DV24" s="609">
        <v>0</v>
      </c>
      <c r="DW24" s="609">
        <v>240</v>
      </c>
      <c r="DX24" s="609">
        <v>5</v>
      </c>
      <c r="DY24" s="609">
        <v>0</v>
      </c>
      <c r="DZ24" s="609">
        <v>0</v>
      </c>
      <c r="EA24" s="609">
        <v>245</v>
      </c>
      <c r="EB24" s="609">
        <v>0</v>
      </c>
      <c r="EC24" s="609">
        <v>0</v>
      </c>
      <c r="ED24" s="609">
        <v>0</v>
      </c>
      <c r="EE24" s="610">
        <v>3154</v>
      </c>
      <c r="EF24" s="609">
        <v>275</v>
      </c>
      <c r="EG24" s="610">
        <v>3429</v>
      </c>
      <c r="EH24" s="609">
        <v>0</v>
      </c>
      <c r="EI24" s="609">
        <v>0</v>
      </c>
      <c r="EJ24" s="609">
        <v>0</v>
      </c>
      <c r="EK24" s="610">
        <v>3429</v>
      </c>
      <c r="EL24" s="609">
        <v>0</v>
      </c>
      <c r="EM24" s="609">
        <v>0</v>
      </c>
      <c r="EN24" s="609">
        <v>0</v>
      </c>
      <c r="EO24" s="609">
        <v>0</v>
      </c>
      <c r="EP24" s="609">
        <v>491</v>
      </c>
      <c r="EQ24" s="610">
        <v>5993</v>
      </c>
      <c r="ER24" s="610">
        <v>12740</v>
      </c>
      <c r="ES24" s="610">
        <v>5356</v>
      </c>
      <c r="ET24" s="610">
        <v>2080</v>
      </c>
      <c r="EU24" s="610">
        <v>7037</v>
      </c>
      <c r="EV24" s="610">
        <v>6471</v>
      </c>
      <c r="EW24" s="609" t="s">
        <v>521</v>
      </c>
      <c r="EX24" s="609">
        <v>19</v>
      </c>
      <c r="EY24" s="609">
        <v>35</v>
      </c>
      <c r="EZ24" s="610">
        <v>28914</v>
      </c>
      <c r="FA24" s="610">
        <v>13905</v>
      </c>
      <c r="FB24" s="610">
        <v>3210</v>
      </c>
      <c r="FC24" s="609" t="s">
        <v>512</v>
      </c>
      <c r="FD24" s="609" t="s">
        <v>510</v>
      </c>
      <c r="FE24" s="609" t="s">
        <v>511</v>
      </c>
      <c r="FF24" s="609">
        <v>27549</v>
      </c>
      <c r="FG24" s="609">
        <v>2199</v>
      </c>
      <c r="FH24" s="609" t="s">
        <v>510</v>
      </c>
      <c r="FI24" s="609" t="s">
        <v>511</v>
      </c>
      <c r="FJ24" s="609">
        <v>27549</v>
      </c>
      <c r="FK24" s="609">
        <v>2199</v>
      </c>
      <c r="FL24" s="609" t="s">
        <v>513</v>
      </c>
      <c r="FM24" s="609">
        <v>9194962111</v>
      </c>
      <c r="FN24" s="609">
        <v>9194961339</v>
      </c>
      <c r="FO24" s="609" t="s">
        <v>514</v>
      </c>
      <c r="FP24" s="609" t="s">
        <v>517</v>
      </c>
      <c r="FQ24" s="610">
        <v>16520</v>
      </c>
      <c r="FR24" s="609">
        <v>12.57</v>
      </c>
      <c r="FS24" s="609" t="s">
        <v>523</v>
      </c>
      <c r="FT24" s="610">
        <v>9430</v>
      </c>
      <c r="FU24" s="609">
        <v>250</v>
      </c>
      <c r="FV24" s="609"/>
      <c r="FW24" s="609"/>
      <c r="FX24" s="609"/>
      <c r="FY24" s="609" t="s">
        <v>32</v>
      </c>
      <c r="FZ24" s="609"/>
      <c r="GA24" s="609" t="s">
        <v>64</v>
      </c>
      <c r="GB24" s="609"/>
      <c r="GC24" s="609"/>
      <c r="GD24" s="609"/>
      <c r="GE24" s="609"/>
      <c r="GF24" s="609"/>
      <c r="GG24" s="609"/>
      <c r="GH24" s="609"/>
      <c r="GI24" s="609"/>
      <c r="GJ24" s="609">
        <f>VLOOKUP($A24,'[1]AIR Export'!$A$3:$CB$82,25,FALSE)</f>
        <v>63225</v>
      </c>
      <c r="GK24" s="609">
        <v>2</v>
      </c>
      <c r="GL24" s="609" t="s">
        <v>16</v>
      </c>
      <c r="GM24" s="609"/>
      <c r="GN24" s="609"/>
      <c r="GO24" s="609"/>
      <c r="GP24" s="609"/>
      <c r="GQ24" s="609"/>
      <c r="GR24" s="609"/>
      <c r="GS24" s="609"/>
      <c r="GT24" s="609"/>
      <c r="GU24" s="609"/>
      <c r="GV24" s="609">
        <v>1</v>
      </c>
      <c r="GW24" s="609">
        <v>0</v>
      </c>
      <c r="GX24" s="609">
        <v>14</v>
      </c>
      <c r="GY24" s="609">
        <v>14</v>
      </c>
      <c r="GZ24" s="609"/>
      <c r="HA24" s="509"/>
      <c r="HB24" s="509"/>
      <c r="HC24" s="509"/>
      <c r="HD24" s="509"/>
      <c r="HE24" s="509"/>
      <c r="HF24" s="5"/>
      <c r="HG24" s="5"/>
      <c r="HH24" s="5"/>
      <c r="HI24" s="5"/>
      <c r="HJ24" s="5"/>
      <c r="HK24" s="5"/>
      <c r="HL24" s="5"/>
      <c r="HM24" s="5"/>
      <c r="HN24" s="5"/>
      <c r="HO24" s="5"/>
      <c r="HP24" s="5"/>
      <c r="HQ24" s="5"/>
      <c r="HR24" s="5"/>
      <c r="IF24" s="1"/>
      <c r="IG24" s="1"/>
      <c r="IH24" s="1"/>
      <c r="II24" s="1"/>
      <c r="IJ24" s="1"/>
      <c r="IK24" s="1"/>
      <c r="IL24" s="1"/>
      <c r="IM24" s="1"/>
      <c r="IO24" s="1"/>
      <c r="IQ24" s="5"/>
      <c r="IR24" s="5"/>
      <c r="IS24" s="5"/>
      <c r="IT24" s="5"/>
      <c r="IU24" s="5"/>
      <c r="IV24" s="5"/>
      <c r="JG24" s="2"/>
      <c r="JI24" s="5"/>
      <c r="JL24" s="5"/>
      <c r="JM24" s="5"/>
      <c r="JN24" s="5"/>
      <c r="JU24" s="1"/>
      <c r="JW24" s="1"/>
      <c r="KA24" s="1"/>
      <c r="KC24" s="5"/>
      <c r="KG24" s="5"/>
      <c r="KI24" s="4"/>
      <c r="KJ24" s="4"/>
      <c r="KQ24" s="3"/>
      <c r="KR24" s="3"/>
      <c r="KS24" s="3"/>
      <c r="KT24" s="3"/>
      <c r="KU24" s="3"/>
      <c r="KV24" s="3"/>
      <c r="KW24" s="3"/>
      <c r="KX24" s="3"/>
      <c r="KY24" s="3"/>
      <c r="KZ24" s="3"/>
      <c r="LA24" s="3"/>
      <c r="LB24" s="3"/>
      <c r="LC24" s="3"/>
      <c r="LD24" s="3"/>
      <c r="LE24" s="3"/>
      <c r="LF24" s="3"/>
      <c r="LG24" s="3"/>
      <c r="LH24" s="4"/>
      <c r="LJ24" s="1"/>
      <c r="LK24" s="1"/>
      <c r="LL24" s="1"/>
      <c r="LM24" s="3"/>
      <c r="LN24" s="3"/>
      <c r="LO24" s="3"/>
      <c r="LY24" s="3"/>
      <c r="LZ24" s="3"/>
      <c r="MA24" s="3"/>
      <c r="MB24" s="3"/>
      <c r="MC24" s="3"/>
      <c r="MD24" s="3"/>
      <c r="ME24" s="3"/>
      <c r="MF24" s="3"/>
      <c r="MG24" s="3"/>
      <c r="MH24" s="3"/>
      <c r="MI24" s="3"/>
      <c r="MJ24" s="3"/>
      <c r="MR24" s="6"/>
      <c r="MS24" s="6"/>
      <c r="MX24" s="1"/>
      <c r="NB24" s="1"/>
      <c r="NC24" s="1"/>
      <c r="ND24" s="1"/>
      <c r="NE24" s="1"/>
      <c r="NG24" s="1"/>
      <c r="NH24" s="1"/>
      <c r="NI24" s="1"/>
      <c r="NK24" s="1"/>
      <c r="NL24" s="1"/>
      <c r="NR24" s="3"/>
      <c r="OD24" s="1"/>
    </row>
    <row r="25" spans="1:394" x14ac:dyDescent="0.25">
      <c r="A25" s="609" t="s">
        <v>524</v>
      </c>
      <c r="B25" s="609" t="s">
        <v>529</v>
      </c>
      <c r="C25" s="609" t="s">
        <v>528</v>
      </c>
      <c r="D25" s="609">
        <v>2015</v>
      </c>
      <c r="E25" s="609" t="s">
        <v>529</v>
      </c>
      <c r="F25" s="609" t="s">
        <v>525</v>
      </c>
      <c r="G25" s="609" t="s">
        <v>526</v>
      </c>
      <c r="H25" s="609">
        <v>28054</v>
      </c>
      <c r="I25" s="609">
        <v>5156</v>
      </c>
      <c r="J25" s="609" t="s">
        <v>525</v>
      </c>
      <c r="K25" s="609" t="s">
        <v>527</v>
      </c>
      <c r="L25" s="609">
        <v>28054</v>
      </c>
      <c r="M25" s="609">
        <v>5156</v>
      </c>
      <c r="N25" s="609" t="s">
        <v>530</v>
      </c>
      <c r="O25" s="609" t="s">
        <v>531</v>
      </c>
      <c r="P25" s="609" t="s">
        <v>532</v>
      </c>
      <c r="Q25" s="609" t="s">
        <v>533</v>
      </c>
      <c r="R25" s="609" t="s">
        <v>530</v>
      </c>
      <c r="S25" s="609" t="s">
        <v>128</v>
      </c>
      <c r="T25" s="609" t="s">
        <v>531</v>
      </c>
      <c r="U25" s="609" t="s">
        <v>532</v>
      </c>
      <c r="V25" s="609" t="s">
        <v>533</v>
      </c>
      <c r="W25" s="609">
        <v>1</v>
      </c>
      <c r="X25" s="609">
        <v>9</v>
      </c>
      <c r="Y25" s="609">
        <v>0</v>
      </c>
      <c r="Z25" s="609">
        <v>0</v>
      </c>
      <c r="AA25" s="610">
        <v>14300</v>
      </c>
      <c r="AB25" s="609">
        <v>12</v>
      </c>
      <c r="AC25" s="609">
        <v>8</v>
      </c>
      <c r="AD25" s="609">
        <v>20</v>
      </c>
      <c r="AE25" s="609">
        <v>31.95</v>
      </c>
      <c r="AF25" s="609">
        <v>51.95</v>
      </c>
      <c r="AG25" s="611">
        <v>0.23100000000000001</v>
      </c>
      <c r="AH25" s="612">
        <v>100010</v>
      </c>
      <c r="AI25" s="609" t="s">
        <v>535</v>
      </c>
      <c r="AJ25" s="609">
        <v>2013</v>
      </c>
      <c r="AK25" s="612">
        <v>37843</v>
      </c>
      <c r="AL25" s="613">
        <v>10.82</v>
      </c>
      <c r="AM25" s="613">
        <v>13.58</v>
      </c>
      <c r="AN25" s="613">
        <v>17.05</v>
      </c>
      <c r="AO25" s="612">
        <v>0</v>
      </c>
      <c r="AP25" s="612">
        <v>3787911</v>
      </c>
      <c r="AQ25" s="612">
        <f>VLOOKUP($A25,'[1]AIR Export'!$A$2:$CB$82,33,FALSE)</f>
        <v>3787911</v>
      </c>
      <c r="AR25" s="612">
        <v>213547</v>
      </c>
      <c r="AS25" s="612">
        <v>0</v>
      </c>
      <c r="AT25" s="612">
        <v>213547</v>
      </c>
      <c r="AU25" s="614">
        <f>VLOOKUP($A25,'[1]AIR Export'!$A$2:$CB$82,35,FALSE)</f>
        <v>19966</v>
      </c>
      <c r="AV25" s="612">
        <v>0</v>
      </c>
      <c r="AW25" s="614">
        <f>VLOOKUP($A25,'[1]AIR Export'!$A$2:$CB$82,35,FALSE)</f>
        <v>19966</v>
      </c>
      <c r="AX25" s="614">
        <f>VLOOKUP($A25,'[1]AIR Export'!$A$2:$CB$82,36,FALSE)</f>
        <v>25000</v>
      </c>
      <c r="AY25" s="614">
        <f>VLOOKUP($A25,'[1]AIR Export'!$A$2:$CB$82,37,FALSE)</f>
        <v>4046424</v>
      </c>
      <c r="AZ25" s="612">
        <v>1873248</v>
      </c>
      <c r="BA25" s="612">
        <v>745322</v>
      </c>
      <c r="BB25" s="612">
        <f>VLOOKUP($A25,'[1]AIR Export'!$A$2:$CB$82,40,FALSE)</f>
        <v>2618570</v>
      </c>
      <c r="BC25" s="612">
        <v>218927</v>
      </c>
      <c r="BD25" s="612">
        <v>73237</v>
      </c>
      <c r="BE25" s="612">
        <v>62781</v>
      </c>
      <c r="BF25" s="612">
        <v>354945</v>
      </c>
      <c r="BG25" s="612">
        <v>583398</v>
      </c>
      <c r="BH25" s="612">
        <f>VLOOKUP($A25,'[1]AIR Export'!$A$2:$CB$82,46,FALSE)</f>
        <v>3556913</v>
      </c>
      <c r="BI25" s="612"/>
      <c r="BJ25" s="612"/>
      <c r="BK25" s="612">
        <v>0</v>
      </c>
      <c r="BL25" s="612">
        <v>0</v>
      </c>
      <c r="BM25" s="612">
        <v>0</v>
      </c>
      <c r="BN25" s="612">
        <v>0</v>
      </c>
      <c r="BO25" s="612">
        <v>0</v>
      </c>
      <c r="BP25" s="612">
        <v>0</v>
      </c>
      <c r="BQ25" s="610">
        <v>112114</v>
      </c>
      <c r="BR25" s="610">
        <v>180000</v>
      </c>
      <c r="BS25" s="610">
        <v>292114</v>
      </c>
      <c r="BT25" s="610">
        <v>93092</v>
      </c>
      <c r="BU25" s="610">
        <v>52024</v>
      </c>
      <c r="BV25" s="610">
        <v>145116</v>
      </c>
      <c r="BW25" s="610">
        <v>19838</v>
      </c>
      <c r="BX25" s="609">
        <v>0</v>
      </c>
      <c r="BY25" s="610">
        <v>19838</v>
      </c>
      <c r="BZ25" s="610">
        <v>457068</v>
      </c>
      <c r="CA25" s="610"/>
      <c r="CB25" s="610">
        <v>457068</v>
      </c>
      <c r="CC25" s="610">
        <v>3169</v>
      </c>
      <c r="CD25" s="610">
        <v>217348</v>
      </c>
      <c r="CE25" s="609">
        <v>10</v>
      </c>
      <c r="CF25" s="609">
        <v>63</v>
      </c>
      <c r="CG25" s="609">
        <v>73</v>
      </c>
      <c r="CH25" s="610">
        <v>14510</v>
      </c>
      <c r="CI25" s="610">
        <v>14760</v>
      </c>
      <c r="CJ25" s="610">
        <v>22649</v>
      </c>
      <c r="CK25" s="609">
        <v>920</v>
      </c>
      <c r="CL25" s="609">
        <v>78</v>
      </c>
      <c r="CM25" s="609">
        <v>657</v>
      </c>
      <c r="CN25" s="609">
        <v>300</v>
      </c>
      <c r="CO25" s="610">
        <v>245200</v>
      </c>
      <c r="CP25" s="610">
        <v>93656</v>
      </c>
      <c r="CQ25" s="610">
        <v>338856</v>
      </c>
      <c r="CR25" s="610">
        <v>38466</v>
      </c>
      <c r="CS25" s="609"/>
      <c r="CT25" s="610">
        <v>38466</v>
      </c>
      <c r="CU25" s="610">
        <v>217277</v>
      </c>
      <c r="CV25" s="610">
        <v>56766</v>
      </c>
      <c r="CW25" s="610">
        <v>274043</v>
      </c>
      <c r="CX25" s="610">
        <v>651365</v>
      </c>
      <c r="CY25" s="609">
        <v>0</v>
      </c>
      <c r="CZ25" s="609"/>
      <c r="DA25" s="610">
        <v>651365</v>
      </c>
      <c r="DB25" s="610">
        <v>41459</v>
      </c>
      <c r="DC25" s="610">
        <v>20147</v>
      </c>
      <c r="DD25" s="610">
        <v>61606</v>
      </c>
      <c r="DE25" s="610">
        <v>151951</v>
      </c>
      <c r="DF25" s="610">
        <v>43610</v>
      </c>
      <c r="DG25" s="610">
        <v>2303</v>
      </c>
      <c r="DH25" s="610">
        <v>66433</v>
      </c>
      <c r="DI25" s="609"/>
      <c r="DJ25" s="609"/>
      <c r="DK25" s="610">
        <v>581365</v>
      </c>
      <c r="DL25" s="610">
        <v>352147</v>
      </c>
      <c r="DM25" s="609"/>
      <c r="DN25" s="609"/>
      <c r="DO25" s="610">
        <v>933512</v>
      </c>
      <c r="DP25" s="609"/>
      <c r="DQ25" s="610">
        <v>79885</v>
      </c>
      <c r="DR25" s="610">
        <v>24930</v>
      </c>
      <c r="DS25" s="610">
        <v>104815</v>
      </c>
      <c r="DT25" s="610">
        <v>486111</v>
      </c>
      <c r="DU25" s="610">
        <v>1110</v>
      </c>
      <c r="DV25" s="609">
        <v>128</v>
      </c>
      <c r="DW25" s="610">
        <v>1488</v>
      </c>
      <c r="DX25" s="609">
        <v>265</v>
      </c>
      <c r="DY25" s="609">
        <v>221</v>
      </c>
      <c r="DZ25" s="609">
        <v>31</v>
      </c>
      <c r="EA25" s="610">
        <v>3243</v>
      </c>
      <c r="EB25" s="610">
        <v>7847</v>
      </c>
      <c r="EC25" s="610">
        <v>2871</v>
      </c>
      <c r="ED25" s="610">
        <v>10718</v>
      </c>
      <c r="EE25" s="610">
        <v>41746</v>
      </c>
      <c r="EF25" s="610">
        <v>19035</v>
      </c>
      <c r="EG25" s="610">
        <v>60781</v>
      </c>
      <c r="EH25" s="610">
        <v>3747</v>
      </c>
      <c r="EI25" s="610">
        <v>1785</v>
      </c>
      <c r="EJ25" s="610">
        <v>5532</v>
      </c>
      <c r="EK25" s="610">
        <v>77031</v>
      </c>
      <c r="EL25" s="609">
        <v>44</v>
      </c>
      <c r="EM25" s="609">
        <v>46</v>
      </c>
      <c r="EN25" s="609">
        <v>827</v>
      </c>
      <c r="EO25" s="610">
        <v>1046</v>
      </c>
      <c r="EP25" s="609">
        <v>185</v>
      </c>
      <c r="EQ25" s="610">
        <v>8575</v>
      </c>
      <c r="ER25" s="610">
        <v>157664</v>
      </c>
      <c r="ES25" s="610">
        <v>51064</v>
      </c>
      <c r="ET25" s="610">
        <v>13416</v>
      </c>
      <c r="EU25" s="609">
        <v>322</v>
      </c>
      <c r="EV25" s="610">
        <v>1282</v>
      </c>
      <c r="EW25" s="609" t="s">
        <v>534</v>
      </c>
      <c r="EX25" s="609">
        <v>62</v>
      </c>
      <c r="EY25" s="609">
        <v>69</v>
      </c>
      <c r="EZ25" s="610">
        <v>109984</v>
      </c>
      <c r="FA25" s="610">
        <v>258735</v>
      </c>
      <c r="FB25" s="610">
        <v>58578</v>
      </c>
      <c r="FC25" s="609" t="s">
        <v>536</v>
      </c>
      <c r="FD25" s="609" t="s">
        <v>537</v>
      </c>
      <c r="FE25" s="609" t="s">
        <v>526</v>
      </c>
      <c r="FF25" s="609">
        <v>28054</v>
      </c>
      <c r="FG25" s="609">
        <v>5156</v>
      </c>
      <c r="FH25" s="609" t="s">
        <v>538</v>
      </c>
      <c r="FI25" s="609" t="s">
        <v>527</v>
      </c>
      <c r="FJ25" s="609">
        <v>28054</v>
      </c>
      <c r="FK25" s="609">
        <v>5156</v>
      </c>
      <c r="FL25" s="609" t="s">
        <v>539</v>
      </c>
      <c r="FM25" s="609">
        <v>7048682164</v>
      </c>
      <c r="FN25" s="609">
        <v>7048530609</v>
      </c>
      <c r="FO25" s="609" t="s">
        <v>540</v>
      </c>
      <c r="FP25" s="609" t="s">
        <v>541</v>
      </c>
      <c r="FQ25" s="610">
        <v>92233</v>
      </c>
      <c r="FR25" s="609">
        <v>49.95</v>
      </c>
      <c r="FS25" s="609" t="s">
        <v>542</v>
      </c>
      <c r="FT25" s="610">
        <v>14300</v>
      </c>
      <c r="FU25" s="609">
        <v>520</v>
      </c>
      <c r="FV25" s="609"/>
      <c r="FW25" s="609"/>
      <c r="FX25" s="609"/>
      <c r="FY25" s="609" t="s">
        <v>32</v>
      </c>
      <c r="FZ25" s="609"/>
      <c r="GA25" s="609" t="s">
        <v>33</v>
      </c>
      <c r="GB25" s="609"/>
      <c r="GC25" s="609"/>
      <c r="GD25" s="609"/>
      <c r="GE25" s="609"/>
      <c r="GF25" s="609"/>
      <c r="GG25" s="609"/>
      <c r="GH25" s="609"/>
      <c r="GI25" s="609"/>
      <c r="GJ25" s="609">
        <f>VLOOKUP($A25,'[1]AIR Export'!$A$3:$CB$82,25,FALSE)</f>
        <v>210735</v>
      </c>
      <c r="GK25" s="609">
        <v>2</v>
      </c>
      <c r="GL25" s="609" t="s">
        <v>16</v>
      </c>
      <c r="GM25" s="609"/>
      <c r="GN25" s="609"/>
      <c r="GO25" s="609"/>
      <c r="GP25" s="609"/>
      <c r="GQ25" s="609"/>
      <c r="GR25" s="609"/>
      <c r="GS25" s="609"/>
      <c r="GT25" s="609"/>
      <c r="GU25" s="609"/>
      <c r="GV25" s="609">
        <v>0.79</v>
      </c>
      <c r="GW25" s="609">
        <v>0.14000000000000001</v>
      </c>
      <c r="GX25" s="609">
        <v>23.75</v>
      </c>
      <c r="GY25" s="609">
        <v>34.67</v>
      </c>
      <c r="GZ25" s="609">
        <v>8.66</v>
      </c>
      <c r="HA25" s="509"/>
      <c r="HB25" s="509"/>
      <c r="HC25" s="509"/>
      <c r="HD25" s="509"/>
      <c r="HE25" s="509"/>
      <c r="HF25" s="5"/>
      <c r="HG25" s="5"/>
      <c r="HH25" s="5"/>
      <c r="HI25" s="5"/>
      <c r="HJ25" s="5"/>
      <c r="HK25" s="5"/>
      <c r="HL25" s="5"/>
      <c r="HM25" s="5"/>
      <c r="HN25" s="5"/>
      <c r="HO25" s="5"/>
      <c r="HP25" s="5"/>
      <c r="HQ25" s="5"/>
      <c r="HR25" s="5"/>
      <c r="IF25" s="1"/>
      <c r="IG25" s="1"/>
      <c r="IH25" s="1"/>
      <c r="II25" s="1"/>
      <c r="IJ25" s="1"/>
      <c r="IK25" s="1"/>
      <c r="IL25" s="1"/>
      <c r="IM25" s="1"/>
      <c r="IO25" s="1"/>
      <c r="IQ25" s="5"/>
      <c r="IR25" s="5"/>
      <c r="IS25" s="5"/>
      <c r="IT25" s="5"/>
      <c r="IU25" s="5"/>
      <c r="IV25" s="5"/>
      <c r="JG25" s="2"/>
      <c r="JI25" s="5"/>
      <c r="JL25" s="5"/>
      <c r="JM25" s="5"/>
      <c r="JN25" s="5"/>
      <c r="JU25" s="1"/>
      <c r="JW25" s="1"/>
      <c r="KC25" s="5"/>
      <c r="KG25" s="5"/>
      <c r="KI25" s="4"/>
      <c r="KJ25" s="4"/>
      <c r="KQ25" s="3"/>
      <c r="KR25" s="3"/>
      <c r="KS25" s="3"/>
      <c r="KT25" s="3"/>
      <c r="KU25" s="3"/>
      <c r="KV25" s="3"/>
      <c r="KW25" s="3"/>
      <c r="KX25" s="3"/>
      <c r="KY25" s="3"/>
      <c r="KZ25" s="3"/>
      <c r="LA25" s="3"/>
      <c r="LB25" s="3"/>
      <c r="LC25" s="3"/>
      <c r="LD25" s="3"/>
      <c r="LE25" s="3"/>
      <c r="LF25" s="3"/>
      <c r="LG25" s="3"/>
      <c r="LH25" s="4"/>
      <c r="LJ25" s="1"/>
      <c r="LK25" s="1"/>
      <c r="LL25" s="1"/>
      <c r="LM25" s="3"/>
      <c r="LN25" s="3"/>
      <c r="LO25" s="3"/>
      <c r="LY25" s="3"/>
      <c r="LZ25" s="3"/>
      <c r="MA25" s="3"/>
      <c r="MB25" s="3"/>
      <c r="MC25" s="3"/>
      <c r="MD25" s="3"/>
      <c r="ME25" s="3"/>
      <c r="MF25" s="3"/>
      <c r="MG25" s="3"/>
      <c r="MH25" s="3"/>
      <c r="MI25" s="3"/>
      <c r="MJ25" s="3"/>
      <c r="MR25" s="6"/>
      <c r="MS25" s="6"/>
      <c r="MX25" s="1"/>
      <c r="NB25" s="1"/>
      <c r="NC25" s="1"/>
      <c r="NE25" s="1"/>
      <c r="NF25" s="1"/>
      <c r="NI25" s="1"/>
      <c r="NR25" s="3"/>
    </row>
    <row r="26" spans="1:394" x14ac:dyDescent="0.25">
      <c r="A26" s="609" t="s">
        <v>555</v>
      </c>
      <c r="B26" s="609" t="s">
        <v>560</v>
      </c>
      <c r="C26" s="609" t="s">
        <v>559</v>
      </c>
      <c r="D26" s="609">
        <v>2015</v>
      </c>
      <c r="E26" s="609" t="s">
        <v>560</v>
      </c>
      <c r="F26" s="609" t="s">
        <v>556</v>
      </c>
      <c r="G26" s="609" t="s">
        <v>557</v>
      </c>
      <c r="H26" s="609">
        <v>27565</v>
      </c>
      <c r="I26" s="609">
        <v>339</v>
      </c>
      <c r="J26" s="609" t="s">
        <v>558</v>
      </c>
      <c r="K26" s="609" t="s">
        <v>557</v>
      </c>
      <c r="L26" s="609">
        <v>27565</v>
      </c>
      <c r="M26" s="609">
        <v>339</v>
      </c>
      <c r="N26" s="609" t="s">
        <v>561</v>
      </c>
      <c r="O26" s="609" t="s">
        <v>562</v>
      </c>
      <c r="P26" s="609" t="s">
        <v>563</v>
      </c>
      <c r="Q26" s="609" t="s">
        <v>564</v>
      </c>
      <c r="R26" s="609" t="s">
        <v>561</v>
      </c>
      <c r="S26" s="609" t="s">
        <v>128</v>
      </c>
      <c r="T26" s="609" t="s">
        <v>562</v>
      </c>
      <c r="U26" s="609" t="s">
        <v>563</v>
      </c>
      <c r="V26" s="609" t="s">
        <v>565</v>
      </c>
      <c r="W26" s="609">
        <v>1</v>
      </c>
      <c r="X26" s="609">
        <v>3</v>
      </c>
      <c r="Y26" s="609">
        <v>0</v>
      </c>
      <c r="Z26" s="609">
        <v>0</v>
      </c>
      <c r="AA26" s="610">
        <v>7644</v>
      </c>
      <c r="AB26" s="609">
        <v>4</v>
      </c>
      <c r="AC26" s="609">
        <v>0</v>
      </c>
      <c r="AD26" s="609">
        <v>4</v>
      </c>
      <c r="AE26" s="609">
        <v>18.5</v>
      </c>
      <c r="AF26" s="609">
        <v>22.5</v>
      </c>
      <c r="AG26" s="611">
        <v>0.17780000000000001</v>
      </c>
      <c r="AH26" s="612">
        <v>69500</v>
      </c>
      <c r="AI26" s="609" t="s">
        <v>567</v>
      </c>
      <c r="AJ26" s="609">
        <v>2015</v>
      </c>
      <c r="AK26" s="612">
        <v>31470</v>
      </c>
      <c r="AL26" s="613">
        <v>9</v>
      </c>
      <c r="AM26" s="613">
        <v>9</v>
      </c>
      <c r="AN26" s="613">
        <v>9</v>
      </c>
      <c r="AO26" s="612">
        <v>0</v>
      </c>
      <c r="AP26" s="614">
        <f>VLOOKUP($A26,'[1]AIR Export'!$A$2:$CB$82,33,FALSE)</f>
        <v>1010438</v>
      </c>
      <c r="AQ26" s="614">
        <f>VLOOKUP($A26,'[1]AIR Export'!$A$2:$CB$82,33,FALSE)</f>
        <v>1010438</v>
      </c>
      <c r="AR26" s="612">
        <v>104517</v>
      </c>
      <c r="AS26" s="612">
        <v>0</v>
      </c>
      <c r="AT26" s="612">
        <v>104517</v>
      </c>
      <c r="AU26" s="612">
        <v>4445</v>
      </c>
      <c r="AV26" s="612">
        <v>0</v>
      </c>
      <c r="AW26" s="612">
        <f>VLOOKUP($A26,'[1]AIR Export'!$A$2:$CB$82,35,FALSE)</f>
        <v>4445</v>
      </c>
      <c r="AX26" s="612">
        <f>VLOOKUP($A26,'[1]AIR Export'!$A$2:$CB$82,36,FALSE)</f>
        <v>43001</v>
      </c>
      <c r="AY26" s="614">
        <f>VLOOKUP($A26,'[1]AIR Export'!$A$2:$CB$82,37,FALSE)</f>
        <v>1162401</v>
      </c>
      <c r="AZ26" s="612">
        <v>488571</v>
      </c>
      <c r="BA26" s="612">
        <v>141156</v>
      </c>
      <c r="BB26" s="612">
        <f>VLOOKUP($A26,'[1]AIR Export'!$A$2:$CB$82,40,FALSE)</f>
        <v>629727</v>
      </c>
      <c r="BC26" s="612">
        <v>103906</v>
      </c>
      <c r="BD26" s="612">
        <v>26882</v>
      </c>
      <c r="BE26" s="612">
        <v>16001</v>
      </c>
      <c r="BF26" s="612">
        <v>146789</v>
      </c>
      <c r="BG26" s="612">
        <v>150501</v>
      </c>
      <c r="BH26" s="612">
        <f>VLOOKUP($A26,'[1]AIR Export'!$A$2:$CB$82,46,FALSE)</f>
        <v>927017</v>
      </c>
      <c r="BI26" s="612"/>
      <c r="BJ26" s="612"/>
      <c r="BK26" s="610">
        <v>610000</v>
      </c>
      <c r="BL26" s="612">
        <v>0</v>
      </c>
      <c r="BM26" s="612">
        <v>0</v>
      </c>
      <c r="BN26" s="612">
        <v>0</v>
      </c>
      <c r="BO26" s="610">
        <v>610000</v>
      </c>
      <c r="BP26" s="610">
        <v>610000</v>
      </c>
      <c r="BQ26" s="610">
        <v>52059</v>
      </c>
      <c r="BR26" s="610">
        <v>34252</v>
      </c>
      <c r="BS26" s="610">
        <v>86311</v>
      </c>
      <c r="BT26" s="610">
        <v>26589</v>
      </c>
      <c r="BU26" s="610">
        <v>11604</v>
      </c>
      <c r="BV26" s="610">
        <v>38193</v>
      </c>
      <c r="BW26" s="610">
        <v>8024</v>
      </c>
      <c r="BX26" s="610">
        <v>1527</v>
      </c>
      <c r="BY26" s="610">
        <v>9551</v>
      </c>
      <c r="BZ26" s="610">
        <v>134055</v>
      </c>
      <c r="CA26" s="610"/>
      <c r="CB26" s="610">
        <v>134055</v>
      </c>
      <c r="CC26" s="609">
        <v>969</v>
      </c>
      <c r="CD26" s="610">
        <v>210074</v>
      </c>
      <c r="CE26" s="609">
        <v>5</v>
      </c>
      <c r="CF26" s="609">
        <v>63</v>
      </c>
      <c r="CG26" s="609">
        <v>68</v>
      </c>
      <c r="CH26" s="610">
        <v>4644</v>
      </c>
      <c r="CI26" s="610">
        <v>8858</v>
      </c>
      <c r="CJ26" s="610">
        <v>7501</v>
      </c>
      <c r="CK26" s="609">
        <v>743</v>
      </c>
      <c r="CL26" s="609">
        <v>0</v>
      </c>
      <c r="CM26" s="609">
        <v>12</v>
      </c>
      <c r="CN26" s="609">
        <v>170</v>
      </c>
      <c r="CO26" s="610">
        <v>42458</v>
      </c>
      <c r="CP26" s="610">
        <v>12602</v>
      </c>
      <c r="CQ26" s="610">
        <v>55060</v>
      </c>
      <c r="CR26" s="610">
        <v>7605</v>
      </c>
      <c r="CS26" s="609">
        <v>450</v>
      </c>
      <c r="CT26" s="610">
        <v>8055</v>
      </c>
      <c r="CU26" s="610">
        <v>40966</v>
      </c>
      <c r="CV26" s="610">
        <v>8297</v>
      </c>
      <c r="CW26" s="610">
        <v>49263</v>
      </c>
      <c r="CX26" s="610">
        <v>112378</v>
      </c>
      <c r="CY26" s="610">
        <v>1569</v>
      </c>
      <c r="CZ26" s="609"/>
      <c r="DA26" s="610">
        <v>113947</v>
      </c>
      <c r="DB26" s="610">
        <v>4103</v>
      </c>
      <c r="DC26" s="610">
        <v>1046</v>
      </c>
      <c r="DD26" s="610">
        <v>5149</v>
      </c>
      <c r="DE26" s="610">
        <v>22301</v>
      </c>
      <c r="DF26" s="610">
        <v>10424</v>
      </c>
      <c r="DG26" s="609">
        <v>0</v>
      </c>
      <c r="DH26" s="610">
        <v>11491</v>
      </c>
      <c r="DI26" s="609"/>
      <c r="DJ26" s="609"/>
      <c r="DK26" s="610">
        <v>76178</v>
      </c>
      <c r="DL26" s="610">
        <v>50713</v>
      </c>
      <c r="DM26" s="609"/>
      <c r="DN26" s="609"/>
      <c r="DO26" s="610">
        <v>126891</v>
      </c>
      <c r="DP26" s="609"/>
      <c r="DQ26" s="610">
        <v>36878</v>
      </c>
      <c r="DR26" s="610">
        <v>15421</v>
      </c>
      <c r="DS26" s="610">
        <v>52299</v>
      </c>
      <c r="DT26" s="610">
        <v>197721</v>
      </c>
      <c r="DU26" s="609">
        <v>107</v>
      </c>
      <c r="DV26" s="609">
        <v>1</v>
      </c>
      <c r="DW26" s="609">
        <v>176</v>
      </c>
      <c r="DX26" s="609">
        <v>0</v>
      </c>
      <c r="DY26" s="609">
        <v>61</v>
      </c>
      <c r="DZ26" s="609">
        <v>3</v>
      </c>
      <c r="EA26" s="609">
        <v>348</v>
      </c>
      <c r="EB26" s="610">
        <v>1736</v>
      </c>
      <c r="EC26" s="609">
        <v>1</v>
      </c>
      <c r="ED26" s="610">
        <v>1737</v>
      </c>
      <c r="EE26" s="610">
        <v>4631</v>
      </c>
      <c r="EF26" s="609">
        <v>480</v>
      </c>
      <c r="EG26" s="610">
        <v>5111</v>
      </c>
      <c r="EH26" s="610">
        <v>1049</v>
      </c>
      <c r="EI26" s="609">
        <v>135</v>
      </c>
      <c r="EJ26" s="610">
        <v>1184</v>
      </c>
      <c r="EK26" s="610">
        <v>8032</v>
      </c>
      <c r="EL26" s="609">
        <v>230</v>
      </c>
      <c r="EM26" s="610">
        <v>9335</v>
      </c>
      <c r="EN26" s="609">
        <v>0</v>
      </c>
      <c r="EO26" s="609">
        <v>0</v>
      </c>
      <c r="EP26" s="609">
        <v>200</v>
      </c>
      <c r="EQ26" s="610">
        <v>6300</v>
      </c>
      <c r="ER26" s="610">
        <v>12076</v>
      </c>
      <c r="ES26" s="610">
        <v>8205</v>
      </c>
      <c r="ET26" s="610">
        <v>1477</v>
      </c>
      <c r="EU26" s="609">
        <v>25</v>
      </c>
      <c r="EV26" s="609">
        <v>75</v>
      </c>
      <c r="EW26" s="609" t="s">
        <v>566</v>
      </c>
      <c r="EX26" s="609">
        <v>22</v>
      </c>
      <c r="EY26" s="609">
        <v>46</v>
      </c>
      <c r="EZ26" s="610">
        <v>54830</v>
      </c>
      <c r="FA26" s="609"/>
      <c r="FB26" s="609"/>
      <c r="FC26" s="609" t="s">
        <v>568</v>
      </c>
      <c r="FD26" s="609" t="s">
        <v>556</v>
      </c>
      <c r="FE26" s="609" t="s">
        <v>557</v>
      </c>
      <c r="FF26" s="609">
        <v>27565</v>
      </c>
      <c r="FG26" s="609">
        <v>339</v>
      </c>
      <c r="FH26" s="609" t="s">
        <v>558</v>
      </c>
      <c r="FI26" s="609" t="s">
        <v>557</v>
      </c>
      <c r="FJ26" s="609">
        <v>27565</v>
      </c>
      <c r="FK26" s="609">
        <v>339</v>
      </c>
      <c r="FL26" s="609" t="s">
        <v>560</v>
      </c>
      <c r="FM26" s="609">
        <v>9196931121</v>
      </c>
      <c r="FN26" s="609">
        <v>9196932244</v>
      </c>
      <c r="FO26" s="609" t="s">
        <v>569</v>
      </c>
      <c r="FP26" s="609" t="s">
        <v>570</v>
      </c>
      <c r="FQ26" s="610">
        <v>31653</v>
      </c>
      <c r="FR26" s="609">
        <v>17</v>
      </c>
      <c r="FS26" s="609" t="s">
        <v>571</v>
      </c>
      <c r="FT26" s="610">
        <v>7644</v>
      </c>
      <c r="FU26" s="609">
        <v>208</v>
      </c>
      <c r="FV26" s="609"/>
      <c r="FW26" s="609"/>
      <c r="FX26" s="609"/>
      <c r="FY26" s="609" t="s">
        <v>32</v>
      </c>
      <c r="FZ26" s="609"/>
      <c r="GA26" s="609" t="s">
        <v>12</v>
      </c>
      <c r="GB26" s="609"/>
      <c r="GC26" s="609"/>
      <c r="GD26" s="609"/>
      <c r="GE26" s="609"/>
      <c r="GF26" s="609"/>
      <c r="GG26" s="609"/>
      <c r="GH26" s="609"/>
      <c r="GI26" s="609"/>
      <c r="GJ26" s="609">
        <f>VLOOKUP($A26,'[1]AIR Export'!$A$3:$CB$82,25,FALSE)</f>
        <v>58104</v>
      </c>
      <c r="GK26" s="609">
        <v>2</v>
      </c>
      <c r="GL26" s="609" t="s">
        <v>16</v>
      </c>
      <c r="GM26" s="609"/>
      <c r="GN26" s="609"/>
      <c r="GO26" s="609"/>
      <c r="GP26" s="609"/>
      <c r="GQ26" s="609"/>
      <c r="GR26" s="609"/>
      <c r="GS26" s="609"/>
      <c r="GT26" s="609"/>
      <c r="GU26" s="609"/>
      <c r="GV26" s="609">
        <v>0.64</v>
      </c>
      <c r="GW26" s="609">
        <v>0.22</v>
      </c>
      <c r="GX26" s="609">
        <v>23.08</v>
      </c>
      <c r="GY26" s="609">
        <v>29.04</v>
      </c>
      <c r="GZ26" s="609">
        <v>16.079999999999998</v>
      </c>
      <c r="HA26" s="509"/>
      <c r="HB26" s="509"/>
      <c r="HC26" s="509"/>
      <c r="HD26" s="509"/>
      <c r="HE26" s="509"/>
      <c r="HF26" s="5"/>
      <c r="HG26" s="5"/>
      <c r="HH26" s="5"/>
      <c r="HI26" s="5"/>
      <c r="HJ26" s="5"/>
      <c r="HK26" s="5"/>
      <c r="HL26" s="5"/>
      <c r="HM26" s="5"/>
      <c r="HN26" s="5"/>
      <c r="HO26" s="5"/>
      <c r="HP26" s="5"/>
      <c r="HQ26" s="5"/>
      <c r="HR26" s="5"/>
      <c r="IF26" s="1"/>
      <c r="IG26" s="1"/>
      <c r="IH26" s="1"/>
      <c r="II26" s="1"/>
      <c r="IJ26" s="1"/>
      <c r="IK26" s="1"/>
      <c r="IL26" s="1"/>
      <c r="IM26" s="1"/>
      <c r="IO26" s="1"/>
      <c r="IQ26" s="5"/>
      <c r="IR26" s="5"/>
      <c r="IS26" s="5"/>
      <c r="IT26" s="5"/>
      <c r="IU26" s="5"/>
      <c r="IV26" s="5"/>
      <c r="JG26" s="2"/>
      <c r="JI26" s="5"/>
      <c r="JL26" s="5"/>
      <c r="JM26" s="5"/>
      <c r="JN26" s="5"/>
      <c r="JU26" s="1"/>
      <c r="JW26" s="1"/>
      <c r="KA26" s="1"/>
      <c r="KC26" s="5"/>
      <c r="KG26" s="5"/>
      <c r="KI26" s="4"/>
      <c r="KJ26" s="4"/>
      <c r="KQ26" s="3"/>
      <c r="KR26" s="3"/>
      <c r="KS26" s="3"/>
      <c r="KT26" s="3"/>
      <c r="KU26" s="3"/>
      <c r="KV26" s="3"/>
      <c r="KW26" s="3"/>
      <c r="KX26" s="3"/>
      <c r="KY26" s="3"/>
      <c r="KZ26" s="3"/>
      <c r="LA26" s="3"/>
      <c r="LB26" s="3"/>
      <c r="LC26" s="3"/>
      <c r="LD26" s="3"/>
      <c r="LE26" s="3"/>
      <c r="LF26" s="3"/>
      <c r="LG26" s="3"/>
      <c r="LH26" s="4"/>
      <c r="LJ26" s="1"/>
      <c r="LK26" s="1"/>
      <c r="LL26" s="1"/>
      <c r="LM26" s="3"/>
      <c r="LN26" s="3"/>
      <c r="LO26" s="3"/>
      <c r="LY26" s="3"/>
      <c r="LZ26" s="3"/>
      <c r="MA26" s="3"/>
      <c r="MB26" s="3"/>
      <c r="MC26" s="3"/>
      <c r="MD26" s="3"/>
      <c r="ME26" s="3"/>
      <c r="MF26" s="3"/>
      <c r="MG26" s="3"/>
      <c r="MH26" s="3"/>
      <c r="MI26" s="3"/>
      <c r="MJ26" s="3"/>
      <c r="MR26" s="6"/>
      <c r="MS26" s="6"/>
      <c r="MX26" s="1"/>
      <c r="NB26" s="1"/>
      <c r="NC26" s="1"/>
      <c r="NE26" s="1"/>
      <c r="NG26" s="1"/>
      <c r="NI26" s="1"/>
      <c r="NK26" s="1"/>
      <c r="NR26" s="3"/>
    </row>
    <row r="27" spans="1:394" x14ac:dyDescent="0.25">
      <c r="A27" s="609" t="s">
        <v>572</v>
      </c>
      <c r="B27" s="609" t="s">
        <v>577</v>
      </c>
      <c r="C27" s="609" t="s">
        <v>576</v>
      </c>
      <c r="D27" s="609">
        <v>2015</v>
      </c>
      <c r="E27" s="609" t="s">
        <v>577</v>
      </c>
      <c r="F27" s="609" t="s">
        <v>573</v>
      </c>
      <c r="G27" s="609" t="s">
        <v>574</v>
      </c>
      <c r="H27" s="609">
        <v>27402</v>
      </c>
      <c r="I27" s="609">
        <v>3178</v>
      </c>
      <c r="J27" s="609" t="s">
        <v>575</v>
      </c>
      <c r="K27" s="609" t="s">
        <v>574</v>
      </c>
      <c r="L27" s="609">
        <v>27401</v>
      </c>
      <c r="M27" s="609">
        <v>2941</v>
      </c>
      <c r="N27" s="609" t="s">
        <v>578</v>
      </c>
      <c r="O27" s="609" t="s">
        <v>579</v>
      </c>
      <c r="P27" s="609" t="s">
        <v>580</v>
      </c>
      <c r="Q27" s="609" t="s">
        <v>581</v>
      </c>
      <c r="R27" s="609" t="s">
        <v>582</v>
      </c>
      <c r="S27" s="609" t="s">
        <v>519</v>
      </c>
      <c r="T27" s="609" t="s">
        <v>583</v>
      </c>
      <c r="U27" s="609" t="s">
        <v>580</v>
      </c>
      <c r="V27" s="609" t="s">
        <v>584</v>
      </c>
      <c r="W27" s="609">
        <v>1</v>
      </c>
      <c r="X27" s="609">
        <v>7</v>
      </c>
      <c r="Y27" s="609">
        <v>0</v>
      </c>
      <c r="Z27" s="609">
        <v>0</v>
      </c>
      <c r="AA27" s="610">
        <v>28391</v>
      </c>
      <c r="AB27" s="609">
        <v>28</v>
      </c>
      <c r="AC27" s="609">
        <v>0</v>
      </c>
      <c r="AD27" s="609">
        <v>28</v>
      </c>
      <c r="AE27" s="609">
        <v>69</v>
      </c>
      <c r="AF27" s="609">
        <v>97</v>
      </c>
      <c r="AG27" s="611">
        <v>0.28870000000000001</v>
      </c>
      <c r="AH27" s="612">
        <v>113113</v>
      </c>
      <c r="AI27" s="609" t="s">
        <v>586</v>
      </c>
      <c r="AJ27" s="609">
        <v>2012</v>
      </c>
      <c r="AK27" s="612">
        <v>35000</v>
      </c>
      <c r="AL27" s="613">
        <v>11.96</v>
      </c>
      <c r="AM27" s="613">
        <v>11.96</v>
      </c>
      <c r="AN27" s="613">
        <v>13.29</v>
      </c>
      <c r="AO27" s="612">
        <v>6714212</v>
      </c>
      <c r="AP27" s="612">
        <v>1356847</v>
      </c>
      <c r="AQ27" s="612">
        <f>VLOOKUP($A27,'[1]AIR Export'!$A$2:$CB$82,33,FALSE)</f>
        <v>8071059</v>
      </c>
      <c r="AR27" s="612">
        <v>317534</v>
      </c>
      <c r="AS27" s="612">
        <v>0</v>
      </c>
      <c r="AT27" s="612">
        <v>317534</v>
      </c>
      <c r="AU27" s="612">
        <v>0</v>
      </c>
      <c r="AV27" s="612">
        <v>0</v>
      </c>
      <c r="AW27" s="612">
        <f>VLOOKUP($A27,'[1]AIR Export'!$A$2:$CB$82,35,FALSE)</f>
        <v>0</v>
      </c>
      <c r="AX27" s="612">
        <f>VLOOKUP($A27,'[1]AIR Export'!$A$2:$CB$82,36,FALSE)</f>
        <v>234730</v>
      </c>
      <c r="AY27" s="612">
        <f>VLOOKUP($A27,'[1]AIR Export'!$A$2:$CB$82,37,FALSE)</f>
        <v>8623323</v>
      </c>
      <c r="AZ27" s="612">
        <v>4100753</v>
      </c>
      <c r="BA27" s="612">
        <v>1429520</v>
      </c>
      <c r="BB27" s="612">
        <f>VLOOKUP($A27,'[1]AIR Export'!$A$2:$CB$82,40,FALSE)</f>
        <v>5530273</v>
      </c>
      <c r="BC27" s="612">
        <v>529292</v>
      </c>
      <c r="BD27" s="612">
        <v>382387</v>
      </c>
      <c r="BE27" s="612">
        <v>201498</v>
      </c>
      <c r="BF27" s="612">
        <v>1113177</v>
      </c>
      <c r="BG27" s="612">
        <v>1508857</v>
      </c>
      <c r="BH27" s="612">
        <f>VLOOKUP($A27,'[1]AIR Export'!$A$2:$CB$82,46,FALSE)</f>
        <v>8152307</v>
      </c>
      <c r="BI27" s="612"/>
      <c r="BJ27" s="612"/>
      <c r="BK27" s="612">
        <v>0</v>
      </c>
      <c r="BL27" s="612">
        <v>0</v>
      </c>
      <c r="BM27" s="612">
        <v>0</v>
      </c>
      <c r="BN27" s="612">
        <v>0</v>
      </c>
      <c r="BO27" s="612">
        <v>0</v>
      </c>
      <c r="BP27" s="612">
        <v>14045</v>
      </c>
      <c r="BQ27" s="610">
        <v>122865</v>
      </c>
      <c r="BR27" s="610">
        <v>169718</v>
      </c>
      <c r="BS27" s="610">
        <v>292583</v>
      </c>
      <c r="BT27" s="610">
        <v>131892</v>
      </c>
      <c r="BU27" s="610">
        <v>72167</v>
      </c>
      <c r="BV27" s="610">
        <v>204059</v>
      </c>
      <c r="BW27" s="610">
        <v>26222</v>
      </c>
      <c r="BX27" s="610">
        <v>2445</v>
      </c>
      <c r="BY27" s="610">
        <v>28667</v>
      </c>
      <c r="BZ27" s="610">
        <v>525309</v>
      </c>
      <c r="CA27" s="610"/>
      <c r="CB27" s="610">
        <v>525309</v>
      </c>
      <c r="CC27" s="610">
        <v>1167</v>
      </c>
      <c r="CD27" s="610">
        <v>248816</v>
      </c>
      <c r="CE27" s="609">
        <v>14</v>
      </c>
      <c r="CF27" s="609">
        <v>63</v>
      </c>
      <c r="CG27" s="609">
        <v>77</v>
      </c>
      <c r="CH27" s="610">
        <v>21190</v>
      </c>
      <c r="CI27" s="610">
        <v>22118</v>
      </c>
      <c r="CJ27" s="610">
        <v>51260</v>
      </c>
      <c r="CK27" s="610">
        <v>1053</v>
      </c>
      <c r="CL27" s="609">
        <v>0</v>
      </c>
      <c r="CM27" s="609">
        <v>85</v>
      </c>
      <c r="CN27" s="609">
        <v>742</v>
      </c>
      <c r="CO27" s="610">
        <v>290114</v>
      </c>
      <c r="CP27" s="610">
        <v>125786</v>
      </c>
      <c r="CQ27" s="610">
        <v>415900</v>
      </c>
      <c r="CR27" s="610">
        <v>64577</v>
      </c>
      <c r="CS27" s="610">
        <v>1829</v>
      </c>
      <c r="CT27" s="610">
        <v>66406</v>
      </c>
      <c r="CU27" s="610">
        <v>565908</v>
      </c>
      <c r="CV27" s="610">
        <v>117636</v>
      </c>
      <c r="CW27" s="610">
        <v>683544</v>
      </c>
      <c r="CX27" s="610">
        <v>1165850</v>
      </c>
      <c r="CY27" s="609">
        <v>0</v>
      </c>
      <c r="CZ27" s="609"/>
      <c r="DA27" s="610">
        <v>1165850</v>
      </c>
      <c r="DB27" s="610">
        <v>60589</v>
      </c>
      <c r="DC27" s="610">
        <v>67995</v>
      </c>
      <c r="DD27" s="610">
        <v>128584</v>
      </c>
      <c r="DE27" s="610">
        <v>313496</v>
      </c>
      <c r="DF27" s="610">
        <v>164539</v>
      </c>
      <c r="DG27" s="609">
        <v>0</v>
      </c>
      <c r="DH27" s="610">
        <v>233972</v>
      </c>
      <c r="DI27" s="609"/>
      <c r="DJ27" s="609"/>
      <c r="DK27" s="610">
        <v>601381</v>
      </c>
      <c r="DL27" s="610">
        <v>1226212</v>
      </c>
      <c r="DM27" s="609">
        <v>0</v>
      </c>
      <c r="DN27" s="609">
        <v>518</v>
      </c>
      <c r="DO27" s="610">
        <v>1828111</v>
      </c>
      <c r="DP27" s="610">
        <v>4875</v>
      </c>
      <c r="DQ27" s="610">
        <v>193798</v>
      </c>
      <c r="DR27" s="610">
        <v>56356</v>
      </c>
      <c r="DS27" s="610">
        <v>250154</v>
      </c>
      <c r="DT27" s="610">
        <v>2840412</v>
      </c>
      <c r="DU27" s="610">
        <v>1081</v>
      </c>
      <c r="DV27" s="609">
        <v>171</v>
      </c>
      <c r="DW27" s="610">
        <v>1737</v>
      </c>
      <c r="DX27" s="609">
        <v>500</v>
      </c>
      <c r="DY27" s="609">
        <v>394</v>
      </c>
      <c r="DZ27" s="609">
        <v>10</v>
      </c>
      <c r="EA27" s="610">
        <v>3893</v>
      </c>
      <c r="EB27" s="610">
        <v>8285</v>
      </c>
      <c r="EC27" s="609">
        <v>967</v>
      </c>
      <c r="ED27" s="610">
        <v>9252</v>
      </c>
      <c r="EE27" s="610">
        <v>52627</v>
      </c>
      <c r="EF27" s="610">
        <v>15596</v>
      </c>
      <c r="EG27" s="610">
        <v>68223</v>
      </c>
      <c r="EH27" s="610">
        <v>3471</v>
      </c>
      <c r="EI27" s="609">
        <v>263</v>
      </c>
      <c r="EJ27" s="610">
        <v>3734</v>
      </c>
      <c r="EK27" s="610">
        <v>81209</v>
      </c>
      <c r="EL27" s="609">
        <v>26</v>
      </c>
      <c r="EM27" s="609">
        <v>509</v>
      </c>
      <c r="EN27" s="609">
        <v>203</v>
      </c>
      <c r="EO27" s="610">
        <v>1027</v>
      </c>
      <c r="EP27" s="610">
        <v>5705</v>
      </c>
      <c r="EQ27" s="610">
        <v>33488</v>
      </c>
      <c r="ER27" s="610">
        <v>345072</v>
      </c>
      <c r="ES27" s="610">
        <v>78273</v>
      </c>
      <c r="ET27" s="609">
        <v>202</v>
      </c>
      <c r="EU27" s="609">
        <v>728</v>
      </c>
      <c r="EV27" s="609">
        <v>518</v>
      </c>
      <c r="EW27" s="609" t="s">
        <v>585</v>
      </c>
      <c r="EX27" s="609">
        <v>107</v>
      </c>
      <c r="EY27" s="609">
        <v>247</v>
      </c>
      <c r="EZ27" s="610">
        <v>452172</v>
      </c>
      <c r="FA27" s="610">
        <v>1023491</v>
      </c>
      <c r="FB27" s="609"/>
      <c r="FC27" s="609" t="s">
        <v>576</v>
      </c>
      <c r="FD27" s="609" t="s">
        <v>573</v>
      </c>
      <c r="FE27" s="609" t="s">
        <v>574</v>
      </c>
      <c r="FF27" s="609">
        <v>27402</v>
      </c>
      <c r="FG27" s="609">
        <v>3178</v>
      </c>
      <c r="FH27" s="609" t="s">
        <v>575</v>
      </c>
      <c r="FI27" s="609" t="s">
        <v>574</v>
      </c>
      <c r="FJ27" s="609">
        <v>27401</v>
      </c>
      <c r="FK27" s="609">
        <v>2941</v>
      </c>
      <c r="FL27" s="609" t="s">
        <v>577</v>
      </c>
      <c r="FM27" s="609">
        <v>3363732474</v>
      </c>
      <c r="FN27" s="609">
        <v>3363336781</v>
      </c>
      <c r="FO27" s="609" t="s">
        <v>587</v>
      </c>
      <c r="FP27" s="609" t="s">
        <v>581</v>
      </c>
      <c r="FQ27" s="610">
        <v>177988</v>
      </c>
      <c r="FR27" s="609">
        <v>96.01</v>
      </c>
      <c r="FS27" s="609" t="s">
        <v>588</v>
      </c>
      <c r="FT27" s="610">
        <v>28391</v>
      </c>
      <c r="FU27" s="609">
        <v>416</v>
      </c>
      <c r="FV27" s="609"/>
      <c r="FW27" s="609"/>
      <c r="FX27" s="609"/>
      <c r="FY27" s="609" t="s">
        <v>32</v>
      </c>
      <c r="FZ27" s="609"/>
      <c r="GA27" s="609" t="s">
        <v>33</v>
      </c>
      <c r="GB27" s="609"/>
      <c r="GC27" s="609"/>
      <c r="GD27" s="609"/>
      <c r="GE27" s="609"/>
      <c r="GF27" s="609"/>
      <c r="GG27" s="609"/>
      <c r="GH27" s="609"/>
      <c r="GI27" s="609"/>
      <c r="GJ27" s="609">
        <f>VLOOKUP($A27,'[1]AIR Export'!$A$3:$CB$82,25,FALSE)</f>
        <v>403721</v>
      </c>
      <c r="GK27" s="609">
        <v>2</v>
      </c>
      <c r="GL27" s="609" t="s">
        <v>16</v>
      </c>
      <c r="GM27" s="609"/>
      <c r="GN27" s="609"/>
      <c r="GO27" s="609"/>
      <c r="GP27" s="609"/>
      <c r="GQ27" s="609"/>
      <c r="GR27" s="609"/>
      <c r="GS27" s="609"/>
      <c r="GT27" s="609"/>
      <c r="GU27" s="609"/>
      <c r="GV27" s="609">
        <v>0.84</v>
      </c>
      <c r="GW27" s="609">
        <v>0.11</v>
      </c>
      <c r="GX27" s="609">
        <v>20.86</v>
      </c>
      <c r="GY27" s="609">
        <v>30.5</v>
      </c>
      <c r="GZ27" s="609">
        <v>7.39</v>
      </c>
      <c r="HA27" s="509"/>
      <c r="HB27" s="509"/>
      <c r="HC27" s="509"/>
      <c r="HD27" s="509"/>
      <c r="HE27" s="509"/>
      <c r="HF27" s="5"/>
      <c r="HG27" s="5"/>
      <c r="HH27" s="5"/>
      <c r="HI27" s="5"/>
      <c r="HJ27" s="5"/>
      <c r="HK27" s="5"/>
      <c r="HL27" s="5"/>
      <c r="HM27" s="5"/>
      <c r="HN27" s="5"/>
      <c r="HO27" s="5"/>
      <c r="HP27" s="5"/>
      <c r="HQ27" s="5"/>
      <c r="HR27" s="5"/>
      <c r="IF27" s="1"/>
      <c r="IG27" s="1"/>
      <c r="IH27" s="1"/>
      <c r="II27" s="1"/>
      <c r="IJ27" s="1"/>
      <c r="IK27" s="1"/>
      <c r="IL27" s="1"/>
      <c r="IM27" s="1"/>
      <c r="IO27" s="1"/>
      <c r="IQ27" s="5"/>
      <c r="IR27" s="5"/>
      <c r="IS27" s="5"/>
      <c r="IT27" s="5"/>
      <c r="IU27" s="5"/>
      <c r="IV27" s="5"/>
      <c r="JG27" s="2"/>
      <c r="JI27" s="5"/>
      <c r="JL27" s="5"/>
      <c r="JM27" s="5"/>
      <c r="JN27" s="5"/>
      <c r="JU27" s="1"/>
      <c r="JW27" s="1"/>
      <c r="KA27" s="1"/>
      <c r="KC27" s="5"/>
      <c r="KG27" s="5"/>
      <c r="KI27" s="4"/>
      <c r="KJ27" s="4"/>
      <c r="KQ27" s="3"/>
      <c r="KR27" s="3"/>
      <c r="KS27" s="3"/>
      <c r="KT27" s="3"/>
      <c r="KU27" s="3"/>
      <c r="KV27" s="3"/>
      <c r="KW27" s="3"/>
      <c r="KX27" s="3"/>
      <c r="KY27" s="3"/>
      <c r="KZ27" s="3"/>
      <c r="LA27" s="3"/>
      <c r="LB27" s="3"/>
      <c r="LC27" s="3"/>
      <c r="LD27" s="3"/>
      <c r="LE27" s="3"/>
      <c r="LF27" s="3"/>
      <c r="LG27" s="3"/>
      <c r="LH27" s="4"/>
      <c r="LJ27" s="1"/>
      <c r="LK27" s="1"/>
      <c r="LL27" s="1"/>
      <c r="LM27" s="3"/>
      <c r="LN27" s="3"/>
      <c r="LO27" s="3"/>
      <c r="LY27" s="3"/>
      <c r="LZ27" s="3"/>
      <c r="MA27" s="3"/>
      <c r="MB27" s="3"/>
      <c r="MC27" s="3"/>
      <c r="MD27" s="3"/>
      <c r="ME27" s="3"/>
      <c r="MF27" s="3"/>
      <c r="MG27" s="3"/>
      <c r="MH27" s="3"/>
      <c r="MI27" s="3"/>
      <c r="MJ27" s="3"/>
      <c r="MR27" s="6"/>
      <c r="MS27" s="6"/>
      <c r="MX27" s="1"/>
      <c r="NB27" s="1"/>
      <c r="NC27" s="1"/>
      <c r="ND27" s="1"/>
      <c r="NE27" s="1"/>
      <c r="NH27" s="1"/>
      <c r="NI27" s="1"/>
      <c r="NL27" s="1"/>
      <c r="NR27" s="3"/>
    </row>
    <row r="28" spans="1:394" x14ac:dyDescent="0.25">
      <c r="A28" s="609" t="s">
        <v>602</v>
      </c>
      <c r="B28" s="609" t="s">
        <v>604</v>
      </c>
      <c r="C28" s="609" t="s">
        <v>606</v>
      </c>
      <c r="D28" s="609">
        <v>2015</v>
      </c>
      <c r="E28" s="609" t="s">
        <v>604</v>
      </c>
      <c r="F28" s="609" t="s">
        <v>603</v>
      </c>
      <c r="G28" s="609" t="s">
        <v>604</v>
      </c>
      <c r="H28" s="609">
        <v>27839</v>
      </c>
      <c r="I28" s="609">
        <v>97</v>
      </c>
      <c r="J28" s="609" t="s">
        <v>605</v>
      </c>
      <c r="K28" s="609" t="s">
        <v>604</v>
      </c>
      <c r="L28" s="609">
        <v>27839</v>
      </c>
      <c r="M28" s="609">
        <v>97</v>
      </c>
      <c r="N28" s="609" t="s">
        <v>607</v>
      </c>
      <c r="O28" s="609" t="s">
        <v>608</v>
      </c>
      <c r="P28" s="609" t="s">
        <v>609</v>
      </c>
      <c r="Q28" s="609" t="s">
        <v>610</v>
      </c>
      <c r="R28" s="609" t="s">
        <v>611</v>
      </c>
      <c r="S28" s="609" t="s">
        <v>45</v>
      </c>
      <c r="T28" s="609" t="s">
        <v>608</v>
      </c>
      <c r="U28" s="609" t="s">
        <v>609</v>
      </c>
      <c r="V28" s="609" t="s">
        <v>610</v>
      </c>
      <c r="W28" s="609">
        <v>1</v>
      </c>
      <c r="X28" s="609">
        <v>4</v>
      </c>
      <c r="Y28" s="609">
        <v>0</v>
      </c>
      <c r="Z28" s="609">
        <v>1</v>
      </c>
      <c r="AA28" s="610">
        <v>12428</v>
      </c>
      <c r="AB28" s="609">
        <v>1</v>
      </c>
      <c r="AC28" s="609">
        <v>0</v>
      </c>
      <c r="AD28" s="609">
        <v>1</v>
      </c>
      <c r="AE28" s="609">
        <v>9</v>
      </c>
      <c r="AF28" s="609">
        <v>10</v>
      </c>
      <c r="AG28" s="611">
        <v>0.1</v>
      </c>
      <c r="AH28" s="612">
        <v>65439</v>
      </c>
      <c r="AI28" s="609" t="s">
        <v>613</v>
      </c>
      <c r="AJ28" s="609">
        <v>1991</v>
      </c>
      <c r="AK28" s="612">
        <v>50668</v>
      </c>
      <c r="AL28" s="613">
        <v>13.38</v>
      </c>
      <c r="AM28" s="613">
        <v>13.38</v>
      </c>
      <c r="AN28" s="613">
        <v>16.13</v>
      </c>
      <c r="AO28" s="612">
        <v>0</v>
      </c>
      <c r="AP28" s="612">
        <v>484428</v>
      </c>
      <c r="AQ28" s="612">
        <f>VLOOKUP($A28,'[1]AIR Export'!$A$2:$CB$82,33,FALSE)</f>
        <v>484428</v>
      </c>
      <c r="AR28" s="612">
        <v>95184</v>
      </c>
      <c r="AS28" s="612">
        <v>0</v>
      </c>
      <c r="AT28" s="612">
        <v>95184</v>
      </c>
      <c r="AU28" s="612">
        <v>4947</v>
      </c>
      <c r="AV28" s="612">
        <v>0</v>
      </c>
      <c r="AW28" s="612">
        <f>VLOOKUP($A28,'[1]AIR Export'!$A$2:$CB$82,35,FALSE)</f>
        <v>4947</v>
      </c>
      <c r="AX28" s="612">
        <f>VLOOKUP($A28,'[1]AIR Export'!$A$2:$CB$82,36,FALSE)</f>
        <v>11181</v>
      </c>
      <c r="AY28" s="612">
        <f>VLOOKUP($A28,'[1]AIR Export'!$A$2:$CB$82,37,FALSE)</f>
        <v>595740</v>
      </c>
      <c r="AZ28" s="612">
        <v>357049</v>
      </c>
      <c r="BA28" s="612">
        <v>125469</v>
      </c>
      <c r="BB28" s="612">
        <f>VLOOKUP($A28,'[1]AIR Export'!$A$2:$CB$82,40,FALSE)</f>
        <v>482518</v>
      </c>
      <c r="BC28" s="612">
        <v>9303</v>
      </c>
      <c r="BD28" s="612">
        <v>1068</v>
      </c>
      <c r="BE28" s="612">
        <v>0</v>
      </c>
      <c r="BF28" s="612">
        <v>10371</v>
      </c>
      <c r="BG28" s="612">
        <v>96618</v>
      </c>
      <c r="BH28" s="612">
        <f>VLOOKUP($A28,'[1]AIR Export'!$A$2:$CB$82,46,FALSE)</f>
        <v>589507</v>
      </c>
      <c r="BI28" s="612"/>
      <c r="BJ28" s="612"/>
      <c r="BK28" s="612">
        <v>9859</v>
      </c>
      <c r="BL28" s="612">
        <v>0</v>
      </c>
      <c r="BM28" s="612">
        <v>0</v>
      </c>
      <c r="BN28" s="612">
        <v>0</v>
      </c>
      <c r="BO28" s="612">
        <v>9859</v>
      </c>
      <c r="BP28" s="612">
        <v>6106</v>
      </c>
      <c r="BQ28" s="610">
        <v>42840</v>
      </c>
      <c r="BR28" s="610">
        <v>27102</v>
      </c>
      <c r="BS28" s="610">
        <v>69942</v>
      </c>
      <c r="BT28" s="610">
        <v>14623</v>
      </c>
      <c r="BU28" s="610">
        <v>12017</v>
      </c>
      <c r="BV28" s="610">
        <v>26640</v>
      </c>
      <c r="BW28" s="609">
        <v>250</v>
      </c>
      <c r="BX28" s="609">
        <v>189</v>
      </c>
      <c r="BY28" s="609">
        <v>439</v>
      </c>
      <c r="BZ28" s="610">
        <v>97021</v>
      </c>
      <c r="CA28" s="609"/>
      <c r="CB28" s="610">
        <v>97021</v>
      </c>
      <c r="CC28" s="610">
        <v>2500</v>
      </c>
      <c r="CD28" s="610">
        <v>195757</v>
      </c>
      <c r="CE28" s="609">
        <v>1</v>
      </c>
      <c r="CF28" s="609">
        <v>63</v>
      </c>
      <c r="CG28" s="609">
        <v>64</v>
      </c>
      <c r="CH28" s="610">
        <v>1033</v>
      </c>
      <c r="CI28" s="610">
        <v>2915</v>
      </c>
      <c r="CJ28" s="609">
        <v>55</v>
      </c>
      <c r="CK28" s="609">
        <v>564</v>
      </c>
      <c r="CL28" s="609">
        <v>0</v>
      </c>
      <c r="CM28" s="609">
        <v>70</v>
      </c>
      <c r="CN28" s="609">
        <v>15</v>
      </c>
      <c r="CO28" s="610">
        <v>80730</v>
      </c>
      <c r="CP28" s="610">
        <v>4300</v>
      </c>
      <c r="CQ28" s="610">
        <v>85030</v>
      </c>
      <c r="CR28" s="609">
        <v>326</v>
      </c>
      <c r="CS28" s="609">
        <v>56</v>
      </c>
      <c r="CT28" s="609">
        <v>382</v>
      </c>
      <c r="CU28" s="610">
        <v>14554</v>
      </c>
      <c r="CV28" s="610">
        <v>3132</v>
      </c>
      <c r="CW28" s="610">
        <v>17686</v>
      </c>
      <c r="CX28" s="610">
        <v>103098</v>
      </c>
      <c r="CY28" s="609">
        <v>98</v>
      </c>
      <c r="CZ28" s="609"/>
      <c r="DA28" s="610">
        <v>103196</v>
      </c>
      <c r="DB28" s="609">
        <v>938</v>
      </c>
      <c r="DC28" s="609">
        <v>18</v>
      </c>
      <c r="DD28" s="609">
        <v>956</v>
      </c>
      <c r="DE28" s="610">
        <v>136</v>
      </c>
      <c r="DF28" s="609">
        <v>24</v>
      </c>
      <c r="DG28" s="609"/>
      <c r="DH28" s="609">
        <v>45</v>
      </c>
      <c r="DI28" s="609"/>
      <c r="DJ28" s="609"/>
      <c r="DK28" s="610">
        <v>13255</v>
      </c>
      <c r="DL28" s="610">
        <v>68294</v>
      </c>
      <c r="DM28" s="609"/>
      <c r="DN28" s="610">
        <v>2881</v>
      </c>
      <c r="DO28" s="610">
        <v>84430</v>
      </c>
      <c r="DP28" s="609">
        <v>0</v>
      </c>
      <c r="DQ28" s="610">
        <v>15740</v>
      </c>
      <c r="DR28" s="610">
        <v>5278</v>
      </c>
      <c r="DS28" s="610">
        <v>21018</v>
      </c>
      <c r="DT28" s="610">
        <v>73267</v>
      </c>
      <c r="DU28" s="609">
        <v>76</v>
      </c>
      <c r="DV28" s="609">
        <v>15</v>
      </c>
      <c r="DW28" s="609">
        <v>208</v>
      </c>
      <c r="DX28" s="609">
        <v>23</v>
      </c>
      <c r="DY28" s="609">
        <v>15</v>
      </c>
      <c r="DZ28" s="609"/>
      <c r="EA28" s="609">
        <v>337</v>
      </c>
      <c r="EB28" s="609">
        <v>920</v>
      </c>
      <c r="EC28" s="609">
        <v>429</v>
      </c>
      <c r="ED28" s="610">
        <v>1349</v>
      </c>
      <c r="EE28" s="610">
        <v>3935</v>
      </c>
      <c r="EF28" s="610">
        <v>1619</v>
      </c>
      <c r="EG28" s="610">
        <v>5554</v>
      </c>
      <c r="EH28" s="609">
        <v>270</v>
      </c>
      <c r="EI28" s="609"/>
      <c r="EJ28" s="609">
        <v>270</v>
      </c>
      <c r="EK28" s="610">
        <v>7173</v>
      </c>
      <c r="EL28" s="609">
        <v>0</v>
      </c>
      <c r="EM28" s="609">
        <v>0</v>
      </c>
      <c r="EN28" s="609">
        <v>25</v>
      </c>
      <c r="EO28" s="609">
        <v>62</v>
      </c>
      <c r="EP28" s="609">
        <v>179</v>
      </c>
      <c r="EQ28" s="610">
        <v>1623</v>
      </c>
      <c r="ER28" s="610">
        <v>40929</v>
      </c>
      <c r="ES28" s="610">
        <v>11779</v>
      </c>
      <c r="ET28" s="610">
        <v>8967</v>
      </c>
      <c r="EU28" s="609">
        <v>3</v>
      </c>
      <c r="EV28" s="609">
        <v>22</v>
      </c>
      <c r="EW28" s="609" t="s">
        <v>612</v>
      </c>
      <c r="EX28" s="609">
        <v>15</v>
      </c>
      <c r="EY28" s="609">
        <v>59</v>
      </c>
      <c r="EZ28" s="610">
        <v>36801</v>
      </c>
      <c r="FA28" s="610">
        <v>3871</v>
      </c>
      <c r="FB28" s="609"/>
      <c r="FC28" s="609" t="s">
        <v>614</v>
      </c>
      <c r="FD28" s="609" t="s">
        <v>603</v>
      </c>
      <c r="FE28" s="609" t="s">
        <v>604</v>
      </c>
      <c r="FF28" s="609">
        <v>27839</v>
      </c>
      <c r="FG28" s="609">
        <v>97</v>
      </c>
      <c r="FH28" s="609" t="s">
        <v>605</v>
      </c>
      <c r="FI28" s="609" t="s">
        <v>604</v>
      </c>
      <c r="FJ28" s="609">
        <v>27839</v>
      </c>
      <c r="FK28" s="609">
        <v>97</v>
      </c>
      <c r="FL28" s="609" t="s">
        <v>604</v>
      </c>
      <c r="FM28" s="609">
        <v>2525833631</v>
      </c>
      <c r="FN28" s="609">
        <v>2525838661</v>
      </c>
      <c r="FO28" s="609" t="s">
        <v>615</v>
      </c>
      <c r="FP28" s="609" t="s">
        <v>616</v>
      </c>
      <c r="FQ28" s="610">
        <v>28109</v>
      </c>
      <c r="FR28" s="609">
        <v>10</v>
      </c>
      <c r="FS28" s="609" t="s">
        <v>617</v>
      </c>
      <c r="FT28" s="610">
        <v>12428</v>
      </c>
      <c r="FU28" s="609">
        <v>260</v>
      </c>
      <c r="FV28" s="609"/>
      <c r="FW28" s="609"/>
      <c r="FX28" s="609"/>
      <c r="FY28" s="609" t="s">
        <v>32</v>
      </c>
      <c r="FZ28" s="609"/>
      <c r="GA28" s="609" t="s">
        <v>12</v>
      </c>
      <c r="GB28" s="609"/>
      <c r="GC28" s="609"/>
      <c r="GD28" s="609"/>
      <c r="GE28" s="609"/>
      <c r="GF28" s="609"/>
      <c r="GG28" s="609"/>
      <c r="GH28" s="609"/>
      <c r="GI28" s="609"/>
      <c r="GJ28" s="609">
        <f>VLOOKUP($A28,'[1]AIR Export'!$A$3:$CB$82,25,FALSE)</f>
        <v>37798</v>
      </c>
      <c r="GK28" s="609">
        <v>1</v>
      </c>
      <c r="GL28" s="609" t="s">
        <v>16</v>
      </c>
      <c r="GM28" s="609"/>
      <c r="GN28" s="609"/>
      <c r="GO28" s="609"/>
      <c r="GP28" s="609"/>
      <c r="GQ28" s="609"/>
      <c r="GR28" s="609"/>
      <c r="GS28" s="609"/>
      <c r="GT28" s="609"/>
      <c r="GU28" s="609"/>
      <c r="GV28" s="609">
        <v>0.77</v>
      </c>
      <c r="GW28" s="609">
        <v>0.19</v>
      </c>
      <c r="GX28" s="609">
        <v>21.28</v>
      </c>
      <c r="GY28" s="609">
        <v>24.04</v>
      </c>
      <c r="GZ28" s="609">
        <v>14.82</v>
      </c>
      <c r="HA28" s="509"/>
      <c r="HB28" s="509"/>
      <c r="HC28" s="509"/>
      <c r="HD28" s="509"/>
      <c r="HE28" s="509"/>
      <c r="HF28" s="5"/>
      <c r="HG28" s="5"/>
      <c r="HH28" s="5"/>
      <c r="HI28" s="5"/>
      <c r="HJ28" s="5"/>
      <c r="HK28" s="5"/>
      <c r="HL28" s="5"/>
      <c r="HM28" s="5"/>
      <c r="HN28" s="5"/>
      <c r="HO28" s="5"/>
      <c r="HP28" s="5"/>
      <c r="HQ28" s="5"/>
      <c r="HR28" s="5"/>
      <c r="IF28" s="1"/>
      <c r="IG28" s="1"/>
      <c r="IH28" s="1"/>
      <c r="II28" s="1"/>
      <c r="IJ28" s="1"/>
      <c r="IK28" s="1"/>
      <c r="IL28" s="1"/>
      <c r="IM28" s="1"/>
      <c r="IO28" s="1"/>
      <c r="IQ28" s="5"/>
      <c r="IR28" s="5"/>
      <c r="IS28" s="5"/>
      <c r="IT28" s="5"/>
      <c r="IU28" s="5"/>
      <c r="IV28" s="5"/>
      <c r="JG28" s="2"/>
      <c r="JI28" s="5"/>
      <c r="JL28" s="5"/>
      <c r="JM28" s="5"/>
      <c r="JN28" s="5"/>
      <c r="JU28" s="1"/>
      <c r="JW28" s="1"/>
      <c r="KC28" s="5"/>
      <c r="KG28" s="5"/>
      <c r="KI28" s="4"/>
      <c r="KJ28" s="4"/>
      <c r="KQ28" s="3"/>
      <c r="KR28" s="3"/>
      <c r="KS28" s="3"/>
      <c r="KT28" s="3"/>
      <c r="KU28" s="3"/>
      <c r="KV28" s="3"/>
      <c r="KW28" s="3"/>
      <c r="KX28" s="3"/>
      <c r="KY28" s="3"/>
      <c r="KZ28" s="3"/>
      <c r="LA28" s="3"/>
      <c r="LB28" s="3"/>
      <c r="LC28" s="3"/>
      <c r="LD28" s="3"/>
      <c r="LE28" s="3"/>
      <c r="LF28" s="3"/>
      <c r="LG28" s="3"/>
      <c r="LH28" s="4"/>
      <c r="LJ28" s="1"/>
      <c r="LK28" s="1"/>
      <c r="LL28" s="1"/>
      <c r="LM28" s="3"/>
      <c r="LN28" s="3"/>
      <c r="LO28" s="3"/>
      <c r="LY28" s="3"/>
      <c r="LZ28" s="3"/>
      <c r="MA28" s="3"/>
      <c r="MB28" s="3"/>
      <c r="MC28" s="3"/>
      <c r="MD28" s="3"/>
      <c r="ME28" s="3"/>
      <c r="MF28" s="3"/>
      <c r="MG28" s="3"/>
      <c r="MH28" s="3"/>
      <c r="MI28" s="3"/>
      <c r="MJ28" s="3"/>
      <c r="MR28" s="6"/>
      <c r="MS28" s="6"/>
      <c r="NB28" s="1"/>
      <c r="NC28" s="1"/>
      <c r="NE28" s="1"/>
      <c r="NF28" s="1"/>
      <c r="NI28" s="1"/>
      <c r="NL28" s="1"/>
      <c r="NR28" s="3"/>
    </row>
    <row r="29" spans="1:394" x14ac:dyDescent="0.25">
      <c r="A29" s="609" t="s">
        <v>618</v>
      </c>
      <c r="B29" s="609" t="s">
        <v>623</v>
      </c>
      <c r="C29" s="609" t="s">
        <v>622</v>
      </c>
      <c r="D29" s="609">
        <v>2015</v>
      </c>
      <c r="E29" s="609" t="s">
        <v>623</v>
      </c>
      <c r="F29" s="609" t="s">
        <v>619</v>
      </c>
      <c r="G29" s="609" t="s">
        <v>620</v>
      </c>
      <c r="H29" s="609">
        <v>27546</v>
      </c>
      <c r="I29" s="609">
        <v>1149</v>
      </c>
      <c r="J29" s="609" t="s">
        <v>621</v>
      </c>
      <c r="K29" s="609" t="s">
        <v>620</v>
      </c>
      <c r="L29" s="609">
        <v>27546</v>
      </c>
      <c r="M29" s="609">
        <v>1149</v>
      </c>
      <c r="N29" s="609" t="s">
        <v>624</v>
      </c>
      <c r="O29" s="609" t="s">
        <v>625</v>
      </c>
      <c r="P29" s="609" t="s">
        <v>626</v>
      </c>
      <c r="Q29" s="609" t="s">
        <v>627</v>
      </c>
      <c r="R29" s="609" t="s">
        <v>624</v>
      </c>
      <c r="S29" s="609" t="s">
        <v>128</v>
      </c>
      <c r="T29" s="609" t="s">
        <v>625</v>
      </c>
      <c r="U29" s="609" t="s">
        <v>626</v>
      </c>
      <c r="V29" s="609" t="s">
        <v>627</v>
      </c>
      <c r="W29" s="609">
        <v>1</v>
      </c>
      <c r="X29" s="609">
        <v>5</v>
      </c>
      <c r="Y29" s="609">
        <v>0</v>
      </c>
      <c r="Z29" s="609">
        <v>1</v>
      </c>
      <c r="AA29" s="610">
        <v>10945</v>
      </c>
      <c r="AB29" s="609">
        <v>4</v>
      </c>
      <c r="AC29" s="609">
        <v>1</v>
      </c>
      <c r="AD29" s="609">
        <v>5</v>
      </c>
      <c r="AE29" s="609">
        <v>9.6</v>
      </c>
      <c r="AF29" s="609">
        <v>14.6</v>
      </c>
      <c r="AG29" s="611">
        <v>0.27400000000000002</v>
      </c>
      <c r="AH29" s="612">
        <v>55510</v>
      </c>
      <c r="AI29" s="609" t="s">
        <v>629</v>
      </c>
      <c r="AJ29" s="609">
        <v>2013</v>
      </c>
      <c r="AK29" s="612">
        <v>38003</v>
      </c>
      <c r="AL29" s="613">
        <v>10.57</v>
      </c>
      <c r="AM29" s="613">
        <v>11.5</v>
      </c>
      <c r="AN29" s="613">
        <v>13.61</v>
      </c>
      <c r="AO29" s="612">
        <v>557292</v>
      </c>
      <c r="AP29" s="612">
        <v>892912</v>
      </c>
      <c r="AQ29" s="612">
        <f>VLOOKUP($A29,'[1]AIR Export'!$A$2:$CB$82,33,FALSE)</f>
        <v>1450204</v>
      </c>
      <c r="AR29" s="612">
        <v>162717</v>
      </c>
      <c r="AS29" s="612">
        <v>0</v>
      </c>
      <c r="AT29" s="612">
        <v>162717</v>
      </c>
      <c r="AU29" s="612">
        <v>17127</v>
      </c>
      <c r="AV29" s="612">
        <v>0</v>
      </c>
      <c r="AW29" s="612">
        <f>VLOOKUP($A29,'[1]AIR Export'!$A$2:$CB$82,35,FALSE)</f>
        <v>17127</v>
      </c>
      <c r="AX29" s="612">
        <f>VLOOKUP($A29,'[1]AIR Export'!$A$2:$CB$82,36,FALSE)</f>
        <v>16946</v>
      </c>
      <c r="AY29" s="612">
        <f>VLOOKUP($A29,'[1]AIR Export'!$A$2:$CB$82,37,FALSE)</f>
        <v>1646994</v>
      </c>
      <c r="AZ29" s="612">
        <v>763413</v>
      </c>
      <c r="BA29" s="612">
        <v>306138</v>
      </c>
      <c r="BB29" s="612">
        <f>VLOOKUP($A29,'[1]AIR Export'!$A$2:$CB$82,40,FALSE)</f>
        <v>1069551</v>
      </c>
      <c r="BC29" s="612">
        <v>118847</v>
      </c>
      <c r="BD29" s="612">
        <v>39227</v>
      </c>
      <c r="BE29" s="612">
        <v>13630</v>
      </c>
      <c r="BF29" s="612">
        <v>171704</v>
      </c>
      <c r="BG29" s="612">
        <v>258009</v>
      </c>
      <c r="BH29" s="612">
        <f>VLOOKUP($A29,'[1]AIR Export'!$A$2:$CB$82,46,FALSE)</f>
        <v>1499264</v>
      </c>
      <c r="BI29" s="612"/>
      <c r="BJ29" s="612"/>
      <c r="BK29" s="612">
        <v>0</v>
      </c>
      <c r="BL29" s="612">
        <v>0</v>
      </c>
      <c r="BM29" s="612">
        <v>0</v>
      </c>
      <c r="BN29" s="612">
        <v>0</v>
      </c>
      <c r="BO29" s="612">
        <v>0</v>
      </c>
      <c r="BP29" s="612">
        <v>0</v>
      </c>
      <c r="BQ29" s="610">
        <v>60542</v>
      </c>
      <c r="BR29" s="610">
        <v>49276</v>
      </c>
      <c r="BS29" s="610">
        <v>109818</v>
      </c>
      <c r="BT29" s="610">
        <v>59587</v>
      </c>
      <c r="BU29" s="610">
        <v>30949</v>
      </c>
      <c r="BV29" s="610">
        <v>90536</v>
      </c>
      <c r="BW29" s="610">
        <v>5691</v>
      </c>
      <c r="BX29" s="609">
        <v>585</v>
      </c>
      <c r="BY29" s="610">
        <v>6276</v>
      </c>
      <c r="BZ29" s="610">
        <v>206630</v>
      </c>
      <c r="CA29" s="610"/>
      <c r="CB29" s="610">
        <v>206630</v>
      </c>
      <c r="CC29" s="610">
        <v>1703</v>
      </c>
      <c r="CD29" s="610">
        <v>210446</v>
      </c>
      <c r="CE29" s="609">
        <v>0</v>
      </c>
      <c r="CF29" s="609">
        <v>63</v>
      </c>
      <c r="CG29" s="609">
        <v>63</v>
      </c>
      <c r="CH29" s="610">
        <v>7304</v>
      </c>
      <c r="CI29" s="610">
        <v>3915</v>
      </c>
      <c r="CJ29" s="610">
        <v>10030</v>
      </c>
      <c r="CK29" s="609">
        <v>743</v>
      </c>
      <c r="CL29" s="609">
        <v>0</v>
      </c>
      <c r="CM29" s="609">
        <v>12</v>
      </c>
      <c r="CN29" s="609">
        <v>110</v>
      </c>
      <c r="CO29" s="610">
        <v>81861</v>
      </c>
      <c r="CP29" s="610">
        <v>28057</v>
      </c>
      <c r="CQ29" s="610">
        <v>109918</v>
      </c>
      <c r="CR29" s="610">
        <v>8481</v>
      </c>
      <c r="CS29" s="610">
        <v>1092</v>
      </c>
      <c r="CT29" s="610">
        <v>9573</v>
      </c>
      <c r="CU29" s="610">
        <v>134595</v>
      </c>
      <c r="CV29" s="610">
        <v>30919</v>
      </c>
      <c r="CW29" s="610">
        <v>165514</v>
      </c>
      <c r="CX29" s="610">
        <v>285005</v>
      </c>
      <c r="CY29" s="609">
        <v>750</v>
      </c>
      <c r="CZ29" s="609"/>
      <c r="DA29" s="610">
        <v>285755</v>
      </c>
      <c r="DB29" s="610">
        <v>15878</v>
      </c>
      <c r="DC29" s="610">
        <v>2187</v>
      </c>
      <c r="DD29" s="610">
        <v>18065</v>
      </c>
      <c r="DE29" s="610">
        <v>41338</v>
      </c>
      <c r="DF29" s="610">
        <v>8052</v>
      </c>
      <c r="DG29" s="609"/>
      <c r="DH29" s="610">
        <v>10266</v>
      </c>
      <c r="DI29" s="609"/>
      <c r="DJ29" s="609"/>
      <c r="DK29" s="610">
        <v>123005</v>
      </c>
      <c r="DL29" s="610">
        <v>221460</v>
      </c>
      <c r="DM29" s="609"/>
      <c r="DN29" s="609"/>
      <c r="DO29" s="610">
        <v>344465</v>
      </c>
      <c r="DP29" s="609">
        <v>344</v>
      </c>
      <c r="DQ29" s="610">
        <v>50063</v>
      </c>
      <c r="DR29" s="610">
        <v>11228</v>
      </c>
      <c r="DS29" s="610">
        <v>61291</v>
      </c>
      <c r="DT29" s="610">
        <v>268901</v>
      </c>
      <c r="DU29" s="609">
        <v>43</v>
      </c>
      <c r="DV29" s="609">
        <v>3</v>
      </c>
      <c r="DW29" s="609">
        <v>310</v>
      </c>
      <c r="DX29" s="609">
        <v>239</v>
      </c>
      <c r="DY29" s="609">
        <v>54</v>
      </c>
      <c r="DZ29" s="609">
        <v>7</v>
      </c>
      <c r="EA29" s="609">
        <v>656</v>
      </c>
      <c r="EB29" s="609">
        <v>503</v>
      </c>
      <c r="EC29" s="609">
        <v>0</v>
      </c>
      <c r="ED29" s="609">
        <v>503</v>
      </c>
      <c r="EE29" s="610">
        <v>6700</v>
      </c>
      <c r="EF29" s="610">
        <v>7867</v>
      </c>
      <c r="EG29" s="610">
        <v>14567</v>
      </c>
      <c r="EH29" s="609">
        <v>193</v>
      </c>
      <c r="EI29" s="609">
        <v>16</v>
      </c>
      <c r="EJ29" s="609">
        <v>209</v>
      </c>
      <c r="EK29" s="610">
        <v>15279</v>
      </c>
      <c r="EL29" s="609">
        <v>36</v>
      </c>
      <c r="EM29" s="609">
        <v>216</v>
      </c>
      <c r="EN29" s="609">
        <v>36</v>
      </c>
      <c r="EO29" s="609">
        <v>216</v>
      </c>
      <c r="EP29" s="609">
        <v>429</v>
      </c>
      <c r="EQ29" s="610">
        <v>1606</v>
      </c>
      <c r="ER29" s="610">
        <v>11440</v>
      </c>
      <c r="ES29" s="610">
        <v>6396</v>
      </c>
      <c r="ET29" s="609">
        <v>960</v>
      </c>
      <c r="EU29" s="610">
        <v>23440</v>
      </c>
      <c r="EV29" s="610">
        <v>23546</v>
      </c>
      <c r="EW29" s="609" t="s">
        <v>628</v>
      </c>
      <c r="EX29" s="609">
        <v>29</v>
      </c>
      <c r="EY29" s="609">
        <v>94</v>
      </c>
      <c r="EZ29" s="610">
        <v>39696</v>
      </c>
      <c r="FA29" s="610">
        <v>12171</v>
      </c>
      <c r="FB29" s="609"/>
      <c r="FC29" s="609" t="s">
        <v>622</v>
      </c>
      <c r="FD29" s="609" t="s">
        <v>619</v>
      </c>
      <c r="FE29" s="609" t="s">
        <v>620</v>
      </c>
      <c r="FF29" s="609">
        <v>27546</v>
      </c>
      <c r="FG29" s="609">
        <v>1149</v>
      </c>
      <c r="FH29" s="609" t="s">
        <v>621</v>
      </c>
      <c r="FI29" s="609" t="s">
        <v>620</v>
      </c>
      <c r="FJ29" s="609">
        <v>27546</v>
      </c>
      <c r="FK29" s="609">
        <v>1149</v>
      </c>
      <c r="FL29" s="609" t="s">
        <v>623</v>
      </c>
      <c r="FM29" s="609">
        <v>9108933446</v>
      </c>
      <c r="FN29" s="609">
        <v>9108933001</v>
      </c>
      <c r="FO29" s="609" t="s">
        <v>624</v>
      </c>
      <c r="FP29" s="609" t="s">
        <v>627</v>
      </c>
      <c r="FQ29" s="610">
        <v>28495</v>
      </c>
      <c r="FR29" s="609">
        <v>24.47</v>
      </c>
      <c r="FS29" s="609" t="s">
        <v>630</v>
      </c>
      <c r="FT29" s="610">
        <v>10945</v>
      </c>
      <c r="FU29" s="609">
        <v>308</v>
      </c>
      <c r="FV29" s="609"/>
      <c r="FW29" s="609"/>
      <c r="FX29" s="609"/>
      <c r="FY29" s="609" t="s">
        <v>32</v>
      </c>
      <c r="FZ29" s="609"/>
      <c r="GA29" s="609" t="s">
        <v>12</v>
      </c>
      <c r="GB29" s="609"/>
      <c r="GC29" s="609"/>
      <c r="GD29" s="609"/>
      <c r="GE29" s="609"/>
      <c r="GF29" s="609"/>
      <c r="GG29" s="609"/>
      <c r="GH29" s="609"/>
      <c r="GI29" s="609"/>
      <c r="GJ29" s="609">
        <f>VLOOKUP($A29,'[1]AIR Export'!$A$3:$CB$82,25,FALSE)</f>
        <v>125730</v>
      </c>
      <c r="GK29" s="609">
        <v>2</v>
      </c>
      <c r="GL29" s="609" t="s">
        <v>16</v>
      </c>
      <c r="GM29" s="609"/>
      <c r="GN29" s="609"/>
      <c r="GO29" s="609"/>
      <c r="GP29" s="609"/>
      <c r="GQ29" s="609"/>
      <c r="GR29" s="609"/>
      <c r="GS29" s="609"/>
      <c r="GT29" s="609"/>
      <c r="GU29" s="609"/>
      <c r="GV29" s="609">
        <v>0.95</v>
      </c>
      <c r="GW29" s="609">
        <v>0.03</v>
      </c>
      <c r="GX29" s="609">
        <v>23.29</v>
      </c>
      <c r="GY29" s="609">
        <v>26.53</v>
      </c>
      <c r="GZ29" s="609">
        <v>10.93</v>
      </c>
      <c r="HA29" s="509"/>
      <c r="HB29" s="509"/>
      <c r="HC29" s="509"/>
      <c r="HD29" s="509"/>
      <c r="HE29" s="509"/>
      <c r="HF29" s="5"/>
      <c r="HG29" s="5"/>
      <c r="HH29" s="5"/>
      <c r="HI29" s="5"/>
      <c r="HJ29" s="5"/>
      <c r="HK29" s="5"/>
      <c r="HL29" s="5"/>
      <c r="HM29" s="5"/>
      <c r="HN29" s="5"/>
      <c r="HO29" s="5"/>
      <c r="HP29" s="5"/>
      <c r="HQ29" s="5"/>
      <c r="HR29" s="5"/>
      <c r="IG29" s="1"/>
      <c r="IH29" s="1"/>
      <c r="II29" s="1"/>
      <c r="IJ29" s="1"/>
      <c r="IK29" s="1"/>
      <c r="IL29" s="1"/>
      <c r="IM29" s="1"/>
      <c r="IO29" s="1"/>
      <c r="IQ29" s="5"/>
      <c r="IR29" s="5"/>
      <c r="IS29" s="5"/>
      <c r="IT29" s="5"/>
      <c r="IU29" s="5"/>
      <c r="IV29" s="5"/>
      <c r="JG29" s="2"/>
      <c r="JI29" s="5"/>
      <c r="JL29" s="5"/>
      <c r="JM29" s="5"/>
      <c r="JN29" s="5"/>
      <c r="JU29" s="1"/>
      <c r="JW29" s="1"/>
      <c r="KC29" s="5"/>
      <c r="KG29" s="5"/>
      <c r="KI29" s="4"/>
      <c r="KJ29" s="4"/>
      <c r="KQ29" s="3"/>
      <c r="KR29" s="3"/>
      <c r="KS29" s="3"/>
      <c r="KT29" s="3"/>
      <c r="KU29" s="3"/>
      <c r="KV29" s="3"/>
      <c r="KW29" s="3"/>
      <c r="KX29" s="3"/>
      <c r="KY29" s="3"/>
      <c r="KZ29" s="3"/>
      <c r="LA29" s="3"/>
      <c r="LB29" s="3"/>
      <c r="LC29" s="3"/>
      <c r="LD29" s="3"/>
      <c r="LE29" s="3"/>
      <c r="LF29" s="3"/>
      <c r="LG29" s="3"/>
      <c r="LH29" s="4"/>
      <c r="LJ29" s="1"/>
      <c r="LK29" s="1"/>
      <c r="LL29" s="1"/>
      <c r="LM29" s="3"/>
      <c r="LN29" s="3"/>
      <c r="LO29" s="3"/>
      <c r="LY29" s="3"/>
      <c r="LZ29" s="3"/>
      <c r="MA29" s="3"/>
      <c r="MB29" s="3"/>
      <c r="MC29" s="3"/>
      <c r="MD29" s="3"/>
      <c r="ME29" s="3"/>
      <c r="MF29" s="3"/>
      <c r="MG29" s="3"/>
      <c r="MH29" s="3"/>
      <c r="MI29" s="3"/>
      <c r="MJ29" s="3"/>
      <c r="MR29" s="6"/>
      <c r="MS29" s="6"/>
      <c r="NB29" s="1"/>
      <c r="NC29" s="1"/>
      <c r="NE29" s="1"/>
      <c r="NF29" s="1"/>
      <c r="NI29" s="1"/>
      <c r="NR29" s="3"/>
    </row>
    <row r="30" spans="1:394" x14ac:dyDescent="0.25">
      <c r="A30" s="609" t="s">
        <v>643</v>
      </c>
      <c r="B30" s="609" t="s">
        <v>647</v>
      </c>
      <c r="C30" s="609" t="s">
        <v>646</v>
      </c>
      <c r="D30" s="609">
        <v>2015</v>
      </c>
      <c r="E30" s="609" t="s">
        <v>647</v>
      </c>
      <c r="F30" s="609" t="s">
        <v>644</v>
      </c>
      <c r="G30" s="609" t="s">
        <v>645</v>
      </c>
      <c r="H30" s="609">
        <v>28786</v>
      </c>
      <c r="I30" s="609">
        <v>3197</v>
      </c>
      <c r="J30" s="609" t="s">
        <v>644</v>
      </c>
      <c r="K30" s="609" t="s">
        <v>645</v>
      </c>
      <c r="L30" s="609">
        <v>28786</v>
      </c>
      <c r="M30" s="609">
        <v>3197</v>
      </c>
      <c r="N30" s="609" t="s">
        <v>648</v>
      </c>
      <c r="O30" s="609" t="s">
        <v>649</v>
      </c>
      <c r="P30" s="609" t="s">
        <v>650</v>
      </c>
      <c r="Q30" s="609" t="s">
        <v>651</v>
      </c>
      <c r="R30" s="609" t="s">
        <v>648</v>
      </c>
      <c r="S30" s="609" t="s">
        <v>128</v>
      </c>
      <c r="T30" s="609" t="s">
        <v>649</v>
      </c>
      <c r="U30" s="609" t="s">
        <v>652</v>
      </c>
      <c r="V30" s="609" t="s">
        <v>651</v>
      </c>
      <c r="W30" s="609">
        <v>1</v>
      </c>
      <c r="X30" s="609">
        <v>3</v>
      </c>
      <c r="Y30" s="609">
        <v>0</v>
      </c>
      <c r="Z30" s="609">
        <v>1</v>
      </c>
      <c r="AA30" s="610">
        <v>7022</v>
      </c>
      <c r="AB30" s="609">
        <v>4</v>
      </c>
      <c r="AC30" s="609">
        <v>1</v>
      </c>
      <c r="AD30" s="609">
        <v>5</v>
      </c>
      <c r="AE30" s="609">
        <v>12</v>
      </c>
      <c r="AF30" s="609">
        <v>17</v>
      </c>
      <c r="AG30" s="611">
        <v>0.23530000000000001</v>
      </c>
      <c r="AH30" s="612">
        <v>69061</v>
      </c>
      <c r="AI30" s="609"/>
      <c r="AJ30" s="609">
        <v>2011</v>
      </c>
      <c r="AK30" s="612">
        <v>37867</v>
      </c>
      <c r="AL30" s="613">
        <v>9.65</v>
      </c>
      <c r="AM30" s="613">
        <v>10.19</v>
      </c>
      <c r="AN30" s="613">
        <v>12.8</v>
      </c>
      <c r="AO30" s="612">
        <v>2092</v>
      </c>
      <c r="AP30" s="612">
        <v>1222258</v>
      </c>
      <c r="AQ30" s="612">
        <f>VLOOKUP($A30,'[1]AIR Export'!$A$2:$CB$82,33,FALSE)</f>
        <v>1224350</v>
      </c>
      <c r="AR30" s="612">
        <v>100904</v>
      </c>
      <c r="AS30" s="612">
        <v>0</v>
      </c>
      <c r="AT30" s="612">
        <v>100904</v>
      </c>
      <c r="AU30" s="612">
        <v>53925</v>
      </c>
      <c r="AV30" s="612">
        <v>11517</v>
      </c>
      <c r="AW30" s="612">
        <f>VLOOKUP($A30,'[1]AIR Export'!$A$2:$CB$82,35,FALSE)</f>
        <v>65442</v>
      </c>
      <c r="AX30" s="612">
        <f>VLOOKUP($A30,'[1]AIR Export'!$A$2:$CB$82,36,FALSE)</f>
        <v>0</v>
      </c>
      <c r="AY30" s="612">
        <f>VLOOKUP($A30,'[1]AIR Export'!$A$2:$CB$82,37,FALSE)</f>
        <v>1390696</v>
      </c>
      <c r="AZ30" s="612">
        <v>702867</v>
      </c>
      <c r="BA30" s="612">
        <v>259711</v>
      </c>
      <c r="BB30" s="612">
        <f>VLOOKUP($A30,'[1]AIR Export'!$A$2:$CB$82,40,FALSE)</f>
        <v>962578</v>
      </c>
      <c r="BC30" s="612">
        <v>76650</v>
      </c>
      <c r="BD30" s="612">
        <v>35417</v>
      </c>
      <c r="BE30" s="612">
        <v>36726</v>
      </c>
      <c r="BF30" s="612">
        <v>148793</v>
      </c>
      <c r="BG30" s="612">
        <v>182264</v>
      </c>
      <c r="BH30" s="612">
        <f>VLOOKUP($A30,'[1]AIR Export'!$A$2:$CB$82,46,FALSE)</f>
        <v>1293635</v>
      </c>
      <c r="BI30" s="612"/>
      <c r="BJ30" s="612"/>
      <c r="BK30" s="612">
        <v>0</v>
      </c>
      <c r="BL30" s="612">
        <v>0</v>
      </c>
      <c r="BM30" s="612">
        <v>20580</v>
      </c>
      <c r="BN30" s="612">
        <v>22558</v>
      </c>
      <c r="BO30" s="612">
        <v>43138</v>
      </c>
      <c r="BP30" s="612">
        <v>43094</v>
      </c>
      <c r="BQ30" s="610">
        <v>44600</v>
      </c>
      <c r="BR30" s="610">
        <v>47227</v>
      </c>
      <c r="BS30" s="610">
        <v>91827</v>
      </c>
      <c r="BT30" s="610">
        <v>24470</v>
      </c>
      <c r="BU30" s="610">
        <v>10633</v>
      </c>
      <c r="BV30" s="610">
        <v>35103</v>
      </c>
      <c r="BW30" s="610">
        <v>4313</v>
      </c>
      <c r="BX30" s="609"/>
      <c r="BY30" s="610">
        <v>4313</v>
      </c>
      <c r="BZ30" s="610">
        <v>131243</v>
      </c>
      <c r="CA30" s="610"/>
      <c r="CB30" s="610">
        <v>131243</v>
      </c>
      <c r="CC30" s="609">
        <v>408</v>
      </c>
      <c r="CD30" s="610">
        <v>217021</v>
      </c>
      <c r="CE30" s="609">
        <v>11</v>
      </c>
      <c r="CF30" s="609">
        <v>63</v>
      </c>
      <c r="CG30" s="609">
        <v>74</v>
      </c>
      <c r="CH30" s="610">
        <v>8225</v>
      </c>
      <c r="CI30" s="610">
        <v>17173</v>
      </c>
      <c r="CJ30" s="610">
        <v>6332</v>
      </c>
      <c r="CK30" s="609">
        <v>906</v>
      </c>
      <c r="CL30" s="609">
        <v>30</v>
      </c>
      <c r="CM30" s="609">
        <v>21</v>
      </c>
      <c r="CN30" s="609">
        <v>245</v>
      </c>
      <c r="CO30" s="610">
        <v>117390</v>
      </c>
      <c r="CP30" s="610">
        <v>39974</v>
      </c>
      <c r="CQ30" s="610">
        <v>157364</v>
      </c>
      <c r="CR30" s="610">
        <v>8688</v>
      </c>
      <c r="CS30" s="609">
        <v>34</v>
      </c>
      <c r="CT30" s="610">
        <v>8722</v>
      </c>
      <c r="CU30" s="610">
        <v>52739</v>
      </c>
      <c r="CV30" s="610">
        <v>11689</v>
      </c>
      <c r="CW30" s="610">
        <v>64428</v>
      </c>
      <c r="CX30" s="610">
        <v>230514</v>
      </c>
      <c r="CY30" s="610">
        <v>11218</v>
      </c>
      <c r="CZ30" s="609"/>
      <c r="DA30" s="610">
        <v>241732</v>
      </c>
      <c r="DB30" s="610">
        <v>25798</v>
      </c>
      <c r="DC30" s="610">
        <v>7651</v>
      </c>
      <c r="DD30" s="610">
        <v>33449</v>
      </c>
      <c r="DE30" s="610">
        <v>66020</v>
      </c>
      <c r="DF30" s="610">
        <v>26668</v>
      </c>
      <c r="DG30" s="609">
        <v>630</v>
      </c>
      <c r="DH30" s="610">
        <v>35041</v>
      </c>
      <c r="DI30" s="609"/>
      <c r="DJ30" s="609"/>
      <c r="DK30" s="610">
        <v>293731</v>
      </c>
      <c r="DL30" s="610">
        <v>81971</v>
      </c>
      <c r="DM30" s="609"/>
      <c r="DN30" s="609"/>
      <c r="DO30" s="610">
        <v>375702</v>
      </c>
      <c r="DP30" s="609"/>
      <c r="DQ30" s="610">
        <v>30232</v>
      </c>
      <c r="DR30" s="610">
        <v>5357</v>
      </c>
      <c r="DS30" s="610">
        <v>35589</v>
      </c>
      <c r="DT30" s="610">
        <v>276941</v>
      </c>
      <c r="DU30" s="609">
        <v>380</v>
      </c>
      <c r="DV30" s="609">
        <v>12</v>
      </c>
      <c r="DW30" s="609">
        <v>499</v>
      </c>
      <c r="DX30" s="609">
        <v>2</v>
      </c>
      <c r="DY30" s="609">
        <v>52</v>
      </c>
      <c r="DZ30" s="609"/>
      <c r="EA30" s="609">
        <v>945</v>
      </c>
      <c r="EB30" s="610">
        <v>3560</v>
      </c>
      <c r="EC30" s="609">
        <v>167</v>
      </c>
      <c r="ED30" s="610">
        <v>3727</v>
      </c>
      <c r="EE30" s="610">
        <v>8424</v>
      </c>
      <c r="EF30" s="609">
        <v>245</v>
      </c>
      <c r="EG30" s="610">
        <v>8669</v>
      </c>
      <c r="EH30" s="609">
        <v>400</v>
      </c>
      <c r="EI30" s="609"/>
      <c r="EJ30" s="609">
        <v>400</v>
      </c>
      <c r="EK30" s="610">
        <v>12796</v>
      </c>
      <c r="EL30" s="609">
        <v>2</v>
      </c>
      <c r="EM30" s="609">
        <v>12</v>
      </c>
      <c r="EN30" s="609">
        <v>3</v>
      </c>
      <c r="EO30" s="609">
        <v>62</v>
      </c>
      <c r="EP30" s="610">
        <v>1273</v>
      </c>
      <c r="EQ30" s="610">
        <v>16413</v>
      </c>
      <c r="ER30" s="609">
        <v>0</v>
      </c>
      <c r="ES30" s="609">
        <v>280</v>
      </c>
      <c r="ET30" s="609">
        <v>0</v>
      </c>
      <c r="EU30" s="610">
        <v>16353</v>
      </c>
      <c r="EV30" s="610">
        <v>16488</v>
      </c>
      <c r="EW30" s="609" t="s">
        <v>653</v>
      </c>
      <c r="EX30" s="609">
        <v>28</v>
      </c>
      <c r="EY30" s="609">
        <v>38</v>
      </c>
      <c r="EZ30" s="610">
        <v>32925</v>
      </c>
      <c r="FA30" s="610">
        <v>140236</v>
      </c>
      <c r="FB30" s="610">
        <v>4453</v>
      </c>
      <c r="FC30" s="609" t="s">
        <v>646</v>
      </c>
      <c r="FD30" s="609" t="s">
        <v>644</v>
      </c>
      <c r="FE30" s="609" t="s">
        <v>645</v>
      </c>
      <c r="FF30" s="609">
        <v>28786</v>
      </c>
      <c r="FG30" s="609">
        <v>3197</v>
      </c>
      <c r="FH30" s="609" t="s">
        <v>644</v>
      </c>
      <c r="FI30" s="609" t="s">
        <v>645</v>
      </c>
      <c r="FJ30" s="609">
        <v>28786</v>
      </c>
      <c r="FK30" s="609">
        <v>3197</v>
      </c>
      <c r="FL30" s="609" t="s">
        <v>647</v>
      </c>
      <c r="FM30" s="609">
        <v>8284525169</v>
      </c>
      <c r="FN30" s="609">
        <v>8284526746</v>
      </c>
      <c r="FO30" s="609" t="s">
        <v>648</v>
      </c>
      <c r="FP30" s="609" t="s">
        <v>651</v>
      </c>
      <c r="FQ30" s="610">
        <v>34328</v>
      </c>
      <c r="FR30" s="609">
        <v>17</v>
      </c>
      <c r="FS30" s="609" t="s">
        <v>654</v>
      </c>
      <c r="FT30" s="610">
        <v>7022</v>
      </c>
      <c r="FU30" s="609">
        <v>208</v>
      </c>
      <c r="FV30" s="609"/>
      <c r="FW30" s="609"/>
      <c r="FX30" s="609"/>
      <c r="FY30" s="609" t="s">
        <v>32</v>
      </c>
      <c r="FZ30" s="609"/>
      <c r="GA30" s="609" t="s">
        <v>64</v>
      </c>
      <c r="GB30" s="609"/>
      <c r="GC30" s="609"/>
      <c r="GD30" s="609"/>
      <c r="GE30" s="609"/>
      <c r="GF30" s="609"/>
      <c r="GG30" s="609"/>
      <c r="GH30" s="609"/>
      <c r="GI30" s="609"/>
      <c r="GJ30" s="609">
        <f>VLOOKUP($A30,'[1]AIR Export'!$A$3:$CB$82,25,FALSE)</f>
        <v>59913</v>
      </c>
      <c r="GK30" s="609">
        <v>3</v>
      </c>
      <c r="GL30" s="609" t="s">
        <v>16</v>
      </c>
      <c r="GM30" s="609"/>
      <c r="GN30" s="609"/>
      <c r="GO30" s="609"/>
      <c r="GP30" s="609"/>
      <c r="GQ30" s="609"/>
      <c r="GR30" s="609"/>
      <c r="GS30" s="609"/>
      <c r="GT30" s="609"/>
      <c r="GU30" s="609"/>
      <c r="GV30" s="609">
        <v>0.68</v>
      </c>
      <c r="GW30" s="609">
        <v>0.28999999999999998</v>
      </c>
      <c r="GX30" s="609">
        <v>13.54</v>
      </c>
      <c r="GY30" s="609">
        <v>17.3</v>
      </c>
      <c r="GZ30" s="609">
        <v>9.51</v>
      </c>
      <c r="HA30" s="509"/>
      <c r="HB30" s="509"/>
      <c r="HC30" s="509"/>
      <c r="HD30" s="509"/>
      <c r="HE30" s="509"/>
      <c r="HF30" s="5"/>
      <c r="HG30" s="5"/>
      <c r="HH30" s="5"/>
      <c r="HI30" s="5"/>
      <c r="HJ30" s="5"/>
      <c r="HK30" s="5"/>
      <c r="HL30" s="5"/>
      <c r="HM30" s="5"/>
      <c r="HN30" s="5"/>
      <c r="HO30" s="5"/>
      <c r="HP30" s="5"/>
      <c r="HQ30" s="5"/>
      <c r="HR30" s="5"/>
      <c r="II30" s="1"/>
      <c r="IJ30" s="1"/>
      <c r="IK30" s="1"/>
      <c r="IL30" s="1"/>
      <c r="IM30" s="1"/>
      <c r="IO30" s="1"/>
      <c r="IQ30" s="5"/>
      <c r="IR30" s="5"/>
      <c r="IS30" s="5"/>
      <c r="IT30" s="5"/>
      <c r="IU30" s="5"/>
      <c r="IV30" s="5"/>
      <c r="JG30" s="2"/>
      <c r="JI30" s="5"/>
      <c r="JL30" s="5"/>
      <c r="JM30" s="5"/>
      <c r="JN30" s="5"/>
      <c r="JU30" s="1"/>
      <c r="JW30" s="1"/>
      <c r="KC30" s="5"/>
      <c r="KG30" s="5"/>
      <c r="KI30" s="4"/>
      <c r="KJ30" s="4"/>
      <c r="KQ30" s="3"/>
      <c r="KR30" s="3"/>
      <c r="KS30" s="3"/>
      <c r="KT30" s="3"/>
      <c r="KU30" s="3"/>
      <c r="KV30" s="3"/>
      <c r="KW30" s="3"/>
      <c r="KX30" s="3"/>
      <c r="KY30" s="3"/>
      <c r="KZ30" s="3"/>
      <c r="LA30" s="3"/>
      <c r="LB30" s="3"/>
      <c r="LC30" s="3"/>
      <c r="LD30" s="3"/>
      <c r="LE30" s="3"/>
      <c r="LF30" s="3"/>
      <c r="LG30" s="3"/>
      <c r="LH30" s="4"/>
      <c r="LJ30" s="1"/>
      <c r="LK30" s="1"/>
      <c r="LL30" s="1"/>
      <c r="LM30" s="3"/>
      <c r="LN30" s="3"/>
      <c r="LO30" s="3"/>
      <c r="LY30" s="3"/>
      <c r="LZ30" s="3"/>
      <c r="MA30" s="3"/>
      <c r="MB30" s="3"/>
      <c r="MC30" s="3"/>
      <c r="MD30" s="3"/>
      <c r="ME30" s="3"/>
      <c r="MF30" s="3"/>
      <c r="MG30" s="3"/>
      <c r="MH30" s="3"/>
      <c r="MI30" s="3"/>
      <c r="MJ30" s="3"/>
      <c r="MR30" s="6"/>
      <c r="MS30" s="6"/>
      <c r="MX30" s="1"/>
      <c r="NB30" s="1"/>
      <c r="NC30" s="1"/>
      <c r="NE30" s="1"/>
      <c r="NG30" s="1"/>
      <c r="NI30" s="1"/>
      <c r="NK30" s="1"/>
      <c r="NL30" s="1"/>
      <c r="NR30" s="3"/>
    </row>
    <row r="31" spans="1:394" x14ac:dyDescent="0.25">
      <c r="A31" s="609" t="s">
        <v>655</v>
      </c>
      <c r="B31" s="609" t="s">
        <v>591</v>
      </c>
      <c r="C31" s="609" t="s">
        <v>658</v>
      </c>
      <c r="D31" s="609">
        <v>2015</v>
      </c>
      <c r="E31" s="609" t="s">
        <v>591</v>
      </c>
      <c r="F31" s="609" t="s">
        <v>656</v>
      </c>
      <c r="G31" s="609" t="s">
        <v>657</v>
      </c>
      <c r="H31" s="609">
        <v>28739</v>
      </c>
      <c r="I31" s="609">
        <v>4300</v>
      </c>
      <c r="J31" s="609" t="s">
        <v>656</v>
      </c>
      <c r="K31" s="609" t="s">
        <v>657</v>
      </c>
      <c r="L31" s="609">
        <v>28739</v>
      </c>
      <c r="M31" s="609">
        <v>4300</v>
      </c>
      <c r="N31" s="609" t="s">
        <v>659</v>
      </c>
      <c r="O31" s="609" t="s">
        <v>660</v>
      </c>
      <c r="P31" s="609" t="s">
        <v>661</v>
      </c>
      <c r="Q31" s="609" t="s">
        <v>662</v>
      </c>
      <c r="R31" s="609" t="s">
        <v>659</v>
      </c>
      <c r="S31" s="609" t="s">
        <v>128</v>
      </c>
      <c r="T31" s="609" t="s">
        <v>660</v>
      </c>
      <c r="U31" s="609" t="s">
        <v>661</v>
      </c>
      <c r="V31" s="609" t="s">
        <v>662</v>
      </c>
      <c r="W31" s="609">
        <v>1</v>
      </c>
      <c r="X31" s="609">
        <v>5</v>
      </c>
      <c r="Y31" s="609">
        <v>0</v>
      </c>
      <c r="Z31" s="609">
        <v>0</v>
      </c>
      <c r="AA31" s="610">
        <v>13556</v>
      </c>
      <c r="AB31" s="609">
        <v>10</v>
      </c>
      <c r="AC31" s="609">
        <v>0</v>
      </c>
      <c r="AD31" s="609">
        <v>10</v>
      </c>
      <c r="AE31" s="609">
        <v>27.36</v>
      </c>
      <c r="AF31" s="609">
        <v>37.36</v>
      </c>
      <c r="AG31" s="611">
        <v>0.26769999999999999</v>
      </c>
      <c r="AH31" s="612">
        <v>94270</v>
      </c>
      <c r="AI31" s="609" t="s">
        <v>664</v>
      </c>
      <c r="AJ31" s="609">
        <v>2015</v>
      </c>
      <c r="AK31" s="612">
        <v>38473</v>
      </c>
      <c r="AL31" s="613">
        <v>12.31</v>
      </c>
      <c r="AM31" s="613">
        <v>14.41</v>
      </c>
      <c r="AN31" s="613">
        <v>19.73</v>
      </c>
      <c r="AO31" s="612">
        <v>0</v>
      </c>
      <c r="AP31" s="612">
        <v>2709894</v>
      </c>
      <c r="AQ31" s="612">
        <f>VLOOKUP($A31,'[1]AIR Export'!$A$2:$CB$82,33,FALSE)</f>
        <v>2709894</v>
      </c>
      <c r="AR31" s="612">
        <v>129894</v>
      </c>
      <c r="AS31" s="612">
        <v>0</v>
      </c>
      <c r="AT31" s="612">
        <v>129894</v>
      </c>
      <c r="AU31" s="612">
        <v>0</v>
      </c>
      <c r="AV31" s="612">
        <v>0</v>
      </c>
      <c r="AW31" s="612">
        <f>VLOOKUP($A31,'[1]AIR Export'!$A$2:$CB$82,35,FALSE)</f>
        <v>0</v>
      </c>
      <c r="AX31" s="612">
        <f>VLOOKUP($A31,'[1]AIR Export'!$A$2:$CB$82,36,FALSE)</f>
        <v>88888</v>
      </c>
      <c r="AY31" s="612">
        <f>VLOOKUP($A31,'[1]AIR Export'!$A$2:$CB$82,37,FALSE)</f>
        <v>2928676</v>
      </c>
      <c r="AZ31" s="612">
        <v>1467370</v>
      </c>
      <c r="BA31" s="612">
        <v>705641</v>
      </c>
      <c r="BB31" s="612">
        <f>VLOOKUP($A31,'[1]AIR Export'!$A$2:$CB$82,40,FALSE)</f>
        <v>2173011</v>
      </c>
      <c r="BC31" s="612">
        <v>341084</v>
      </c>
      <c r="BD31" s="612">
        <v>65000</v>
      </c>
      <c r="BE31" s="612">
        <v>54500</v>
      </c>
      <c r="BF31" s="612">
        <v>460584</v>
      </c>
      <c r="BG31" s="612">
        <v>295081</v>
      </c>
      <c r="BH31" s="612">
        <f>VLOOKUP($A31,'[1]AIR Export'!$A$2:$CB$82,46,FALSE)</f>
        <v>2928676</v>
      </c>
      <c r="BI31" s="612"/>
      <c r="BJ31" s="612"/>
      <c r="BK31" s="612">
        <v>0</v>
      </c>
      <c r="BL31" s="612">
        <v>0</v>
      </c>
      <c r="BM31" s="612">
        <v>0</v>
      </c>
      <c r="BN31" s="612">
        <v>0</v>
      </c>
      <c r="BO31" s="612">
        <v>0</v>
      </c>
      <c r="BP31" s="612">
        <v>0</v>
      </c>
      <c r="BQ31" s="610">
        <v>93279</v>
      </c>
      <c r="BR31" s="610">
        <v>78550</v>
      </c>
      <c r="BS31" s="610">
        <v>171829</v>
      </c>
      <c r="BT31" s="610">
        <v>54994</v>
      </c>
      <c r="BU31" s="610">
        <v>22909</v>
      </c>
      <c r="BV31" s="610">
        <v>77903</v>
      </c>
      <c r="BW31" s="610">
        <v>10639</v>
      </c>
      <c r="BX31" s="610">
        <v>4391</v>
      </c>
      <c r="BY31" s="610">
        <v>15030</v>
      </c>
      <c r="BZ31" s="610">
        <v>264762</v>
      </c>
      <c r="CA31" s="610"/>
      <c r="CB31" s="610">
        <v>264762</v>
      </c>
      <c r="CC31" s="609">
        <v>0</v>
      </c>
      <c r="CD31" s="610">
        <v>218563</v>
      </c>
      <c r="CE31" s="609">
        <v>9</v>
      </c>
      <c r="CF31" s="609">
        <v>63</v>
      </c>
      <c r="CG31" s="609">
        <v>72</v>
      </c>
      <c r="CH31" s="610">
        <v>14275</v>
      </c>
      <c r="CI31" s="610">
        <v>15435</v>
      </c>
      <c r="CJ31" s="610">
        <v>18041</v>
      </c>
      <c r="CK31" s="609">
        <v>906</v>
      </c>
      <c r="CL31" s="609">
        <v>677</v>
      </c>
      <c r="CM31" s="609">
        <v>28</v>
      </c>
      <c r="CN31" s="609">
        <v>285</v>
      </c>
      <c r="CO31" s="610">
        <v>255049</v>
      </c>
      <c r="CP31" s="610">
        <v>88868</v>
      </c>
      <c r="CQ31" s="610">
        <v>343917</v>
      </c>
      <c r="CR31" s="610">
        <v>20854</v>
      </c>
      <c r="CS31" s="610">
        <v>2751</v>
      </c>
      <c r="CT31" s="610">
        <v>23605</v>
      </c>
      <c r="CU31" s="610">
        <v>156469</v>
      </c>
      <c r="CV31" s="610">
        <v>37743</v>
      </c>
      <c r="CW31" s="610">
        <v>194212</v>
      </c>
      <c r="CX31" s="610">
        <v>561734</v>
      </c>
      <c r="CY31" s="610">
        <v>4393</v>
      </c>
      <c r="CZ31" s="609"/>
      <c r="DA31" s="610">
        <v>566127</v>
      </c>
      <c r="DB31" s="610">
        <v>60760</v>
      </c>
      <c r="DC31" s="610">
        <v>20847</v>
      </c>
      <c r="DD31" s="610">
        <v>81607</v>
      </c>
      <c r="DE31" s="610">
        <v>222847</v>
      </c>
      <c r="DF31" s="610">
        <v>42749</v>
      </c>
      <c r="DG31" s="610">
        <v>1861</v>
      </c>
      <c r="DH31" s="610">
        <v>65728</v>
      </c>
      <c r="DI31" s="609"/>
      <c r="DJ31" s="609"/>
      <c r="DK31" s="610">
        <v>624020</v>
      </c>
      <c r="DL31" s="610">
        <v>286616</v>
      </c>
      <c r="DM31" s="609"/>
      <c r="DN31" s="609"/>
      <c r="DO31" s="610">
        <v>910636</v>
      </c>
      <c r="DP31" s="609">
        <v>314</v>
      </c>
      <c r="DQ31" s="610">
        <v>52309</v>
      </c>
      <c r="DR31" s="610">
        <v>10268</v>
      </c>
      <c r="DS31" s="610">
        <v>62577</v>
      </c>
      <c r="DT31" s="610">
        <v>566061</v>
      </c>
      <c r="DU31" s="609">
        <v>378</v>
      </c>
      <c r="DV31" s="609">
        <v>1</v>
      </c>
      <c r="DW31" s="609">
        <v>575</v>
      </c>
      <c r="DX31" s="609">
        <v>31</v>
      </c>
      <c r="DY31" s="609">
        <v>71</v>
      </c>
      <c r="DZ31" s="609">
        <v>0</v>
      </c>
      <c r="EA31" s="610">
        <v>1056</v>
      </c>
      <c r="EB31" s="610">
        <v>4519</v>
      </c>
      <c r="EC31" s="609">
        <v>251</v>
      </c>
      <c r="ED31" s="610">
        <v>4770</v>
      </c>
      <c r="EE31" s="610">
        <v>15409</v>
      </c>
      <c r="EF31" s="610">
        <v>2039</v>
      </c>
      <c r="EG31" s="610">
        <v>17448</v>
      </c>
      <c r="EH31" s="609">
        <v>914</v>
      </c>
      <c r="EI31" s="609">
        <v>0</v>
      </c>
      <c r="EJ31" s="609">
        <v>914</v>
      </c>
      <c r="EK31" s="610">
        <v>23132</v>
      </c>
      <c r="EL31" s="609">
        <v>0</v>
      </c>
      <c r="EM31" s="609">
        <v>0</v>
      </c>
      <c r="EN31" s="609">
        <v>45</v>
      </c>
      <c r="EO31" s="609">
        <v>248</v>
      </c>
      <c r="EP31" s="610">
        <v>3766</v>
      </c>
      <c r="EQ31" s="609"/>
      <c r="ER31" s="610">
        <v>107837</v>
      </c>
      <c r="ES31" s="610">
        <v>14324</v>
      </c>
      <c r="ET31" s="610">
        <v>1682</v>
      </c>
      <c r="EU31" s="609">
        <v>588</v>
      </c>
      <c r="EV31" s="609">
        <v>587</v>
      </c>
      <c r="EW31" s="609" t="s">
        <v>663</v>
      </c>
      <c r="EX31" s="609">
        <v>52</v>
      </c>
      <c r="EY31" s="609">
        <v>77</v>
      </c>
      <c r="EZ31" s="610">
        <v>72904</v>
      </c>
      <c r="FA31" s="610">
        <v>200832</v>
      </c>
      <c r="FB31" s="610">
        <v>20770</v>
      </c>
      <c r="FC31" s="609" t="s">
        <v>658</v>
      </c>
      <c r="FD31" s="609" t="s">
        <v>656</v>
      </c>
      <c r="FE31" s="609" t="s">
        <v>657</v>
      </c>
      <c r="FF31" s="609">
        <v>28739</v>
      </c>
      <c r="FG31" s="609">
        <v>4300</v>
      </c>
      <c r="FH31" s="609" t="s">
        <v>656</v>
      </c>
      <c r="FI31" s="609" t="s">
        <v>657</v>
      </c>
      <c r="FJ31" s="609">
        <v>28739</v>
      </c>
      <c r="FK31" s="609">
        <v>4300</v>
      </c>
      <c r="FL31" s="609" t="s">
        <v>591</v>
      </c>
      <c r="FM31" s="609">
        <v>8286974725</v>
      </c>
      <c r="FN31" s="609">
        <v>8286928449</v>
      </c>
      <c r="FO31" s="609" t="s">
        <v>659</v>
      </c>
      <c r="FP31" s="609" t="s">
        <v>662</v>
      </c>
      <c r="FQ31" s="610">
        <v>61790</v>
      </c>
      <c r="FR31" s="609">
        <v>37.36</v>
      </c>
      <c r="FS31" s="609" t="s">
        <v>665</v>
      </c>
      <c r="FT31" s="610">
        <v>13556</v>
      </c>
      <c r="FU31" s="609">
        <v>311</v>
      </c>
      <c r="FV31" s="609"/>
      <c r="FW31" s="609"/>
      <c r="FX31" s="609"/>
      <c r="FY31" s="609" t="s">
        <v>32</v>
      </c>
      <c r="FZ31" s="609"/>
      <c r="GA31" s="609" t="s">
        <v>64</v>
      </c>
      <c r="GB31" s="609"/>
      <c r="GC31" s="609"/>
      <c r="GD31" s="609"/>
      <c r="GE31" s="609"/>
      <c r="GF31" s="609"/>
      <c r="GG31" s="609"/>
      <c r="GH31" s="609"/>
      <c r="GI31" s="609"/>
      <c r="GJ31" s="609">
        <f>VLOOKUP($A31,'[1]AIR Export'!$A$3:$CB$82,25,FALSE)</f>
        <v>110897</v>
      </c>
      <c r="GK31" s="609">
        <v>3</v>
      </c>
      <c r="GL31" s="609" t="s">
        <v>16</v>
      </c>
      <c r="GM31" s="609"/>
      <c r="GN31" s="609"/>
      <c r="GO31" s="609"/>
      <c r="GP31" s="609"/>
      <c r="GQ31" s="609"/>
      <c r="GR31" s="609"/>
      <c r="GS31" s="609"/>
      <c r="GT31" s="609"/>
      <c r="GU31" s="609"/>
      <c r="GV31" s="609">
        <v>0.75</v>
      </c>
      <c r="GW31" s="609">
        <v>0.21</v>
      </c>
      <c r="GX31" s="609">
        <v>21.91</v>
      </c>
      <c r="GY31" s="609">
        <v>28.79</v>
      </c>
      <c r="GZ31" s="609">
        <v>12.59</v>
      </c>
      <c r="HA31" s="509"/>
      <c r="HB31" s="509"/>
      <c r="HC31" s="509"/>
      <c r="HD31" s="509"/>
      <c r="HE31" s="509"/>
      <c r="HF31" s="5"/>
      <c r="HG31" s="5"/>
      <c r="HH31" s="5"/>
      <c r="HI31" s="5"/>
      <c r="HJ31" s="5"/>
      <c r="HK31" s="5"/>
      <c r="HL31" s="5"/>
      <c r="HM31" s="5"/>
      <c r="HN31" s="5"/>
      <c r="HO31" s="5"/>
      <c r="HP31" s="5"/>
      <c r="HQ31" s="5"/>
      <c r="HR31" s="5"/>
      <c r="IF31" s="1"/>
      <c r="IG31" s="1"/>
      <c r="IH31" s="1"/>
      <c r="II31" s="1"/>
      <c r="IJ31" s="1"/>
      <c r="IK31" s="1"/>
      <c r="IL31" s="1"/>
      <c r="IM31" s="1"/>
      <c r="IO31" s="1"/>
      <c r="IQ31" s="5"/>
      <c r="IR31" s="5"/>
      <c r="IS31" s="5"/>
      <c r="IT31" s="5"/>
      <c r="IU31" s="5"/>
      <c r="IV31" s="5"/>
      <c r="JG31" s="2"/>
      <c r="JI31" s="5"/>
      <c r="JL31" s="5"/>
      <c r="JM31" s="5"/>
      <c r="JN31" s="5"/>
      <c r="JU31" s="1"/>
      <c r="JW31" s="1"/>
      <c r="KA31" s="1"/>
      <c r="KC31" s="5"/>
      <c r="KG31" s="5"/>
      <c r="KI31" s="4"/>
      <c r="KJ31" s="4"/>
      <c r="KQ31" s="3"/>
      <c r="KR31" s="3"/>
      <c r="KS31" s="3"/>
      <c r="KT31" s="3"/>
      <c r="KU31" s="3"/>
      <c r="KV31" s="3"/>
      <c r="KW31" s="3"/>
      <c r="KX31" s="3"/>
      <c r="KY31" s="3"/>
      <c r="KZ31" s="3"/>
      <c r="LA31" s="3"/>
      <c r="LB31" s="3"/>
      <c r="LC31" s="3"/>
      <c r="LD31" s="3"/>
      <c r="LE31" s="3"/>
      <c r="LF31" s="3"/>
      <c r="LG31" s="3"/>
      <c r="LH31" s="4"/>
      <c r="LJ31" s="1"/>
      <c r="LK31" s="1"/>
      <c r="LL31" s="1"/>
      <c r="LM31" s="3"/>
      <c r="LN31" s="3"/>
      <c r="LO31" s="3"/>
      <c r="LY31" s="3"/>
      <c r="LZ31" s="3"/>
      <c r="MA31" s="3"/>
      <c r="MB31" s="3"/>
      <c r="MC31" s="3"/>
      <c r="MD31" s="3"/>
      <c r="ME31" s="3"/>
      <c r="MF31" s="3"/>
      <c r="MG31" s="3"/>
      <c r="MH31" s="3"/>
      <c r="MI31" s="3"/>
      <c r="MJ31" s="3"/>
      <c r="MR31" s="6"/>
      <c r="MS31" s="6"/>
      <c r="MX31" s="1"/>
      <c r="NB31" s="1"/>
      <c r="NC31" s="1"/>
      <c r="ND31" s="1"/>
      <c r="NE31" s="1"/>
      <c r="NG31" s="1"/>
      <c r="NH31" s="1"/>
      <c r="NI31" s="1"/>
      <c r="NK31" s="1"/>
      <c r="NR31" s="3"/>
    </row>
    <row r="32" spans="1:394" x14ac:dyDescent="0.25">
      <c r="A32" s="609" t="s">
        <v>697</v>
      </c>
      <c r="B32" s="609" t="s">
        <v>702</v>
      </c>
      <c r="C32" s="609" t="s">
        <v>701</v>
      </c>
      <c r="D32" s="609">
        <v>2015</v>
      </c>
      <c r="E32" s="609" t="s">
        <v>702</v>
      </c>
      <c r="F32" s="609" t="s">
        <v>698</v>
      </c>
      <c r="G32" s="609" t="s">
        <v>699</v>
      </c>
      <c r="H32" s="609">
        <v>28677</v>
      </c>
      <c r="I32" s="609">
        <v>1810</v>
      </c>
      <c r="J32" s="609" t="s">
        <v>700</v>
      </c>
      <c r="K32" s="609" t="s">
        <v>699</v>
      </c>
      <c r="L32" s="609">
        <v>28677</v>
      </c>
      <c r="M32" s="609">
        <v>1810</v>
      </c>
      <c r="N32" s="609" t="s">
        <v>703</v>
      </c>
      <c r="O32" s="609" t="s">
        <v>704</v>
      </c>
      <c r="P32" s="609" t="s">
        <v>705</v>
      </c>
      <c r="Q32" s="609" t="s">
        <v>706</v>
      </c>
      <c r="R32" s="609" t="s">
        <v>703</v>
      </c>
      <c r="S32" s="609" t="s">
        <v>128</v>
      </c>
      <c r="T32" s="609" t="s">
        <v>704</v>
      </c>
      <c r="U32" s="609" t="s">
        <v>705</v>
      </c>
      <c r="V32" s="609" t="s">
        <v>706</v>
      </c>
      <c r="W32" s="609">
        <v>1</v>
      </c>
      <c r="X32" s="609">
        <v>2</v>
      </c>
      <c r="Y32" s="609">
        <v>0</v>
      </c>
      <c r="Z32" s="609">
        <v>0</v>
      </c>
      <c r="AA32" s="610">
        <v>9048</v>
      </c>
      <c r="AB32" s="609">
        <v>6</v>
      </c>
      <c r="AC32" s="609">
        <v>1</v>
      </c>
      <c r="AD32" s="609">
        <v>7</v>
      </c>
      <c r="AE32" s="609">
        <v>21.9</v>
      </c>
      <c r="AF32" s="609">
        <v>28.9</v>
      </c>
      <c r="AG32" s="611">
        <v>0.20760000000000001</v>
      </c>
      <c r="AH32" s="612">
        <v>96709</v>
      </c>
      <c r="AI32" s="609" t="s">
        <v>708</v>
      </c>
      <c r="AJ32" s="609">
        <v>1996</v>
      </c>
      <c r="AK32" s="612">
        <v>38020</v>
      </c>
      <c r="AL32" s="613">
        <v>11.66</v>
      </c>
      <c r="AM32" s="613">
        <v>13.34</v>
      </c>
      <c r="AN32" s="613">
        <v>15.27</v>
      </c>
      <c r="AO32" s="612">
        <v>0</v>
      </c>
      <c r="AP32" s="612">
        <v>2012024</v>
      </c>
      <c r="AQ32" s="612">
        <f>VLOOKUP($A32,'[1]AIR Export'!$A$2:$CB$82,33,FALSE)</f>
        <v>2012024</v>
      </c>
      <c r="AR32" s="612">
        <v>142909</v>
      </c>
      <c r="AS32" s="612">
        <v>0</v>
      </c>
      <c r="AT32" s="612">
        <v>142909</v>
      </c>
      <c r="AU32" s="612">
        <v>2400</v>
      </c>
      <c r="AV32" s="612">
        <v>0</v>
      </c>
      <c r="AW32" s="612">
        <f>VLOOKUP($A32,'[1]AIR Export'!$A$2:$CB$82,35,FALSE)</f>
        <v>2400</v>
      </c>
      <c r="AX32" s="612">
        <f>VLOOKUP($A32,'[1]AIR Export'!$A$2:$CB$82,36,FALSE)</f>
        <v>0</v>
      </c>
      <c r="AY32" s="612">
        <f>VLOOKUP($A32,'[1]AIR Export'!$A$2:$CB$82,37,FALSE)</f>
        <v>2157333</v>
      </c>
      <c r="AZ32" s="612">
        <v>1119790</v>
      </c>
      <c r="BA32" s="612">
        <v>446419</v>
      </c>
      <c r="BB32" s="612">
        <f>VLOOKUP($A32,'[1]AIR Export'!$A$2:$CB$82,40,FALSE)</f>
        <v>1566209</v>
      </c>
      <c r="BC32" s="612">
        <v>260136</v>
      </c>
      <c r="BD32" s="612">
        <v>73414</v>
      </c>
      <c r="BE32" s="612">
        <v>0</v>
      </c>
      <c r="BF32" s="612">
        <v>333550</v>
      </c>
      <c r="BG32" s="612">
        <v>257574</v>
      </c>
      <c r="BH32" s="612">
        <f>VLOOKUP($A32,'[1]AIR Export'!$A$2:$CB$82,46,FALSE)</f>
        <v>2157333</v>
      </c>
      <c r="BI32" s="612"/>
      <c r="BJ32" s="612"/>
      <c r="BK32" s="612">
        <v>0</v>
      </c>
      <c r="BL32" s="612">
        <v>0</v>
      </c>
      <c r="BM32" s="612">
        <v>0</v>
      </c>
      <c r="BN32" s="612">
        <v>0</v>
      </c>
      <c r="BO32" s="612">
        <v>0</v>
      </c>
      <c r="BP32" s="612">
        <v>0</v>
      </c>
      <c r="BQ32" s="610">
        <v>62606</v>
      </c>
      <c r="BR32" s="610">
        <v>62709</v>
      </c>
      <c r="BS32" s="610">
        <v>125315</v>
      </c>
      <c r="BT32" s="610">
        <v>40081</v>
      </c>
      <c r="BU32" s="610">
        <v>22550</v>
      </c>
      <c r="BV32" s="610">
        <v>62631</v>
      </c>
      <c r="BW32" s="610">
        <v>7651</v>
      </c>
      <c r="BX32" s="610">
        <v>2839</v>
      </c>
      <c r="BY32" s="610">
        <v>10490</v>
      </c>
      <c r="BZ32" s="610">
        <v>198436</v>
      </c>
      <c r="CA32" s="610"/>
      <c r="CB32" s="610">
        <v>198436</v>
      </c>
      <c r="CC32" s="609">
        <v>0</v>
      </c>
      <c r="CD32" s="610">
        <v>201168</v>
      </c>
      <c r="CE32" s="609">
        <v>11</v>
      </c>
      <c r="CF32" s="609">
        <v>63</v>
      </c>
      <c r="CG32" s="609">
        <v>74</v>
      </c>
      <c r="CH32" s="610">
        <v>7100</v>
      </c>
      <c r="CI32" s="610">
        <v>3477</v>
      </c>
      <c r="CJ32" s="609">
        <v>0</v>
      </c>
      <c r="CK32" s="609">
        <v>785</v>
      </c>
      <c r="CL32" s="609">
        <v>4</v>
      </c>
      <c r="CM32" s="609">
        <v>15</v>
      </c>
      <c r="CN32" s="609">
        <v>91</v>
      </c>
      <c r="CO32" s="610">
        <v>145621</v>
      </c>
      <c r="CP32" s="610">
        <v>58487</v>
      </c>
      <c r="CQ32" s="610">
        <v>204108</v>
      </c>
      <c r="CR32" s="610">
        <v>19884</v>
      </c>
      <c r="CS32" s="610">
        <v>1844</v>
      </c>
      <c r="CT32" s="610">
        <v>21728</v>
      </c>
      <c r="CU32" s="610">
        <v>104077</v>
      </c>
      <c r="CV32" s="610">
        <v>46309</v>
      </c>
      <c r="CW32" s="610">
        <v>150386</v>
      </c>
      <c r="CX32" s="610">
        <v>376222</v>
      </c>
      <c r="CY32" s="609">
        <v>0</v>
      </c>
      <c r="CZ32" s="609"/>
      <c r="DA32" s="610">
        <v>376222</v>
      </c>
      <c r="DB32" s="610">
        <v>20144</v>
      </c>
      <c r="DC32" s="610">
        <v>3018</v>
      </c>
      <c r="DD32" s="610">
        <v>23162</v>
      </c>
      <c r="DE32" s="610">
        <v>97</v>
      </c>
      <c r="DF32" s="610">
        <v>22109</v>
      </c>
      <c r="DG32" s="609">
        <v>0</v>
      </c>
      <c r="DH32" s="610">
        <v>25224</v>
      </c>
      <c r="DI32" s="609"/>
      <c r="DJ32" s="609"/>
      <c r="DK32" s="610">
        <v>358749</v>
      </c>
      <c r="DL32" s="610">
        <v>62670</v>
      </c>
      <c r="DM32" s="609">
        <v>0</v>
      </c>
      <c r="DN32" s="609">
        <v>0</v>
      </c>
      <c r="DO32" s="610">
        <v>421419</v>
      </c>
      <c r="DP32" s="609"/>
      <c r="DQ32" s="610">
        <v>20253</v>
      </c>
      <c r="DR32" s="610">
        <v>6021</v>
      </c>
      <c r="DS32" s="610">
        <v>26274</v>
      </c>
      <c r="DT32" s="610">
        <v>270496</v>
      </c>
      <c r="DU32" s="609">
        <v>272</v>
      </c>
      <c r="DV32" s="609">
        <v>0</v>
      </c>
      <c r="DW32" s="609">
        <v>390</v>
      </c>
      <c r="DX32" s="609">
        <v>0</v>
      </c>
      <c r="DY32" s="609">
        <v>175</v>
      </c>
      <c r="DZ32" s="609">
        <v>0</v>
      </c>
      <c r="EA32" s="609">
        <v>837</v>
      </c>
      <c r="EB32" s="610">
        <v>3720</v>
      </c>
      <c r="EC32" s="609">
        <v>0</v>
      </c>
      <c r="ED32" s="610">
        <v>3720</v>
      </c>
      <c r="EE32" s="610">
        <v>12083</v>
      </c>
      <c r="EF32" s="609">
        <v>0</v>
      </c>
      <c r="EG32" s="610">
        <v>12083</v>
      </c>
      <c r="EH32" s="610">
        <v>1026</v>
      </c>
      <c r="EI32" s="609">
        <v>0</v>
      </c>
      <c r="EJ32" s="610">
        <v>1026</v>
      </c>
      <c r="EK32" s="610">
        <v>16829</v>
      </c>
      <c r="EL32" s="609">
        <v>1</v>
      </c>
      <c r="EM32" s="609">
        <v>5</v>
      </c>
      <c r="EN32" s="609">
        <v>7</v>
      </c>
      <c r="EO32" s="609">
        <v>211</v>
      </c>
      <c r="EP32" s="610">
        <v>1033</v>
      </c>
      <c r="EQ32" s="610">
        <v>9208</v>
      </c>
      <c r="ER32" s="610">
        <v>59406</v>
      </c>
      <c r="ES32" s="610">
        <v>35119</v>
      </c>
      <c r="ET32" s="610">
        <v>4944</v>
      </c>
      <c r="EU32" s="609">
        <v>99</v>
      </c>
      <c r="EV32" s="609">
        <v>71</v>
      </c>
      <c r="EW32" s="609" t="s">
        <v>707</v>
      </c>
      <c r="EX32" s="609">
        <v>30</v>
      </c>
      <c r="EY32" s="609">
        <v>64</v>
      </c>
      <c r="EZ32" s="610">
        <v>75900</v>
      </c>
      <c r="FA32" s="609"/>
      <c r="FB32" s="610">
        <v>44070</v>
      </c>
      <c r="FC32" s="609" t="s">
        <v>701</v>
      </c>
      <c r="FD32" s="609" t="s">
        <v>698</v>
      </c>
      <c r="FE32" s="609" t="s">
        <v>699</v>
      </c>
      <c r="FF32" s="609">
        <v>28687</v>
      </c>
      <c r="FG32" s="609">
        <v>1810</v>
      </c>
      <c r="FH32" s="609" t="s">
        <v>700</v>
      </c>
      <c r="FI32" s="609" t="s">
        <v>699</v>
      </c>
      <c r="FJ32" s="609">
        <v>28687</v>
      </c>
      <c r="FK32" s="609">
        <v>1810</v>
      </c>
      <c r="FL32" s="609" t="s">
        <v>702</v>
      </c>
      <c r="FM32" s="609">
        <v>7048783090</v>
      </c>
      <c r="FN32" s="609"/>
      <c r="FO32" s="609" t="s">
        <v>709</v>
      </c>
      <c r="FP32" s="609" t="s">
        <v>710</v>
      </c>
      <c r="FQ32" s="610">
        <v>64000</v>
      </c>
      <c r="FR32" s="609">
        <v>29.96</v>
      </c>
      <c r="FS32" s="609" t="s">
        <v>711</v>
      </c>
      <c r="FT32" s="610">
        <v>9048</v>
      </c>
      <c r="FU32" s="609">
        <v>156</v>
      </c>
      <c r="FV32" s="609"/>
      <c r="FW32" s="609"/>
      <c r="FX32" s="609"/>
      <c r="FY32" s="609" t="s">
        <v>32</v>
      </c>
      <c r="FZ32" s="609"/>
      <c r="GA32" s="609" t="s">
        <v>12</v>
      </c>
      <c r="GB32" s="609"/>
      <c r="GC32" s="609"/>
      <c r="GD32" s="609"/>
      <c r="GE32" s="609"/>
      <c r="GF32" s="609"/>
      <c r="GG32" s="609"/>
      <c r="GH32" s="609"/>
      <c r="GI32" s="609"/>
      <c r="GJ32" s="609">
        <f>VLOOKUP($A32,'[1]AIR Export'!$A$3:$CB$82,25,FALSE)</f>
        <v>130766</v>
      </c>
      <c r="GK32" s="609">
        <v>3</v>
      </c>
      <c r="GL32" s="609" t="s">
        <v>16</v>
      </c>
      <c r="GM32" s="609"/>
      <c r="GN32" s="609"/>
      <c r="GO32" s="609"/>
      <c r="GP32" s="609"/>
      <c r="GQ32" s="609"/>
      <c r="GR32" s="609"/>
      <c r="GS32" s="609"/>
      <c r="GT32" s="609"/>
      <c r="GU32" s="609"/>
      <c r="GV32" s="609">
        <v>0.72</v>
      </c>
      <c r="GW32" s="609">
        <v>0.22</v>
      </c>
      <c r="GX32" s="609">
        <v>20.11</v>
      </c>
      <c r="GY32" s="609">
        <v>30.98</v>
      </c>
      <c r="GZ32" s="609">
        <v>13.68</v>
      </c>
      <c r="HA32" s="509"/>
      <c r="HB32" s="509"/>
      <c r="HC32" s="509"/>
      <c r="HD32" s="509"/>
      <c r="HE32" s="509"/>
      <c r="HF32" s="5"/>
      <c r="HG32" s="5"/>
      <c r="HH32" s="5"/>
      <c r="HI32" s="5"/>
      <c r="HJ32" s="5"/>
      <c r="HK32" s="5"/>
      <c r="HL32" s="5"/>
      <c r="HM32" s="5"/>
      <c r="HN32" s="5"/>
      <c r="HO32" s="5"/>
      <c r="HP32" s="5"/>
      <c r="HQ32" s="5"/>
      <c r="HR32" s="5"/>
      <c r="IG32" s="1"/>
      <c r="IH32" s="1"/>
      <c r="II32" s="1"/>
      <c r="IJ32" s="1"/>
      <c r="IK32" s="1"/>
      <c r="IL32" s="1"/>
      <c r="IM32" s="1"/>
      <c r="IO32" s="1"/>
      <c r="IQ32" s="5"/>
      <c r="IR32" s="5"/>
      <c r="IS32" s="5"/>
      <c r="IT32" s="5"/>
      <c r="IU32" s="5"/>
      <c r="IV32" s="5"/>
      <c r="JG32" s="2"/>
      <c r="JI32" s="5"/>
      <c r="JJ32" s="1"/>
      <c r="JL32" s="5"/>
      <c r="JM32" s="5"/>
      <c r="JN32" s="5"/>
      <c r="JU32" s="1"/>
      <c r="JW32" s="1"/>
      <c r="KC32" s="5"/>
      <c r="KG32" s="5"/>
      <c r="KI32" s="4"/>
      <c r="KJ32" s="4"/>
      <c r="KQ32" s="3"/>
      <c r="KR32" s="3"/>
      <c r="KS32" s="3"/>
      <c r="KT32" s="3"/>
      <c r="KU32" s="3"/>
      <c r="KV32" s="3"/>
      <c r="KW32" s="3"/>
      <c r="KX32" s="3"/>
      <c r="KY32" s="3"/>
      <c r="KZ32" s="3"/>
      <c r="LA32" s="3"/>
      <c r="LB32" s="3"/>
      <c r="LC32" s="3"/>
      <c r="LD32" s="3"/>
      <c r="LE32" s="3"/>
      <c r="LF32" s="3"/>
      <c r="LG32" s="3"/>
      <c r="LH32" s="4"/>
      <c r="LJ32" s="1"/>
      <c r="LK32" s="1"/>
      <c r="LL32" s="1"/>
      <c r="LM32" s="3"/>
      <c r="LN32" s="3"/>
      <c r="LO32" s="3"/>
      <c r="LY32" s="3"/>
      <c r="LZ32" s="3"/>
      <c r="MA32" s="3"/>
      <c r="MB32" s="3"/>
      <c r="MC32" s="3"/>
      <c r="MD32" s="3"/>
      <c r="ME32" s="3"/>
      <c r="MF32" s="3"/>
      <c r="MG32" s="3"/>
      <c r="MH32" s="3"/>
      <c r="MI32" s="3"/>
      <c r="MJ32" s="3"/>
      <c r="MR32" s="6"/>
      <c r="MS32" s="6"/>
      <c r="MX32" s="1"/>
      <c r="NB32" s="1"/>
      <c r="NC32" s="1"/>
      <c r="NE32" s="1"/>
      <c r="NG32" s="1"/>
      <c r="NI32" s="1"/>
      <c r="NK32" s="1"/>
      <c r="NR32" s="3"/>
    </row>
    <row r="33" spans="1:382" x14ac:dyDescent="0.25">
      <c r="A33" s="609" t="s">
        <v>951</v>
      </c>
      <c r="B33" s="609" t="s">
        <v>955</v>
      </c>
      <c r="C33" s="609" t="s">
        <v>954</v>
      </c>
      <c r="D33" s="609">
        <v>2015</v>
      </c>
      <c r="E33" s="609" t="s">
        <v>955</v>
      </c>
      <c r="F33" s="609" t="s">
        <v>952</v>
      </c>
      <c r="G33" s="609" t="s">
        <v>953</v>
      </c>
      <c r="H33" s="609">
        <v>27577</v>
      </c>
      <c r="I33" s="609">
        <v>3919</v>
      </c>
      <c r="J33" s="609" t="s">
        <v>952</v>
      </c>
      <c r="K33" s="609" t="s">
        <v>953</v>
      </c>
      <c r="L33" s="609">
        <v>27577</v>
      </c>
      <c r="M33" s="609">
        <v>3919</v>
      </c>
      <c r="N33" s="609" t="s">
        <v>956</v>
      </c>
      <c r="O33" s="609" t="s">
        <v>957</v>
      </c>
      <c r="P33" s="609" t="s">
        <v>958</v>
      </c>
      <c r="Q33" s="609" t="s">
        <v>959</v>
      </c>
      <c r="R33" s="609" t="s">
        <v>956</v>
      </c>
      <c r="S33" s="609" t="s">
        <v>128</v>
      </c>
      <c r="T33" s="609" t="s">
        <v>957</v>
      </c>
      <c r="U33" s="609" t="s">
        <v>958</v>
      </c>
      <c r="V33" s="609" t="s">
        <v>959</v>
      </c>
      <c r="W33" s="609">
        <v>1</v>
      </c>
      <c r="X33" s="609">
        <v>6</v>
      </c>
      <c r="Y33" s="609">
        <v>0</v>
      </c>
      <c r="Z33" s="609">
        <v>1</v>
      </c>
      <c r="AA33" s="610">
        <v>16110</v>
      </c>
      <c r="AB33" s="609">
        <v>5</v>
      </c>
      <c r="AC33" s="609">
        <v>1</v>
      </c>
      <c r="AD33" s="609">
        <v>6</v>
      </c>
      <c r="AE33" s="609">
        <v>22.18</v>
      </c>
      <c r="AF33" s="609">
        <v>28.18</v>
      </c>
      <c r="AG33" s="611">
        <v>0.1774</v>
      </c>
      <c r="AH33" s="612">
        <v>61039</v>
      </c>
      <c r="AI33" s="609" t="s">
        <v>961</v>
      </c>
      <c r="AJ33" s="609">
        <v>2003</v>
      </c>
      <c r="AK33" s="612">
        <v>36685</v>
      </c>
      <c r="AL33" s="613">
        <v>7.25</v>
      </c>
      <c r="AM33" s="613">
        <v>8.5</v>
      </c>
      <c r="AN33" s="613">
        <v>11</v>
      </c>
      <c r="AO33" s="612">
        <v>1056309</v>
      </c>
      <c r="AP33" s="612">
        <v>441000</v>
      </c>
      <c r="AQ33" s="612">
        <f>VLOOKUP($A33,'[1]AIR Export'!$A$2:$CB$82,33,FALSE)</f>
        <v>1497309</v>
      </c>
      <c r="AR33" s="612">
        <v>190795</v>
      </c>
      <c r="AS33" s="612">
        <v>0</v>
      </c>
      <c r="AT33" s="612">
        <v>190795</v>
      </c>
      <c r="AU33" s="612">
        <v>6182</v>
      </c>
      <c r="AV33" s="612">
        <v>0</v>
      </c>
      <c r="AW33" s="612">
        <f>VLOOKUP($A33,'[1]AIR Export'!$A$2:$CB$82,35,FALSE)</f>
        <v>6182</v>
      </c>
      <c r="AX33" s="612">
        <f>VLOOKUP($A33,'[1]AIR Export'!$A$2:$CB$82,36,FALSE)</f>
        <v>52389</v>
      </c>
      <c r="AY33" s="612">
        <f>VLOOKUP($A33,'[1]AIR Export'!$A$2:$CB$82,37,FALSE)</f>
        <v>1746675</v>
      </c>
      <c r="AZ33" s="612">
        <v>904065</v>
      </c>
      <c r="BA33" s="612">
        <v>343411</v>
      </c>
      <c r="BB33" s="612">
        <f>VLOOKUP($A33,'[1]AIR Export'!$A$2:$CB$82,40,FALSE)</f>
        <v>1247476</v>
      </c>
      <c r="BC33" s="612">
        <v>90040</v>
      </c>
      <c r="BD33" s="612">
        <v>7374</v>
      </c>
      <c r="BE33" s="612">
        <v>14242</v>
      </c>
      <c r="BF33" s="612">
        <v>111656</v>
      </c>
      <c r="BG33" s="612">
        <v>244545</v>
      </c>
      <c r="BH33" s="612">
        <f>VLOOKUP($A33,'[1]AIR Export'!$A$2:$CB$82,46,FALSE)</f>
        <v>1603677</v>
      </c>
      <c r="BI33" s="612"/>
      <c r="BJ33" s="612"/>
      <c r="BK33" s="612">
        <v>0</v>
      </c>
      <c r="BL33" s="612">
        <v>0</v>
      </c>
      <c r="BM33" s="612">
        <v>0</v>
      </c>
      <c r="BN33" s="612">
        <v>0</v>
      </c>
      <c r="BO33" s="612">
        <v>0</v>
      </c>
      <c r="BP33" s="612">
        <v>0</v>
      </c>
      <c r="BQ33" s="610">
        <v>82704</v>
      </c>
      <c r="BR33" s="610">
        <v>60571</v>
      </c>
      <c r="BS33" s="610">
        <v>143275</v>
      </c>
      <c r="BT33" s="610">
        <v>52512</v>
      </c>
      <c r="BU33" s="610">
        <v>27704</v>
      </c>
      <c r="BV33" s="610">
        <v>80216</v>
      </c>
      <c r="BW33" s="610">
        <v>6427</v>
      </c>
      <c r="BX33" s="610">
        <v>4026</v>
      </c>
      <c r="BY33" s="610">
        <v>10453</v>
      </c>
      <c r="BZ33" s="610">
        <v>233944</v>
      </c>
      <c r="CA33" s="610"/>
      <c r="CB33" s="610">
        <v>233944</v>
      </c>
      <c r="CC33" s="609">
        <v>0</v>
      </c>
      <c r="CD33" s="610">
        <v>196370</v>
      </c>
      <c r="CE33" s="609">
        <v>0</v>
      </c>
      <c r="CF33" s="609">
        <v>63</v>
      </c>
      <c r="CG33" s="609">
        <v>63</v>
      </c>
      <c r="CH33" s="610">
        <v>9397</v>
      </c>
      <c r="CI33" s="610">
        <v>2915</v>
      </c>
      <c r="CJ33" s="610">
        <v>8352</v>
      </c>
      <c r="CK33" s="609">
        <v>564</v>
      </c>
      <c r="CL33" s="609">
        <v>0</v>
      </c>
      <c r="CM33" s="609">
        <v>20</v>
      </c>
      <c r="CN33" s="609">
        <v>75</v>
      </c>
      <c r="CO33" s="610">
        <v>110864</v>
      </c>
      <c r="CP33" s="610">
        <v>32433</v>
      </c>
      <c r="CQ33" s="610">
        <v>143297</v>
      </c>
      <c r="CR33" s="610">
        <v>14822</v>
      </c>
      <c r="CS33" s="610">
        <v>7573</v>
      </c>
      <c r="CT33" s="610">
        <v>22395</v>
      </c>
      <c r="CU33" s="610">
        <v>132228</v>
      </c>
      <c r="CV33" s="610">
        <v>34630</v>
      </c>
      <c r="CW33" s="610">
        <v>166858</v>
      </c>
      <c r="CX33" s="610">
        <v>332550</v>
      </c>
      <c r="CY33" s="609">
        <v>0</v>
      </c>
      <c r="CZ33" s="609"/>
      <c r="DA33" s="610">
        <v>332550</v>
      </c>
      <c r="DB33" s="610">
        <v>19165</v>
      </c>
      <c r="DC33" s="609">
        <v>405</v>
      </c>
      <c r="DD33" s="610">
        <v>19570</v>
      </c>
      <c r="DE33" s="610">
        <v>17901</v>
      </c>
      <c r="DF33" s="610">
        <v>9701</v>
      </c>
      <c r="DG33" s="609"/>
      <c r="DH33" s="610">
        <v>10154</v>
      </c>
      <c r="DI33" s="609"/>
      <c r="DJ33" s="609"/>
      <c r="DK33" s="610">
        <v>155138</v>
      </c>
      <c r="DL33" s="610">
        <v>237240</v>
      </c>
      <c r="DM33" s="609">
        <v>0</v>
      </c>
      <c r="DN33" s="610">
        <v>15932</v>
      </c>
      <c r="DO33" s="610">
        <v>408310</v>
      </c>
      <c r="DP33" s="609"/>
      <c r="DQ33" s="610">
        <v>38528</v>
      </c>
      <c r="DR33" s="610">
        <v>6727</v>
      </c>
      <c r="DS33" s="610">
        <v>45255</v>
      </c>
      <c r="DT33" s="610">
        <v>290084</v>
      </c>
      <c r="DU33" s="609">
        <v>137</v>
      </c>
      <c r="DV33" s="609">
        <v>24</v>
      </c>
      <c r="DW33" s="609">
        <v>614</v>
      </c>
      <c r="DX33" s="609">
        <v>99</v>
      </c>
      <c r="DY33" s="609">
        <v>55</v>
      </c>
      <c r="DZ33" s="609">
        <v>5</v>
      </c>
      <c r="EA33" s="609">
        <v>934</v>
      </c>
      <c r="EB33" s="610">
        <v>1763</v>
      </c>
      <c r="EC33" s="609">
        <v>462</v>
      </c>
      <c r="ED33" s="610">
        <v>2225</v>
      </c>
      <c r="EE33" s="610">
        <v>15273</v>
      </c>
      <c r="EF33" s="610">
        <v>2172</v>
      </c>
      <c r="EG33" s="610">
        <v>17445</v>
      </c>
      <c r="EH33" s="609">
        <v>944</v>
      </c>
      <c r="EI33" s="609">
        <v>400</v>
      </c>
      <c r="EJ33" s="610">
        <v>1344</v>
      </c>
      <c r="EK33" s="610">
        <v>21014</v>
      </c>
      <c r="EL33" s="609">
        <v>0</v>
      </c>
      <c r="EM33" s="609">
        <v>0</v>
      </c>
      <c r="EN33" s="609">
        <v>115</v>
      </c>
      <c r="EO33" s="609">
        <v>269</v>
      </c>
      <c r="EP33" s="609">
        <v>372</v>
      </c>
      <c r="EQ33" s="610">
        <v>5426</v>
      </c>
      <c r="ER33" s="610">
        <v>133625</v>
      </c>
      <c r="ES33" s="610">
        <v>22009</v>
      </c>
      <c r="ET33" s="610">
        <v>4567</v>
      </c>
      <c r="EU33" s="609">
        <v>0</v>
      </c>
      <c r="EV33" s="609">
        <v>221</v>
      </c>
      <c r="EW33" s="609" t="s">
        <v>960</v>
      </c>
      <c r="EX33" s="609">
        <v>34</v>
      </c>
      <c r="EY33" s="609">
        <v>58</v>
      </c>
      <c r="EZ33" s="610">
        <v>81616</v>
      </c>
      <c r="FA33" s="610">
        <v>49453</v>
      </c>
      <c r="FB33" s="610">
        <v>29348</v>
      </c>
      <c r="FC33" s="609" t="s">
        <v>962</v>
      </c>
      <c r="FD33" s="609" t="s">
        <v>952</v>
      </c>
      <c r="FE33" s="609" t="s">
        <v>953</v>
      </c>
      <c r="FF33" s="609">
        <v>27577</v>
      </c>
      <c r="FG33" s="609">
        <v>3919</v>
      </c>
      <c r="FH33" s="609" t="s">
        <v>952</v>
      </c>
      <c r="FI33" s="609" t="s">
        <v>953</v>
      </c>
      <c r="FJ33" s="609">
        <v>27577</v>
      </c>
      <c r="FK33" s="609">
        <v>3919</v>
      </c>
      <c r="FL33" s="609" t="s">
        <v>955</v>
      </c>
      <c r="FM33" s="609">
        <v>9199348146</v>
      </c>
      <c r="FN33" s="609">
        <v>9199348084</v>
      </c>
      <c r="FO33" s="609" t="s">
        <v>956</v>
      </c>
      <c r="FP33" s="609" t="s">
        <v>959</v>
      </c>
      <c r="FQ33" s="610">
        <v>62827</v>
      </c>
      <c r="FR33" s="609">
        <v>20.93</v>
      </c>
      <c r="FS33" s="609" t="s">
        <v>963</v>
      </c>
      <c r="FT33" s="610">
        <v>16110</v>
      </c>
      <c r="FU33" s="609">
        <v>413</v>
      </c>
      <c r="FV33" s="609"/>
      <c r="FW33" s="609"/>
      <c r="FX33" s="609"/>
      <c r="FY33" s="609" t="s">
        <v>32</v>
      </c>
      <c r="FZ33" s="609"/>
      <c r="GA33" s="609" t="s">
        <v>64</v>
      </c>
      <c r="GB33" s="609"/>
      <c r="GC33" s="609"/>
      <c r="GD33" s="609"/>
      <c r="GE33" s="609"/>
      <c r="GF33" s="609"/>
      <c r="GG33" s="609"/>
      <c r="GH33" s="609"/>
      <c r="GI33" s="609"/>
      <c r="GJ33" s="609">
        <f>VLOOKUP($A33,'[1]AIR Export'!$A$3:$CB$82,25,FALSE)</f>
        <v>180048</v>
      </c>
      <c r="GK33" s="609">
        <v>3</v>
      </c>
      <c r="GL33" s="609" t="s">
        <v>16</v>
      </c>
      <c r="GM33" s="609"/>
      <c r="GN33" s="609"/>
      <c r="GO33" s="609"/>
      <c r="GP33" s="609"/>
      <c r="GQ33" s="609"/>
      <c r="GR33" s="609"/>
      <c r="GS33" s="609"/>
      <c r="GT33" s="609"/>
      <c r="GU33" s="609"/>
      <c r="GV33" s="609">
        <v>0.83</v>
      </c>
      <c r="GW33" s="609">
        <v>0.11</v>
      </c>
      <c r="GX33" s="609">
        <v>22.5</v>
      </c>
      <c r="GY33" s="609">
        <v>24.47</v>
      </c>
      <c r="GZ33" s="609">
        <v>13.82</v>
      </c>
      <c r="HA33" s="509"/>
      <c r="HB33" s="509"/>
      <c r="HC33" s="509"/>
      <c r="HD33" s="509"/>
      <c r="HE33" s="509"/>
      <c r="HF33" s="5"/>
      <c r="HG33" s="5"/>
      <c r="HH33" s="5"/>
      <c r="HI33" s="5"/>
      <c r="HJ33" s="5"/>
      <c r="HK33" s="5"/>
      <c r="HL33" s="5"/>
      <c r="HM33" s="5"/>
      <c r="HN33" s="5"/>
      <c r="HO33" s="5"/>
      <c r="HP33" s="5"/>
      <c r="HQ33" s="5"/>
      <c r="HR33" s="5"/>
      <c r="IF33" s="1"/>
      <c r="IG33" s="1"/>
      <c r="IH33" s="1"/>
      <c r="II33" s="1"/>
      <c r="IJ33" s="1"/>
      <c r="IK33" s="1"/>
      <c r="IL33" s="1"/>
      <c r="IM33" s="1"/>
      <c r="IO33" s="1"/>
      <c r="IQ33" s="5"/>
      <c r="IR33" s="5"/>
      <c r="IS33" s="5"/>
      <c r="IT33" s="5"/>
      <c r="IU33" s="5"/>
      <c r="IV33" s="5"/>
      <c r="JG33" s="2"/>
      <c r="JI33" s="5"/>
      <c r="JL33" s="5"/>
      <c r="JM33" s="5"/>
      <c r="JN33" s="5"/>
      <c r="JU33" s="1"/>
      <c r="JW33" s="1"/>
      <c r="KA33" s="1"/>
      <c r="KC33" s="5"/>
      <c r="KG33" s="5"/>
      <c r="KI33" s="4"/>
      <c r="KJ33" s="4"/>
      <c r="KQ33" s="3"/>
      <c r="KR33" s="3"/>
      <c r="KS33" s="3"/>
      <c r="KT33" s="3"/>
      <c r="KU33" s="3"/>
      <c r="KV33" s="3"/>
      <c r="KW33" s="3"/>
      <c r="KX33" s="3"/>
      <c r="KY33" s="3"/>
      <c r="KZ33" s="3"/>
      <c r="LA33" s="3"/>
      <c r="LB33" s="3"/>
      <c r="LC33" s="3"/>
      <c r="LD33" s="3"/>
      <c r="LE33" s="3"/>
      <c r="LF33" s="3"/>
      <c r="LG33" s="3"/>
      <c r="LH33" s="4"/>
      <c r="LJ33" s="1"/>
      <c r="LK33" s="1"/>
      <c r="LL33" s="1"/>
      <c r="LM33" s="3"/>
      <c r="LN33" s="3"/>
      <c r="LO33" s="3"/>
      <c r="LY33" s="3"/>
      <c r="LZ33" s="3"/>
      <c r="MA33" s="3"/>
      <c r="MB33" s="3"/>
      <c r="MC33" s="3"/>
      <c r="MD33" s="3"/>
      <c r="ME33" s="3"/>
      <c r="MF33" s="3"/>
      <c r="MG33" s="3"/>
      <c r="MH33" s="3"/>
      <c r="MI33" s="3"/>
      <c r="MJ33" s="3"/>
      <c r="MR33" s="6"/>
      <c r="MS33" s="6"/>
      <c r="MX33" s="1"/>
      <c r="NB33" s="1"/>
      <c r="NC33" s="1"/>
      <c r="NE33" s="1"/>
      <c r="NH33" s="1"/>
      <c r="NI33" s="1"/>
      <c r="NR33" s="3"/>
    </row>
    <row r="34" spans="1:382" x14ac:dyDescent="0.25">
      <c r="A34" s="609" t="s">
        <v>724</v>
      </c>
      <c r="B34" s="609" t="s">
        <v>728</v>
      </c>
      <c r="C34" s="609" t="s">
        <v>727</v>
      </c>
      <c r="D34" s="609">
        <v>2015</v>
      </c>
      <c r="E34" s="609" t="s">
        <v>728</v>
      </c>
      <c r="F34" s="609" t="s">
        <v>725</v>
      </c>
      <c r="G34" s="609" t="s">
        <v>726</v>
      </c>
      <c r="H34" s="609">
        <v>27330</v>
      </c>
      <c r="I34" s="609">
        <v>4399</v>
      </c>
      <c r="J34" s="609" t="s">
        <v>725</v>
      </c>
      <c r="K34" s="609" t="s">
        <v>726</v>
      </c>
      <c r="L34" s="609">
        <v>27330</v>
      </c>
      <c r="M34" s="609">
        <v>4399</v>
      </c>
      <c r="N34" s="609" t="s">
        <v>729</v>
      </c>
      <c r="O34" s="609" t="s">
        <v>730</v>
      </c>
      <c r="P34" s="609" t="s">
        <v>731</v>
      </c>
      <c r="Q34" s="609" t="s">
        <v>732</v>
      </c>
      <c r="R34" s="609" t="s">
        <v>729</v>
      </c>
      <c r="S34" s="609" t="s">
        <v>45</v>
      </c>
      <c r="T34" s="609" t="s">
        <v>730</v>
      </c>
      <c r="U34" s="609" t="s">
        <v>731</v>
      </c>
      <c r="V34" s="609" t="s">
        <v>732</v>
      </c>
      <c r="W34" s="609">
        <v>1</v>
      </c>
      <c r="X34" s="609">
        <v>1</v>
      </c>
      <c r="Y34" s="609">
        <v>0</v>
      </c>
      <c r="Z34" s="609">
        <v>2</v>
      </c>
      <c r="AA34" s="610">
        <v>3484</v>
      </c>
      <c r="AB34" s="609">
        <v>1</v>
      </c>
      <c r="AC34" s="609">
        <v>0</v>
      </c>
      <c r="AD34" s="609">
        <v>1</v>
      </c>
      <c r="AE34" s="609">
        <v>9</v>
      </c>
      <c r="AF34" s="609">
        <v>10</v>
      </c>
      <c r="AG34" s="611">
        <v>0.1</v>
      </c>
      <c r="AH34" s="612">
        <v>66625</v>
      </c>
      <c r="AI34" s="609" t="s">
        <v>734</v>
      </c>
      <c r="AJ34" s="609">
        <v>2015</v>
      </c>
      <c r="AK34" s="612">
        <v>37125</v>
      </c>
      <c r="AL34" s="613">
        <v>10.71</v>
      </c>
      <c r="AM34" s="613">
        <v>10.71</v>
      </c>
      <c r="AN34" s="613">
        <v>10.71</v>
      </c>
      <c r="AO34" s="612">
        <v>0</v>
      </c>
      <c r="AP34" s="612">
        <v>534792</v>
      </c>
      <c r="AQ34" s="612">
        <f>VLOOKUP($A34,'[1]AIR Export'!$A$2:$CB$82,33,FALSE)</f>
        <v>534792</v>
      </c>
      <c r="AR34" s="612">
        <v>106201</v>
      </c>
      <c r="AS34" s="612">
        <v>0</v>
      </c>
      <c r="AT34" s="612">
        <v>106201</v>
      </c>
      <c r="AU34" s="612">
        <v>0</v>
      </c>
      <c r="AV34" s="612">
        <v>0</v>
      </c>
      <c r="AW34" s="612">
        <f>VLOOKUP($A34,'[1]AIR Export'!$A$2:$CB$82,35,FALSE)</f>
        <v>0</v>
      </c>
      <c r="AX34" s="612">
        <f>VLOOKUP($A34,'[1]AIR Export'!$A$2:$CB$82,36,FALSE)</f>
        <v>18372</v>
      </c>
      <c r="AY34" s="612">
        <f>VLOOKUP($A34,'[1]AIR Export'!$A$2:$CB$82,37,FALSE)</f>
        <v>659365</v>
      </c>
      <c r="AZ34" s="612">
        <v>329246</v>
      </c>
      <c r="BA34" s="612">
        <v>112959</v>
      </c>
      <c r="BB34" s="612">
        <f>VLOOKUP($A34,'[1]AIR Export'!$A$2:$CB$82,40,FALSE)</f>
        <v>442205</v>
      </c>
      <c r="BC34" s="612">
        <v>81426</v>
      </c>
      <c r="BD34" s="612">
        <v>6000</v>
      </c>
      <c r="BE34" s="612">
        <v>19730</v>
      </c>
      <c r="BF34" s="612">
        <v>107156</v>
      </c>
      <c r="BG34" s="612">
        <v>66834</v>
      </c>
      <c r="BH34" s="612">
        <f>VLOOKUP($A34,'[1]AIR Export'!$A$2:$CB$82,46,FALSE)</f>
        <v>616195</v>
      </c>
      <c r="BI34" s="612"/>
      <c r="BJ34" s="612"/>
      <c r="BK34" s="612">
        <v>0</v>
      </c>
      <c r="BL34" s="612">
        <v>0</v>
      </c>
      <c r="BM34" s="612">
        <v>0</v>
      </c>
      <c r="BN34" s="612">
        <v>0</v>
      </c>
      <c r="BO34" s="612">
        <v>0</v>
      </c>
      <c r="BP34" s="612">
        <v>0</v>
      </c>
      <c r="BQ34" s="610">
        <v>31261</v>
      </c>
      <c r="BR34" s="610">
        <v>45853</v>
      </c>
      <c r="BS34" s="610">
        <v>77114</v>
      </c>
      <c r="BT34" s="610">
        <v>20793</v>
      </c>
      <c r="BU34" s="610">
        <v>17804</v>
      </c>
      <c r="BV34" s="610">
        <v>38597</v>
      </c>
      <c r="BW34" s="609"/>
      <c r="BX34" s="609"/>
      <c r="BY34" s="609"/>
      <c r="BZ34" s="610">
        <v>115711</v>
      </c>
      <c r="CA34" s="609"/>
      <c r="CB34" s="610">
        <v>115711</v>
      </c>
      <c r="CC34" s="609">
        <v>691</v>
      </c>
      <c r="CD34" s="610">
        <v>210074</v>
      </c>
      <c r="CE34" s="609">
        <v>0</v>
      </c>
      <c r="CF34" s="609">
        <v>63</v>
      </c>
      <c r="CG34" s="609">
        <v>63</v>
      </c>
      <c r="CH34" s="610">
        <v>3141</v>
      </c>
      <c r="CI34" s="610">
        <v>3657</v>
      </c>
      <c r="CJ34" s="610">
        <v>3632</v>
      </c>
      <c r="CK34" s="609">
        <v>743</v>
      </c>
      <c r="CL34" s="609">
        <v>0</v>
      </c>
      <c r="CM34" s="609">
        <v>24</v>
      </c>
      <c r="CN34" s="609">
        <v>137</v>
      </c>
      <c r="CO34" s="610">
        <v>42560</v>
      </c>
      <c r="CP34" s="610">
        <v>11070</v>
      </c>
      <c r="CQ34" s="610">
        <v>53630</v>
      </c>
      <c r="CR34" s="609">
        <v>154</v>
      </c>
      <c r="CS34" s="609">
        <v>3</v>
      </c>
      <c r="CT34" s="609">
        <v>157</v>
      </c>
      <c r="CU34" s="610">
        <v>24848</v>
      </c>
      <c r="CV34" s="610">
        <v>8064</v>
      </c>
      <c r="CW34" s="610">
        <v>32912</v>
      </c>
      <c r="CX34" s="610">
        <v>86699</v>
      </c>
      <c r="CY34" s="610">
        <v>1154</v>
      </c>
      <c r="CZ34" s="609"/>
      <c r="DA34" s="610">
        <v>87853</v>
      </c>
      <c r="DB34" s="610">
        <v>6139</v>
      </c>
      <c r="DC34" s="610">
        <v>1108</v>
      </c>
      <c r="DD34" s="610">
        <v>7247</v>
      </c>
      <c r="DE34" s="610">
        <v>21245</v>
      </c>
      <c r="DF34" s="610">
        <v>11204</v>
      </c>
      <c r="DG34" s="609">
        <v>0</v>
      </c>
      <c r="DH34" s="610">
        <v>12375</v>
      </c>
      <c r="DI34" s="609"/>
      <c r="DJ34" s="609"/>
      <c r="DK34" s="610">
        <v>138746</v>
      </c>
      <c r="DL34" s="610">
        <v>2853</v>
      </c>
      <c r="DM34" s="609"/>
      <c r="DN34" s="610">
        <v>2794</v>
      </c>
      <c r="DO34" s="610">
        <v>144393</v>
      </c>
      <c r="DP34" s="609"/>
      <c r="DQ34" s="610">
        <v>42776</v>
      </c>
      <c r="DR34" s="610">
        <v>13245</v>
      </c>
      <c r="DS34" s="610">
        <v>56021</v>
      </c>
      <c r="DT34" s="610">
        <v>138746</v>
      </c>
      <c r="DU34" s="609">
        <v>2</v>
      </c>
      <c r="DV34" s="609">
        <v>1</v>
      </c>
      <c r="DW34" s="609">
        <v>141</v>
      </c>
      <c r="DX34" s="609">
        <v>25</v>
      </c>
      <c r="DY34" s="609">
        <v>0</v>
      </c>
      <c r="DZ34" s="609">
        <v>0</v>
      </c>
      <c r="EA34" s="609">
        <v>169</v>
      </c>
      <c r="EB34" s="609">
        <v>38</v>
      </c>
      <c r="EC34" s="609">
        <v>32</v>
      </c>
      <c r="ED34" s="609">
        <v>70</v>
      </c>
      <c r="EE34" s="610">
        <v>4314</v>
      </c>
      <c r="EF34" s="610">
        <v>1307</v>
      </c>
      <c r="EG34" s="610">
        <v>5621</v>
      </c>
      <c r="EH34" s="609">
        <v>0</v>
      </c>
      <c r="EI34" s="609">
        <v>0</v>
      </c>
      <c r="EJ34" s="609">
        <v>0</v>
      </c>
      <c r="EK34" s="610">
        <v>5691</v>
      </c>
      <c r="EL34" s="609">
        <v>1</v>
      </c>
      <c r="EM34" s="609">
        <v>35</v>
      </c>
      <c r="EN34" s="609">
        <v>10</v>
      </c>
      <c r="EO34" s="609">
        <v>10</v>
      </c>
      <c r="EP34" s="609">
        <v>211</v>
      </c>
      <c r="EQ34" s="610">
        <v>2088</v>
      </c>
      <c r="ER34" s="610">
        <v>17940</v>
      </c>
      <c r="ES34" s="610">
        <v>7644</v>
      </c>
      <c r="ET34" s="610">
        <v>2808</v>
      </c>
      <c r="EU34" s="610">
        <v>5674</v>
      </c>
      <c r="EV34" s="610">
        <v>5469</v>
      </c>
      <c r="EW34" s="609" t="s">
        <v>733</v>
      </c>
      <c r="EX34" s="609">
        <v>13</v>
      </c>
      <c r="EY34" s="609">
        <v>25</v>
      </c>
      <c r="EZ34" s="610">
        <v>28694</v>
      </c>
      <c r="FA34" s="610">
        <v>18437</v>
      </c>
      <c r="FB34" s="610">
        <v>5113</v>
      </c>
      <c r="FC34" s="609" t="s">
        <v>735</v>
      </c>
      <c r="FD34" s="609" t="s">
        <v>725</v>
      </c>
      <c r="FE34" s="609" t="s">
        <v>726</v>
      </c>
      <c r="FF34" s="609">
        <v>27330</v>
      </c>
      <c r="FG34" s="609">
        <v>4399</v>
      </c>
      <c r="FH34" s="609" t="s">
        <v>725</v>
      </c>
      <c r="FI34" s="609" t="s">
        <v>726</v>
      </c>
      <c r="FJ34" s="609">
        <v>27330</v>
      </c>
      <c r="FK34" s="609">
        <v>4399</v>
      </c>
      <c r="FL34" s="609" t="s">
        <v>728</v>
      </c>
      <c r="FM34" s="609">
        <v>9197184665</v>
      </c>
      <c r="FN34" s="609">
        <v>9197751832</v>
      </c>
      <c r="FO34" s="609" t="s">
        <v>729</v>
      </c>
      <c r="FP34" s="609" t="s">
        <v>732</v>
      </c>
      <c r="FQ34" s="610">
        <v>19578</v>
      </c>
      <c r="FR34" s="609">
        <v>9.1</v>
      </c>
      <c r="FS34" s="609" t="s">
        <v>736</v>
      </c>
      <c r="FT34" s="610">
        <v>3484</v>
      </c>
      <c r="FU34" s="609">
        <v>104</v>
      </c>
      <c r="FV34" s="609"/>
      <c r="FW34" s="609"/>
      <c r="FX34" s="609"/>
      <c r="FY34" s="609" t="s">
        <v>32</v>
      </c>
      <c r="FZ34" s="609"/>
      <c r="GA34" s="609" t="s">
        <v>12</v>
      </c>
      <c r="GB34" s="609"/>
      <c r="GC34" s="609"/>
      <c r="GD34" s="609"/>
      <c r="GE34" s="609"/>
      <c r="GF34" s="609"/>
      <c r="GG34" s="609"/>
      <c r="GH34" s="609"/>
      <c r="GI34" s="609"/>
      <c r="GJ34" s="609">
        <f>VLOOKUP($A34,'[1]AIR Export'!$A$3:$CB$82,25,FALSE)</f>
        <v>59194</v>
      </c>
      <c r="GK34" s="609">
        <v>2</v>
      </c>
      <c r="GL34" s="609" t="s">
        <v>16</v>
      </c>
      <c r="GM34" s="609"/>
      <c r="GN34" s="609"/>
      <c r="GO34" s="609"/>
      <c r="GP34" s="609"/>
      <c r="GQ34" s="609"/>
      <c r="GR34" s="609"/>
      <c r="GS34" s="609"/>
      <c r="GT34" s="609"/>
      <c r="GU34" s="609"/>
      <c r="GV34" s="609">
        <v>0.99</v>
      </c>
      <c r="GW34" s="609">
        <v>0.01</v>
      </c>
      <c r="GX34" s="609">
        <v>33.67</v>
      </c>
      <c r="GY34" s="609">
        <v>33.86</v>
      </c>
      <c r="GZ34" s="609">
        <v>23.33</v>
      </c>
      <c r="HA34" s="509"/>
      <c r="HB34" s="509"/>
      <c r="HC34" s="509"/>
      <c r="HD34" s="509"/>
      <c r="HE34" s="509"/>
      <c r="HF34" s="5"/>
      <c r="HG34" s="5"/>
      <c r="HH34" s="5"/>
      <c r="HI34" s="5"/>
      <c r="HJ34" s="5"/>
      <c r="HK34" s="5"/>
      <c r="HL34" s="5"/>
      <c r="HM34" s="5"/>
      <c r="HN34" s="5"/>
      <c r="HO34" s="5"/>
      <c r="HP34" s="5"/>
      <c r="HQ34" s="5"/>
      <c r="HR34" s="5"/>
      <c r="IF34" s="1"/>
      <c r="IG34" s="1"/>
      <c r="IH34" s="1"/>
      <c r="II34" s="1"/>
      <c r="IJ34" s="1"/>
      <c r="IK34" s="1"/>
      <c r="IL34" s="1"/>
      <c r="IM34" s="1"/>
      <c r="IO34" s="1"/>
      <c r="IQ34" s="5"/>
      <c r="IR34" s="5"/>
      <c r="IS34" s="5"/>
      <c r="IT34" s="5"/>
      <c r="IU34" s="5"/>
      <c r="IV34" s="5"/>
      <c r="JG34" s="2"/>
      <c r="JI34" s="5"/>
      <c r="JL34" s="5"/>
      <c r="JM34" s="5"/>
      <c r="JN34" s="5"/>
      <c r="JU34" s="1"/>
      <c r="JW34" s="1"/>
      <c r="KC34" s="5"/>
      <c r="KG34" s="5"/>
      <c r="KI34" s="4"/>
      <c r="KJ34" s="4"/>
      <c r="KQ34" s="3"/>
      <c r="KR34" s="3"/>
      <c r="KS34" s="3"/>
      <c r="KT34" s="3"/>
      <c r="KU34" s="3"/>
      <c r="KV34" s="3"/>
      <c r="KW34" s="3"/>
      <c r="KX34" s="3"/>
      <c r="KY34" s="3"/>
      <c r="KZ34" s="3"/>
      <c r="LA34" s="3"/>
      <c r="LB34" s="3"/>
      <c r="LC34" s="3"/>
      <c r="LD34" s="3"/>
      <c r="LE34" s="3"/>
      <c r="LF34" s="3"/>
      <c r="LG34" s="3"/>
      <c r="LH34" s="4"/>
      <c r="LJ34" s="1"/>
      <c r="LK34" s="1"/>
      <c r="LL34" s="1"/>
      <c r="LM34" s="3"/>
      <c r="LN34" s="3"/>
      <c r="LO34" s="3"/>
      <c r="LY34" s="3"/>
      <c r="LZ34" s="3"/>
      <c r="MA34" s="3"/>
      <c r="MB34" s="3"/>
      <c r="MC34" s="3"/>
      <c r="MD34" s="3"/>
      <c r="ME34" s="3"/>
      <c r="MF34" s="3"/>
      <c r="MG34" s="3"/>
      <c r="MH34" s="3"/>
      <c r="MI34" s="3"/>
      <c r="MJ34" s="3"/>
      <c r="MR34" s="6"/>
      <c r="MS34" s="6"/>
      <c r="NB34" s="1"/>
      <c r="NC34" s="1"/>
      <c r="NE34" s="1"/>
      <c r="NF34" s="1"/>
      <c r="NI34" s="1"/>
      <c r="NR34" s="3"/>
    </row>
    <row r="35" spans="1:382" x14ac:dyDescent="0.25">
      <c r="A35" s="609" t="s">
        <v>737</v>
      </c>
      <c r="B35" s="609" t="s">
        <v>741</v>
      </c>
      <c r="C35" s="609" t="s">
        <v>740</v>
      </c>
      <c r="D35" s="609">
        <v>2015</v>
      </c>
      <c r="E35" s="609" t="s">
        <v>741</v>
      </c>
      <c r="F35" s="609" t="s">
        <v>738</v>
      </c>
      <c r="G35" s="609" t="s">
        <v>739</v>
      </c>
      <c r="H35" s="609">
        <v>28092</v>
      </c>
      <c r="I35" s="609">
        <v>3416</v>
      </c>
      <c r="J35" s="609" t="s">
        <v>738</v>
      </c>
      <c r="K35" s="609" t="s">
        <v>739</v>
      </c>
      <c r="L35" s="609">
        <v>28092</v>
      </c>
      <c r="M35" s="609">
        <v>3416</v>
      </c>
      <c r="N35" s="609" t="s">
        <v>742</v>
      </c>
      <c r="O35" s="609" t="s">
        <v>743</v>
      </c>
      <c r="P35" s="609" t="s">
        <v>744</v>
      </c>
      <c r="Q35" s="609" t="s">
        <v>745</v>
      </c>
      <c r="R35" s="609" t="s">
        <v>746</v>
      </c>
      <c r="S35" s="609" t="s">
        <v>94</v>
      </c>
      <c r="T35" s="609" t="s">
        <v>743</v>
      </c>
      <c r="U35" s="609" t="s">
        <v>744</v>
      </c>
      <c r="V35" s="609" t="s">
        <v>747</v>
      </c>
      <c r="W35" s="609">
        <v>1</v>
      </c>
      <c r="X35" s="609">
        <v>2</v>
      </c>
      <c r="Y35" s="609">
        <v>0</v>
      </c>
      <c r="Z35" s="609">
        <v>1</v>
      </c>
      <c r="AA35" s="610">
        <v>7529</v>
      </c>
      <c r="AB35" s="609">
        <v>2</v>
      </c>
      <c r="AC35" s="609">
        <v>2</v>
      </c>
      <c r="AD35" s="609">
        <v>4</v>
      </c>
      <c r="AE35" s="609">
        <v>18</v>
      </c>
      <c r="AF35" s="609">
        <v>22</v>
      </c>
      <c r="AG35" s="611">
        <v>9.0899999999999995E-2</v>
      </c>
      <c r="AH35" s="612">
        <v>77521</v>
      </c>
      <c r="AI35" s="609" t="s">
        <v>749</v>
      </c>
      <c r="AJ35" s="609">
        <v>2009</v>
      </c>
      <c r="AK35" s="612">
        <v>31532</v>
      </c>
      <c r="AL35" s="613">
        <v>11.55</v>
      </c>
      <c r="AM35" s="609"/>
      <c r="AN35" s="609"/>
      <c r="AO35" s="612">
        <v>0</v>
      </c>
      <c r="AP35" s="612">
        <v>1111962</v>
      </c>
      <c r="AQ35" s="612">
        <f>VLOOKUP($A35,'[1]AIR Export'!$A$2:$CB$82,33,FALSE)</f>
        <v>1111962</v>
      </c>
      <c r="AR35" s="612">
        <v>112470</v>
      </c>
      <c r="AS35" s="612">
        <v>0</v>
      </c>
      <c r="AT35" s="612">
        <v>112470</v>
      </c>
      <c r="AU35" s="612">
        <v>11163</v>
      </c>
      <c r="AV35" s="612">
        <v>0</v>
      </c>
      <c r="AW35" s="612">
        <f>VLOOKUP($A35,'[1]AIR Export'!$A$2:$CB$82,35,FALSE)</f>
        <v>11163</v>
      </c>
      <c r="AX35" s="612">
        <f>VLOOKUP($A35,'[1]AIR Export'!$A$2:$CB$82,36,FALSE)</f>
        <v>11225</v>
      </c>
      <c r="AY35" s="612">
        <f>VLOOKUP($A35,'[1]AIR Export'!$A$2:$CB$82,37,FALSE)</f>
        <v>1246820</v>
      </c>
      <c r="AZ35" s="612">
        <v>571643</v>
      </c>
      <c r="BA35" s="612">
        <v>211826</v>
      </c>
      <c r="BB35" s="612">
        <f>VLOOKUP($A35,'[1]AIR Export'!$A$2:$CB$82,40,FALSE)</f>
        <v>783469</v>
      </c>
      <c r="BC35" s="612">
        <v>178220</v>
      </c>
      <c r="BD35" s="612">
        <v>43669</v>
      </c>
      <c r="BE35" s="612">
        <v>10025</v>
      </c>
      <c r="BF35" s="612">
        <v>231914</v>
      </c>
      <c r="BG35" s="612">
        <v>225709</v>
      </c>
      <c r="BH35" s="612">
        <f>VLOOKUP($A35,'[1]AIR Export'!$A$2:$CB$82,46,FALSE)</f>
        <v>1241092</v>
      </c>
      <c r="BI35" s="612"/>
      <c r="BJ35" s="612"/>
      <c r="BK35" s="612">
        <v>93420</v>
      </c>
      <c r="BL35" s="612">
        <v>0</v>
      </c>
      <c r="BM35" s="612">
        <v>0</v>
      </c>
      <c r="BN35" s="612">
        <v>0</v>
      </c>
      <c r="BO35" s="612">
        <v>93420</v>
      </c>
      <c r="BP35" s="612">
        <v>93420</v>
      </c>
      <c r="BQ35" s="610">
        <v>50109</v>
      </c>
      <c r="BR35" s="610">
        <v>48847</v>
      </c>
      <c r="BS35" s="610">
        <v>98956</v>
      </c>
      <c r="BT35" s="610">
        <v>29316</v>
      </c>
      <c r="BU35" s="610">
        <v>16099</v>
      </c>
      <c r="BV35" s="610">
        <v>45415</v>
      </c>
      <c r="BW35" s="610">
        <v>5947</v>
      </c>
      <c r="BX35" s="609">
        <v>0</v>
      </c>
      <c r="BY35" s="610">
        <v>5947</v>
      </c>
      <c r="BZ35" s="610">
        <v>150318</v>
      </c>
      <c r="CA35" s="610"/>
      <c r="CB35" s="610">
        <v>150318</v>
      </c>
      <c r="CC35" s="609">
        <v>0</v>
      </c>
      <c r="CD35" s="610">
        <v>219083</v>
      </c>
      <c r="CE35" s="609">
        <v>1</v>
      </c>
      <c r="CF35" s="609">
        <v>63</v>
      </c>
      <c r="CG35" s="609">
        <v>64</v>
      </c>
      <c r="CH35" s="610">
        <v>7476</v>
      </c>
      <c r="CI35" s="610">
        <v>14673</v>
      </c>
      <c r="CJ35" s="610">
        <v>12716</v>
      </c>
      <c r="CK35" s="609">
        <v>906</v>
      </c>
      <c r="CL35" s="609">
        <v>146</v>
      </c>
      <c r="CM35" s="609">
        <v>14</v>
      </c>
      <c r="CN35" s="609">
        <v>168</v>
      </c>
      <c r="CO35" s="610">
        <v>73032</v>
      </c>
      <c r="CP35" s="610">
        <v>20183</v>
      </c>
      <c r="CQ35" s="610">
        <v>93215</v>
      </c>
      <c r="CR35" s="610">
        <v>9086</v>
      </c>
      <c r="CS35" s="609">
        <v>0</v>
      </c>
      <c r="CT35" s="610">
        <v>9086</v>
      </c>
      <c r="CU35" s="610">
        <v>59673</v>
      </c>
      <c r="CV35" s="610">
        <v>17824</v>
      </c>
      <c r="CW35" s="610">
        <v>77497</v>
      </c>
      <c r="CX35" s="610">
        <v>179798</v>
      </c>
      <c r="CY35" s="609">
        <v>0</v>
      </c>
      <c r="CZ35" s="609"/>
      <c r="DA35" s="610">
        <v>179798</v>
      </c>
      <c r="DB35" s="610">
        <v>11116</v>
      </c>
      <c r="DC35" s="610">
        <v>4075</v>
      </c>
      <c r="DD35" s="610">
        <v>15191</v>
      </c>
      <c r="DE35" s="610">
        <v>39356</v>
      </c>
      <c r="DF35" s="610">
        <v>9962</v>
      </c>
      <c r="DG35" s="609">
        <v>996</v>
      </c>
      <c r="DH35" s="610">
        <v>15096</v>
      </c>
      <c r="DI35" s="609"/>
      <c r="DJ35" s="609"/>
      <c r="DK35" s="610">
        <v>141490</v>
      </c>
      <c r="DL35" s="610">
        <v>83588</v>
      </c>
      <c r="DM35" s="609">
        <v>1</v>
      </c>
      <c r="DN35" s="610">
        <v>20596</v>
      </c>
      <c r="DO35" s="610">
        <v>245675</v>
      </c>
      <c r="DP35" s="609"/>
      <c r="DQ35" s="610">
        <v>29402</v>
      </c>
      <c r="DR35" s="610">
        <v>10678</v>
      </c>
      <c r="DS35" s="610">
        <v>40080</v>
      </c>
      <c r="DT35" s="610">
        <v>218987</v>
      </c>
      <c r="DU35" s="609">
        <v>84</v>
      </c>
      <c r="DV35" s="609">
        <v>1</v>
      </c>
      <c r="DW35" s="609">
        <v>264</v>
      </c>
      <c r="DX35" s="609">
        <v>8</v>
      </c>
      <c r="DY35" s="609">
        <v>128</v>
      </c>
      <c r="DZ35" s="609">
        <v>2</v>
      </c>
      <c r="EA35" s="609">
        <v>487</v>
      </c>
      <c r="EB35" s="609">
        <v>463</v>
      </c>
      <c r="EC35" s="609">
        <v>55</v>
      </c>
      <c r="ED35" s="609">
        <v>518</v>
      </c>
      <c r="EE35" s="610">
        <v>8457</v>
      </c>
      <c r="EF35" s="610">
        <v>1356</v>
      </c>
      <c r="EG35" s="610">
        <v>9813</v>
      </c>
      <c r="EH35" s="610">
        <v>1991</v>
      </c>
      <c r="EI35" s="609">
        <v>150</v>
      </c>
      <c r="EJ35" s="610">
        <v>2141</v>
      </c>
      <c r="EK35" s="610">
        <v>12472</v>
      </c>
      <c r="EL35" s="609">
        <v>3</v>
      </c>
      <c r="EM35" s="609">
        <v>11</v>
      </c>
      <c r="EN35" s="609">
        <v>12</v>
      </c>
      <c r="EO35" s="609">
        <v>52</v>
      </c>
      <c r="EP35" s="609">
        <v>87</v>
      </c>
      <c r="EQ35" s="609">
        <v>904</v>
      </c>
      <c r="ER35" s="610">
        <v>16080</v>
      </c>
      <c r="ES35" s="610">
        <v>10140</v>
      </c>
      <c r="ET35" s="610">
        <v>1532</v>
      </c>
      <c r="EU35" s="609"/>
      <c r="EV35" s="609">
        <v>444</v>
      </c>
      <c r="EW35" s="609" t="s">
        <v>748</v>
      </c>
      <c r="EX35" s="609">
        <v>27</v>
      </c>
      <c r="EY35" s="609">
        <v>46</v>
      </c>
      <c r="EZ35" s="610">
        <v>42602</v>
      </c>
      <c r="FA35" s="610">
        <v>33133</v>
      </c>
      <c r="FB35" s="610">
        <v>5744</v>
      </c>
      <c r="FC35" s="609" t="s">
        <v>750</v>
      </c>
      <c r="FD35" s="609" t="s">
        <v>738</v>
      </c>
      <c r="FE35" s="609" t="s">
        <v>739</v>
      </c>
      <c r="FF35" s="609">
        <v>28092</v>
      </c>
      <c r="FG35" s="609"/>
      <c r="FH35" s="609" t="s">
        <v>738</v>
      </c>
      <c r="FI35" s="609" t="s">
        <v>739</v>
      </c>
      <c r="FJ35" s="609">
        <v>28092</v>
      </c>
      <c r="FK35" s="609"/>
      <c r="FL35" s="609" t="s">
        <v>741</v>
      </c>
      <c r="FM35" s="609">
        <v>7047358044</v>
      </c>
      <c r="FN35" s="609">
        <v>7047329042</v>
      </c>
      <c r="FO35" s="609" t="s">
        <v>751</v>
      </c>
      <c r="FP35" s="609" t="s">
        <v>752</v>
      </c>
      <c r="FQ35" s="610">
        <v>24879</v>
      </c>
      <c r="FR35" s="609">
        <v>15</v>
      </c>
      <c r="FS35" s="609" t="s">
        <v>753</v>
      </c>
      <c r="FT35" s="610">
        <v>7529</v>
      </c>
      <c r="FU35" s="609">
        <v>156</v>
      </c>
      <c r="FV35" s="609"/>
      <c r="FW35" s="609"/>
      <c r="FX35" s="609"/>
      <c r="FY35" s="609" t="s">
        <v>32</v>
      </c>
      <c r="FZ35" s="609"/>
      <c r="GA35" s="609" t="s">
        <v>12</v>
      </c>
      <c r="GB35" s="609"/>
      <c r="GC35" s="609"/>
      <c r="GD35" s="609"/>
      <c r="GE35" s="609"/>
      <c r="GF35" s="609"/>
      <c r="GG35" s="609"/>
      <c r="GH35" s="609"/>
      <c r="GI35" s="609"/>
      <c r="GJ35" s="609">
        <f>VLOOKUP($A35,'[1]AIR Export'!$A$3:$CB$82,25,FALSE)</f>
        <v>80202</v>
      </c>
      <c r="GK35" s="609">
        <v>3</v>
      </c>
      <c r="GL35" s="609" t="s">
        <v>16</v>
      </c>
      <c r="GM35" s="609"/>
      <c r="GN35" s="609"/>
      <c r="GO35" s="609"/>
      <c r="GP35" s="609"/>
      <c r="GQ35" s="609"/>
      <c r="GR35" s="609"/>
      <c r="GS35" s="609"/>
      <c r="GT35" s="609"/>
      <c r="GU35" s="609"/>
      <c r="GV35" s="609">
        <v>0.79</v>
      </c>
      <c r="GW35" s="609">
        <v>0.04</v>
      </c>
      <c r="GX35" s="609">
        <v>25.61</v>
      </c>
      <c r="GY35" s="609">
        <v>36.08</v>
      </c>
      <c r="GZ35" s="609">
        <v>6.09</v>
      </c>
      <c r="HA35" s="509"/>
      <c r="HB35" s="509"/>
      <c r="HC35" s="509"/>
      <c r="HD35" s="509"/>
      <c r="HE35" s="509"/>
      <c r="HF35" s="5"/>
      <c r="HG35" s="5"/>
      <c r="HH35" s="5"/>
      <c r="HI35" s="5"/>
      <c r="HJ35" s="5"/>
      <c r="HK35" s="5"/>
      <c r="HL35" s="5"/>
      <c r="HM35" s="5"/>
      <c r="HN35" s="5"/>
      <c r="HO35" s="5"/>
      <c r="HP35" s="5"/>
      <c r="HQ35" s="5"/>
      <c r="HR35" s="5"/>
      <c r="IG35" s="1"/>
      <c r="IH35" s="1"/>
      <c r="II35" s="1"/>
      <c r="IJ35" s="1"/>
      <c r="IK35" s="1"/>
      <c r="IL35" s="1"/>
      <c r="IM35" s="1"/>
      <c r="IO35" s="1"/>
      <c r="IQ35" s="5"/>
      <c r="IR35" s="5"/>
      <c r="IS35" s="5"/>
      <c r="IT35" s="5"/>
      <c r="IU35" s="5"/>
      <c r="IV35" s="5"/>
      <c r="JG35" s="2"/>
      <c r="JI35" s="5"/>
      <c r="JL35" s="5"/>
      <c r="JM35" s="5"/>
      <c r="JN35" s="5"/>
      <c r="JU35" s="1"/>
      <c r="JW35" s="1"/>
      <c r="KC35" s="5"/>
      <c r="KG35" s="5"/>
      <c r="KI35" s="4"/>
      <c r="KJ35" s="4"/>
      <c r="KQ35" s="3"/>
      <c r="KR35" s="3"/>
      <c r="KS35" s="3"/>
      <c r="KT35" s="3"/>
      <c r="KU35" s="3"/>
      <c r="KV35" s="3"/>
      <c r="KW35" s="3"/>
      <c r="KX35" s="3"/>
      <c r="KY35" s="3"/>
      <c r="KZ35" s="3"/>
      <c r="LA35" s="3"/>
      <c r="LB35" s="3"/>
      <c r="LC35" s="3"/>
      <c r="LD35" s="3"/>
      <c r="LE35" s="3"/>
      <c r="LF35" s="3"/>
      <c r="LG35" s="3"/>
      <c r="LH35" s="4"/>
      <c r="LJ35" s="1"/>
      <c r="LK35" s="1"/>
      <c r="LL35" s="1"/>
      <c r="LM35" s="3"/>
      <c r="LN35" s="3"/>
      <c r="LO35" s="3"/>
      <c r="LY35" s="3"/>
      <c r="LZ35" s="3"/>
      <c r="MA35" s="3"/>
      <c r="MB35" s="3"/>
      <c r="MC35" s="3"/>
      <c r="MD35" s="3"/>
      <c r="ME35" s="3"/>
      <c r="MF35" s="3"/>
      <c r="MG35" s="3"/>
      <c r="MH35" s="3"/>
      <c r="MI35" s="3"/>
      <c r="MJ35" s="3"/>
      <c r="MR35" s="6"/>
      <c r="MS35" s="6"/>
      <c r="NB35" s="1"/>
      <c r="NC35" s="1"/>
      <c r="NE35" s="1"/>
      <c r="NG35" s="1"/>
      <c r="NH35" s="1"/>
      <c r="NI35" s="1"/>
      <c r="NK35" s="1"/>
      <c r="NR35" s="3"/>
    </row>
    <row r="36" spans="1:382" x14ac:dyDescent="0.25">
      <c r="A36" s="609" t="s">
        <v>754</v>
      </c>
      <c r="B36" s="609" t="s">
        <v>758</v>
      </c>
      <c r="C36" s="609" t="s">
        <v>757</v>
      </c>
      <c r="D36" s="609">
        <v>2015</v>
      </c>
      <c r="E36" s="609" t="s">
        <v>758</v>
      </c>
      <c r="F36" s="609" t="s">
        <v>755</v>
      </c>
      <c r="G36" s="609" t="s">
        <v>756</v>
      </c>
      <c r="H36" s="609">
        <v>28753</v>
      </c>
      <c r="I36" s="609"/>
      <c r="J36" s="609" t="s">
        <v>755</v>
      </c>
      <c r="K36" s="609" t="s">
        <v>756</v>
      </c>
      <c r="L36" s="609">
        <v>28753</v>
      </c>
      <c r="M36" s="609">
        <v>6901</v>
      </c>
      <c r="N36" s="609" t="s">
        <v>759</v>
      </c>
      <c r="O36" s="609" t="s">
        <v>760</v>
      </c>
      <c r="P36" s="609" t="s">
        <v>761</v>
      </c>
      <c r="Q36" s="609" t="s">
        <v>762</v>
      </c>
      <c r="R36" s="609" t="s">
        <v>759</v>
      </c>
      <c r="S36" s="609" t="s">
        <v>45</v>
      </c>
      <c r="T36" s="609" t="s">
        <v>760</v>
      </c>
      <c r="U36" s="609" t="s">
        <v>761</v>
      </c>
      <c r="V36" s="609" t="s">
        <v>762</v>
      </c>
      <c r="W36" s="609">
        <v>1</v>
      </c>
      <c r="X36" s="609">
        <v>2</v>
      </c>
      <c r="Y36" s="609">
        <v>0</v>
      </c>
      <c r="Z36" s="609">
        <v>0</v>
      </c>
      <c r="AA36" s="610">
        <v>6442</v>
      </c>
      <c r="AB36" s="609">
        <v>1</v>
      </c>
      <c r="AC36" s="609">
        <v>0</v>
      </c>
      <c r="AD36" s="609">
        <v>1</v>
      </c>
      <c r="AE36" s="609">
        <v>10.02</v>
      </c>
      <c r="AF36" s="609">
        <v>11.02</v>
      </c>
      <c r="AG36" s="611">
        <v>9.0700000000000003E-2</v>
      </c>
      <c r="AH36" s="612">
        <v>50001</v>
      </c>
      <c r="AI36" s="609" t="s">
        <v>764</v>
      </c>
      <c r="AJ36" s="609">
        <v>2014</v>
      </c>
      <c r="AK36" s="612">
        <v>38125</v>
      </c>
      <c r="AL36" s="613">
        <v>7.41</v>
      </c>
      <c r="AM36" s="613">
        <v>7.41</v>
      </c>
      <c r="AN36" s="613">
        <v>7.41</v>
      </c>
      <c r="AO36" s="612">
        <v>6000</v>
      </c>
      <c r="AP36" s="612">
        <v>369644</v>
      </c>
      <c r="AQ36" s="612">
        <f>VLOOKUP($A36,'[1]AIR Export'!$A$2:$CB$82,33,FALSE)</f>
        <v>375644</v>
      </c>
      <c r="AR36" s="612">
        <v>78109</v>
      </c>
      <c r="AS36" s="612">
        <v>0</v>
      </c>
      <c r="AT36" s="612">
        <v>78109</v>
      </c>
      <c r="AU36" s="612">
        <v>0</v>
      </c>
      <c r="AV36" s="612">
        <v>0</v>
      </c>
      <c r="AW36" s="612">
        <f>VLOOKUP($A36,'[1]AIR Export'!$A$2:$CB$82,35,FALSE)</f>
        <v>0</v>
      </c>
      <c r="AX36" s="612">
        <f>VLOOKUP($A36,'[1]AIR Export'!$A$2:$CB$82,36,FALSE)</f>
        <v>10069</v>
      </c>
      <c r="AY36" s="612">
        <f>VLOOKUP($A36,'[1]AIR Export'!$A$2:$CB$82,37,FALSE)</f>
        <v>463822</v>
      </c>
      <c r="AZ36" s="612">
        <v>224143</v>
      </c>
      <c r="BA36" s="612">
        <v>65961</v>
      </c>
      <c r="BB36" s="612">
        <f>VLOOKUP($A36,'[1]AIR Export'!$A$2:$CB$82,40,FALSE)</f>
        <v>290104</v>
      </c>
      <c r="BC36" s="612">
        <v>26375</v>
      </c>
      <c r="BD36" s="612">
        <v>3800</v>
      </c>
      <c r="BE36" s="612">
        <v>5873</v>
      </c>
      <c r="BF36" s="612">
        <v>36048</v>
      </c>
      <c r="BG36" s="612">
        <v>137670</v>
      </c>
      <c r="BH36" s="612">
        <f>VLOOKUP($A36,'[1]AIR Export'!$A$2:$CB$82,46,FALSE)</f>
        <v>463822</v>
      </c>
      <c r="BI36" s="612"/>
      <c r="BJ36" s="612"/>
      <c r="BK36" s="612">
        <v>0</v>
      </c>
      <c r="BL36" s="612">
        <v>0</v>
      </c>
      <c r="BM36" s="612">
        <v>0</v>
      </c>
      <c r="BN36" s="612">
        <v>0</v>
      </c>
      <c r="BO36" s="612">
        <v>0</v>
      </c>
      <c r="BP36" s="612">
        <v>0</v>
      </c>
      <c r="BQ36" s="610">
        <v>27146</v>
      </c>
      <c r="BR36" s="610">
        <v>16984</v>
      </c>
      <c r="BS36" s="610">
        <v>44130</v>
      </c>
      <c r="BT36" s="610">
        <v>17063</v>
      </c>
      <c r="BU36" s="610">
        <v>4282</v>
      </c>
      <c r="BV36" s="610">
        <v>21345</v>
      </c>
      <c r="BW36" s="610">
        <v>2238</v>
      </c>
      <c r="BX36" s="609">
        <v>523</v>
      </c>
      <c r="BY36" s="610">
        <v>2761</v>
      </c>
      <c r="BZ36" s="610">
        <v>68236</v>
      </c>
      <c r="CA36" s="610"/>
      <c r="CB36" s="610">
        <v>68236</v>
      </c>
      <c r="CC36" s="609">
        <v>556</v>
      </c>
      <c r="CD36" s="610">
        <v>210078</v>
      </c>
      <c r="CE36" s="609">
        <v>1</v>
      </c>
      <c r="CF36" s="609">
        <v>63</v>
      </c>
      <c r="CG36" s="609">
        <v>64</v>
      </c>
      <c r="CH36" s="610">
        <v>4087</v>
      </c>
      <c r="CI36" s="610">
        <v>3657</v>
      </c>
      <c r="CJ36" s="610">
        <v>7029</v>
      </c>
      <c r="CK36" s="609">
        <v>743</v>
      </c>
      <c r="CL36" s="609">
        <v>0</v>
      </c>
      <c r="CM36" s="609">
        <v>15</v>
      </c>
      <c r="CN36" s="609">
        <v>76</v>
      </c>
      <c r="CO36" s="610">
        <v>33715</v>
      </c>
      <c r="CP36" s="610">
        <v>9689</v>
      </c>
      <c r="CQ36" s="610">
        <v>43404</v>
      </c>
      <c r="CR36" s="610">
        <v>2846</v>
      </c>
      <c r="CS36" s="609">
        <v>319</v>
      </c>
      <c r="CT36" s="610">
        <v>3165</v>
      </c>
      <c r="CU36" s="610">
        <v>16087</v>
      </c>
      <c r="CV36" s="610">
        <v>2645</v>
      </c>
      <c r="CW36" s="610">
        <v>18732</v>
      </c>
      <c r="CX36" s="610">
        <v>65301</v>
      </c>
      <c r="CY36" s="609">
        <v>496</v>
      </c>
      <c r="CZ36" s="609"/>
      <c r="DA36" s="610">
        <v>65797</v>
      </c>
      <c r="DB36" s="610">
        <v>6720</v>
      </c>
      <c r="DC36" s="609">
        <v>474</v>
      </c>
      <c r="DD36" s="610">
        <v>7194</v>
      </c>
      <c r="DE36" s="610">
        <v>28045</v>
      </c>
      <c r="DF36" s="609">
        <v>228</v>
      </c>
      <c r="DG36" s="609">
        <v>0</v>
      </c>
      <c r="DH36" s="609">
        <v>828</v>
      </c>
      <c r="DI36" s="609"/>
      <c r="DJ36" s="609"/>
      <c r="DK36" s="610">
        <v>64152</v>
      </c>
      <c r="DL36" s="610">
        <v>59716</v>
      </c>
      <c r="DM36" s="609"/>
      <c r="DN36" s="609"/>
      <c r="DO36" s="610">
        <v>123868</v>
      </c>
      <c r="DP36" s="609">
        <v>642</v>
      </c>
      <c r="DQ36" s="610">
        <v>14241</v>
      </c>
      <c r="DR36" s="610">
        <v>3096</v>
      </c>
      <c r="DS36" s="610">
        <v>17337</v>
      </c>
      <c r="DT36" s="610">
        <v>112928</v>
      </c>
      <c r="DU36" s="609">
        <v>85</v>
      </c>
      <c r="DV36" s="609">
        <v>4</v>
      </c>
      <c r="DW36" s="609">
        <v>198</v>
      </c>
      <c r="DX36" s="609">
        <v>37</v>
      </c>
      <c r="DY36" s="609">
        <v>32</v>
      </c>
      <c r="DZ36" s="609">
        <v>4</v>
      </c>
      <c r="EA36" s="609">
        <v>360</v>
      </c>
      <c r="EB36" s="610">
        <v>1387</v>
      </c>
      <c r="EC36" s="609">
        <v>156</v>
      </c>
      <c r="ED36" s="610">
        <v>1543</v>
      </c>
      <c r="EE36" s="610">
        <v>4055</v>
      </c>
      <c r="EF36" s="609">
        <v>518</v>
      </c>
      <c r="EG36" s="610">
        <v>4573</v>
      </c>
      <c r="EH36" s="609">
        <v>325</v>
      </c>
      <c r="EI36" s="609">
        <v>630</v>
      </c>
      <c r="EJ36" s="609">
        <v>955</v>
      </c>
      <c r="EK36" s="610">
        <v>7071</v>
      </c>
      <c r="EL36" s="609">
        <v>4</v>
      </c>
      <c r="EM36" s="609">
        <v>51</v>
      </c>
      <c r="EN36" s="609">
        <v>4</v>
      </c>
      <c r="EO36" s="609">
        <v>54</v>
      </c>
      <c r="EP36" s="609">
        <v>422</v>
      </c>
      <c r="EQ36" s="610">
        <v>9942</v>
      </c>
      <c r="ER36" s="610">
        <v>2564</v>
      </c>
      <c r="ES36" s="610">
        <v>1987</v>
      </c>
      <c r="ET36" s="609">
        <v>114</v>
      </c>
      <c r="EU36" s="609">
        <v>12</v>
      </c>
      <c r="EV36" s="609">
        <v>7</v>
      </c>
      <c r="EW36" s="609" t="s">
        <v>763</v>
      </c>
      <c r="EX36" s="609">
        <v>14</v>
      </c>
      <c r="EY36" s="609">
        <v>52</v>
      </c>
      <c r="EZ36" s="610">
        <v>15853</v>
      </c>
      <c r="FA36" s="610">
        <v>24404</v>
      </c>
      <c r="FB36" s="610">
        <v>10790</v>
      </c>
      <c r="FC36" s="609" t="s">
        <v>757</v>
      </c>
      <c r="FD36" s="609" t="s">
        <v>755</v>
      </c>
      <c r="FE36" s="609" t="s">
        <v>756</v>
      </c>
      <c r="FF36" s="609">
        <v>28753</v>
      </c>
      <c r="FG36" s="609">
        <v>6901</v>
      </c>
      <c r="FH36" s="609" t="s">
        <v>755</v>
      </c>
      <c r="FI36" s="609" t="s">
        <v>756</v>
      </c>
      <c r="FJ36" s="609">
        <v>28753</v>
      </c>
      <c r="FK36" s="609">
        <v>6901</v>
      </c>
      <c r="FL36" s="609" t="s">
        <v>758</v>
      </c>
      <c r="FM36" s="609">
        <v>8286493741</v>
      </c>
      <c r="FN36" s="609">
        <v>8286493504</v>
      </c>
      <c r="FO36" s="609" t="s">
        <v>765</v>
      </c>
      <c r="FP36" s="609" t="s">
        <v>762</v>
      </c>
      <c r="FQ36" s="610">
        <v>21176</v>
      </c>
      <c r="FR36" s="609">
        <v>11.02</v>
      </c>
      <c r="FS36" s="609" t="s">
        <v>766</v>
      </c>
      <c r="FT36" s="610">
        <v>6442</v>
      </c>
      <c r="FU36" s="609">
        <v>156</v>
      </c>
      <c r="FV36" s="609"/>
      <c r="FW36" s="609"/>
      <c r="FX36" s="609"/>
      <c r="FY36" s="609" t="s">
        <v>32</v>
      </c>
      <c r="FZ36" s="609"/>
      <c r="GA36" s="609" t="s">
        <v>64</v>
      </c>
      <c r="GB36" s="609"/>
      <c r="GC36" s="609"/>
      <c r="GD36" s="609"/>
      <c r="GE36" s="609"/>
      <c r="GF36" s="609"/>
      <c r="GG36" s="609"/>
      <c r="GH36" s="609"/>
      <c r="GI36" s="609"/>
      <c r="GJ36" s="609">
        <f>VLOOKUP($A36,'[1]AIR Export'!$A$3:$CB$82,25,FALSE)</f>
        <v>21584</v>
      </c>
      <c r="GK36" s="609">
        <v>2</v>
      </c>
      <c r="GL36" s="609" t="s">
        <v>16</v>
      </c>
      <c r="GM36" s="609"/>
      <c r="GN36" s="609"/>
      <c r="GO36" s="609"/>
      <c r="GP36" s="609"/>
      <c r="GQ36" s="609"/>
      <c r="GR36" s="609"/>
      <c r="GS36" s="609"/>
      <c r="GT36" s="609"/>
      <c r="GU36" s="609"/>
      <c r="GV36" s="609">
        <v>0.65</v>
      </c>
      <c r="GW36" s="609">
        <v>0.22</v>
      </c>
      <c r="GX36" s="609">
        <v>19.64</v>
      </c>
      <c r="GY36" s="609">
        <v>19.46</v>
      </c>
      <c r="GZ36" s="609">
        <v>17.34</v>
      </c>
      <c r="HA36" s="509"/>
      <c r="HB36" s="509"/>
      <c r="HC36" s="509"/>
      <c r="HD36" s="509"/>
      <c r="HE36" s="509"/>
      <c r="HF36" s="5"/>
      <c r="HG36" s="5"/>
      <c r="HH36" s="5"/>
      <c r="HI36" s="5"/>
      <c r="HJ36" s="5"/>
      <c r="HK36" s="5"/>
      <c r="HL36" s="5"/>
      <c r="HM36" s="5"/>
      <c r="HN36" s="5"/>
      <c r="HO36" s="5"/>
      <c r="HP36" s="5"/>
      <c r="HQ36" s="5"/>
      <c r="HR36" s="5"/>
      <c r="IG36" s="1"/>
      <c r="IH36" s="1"/>
      <c r="II36" s="1"/>
      <c r="IJ36" s="1"/>
      <c r="IK36" s="1"/>
      <c r="IL36" s="1"/>
      <c r="IM36" s="1"/>
      <c r="IO36" s="1"/>
      <c r="IQ36" s="5"/>
      <c r="IR36" s="5"/>
      <c r="IS36" s="5"/>
      <c r="IT36" s="5"/>
      <c r="IU36" s="5"/>
      <c r="IV36" s="5"/>
      <c r="JG36" s="2"/>
      <c r="JI36" s="5"/>
      <c r="JL36" s="5"/>
      <c r="JM36" s="5"/>
      <c r="JN36" s="5"/>
      <c r="JU36" s="1"/>
      <c r="JW36" s="1"/>
      <c r="KC36" s="5"/>
      <c r="KG36" s="5"/>
      <c r="KI36" s="4"/>
      <c r="KJ36" s="4"/>
      <c r="KQ36" s="3"/>
      <c r="KR36" s="3"/>
      <c r="KS36" s="3"/>
      <c r="KT36" s="3"/>
      <c r="KU36" s="3"/>
      <c r="KV36" s="3"/>
      <c r="KW36" s="3"/>
      <c r="KX36" s="3"/>
      <c r="KY36" s="3"/>
      <c r="KZ36" s="3"/>
      <c r="LA36" s="3"/>
      <c r="LB36" s="3"/>
      <c r="LC36" s="3"/>
      <c r="LD36" s="3"/>
      <c r="LE36" s="3"/>
      <c r="LF36" s="3"/>
      <c r="LG36" s="3"/>
      <c r="LH36" s="4"/>
      <c r="LJ36" s="1"/>
      <c r="LK36" s="1"/>
      <c r="LL36" s="1"/>
      <c r="LM36" s="3"/>
      <c r="LN36" s="3"/>
      <c r="LO36" s="3"/>
      <c r="LY36" s="3"/>
      <c r="LZ36" s="3"/>
      <c r="MA36" s="3"/>
      <c r="MB36" s="3"/>
      <c r="MC36" s="3"/>
      <c r="MD36" s="3"/>
      <c r="ME36" s="3"/>
      <c r="MF36" s="3"/>
      <c r="MG36" s="3"/>
      <c r="MH36" s="3"/>
      <c r="MI36" s="3"/>
      <c r="MJ36" s="3"/>
      <c r="MR36" s="6"/>
      <c r="MS36" s="6"/>
      <c r="NB36" s="1"/>
      <c r="NC36" s="1"/>
      <c r="NE36" s="1"/>
      <c r="NF36" s="1"/>
      <c r="NI36" s="1"/>
      <c r="NR36" s="3"/>
    </row>
    <row r="37" spans="1:382" x14ac:dyDescent="0.25">
      <c r="A37" s="609" t="s">
        <v>767</v>
      </c>
      <c r="B37" s="609" t="s">
        <v>771</v>
      </c>
      <c r="C37" s="609" t="s">
        <v>770</v>
      </c>
      <c r="D37" s="609">
        <v>2015</v>
      </c>
      <c r="E37" s="609" t="s">
        <v>771</v>
      </c>
      <c r="F37" s="609" t="s">
        <v>768</v>
      </c>
      <c r="G37" s="609" t="s">
        <v>769</v>
      </c>
      <c r="H37" s="609">
        <v>28752</v>
      </c>
      <c r="I37" s="609">
        <v>3906</v>
      </c>
      <c r="J37" s="609" t="s">
        <v>768</v>
      </c>
      <c r="K37" s="609" t="s">
        <v>769</v>
      </c>
      <c r="L37" s="609">
        <v>28752</v>
      </c>
      <c r="M37" s="609">
        <v>3906</v>
      </c>
      <c r="N37" s="609" t="s">
        <v>772</v>
      </c>
      <c r="O37" s="609" t="s">
        <v>773</v>
      </c>
      <c r="P37" s="609" t="s">
        <v>774</v>
      </c>
      <c r="Q37" s="609" t="s">
        <v>775</v>
      </c>
      <c r="R37" s="609" t="s">
        <v>772</v>
      </c>
      <c r="S37" s="609" t="s">
        <v>128</v>
      </c>
      <c r="T37" s="609" t="s">
        <v>773</v>
      </c>
      <c r="U37" s="609" t="s">
        <v>774</v>
      </c>
      <c r="V37" s="609" t="s">
        <v>775</v>
      </c>
      <c r="W37" s="609">
        <v>1</v>
      </c>
      <c r="X37" s="609">
        <v>2</v>
      </c>
      <c r="Y37" s="609">
        <v>0</v>
      </c>
      <c r="Z37" s="609">
        <v>0</v>
      </c>
      <c r="AA37" s="610">
        <v>4186</v>
      </c>
      <c r="AB37" s="609">
        <v>1</v>
      </c>
      <c r="AC37" s="609">
        <v>0</v>
      </c>
      <c r="AD37" s="609">
        <v>1</v>
      </c>
      <c r="AE37" s="609">
        <v>13.5</v>
      </c>
      <c r="AF37" s="609">
        <v>14.5</v>
      </c>
      <c r="AG37" s="611">
        <v>6.9000000000000006E-2</v>
      </c>
      <c r="AH37" s="612">
        <v>54672</v>
      </c>
      <c r="AI37" s="609" t="s">
        <v>777</v>
      </c>
      <c r="AJ37" s="609">
        <v>2010</v>
      </c>
      <c r="AK37" s="612">
        <v>38125</v>
      </c>
      <c r="AL37" s="613">
        <v>8.59</v>
      </c>
      <c r="AM37" s="613">
        <v>8.8000000000000007</v>
      </c>
      <c r="AN37" s="613">
        <v>9.3699999999999992</v>
      </c>
      <c r="AO37" s="612">
        <v>0</v>
      </c>
      <c r="AP37" s="612">
        <v>579960</v>
      </c>
      <c r="AQ37" s="612">
        <f>VLOOKUP($A37,'[1]AIR Export'!$A$2:$CB$82,33,FALSE)</f>
        <v>579960</v>
      </c>
      <c r="AR37" s="612">
        <v>99383</v>
      </c>
      <c r="AS37" s="612">
        <v>0</v>
      </c>
      <c r="AT37" s="612">
        <v>99383</v>
      </c>
      <c r="AU37" s="612">
        <v>0</v>
      </c>
      <c r="AV37" s="612">
        <v>0</v>
      </c>
      <c r="AW37" s="612">
        <f>VLOOKUP($A37,'[1]AIR Export'!$A$2:$CB$82,35,FALSE)</f>
        <v>0</v>
      </c>
      <c r="AX37" s="612">
        <f>VLOOKUP($A37,'[1]AIR Export'!$A$2:$CB$82,36,FALSE)</f>
        <v>24859</v>
      </c>
      <c r="AY37" s="612">
        <f>VLOOKUP($A37,'[1]AIR Export'!$A$2:$CB$82,37,FALSE)</f>
        <v>704202</v>
      </c>
      <c r="AZ37" s="612">
        <v>371575</v>
      </c>
      <c r="BA37" s="612">
        <v>135689</v>
      </c>
      <c r="BB37" s="612">
        <f>VLOOKUP($A37,'[1]AIR Export'!$A$2:$CB$82,40,FALSE)</f>
        <v>507264</v>
      </c>
      <c r="BC37" s="612">
        <v>55082</v>
      </c>
      <c r="BD37" s="612">
        <v>7974</v>
      </c>
      <c r="BE37" s="612">
        <v>9422</v>
      </c>
      <c r="BF37" s="612">
        <v>72478</v>
      </c>
      <c r="BG37" s="612">
        <v>127100</v>
      </c>
      <c r="BH37" s="612">
        <f>VLOOKUP($A37,'[1]AIR Export'!$A$2:$CB$82,46,FALSE)</f>
        <v>706842</v>
      </c>
      <c r="BI37" s="612"/>
      <c r="BJ37" s="612"/>
      <c r="BK37" s="612">
        <v>2330</v>
      </c>
      <c r="BL37" s="612">
        <v>0</v>
      </c>
      <c r="BM37" s="612">
        <v>0</v>
      </c>
      <c r="BN37" s="612">
        <v>0</v>
      </c>
      <c r="BO37" s="612">
        <v>2330</v>
      </c>
      <c r="BP37" s="612">
        <v>2330</v>
      </c>
      <c r="BQ37" s="610">
        <v>25303</v>
      </c>
      <c r="BR37" s="610">
        <v>41002</v>
      </c>
      <c r="BS37" s="610">
        <v>66305</v>
      </c>
      <c r="BT37" s="610">
        <v>14572</v>
      </c>
      <c r="BU37" s="610">
        <v>9692</v>
      </c>
      <c r="BV37" s="610">
        <v>24264</v>
      </c>
      <c r="BW37" s="610">
        <v>3036</v>
      </c>
      <c r="BX37" s="609">
        <v>779</v>
      </c>
      <c r="BY37" s="610">
        <v>3815</v>
      </c>
      <c r="BZ37" s="610">
        <v>94384</v>
      </c>
      <c r="CA37" s="610"/>
      <c r="CB37" s="610">
        <v>94384</v>
      </c>
      <c r="CC37" s="609">
        <v>775</v>
      </c>
      <c r="CD37" s="610">
        <v>210073</v>
      </c>
      <c r="CE37" s="609">
        <v>2</v>
      </c>
      <c r="CF37" s="609">
        <v>63</v>
      </c>
      <c r="CG37" s="609">
        <v>65</v>
      </c>
      <c r="CH37" s="610">
        <v>5696</v>
      </c>
      <c r="CI37" s="610">
        <v>3656</v>
      </c>
      <c r="CJ37" s="610">
        <v>6263</v>
      </c>
      <c r="CK37" s="609">
        <v>743</v>
      </c>
      <c r="CL37" s="609">
        <v>0</v>
      </c>
      <c r="CM37" s="609">
        <v>21</v>
      </c>
      <c r="CN37" s="609">
        <v>142</v>
      </c>
      <c r="CO37" s="610">
        <v>49675</v>
      </c>
      <c r="CP37" s="610">
        <v>17800</v>
      </c>
      <c r="CQ37" s="610">
        <v>67475</v>
      </c>
      <c r="CR37" s="610">
        <v>5704</v>
      </c>
      <c r="CS37" s="609">
        <v>676</v>
      </c>
      <c r="CT37" s="610">
        <v>6380</v>
      </c>
      <c r="CU37" s="610">
        <v>23585</v>
      </c>
      <c r="CV37" s="610">
        <v>4727</v>
      </c>
      <c r="CW37" s="610">
        <v>28312</v>
      </c>
      <c r="CX37" s="610">
        <v>102167</v>
      </c>
      <c r="CY37" s="610">
        <v>2736</v>
      </c>
      <c r="CZ37" s="609"/>
      <c r="DA37" s="610">
        <v>104903</v>
      </c>
      <c r="DB37" s="610">
        <v>11273</v>
      </c>
      <c r="DC37" s="609">
        <v>707</v>
      </c>
      <c r="DD37" s="610">
        <v>11980</v>
      </c>
      <c r="DE37" s="610">
        <v>29017</v>
      </c>
      <c r="DF37" s="610">
        <v>10837</v>
      </c>
      <c r="DG37" s="609"/>
      <c r="DH37" s="610">
        <v>11560</v>
      </c>
      <c r="DI37" s="609"/>
      <c r="DJ37" s="609"/>
      <c r="DK37" s="610">
        <v>120007</v>
      </c>
      <c r="DL37" s="610">
        <v>25636</v>
      </c>
      <c r="DM37" s="609"/>
      <c r="DN37" s="609"/>
      <c r="DO37" s="610">
        <v>145643</v>
      </c>
      <c r="DP37" s="609"/>
      <c r="DQ37" s="610">
        <v>23130</v>
      </c>
      <c r="DR37" s="610">
        <v>5201</v>
      </c>
      <c r="DS37" s="610">
        <v>28331</v>
      </c>
      <c r="DT37" s="610">
        <v>132849</v>
      </c>
      <c r="DU37" s="609">
        <v>50</v>
      </c>
      <c r="DV37" s="609">
        <v>0</v>
      </c>
      <c r="DW37" s="609">
        <v>257</v>
      </c>
      <c r="DX37" s="609">
        <v>8</v>
      </c>
      <c r="DY37" s="609">
        <v>24</v>
      </c>
      <c r="DZ37" s="609">
        <v>1</v>
      </c>
      <c r="EA37" s="609">
        <v>340</v>
      </c>
      <c r="EB37" s="609">
        <v>587</v>
      </c>
      <c r="EC37" s="609">
        <v>0</v>
      </c>
      <c r="ED37" s="609">
        <v>587</v>
      </c>
      <c r="EE37" s="610">
        <v>4815</v>
      </c>
      <c r="EF37" s="609">
        <v>199</v>
      </c>
      <c r="EG37" s="610">
        <v>5014</v>
      </c>
      <c r="EH37" s="609">
        <v>215</v>
      </c>
      <c r="EI37" s="609">
        <v>150</v>
      </c>
      <c r="EJ37" s="609">
        <v>365</v>
      </c>
      <c r="EK37" s="610">
        <v>5966</v>
      </c>
      <c r="EL37" s="609">
        <v>2</v>
      </c>
      <c r="EM37" s="609">
        <v>6</v>
      </c>
      <c r="EN37" s="609">
        <v>47</v>
      </c>
      <c r="EO37" s="609">
        <v>153</v>
      </c>
      <c r="EP37" s="609">
        <v>284</v>
      </c>
      <c r="EQ37" s="610">
        <v>1583</v>
      </c>
      <c r="ER37" s="610">
        <v>28912</v>
      </c>
      <c r="ES37" s="610">
        <v>12120</v>
      </c>
      <c r="ET37" s="610">
        <v>1980</v>
      </c>
      <c r="EU37" s="610">
        <v>8326</v>
      </c>
      <c r="EV37" s="610">
        <v>7626</v>
      </c>
      <c r="EW37" s="609" t="s">
        <v>776</v>
      </c>
      <c r="EX37" s="609">
        <v>15</v>
      </c>
      <c r="EY37" s="609">
        <v>38</v>
      </c>
      <c r="EZ37" s="610">
        <v>17662</v>
      </c>
      <c r="FA37" s="610">
        <v>141823</v>
      </c>
      <c r="FB37" s="610">
        <v>6632</v>
      </c>
      <c r="FC37" s="609" t="s">
        <v>770</v>
      </c>
      <c r="FD37" s="609" t="s">
        <v>768</v>
      </c>
      <c r="FE37" s="609" t="s">
        <v>769</v>
      </c>
      <c r="FF37" s="609">
        <v>28752</v>
      </c>
      <c r="FG37" s="609">
        <v>3906</v>
      </c>
      <c r="FH37" s="609" t="s">
        <v>768</v>
      </c>
      <c r="FI37" s="609" t="s">
        <v>769</v>
      </c>
      <c r="FJ37" s="609">
        <v>28752</v>
      </c>
      <c r="FK37" s="609">
        <v>3906</v>
      </c>
      <c r="FL37" s="609" t="s">
        <v>771</v>
      </c>
      <c r="FM37" s="609">
        <v>8286523858</v>
      </c>
      <c r="FN37" s="609">
        <v>8286522098</v>
      </c>
      <c r="FO37" s="609" t="s">
        <v>772</v>
      </c>
      <c r="FP37" s="609" t="s">
        <v>775</v>
      </c>
      <c r="FQ37" s="610">
        <v>23290</v>
      </c>
      <c r="FR37" s="609">
        <v>15</v>
      </c>
      <c r="FS37" s="609" t="s">
        <v>778</v>
      </c>
      <c r="FT37" s="610">
        <v>4186</v>
      </c>
      <c r="FU37" s="609">
        <v>156</v>
      </c>
      <c r="FV37" s="609"/>
      <c r="FW37" s="609"/>
      <c r="FX37" s="609"/>
      <c r="FY37" s="609" t="s">
        <v>32</v>
      </c>
      <c r="FZ37" s="609"/>
      <c r="GA37" s="609" t="s">
        <v>12</v>
      </c>
      <c r="GB37" s="609"/>
      <c r="GC37" s="609"/>
      <c r="GD37" s="609"/>
      <c r="GE37" s="609"/>
      <c r="GF37" s="609"/>
      <c r="GG37" s="609"/>
      <c r="GH37" s="609"/>
      <c r="GI37" s="609"/>
      <c r="GJ37" s="609">
        <f>VLOOKUP($A37,'[1]AIR Export'!$A$3:$CB$82,25,FALSE)</f>
        <v>45320</v>
      </c>
      <c r="GK37" s="609">
        <v>2</v>
      </c>
      <c r="GL37" s="609" t="s">
        <v>16</v>
      </c>
      <c r="GM37" s="609"/>
      <c r="GN37" s="609"/>
      <c r="GO37" s="609"/>
      <c r="GP37" s="609"/>
      <c r="GQ37" s="609"/>
      <c r="GR37" s="609"/>
      <c r="GS37" s="609"/>
      <c r="GT37" s="609"/>
      <c r="GU37" s="609"/>
      <c r="GV37" s="609">
        <v>0.84</v>
      </c>
      <c r="GW37" s="609">
        <v>0.1</v>
      </c>
      <c r="GX37" s="609">
        <v>17.55</v>
      </c>
      <c r="GY37" s="609">
        <v>18.920000000000002</v>
      </c>
      <c r="GZ37" s="609">
        <v>11.74</v>
      </c>
      <c r="HA37" s="509"/>
      <c r="HB37" s="509"/>
      <c r="HC37" s="509"/>
      <c r="HD37" s="509"/>
      <c r="HE37" s="509"/>
      <c r="HF37" s="5"/>
      <c r="HG37" s="5"/>
      <c r="HH37" s="5"/>
      <c r="HI37" s="5"/>
      <c r="HJ37" s="5"/>
      <c r="HK37" s="5"/>
      <c r="HL37" s="5"/>
      <c r="HM37" s="5"/>
      <c r="HN37" s="5"/>
      <c r="HO37" s="5"/>
      <c r="HP37" s="5"/>
      <c r="HQ37" s="5"/>
      <c r="HR37" s="5"/>
      <c r="IG37" s="1"/>
      <c r="IH37" s="1"/>
      <c r="II37" s="1"/>
      <c r="IJ37" s="1"/>
      <c r="IK37" s="1"/>
      <c r="IL37" s="1"/>
      <c r="IM37" s="1"/>
      <c r="IO37" s="1"/>
      <c r="IQ37" s="5"/>
      <c r="IR37" s="5"/>
      <c r="IS37" s="5"/>
      <c r="IT37" s="5"/>
      <c r="IU37" s="5"/>
      <c r="IV37" s="5"/>
      <c r="JG37" s="2"/>
      <c r="JI37" s="5"/>
      <c r="JL37" s="5"/>
      <c r="JM37" s="5"/>
      <c r="JN37" s="5"/>
      <c r="JU37" s="1"/>
      <c r="JW37" s="1"/>
      <c r="KC37" s="5"/>
      <c r="KG37" s="5"/>
      <c r="KI37" s="4"/>
      <c r="KJ37" s="4"/>
      <c r="KQ37" s="3"/>
      <c r="KR37" s="3"/>
      <c r="KS37" s="3"/>
      <c r="KT37" s="3"/>
      <c r="KU37" s="3"/>
      <c r="KV37" s="3"/>
      <c r="KW37" s="3"/>
      <c r="KX37" s="3"/>
      <c r="KY37" s="3"/>
      <c r="KZ37" s="3"/>
      <c r="LA37" s="3"/>
      <c r="LB37" s="3"/>
      <c r="LC37" s="3"/>
      <c r="LD37" s="3"/>
      <c r="LE37" s="3"/>
      <c r="LF37" s="3"/>
      <c r="LG37" s="3"/>
      <c r="LH37" s="4"/>
      <c r="LJ37" s="1"/>
      <c r="LK37" s="1"/>
      <c r="LL37" s="1"/>
      <c r="LM37" s="3"/>
      <c r="LN37" s="3"/>
      <c r="LO37" s="3"/>
      <c r="LY37" s="3"/>
      <c r="LZ37" s="3"/>
      <c r="MA37" s="3"/>
      <c r="MB37" s="3"/>
      <c r="MC37" s="3"/>
      <c r="MD37" s="3"/>
      <c r="ME37" s="3"/>
      <c r="MF37" s="3"/>
      <c r="MG37" s="3"/>
      <c r="MH37" s="3"/>
      <c r="MI37" s="3"/>
      <c r="MJ37" s="3"/>
      <c r="MR37" s="6"/>
      <c r="MS37" s="6"/>
      <c r="MX37" s="1"/>
      <c r="NB37" s="1"/>
      <c r="NC37" s="1"/>
      <c r="ND37" s="1"/>
      <c r="NE37" s="1"/>
      <c r="NG37" s="1"/>
      <c r="NI37" s="1"/>
      <c r="NK37" s="1"/>
      <c r="NR37" s="3"/>
    </row>
    <row r="38" spans="1:382" x14ac:dyDescent="0.25">
      <c r="A38" s="609" t="s">
        <v>264</v>
      </c>
      <c r="B38" s="609" t="s">
        <v>268</v>
      </c>
      <c r="C38" s="609" t="s">
        <v>267</v>
      </c>
      <c r="D38" s="609">
        <v>2015</v>
      </c>
      <c r="E38" s="609" t="s">
        <v>268</v>
      </c>
      <c r="F38" s="609" t="s">
        <v>265</v>
      </c>
      <c r="G38" s="609" t="s">
        <v>266</v>
      </c>
      <c r="H38" s="609">
        <v>28202</v>
      </c>
      <c r="I38" s="609">
        <v>2139</v>
      </c>
      <c r="J38" s="609" t="s">
        <v>265</v>
      </c>
      <c r="K38" s="609" t="s">
        <v>266</v>
      </c>
      <c r="L38" s="609">
        <v>28202</v>
      </c>
      <c r="M38" s="609">
        <v>2139</v>
      </c>
      <c r="N38" s="609" t="s">
        <v>269</v>
      </c>
      <c r="O38" s="609" t="s">
        <v>270</v>
      </c>
      <c r="P38" s="609" t="s">
        <v>271</v>
      </c>
      <c r="Q38" s="609" t="s">
        <v>272</v>
      </c>
      <c r="R38" s="609" t="s">
        <v>273</v>
      </c>
      <c r="S38" s="609" t="s">
        <v>274</v>
      </c>
      <c r="T38" s="609" t="s">
        <v>275</v>
      </c>
      <c r="U38" s="609" t="s">
        <v>271</v>
      </c>
      <c r="V38" s="609" t="s">
        <v>276</v>
      </c>
      <c r="W38" s="609">
        <v>1</v>
      </c>
      <c r="X38" s="609">
        <v>19</v>
      </c>
      <c r="Y38" s="609">
        <v>0</v>
      </c>
      <c r="Z38" s="609">
        <v>0</v>
      </c>
      <c r="AA38" s="610">
        <v>57376</v>
      </c>
      <c r="AB38" s="609">
        <v>123.6</v>
      </c>
      <c r="AC38" s="609">
        <v>1</v>
      </c>
      <c r="AD38" s="609">
        <v>124.6</v>
      </c>
      <c r="AE38" s="609">
        <v>277.13</v>
      </c>
      <c r="AF38" s="609">
        <v>401.73</v>
      </c>
      <c r="AG38" s="611">
        <v>0.30769999999999997</v>
      </c>
      <c r="AH38" s="612">
        <v>163488</v>
      </c>
      <c r="AI38" s="609" t="s">
        <v>278</v>
      </c>
      <c r="AJ38" s="609">
        <v>2011</v>
      </c>
      <c r="AK38" s="612">
        <v>43232</v>
      </c>
      <c r="AL38" s="613">
        <v>10.4</v>
      </c>
      <c r="AM38" s="613">
        <v>11.84</v>
      </c>
      <c r="AN38" s="613">
        <v>14.38</v>
      </c>
      <c r="AO38" s="612">
        <v>2500</v>
      </c>
      <c r="AP38" s="612">
        <v>32954618</v>
      </c>
      <c r="AQ38" s="612">
        <f>VLOOKUP($A38,'[1]AIR Export'!$A$2:$CB$82,33,FALSE)</f>
        <v>32957118</v>
      </c>
      <c r="AR38" s="612">
        <v>400000</v>
      </c>
      <c r="AS38" s="612">
        <v>0</v>
      </c>
      <c r="AT38" s="612">
        <v>400000</v>
      </c>
      <c r="AU38" s="612">
        <v>82026</v>
      </c>
      <c r="AV38" s="612">
        <v>66682</v>
      </c>
      <c r="AW38" s="612">
        <f>VLOOKUP($A38,'[1]AIR Export'!$A$2:$CB$82,35,FALSE)</f>
        <v>148708</v>
      </c>
      <c r="AX38" s="612">
        <f>VLOOKUP($A38,'[1]AIR Export'!$A$2:$CB$82,36,FALSE)</f>
        <v>2532222</v>
      </c>
      <c r="AY38" s="612">
        <f>VLOOKUP($A38,'[1]AIR Export'!$A$2:$CB$82,37,FALSE)</f>
        <v>36038048</v>
      </c>
      <c r="AZ38" s="612">
        <v>17351867</v>
      </c>
      <c r="BA38" s="612">
        <v>7091565</v>
      </c>
      <c r="BB38" s="612">
        <f>VLOOKUP($A38,'[1]AIR Export'!$A$2:$CB$82,40,FALSE)</f>
        <v>24443432</v>
      </c>
      <c r="BC38" s="612">
        <v>2633202</v>
      </c>
      <c r="BD38" s="612">
        <v>764897</v>
      </c>
      <c r="BE38" s="612">
        <v>489765</v>
      </c>
      <c r="BF38" s="612">
        <v>3887864</v>
      </c>
      <c r="BG38" s="612">
        <v>8553993</v>
      </c>
      <c r="BH38" s="612">
        <f>VLOOKUP($A38,'[1]AIR Export'!$A$2:$CB$82,46,FALSE)</f>
        <v>36885289</v>
      </c>
      <c r="BI38" s="612"/>
      <c r="BJ38" s="612"/>
      <c r="BK38" s="612">
        <v>2279322</v>
      </c>
      <c r="BL38" s="612">
        <v>0</v>
      </c>
      <c r="BM38" s="612">
        <v>0</v>
      </c>
      <c r="BN38" s="612">
        <v>0</v>
      </c>
      <c r="BO38" s="612">
        <v>2279322</v>
      </c>
      <c r="BP38" s="612">
        <v>1885992</v>
      </c>
      <c r="BQ38" s="610">
        <v>209359</v>
      </c>
      <c r="BR38" s="610">
        <v>288452</v>
      </c>
      <c r="BS38" s="610">
        <v>497811</v>
      </c>
      <c r="BT38" s="610">
        <v>279367</v>
      </c>
      <c r="BU38" s="610">
        <v>98603</v>
      </c>
      <c r="BV38" s="610">
        <v>377970</v>
      </c>
      <c r="BW38" s="610">
        <v>53822</v>
      </c>
      <c r="BX38" s="610">
        <v>18260</v>
      </c>
      <c r="BY38" s="610">
        <v>72082</v>
      </c>
      <c r="BZ38" s="610">
        <v>947863</v>
      </c>
      <c r="CA38" s="610"/>
      <c r="CB38" s="610">
        <v>947863</v>
      </c>
      <c r="CC38" s="609">
        <v>413</v>
      </c>
      <c r="CD38" s="610">
        <v>220894</v>
      </c>
      <c r="CE38" s="609">
        <v>24</v>
      </c>
      <c r="CF38" s="609">
        <v>63</v>
      </c>
      <c r="CG38" s="609">
        <v>87</v>
      </c>
      <c r="CH38" s="610">
        <v>62218</v>
      </c>
      <c r="CI38" s="610">
        <v>12882</v>
      </c>
      <c r="CJ38" s="610">
        <v>35446</v>
      </c>
      <c r="CK38" s="610">
        <v>1175</v>
      </c>
      <c r="CL38" s="609">
        <v>218</v>
      </c>
      <c r="CM38" s="609">
        <v>135</v>
      </c>
      <c r="CN38" s="610">
        <v>2178</v>
      </c>
      <c r="CO38" s="610">
        <v>1011275</v>
      </c>
      <c r="CP38" s="610">
        <v>719730</v>
      </c>
      <c r="CQ38" s="610">
        <v>1731005</v>
      </c>
      <c r="CR38" s="610">
        <v>250589</v>
      </c>
      <c r="CS38" s="610">
        <v>32722</v>
      </c>
      <c r="CT38" s="610">
        <v>283311</v>
      </c>
      <c r="CU38" s="610">
        <v>2113611</v>
      </c>
      <c r="CV38" s="610">
        <v>438172</v>
      </c>
      <c r="CW38" s="610">
        <v>2551783</v>
      </c>
      <c r="CX38" s="610">
        <v>4566099</v>
      </c>
      <c r="CY38" s="609"/>
      <c r="CZ38" s="609"/>
      <c r="DA38" s="610">
        <v>4566099</v>
      </c>
      <c r="DB38" s="610">
        <v>416463</v>
      </c>
      <c r="DC38" s="610">
        <v>109517</v>
      </c>
      <c r="DD38" s="610">
        <v>525980</v>
      </c>
      <c r="DE38" s="610">
        <v>663309</v>
      </c>
      <c r="DF38" s="610">
        <v>247826</v>
      </c>
      <c r="DG38" s="610">
        <v>36635</v>
      </c>
      <c r="DH38" s="610">
        <v>414258</v>
      </c>
      <c r="DI38" s="609"/>
      <c r="DJ38" s="609"/>
      <c r="DK38" s="610">
        <v>713068</v>
      </c>
      <c r="DL38" s="610">
        <v>5391815</v>
      </c>
      <c r="DM38" s="609"/>
      <c r="DN38" s="610">
        <v>5248</v>
      </c>
      <c r="DO38" s="610">
        <v>6110131</v>
      </c>
      <c r="DP38" s="609">
        <v>911</v>
      </c>
      <c r="DQ38" s="610">
        <v>511385</v>
      </c>
      <c r="DR38" s="610">
        <v>169785</v>
      </c>
      <c r="DS38" s="610">
        <v>681170</v>
      </c>
      <c r="DT38" s="610">
        <v>3250185</v>
      </c>
      <c r="DU38" s="610">
        <v>2670</v>
      </c>
      <c r="DV38" s="609">
        <v>743</v>
      </c>
      <c r="DW38" s="610">
        <v>12208</v>
      </c>
      <c r="DX38" s="610">
        <v>3702</v>
      </c>
      <c r="DY38" s="610">
        <v>3137</v>
      </c>
      <c r="DZ38" s="609">
        <v>253</v>
      </c>
      <c r="EA38" s="610">
        <v>22713</v>
      </c>
      <c r="EB38" s="610">
        <v>21994</v>
      </c>
      <c r="EC38" s="610">
        <v>10753</v>
      </c>
      <c r="ED38" s="610">
        <v>32747</v>
      </c>
      <c r="EE38" s="610">
        <v>197038</v>
      </c>
      <c r="EF38" s="610">
        <v>73167</v>
      </c>
      <c r="EG38" s="610">
        <v>270205</v>
      </c>
      <c r="EH38" s="610">
        <v>32194</v>
      </c>
      <c r="EI38" s="610">
        <v>8011</v>
      </c>
      <c r="EJ38" s="610">
        <v>40205</v>
      </c>
      <c r="EK38" s="610">
        <v>343157</v>
      </c>
      <c r="EL38" s="609">
        <v>451</v>
      </c>
      <c r="EM38" s="610">
        <v>2762</v>
      </c>
      <c r="EN38" s="610">
        <v>1976</v>
      </c>
      <c r="EO38" s="610">
        <v>7856</v>
      </c>
      <c r="EP38" s="609"/>
      <c r="EQ38" s="609"/>
      <c r="ER38" s="610">
        <v>1306825</v>
      </c>
      <c r="ES38" s="610">
        <v>268411</v>
      </c>
      <c r="ET38" s="610">
        <v>102570</v>
      </c>
      <c r="EU38" s="610">
        <v>3586</v>
      </c>
      <c r="EV38" s="610">
        <v>4646</v>
      </c>
      <c r="EW38" s="609" t="s">
        <v>277</v>
      </c>
      <c r="EX38" s="609">
        <v>423</v>
      </c>
      <c r="EY38" s="609">
        <v>929</v>
      </c>
      <c r="EZ38" s="610">
        <v>802615</v>
      </c>
      <c r="FA38" s="610">
        <v>22991002</v>
      </c>
      <c r="FB38" s="610">
        <v>392660</v>
      </c>
      <c r="FC38" s="609" t="s">
        <v>267</v>
      </c>
      <c r="FD38" s="609" t="s">
        <v>265</v>
      </c>
      <c r="FE38" s="609" t="s">
        <v>266</v>
      </c>
      <c r="FF38" s="609">
        <v>28202</v>
      </c>
      <c r="FG38" s="609">
        <v>2139</v>
      </c>
      <c r="FH38" s="609" t="s">
        <v>265</v>
      </c>
      <c r="FI38" s="609" t="s">
        <v>266</v>
      </c>
      <c r="FJ38" s="609">
        <v>28202</v>
      </c>
      <c r="FK38" s="609">
        <v>2139</v>
      </c>
      <c r="FL38" s="609" t="s">
        <v>268</v>
      </c>
      <c r="FM38" s="609">
        <v>7044160600</v>
      </c>
      <c r="FN38" s="609"/>
      <c r="FO38" s="609" t="s">
        <v>279</v>
      </c>
      <c r="FP38" s="609" t="s">
        <v>280</v>
      </c>
      <c r="FQ38" s="610">
        <v>526427</v>
      </c>
      <c r="FR38" s="609">
        <v>419.52</v>
      </c>
      <c r="FS38" s="609" t="s">
        <v>281</v>
      </c>
      <c r="FT38" s="610">
        <v>57376</v>
      </c>
      <c r="FU38" s="610">
        <v>1040</v>
      </c>
      <c r="FV38" s="610"/>
      <c r="FW38" s="610"/>
      <c r="FX38" s="610"/>
      <c r="FY38" s="609" t="s">
        <v>32</v>
      </c>
      <c r="FZ38" s="610"/>
      <c r="GA38" s="609" t="s">
        <v>33</v>
      </c>
      <c r="GB38" s="610"/>
      <c r="GC38" s="610"/>
      <c r="GD38" s="610"/>
      <c r="GE38" s="610"/>
      <c r="GF38" s="610"/>
      <c r="GG38" s="610"/>
      <c r="GH38" s="610"/>
      <c r="GI38" s="610"/>
      <c r="GJ38" s="609">
        <f>VLOOKUP($A38,'[1]AIR Export'!$A$3:$CB$82,25,FALSE)</f>
        <v>1013199</v>
      </c>
      <c r="GK38" s="609">
        <v>3</v>
      </c>
      <c r="GL38" s="609" t="s">
        <v>16</v>
      </c>
      <c r="GM38" s="610"/>
      <c r="GN38" s="610"/>
      <c r="GO38" s="610"/>
      <c r="GP38" s="610"/>
      <c r="GQ38" s="610"/>
      <c r="GR38" s="610"/>
      <c r="GS38" s="610"/>
      <c r="GT38" s="610"/>
      <c r="GU38" s="610"/>
      <c r="GV38" s="609">
        <v>0.79</v>
      </c>
      <c r="GW38" s="609">
        <v>0.1</v>
      </c>
      <c r="GX38" s="609">
        <v>15.11</v>
      </c>
      <c r="GY38" s="609">
        <v>16.98</v>
      </c>
      <c r="GZ38" s="609">
        <v>9.59</v>
      </c>
      <c r="HA38" s="509"/>
      <c r="HB38" s="509"/>
      <c r="HC38" s="509"/>
      <c r="HD38" s="509"/>
      <c r="HE38" s="509"/>
      <c r="HF38" s="5"/>
      <c r="HG38" s="5"/>
      <c r="HH38" s="5"/>
      <c r="HI38" s="5"/>
      <c r="HJ38" s="5"/>
      <c r="HK38" s="5"/>
      <c r="HL38" s="5"/>
      <c r="HM38" s="5"/>
      <c r="HN38" s="5"/>
      <c r="HO38" s="5"/>
      <c r="HP38" s="5"/>
      <c r="HQ38" s="5"/>
      <c r="HR38" s="5"/>
      <c r="IG38" s="1"/>
      <c r="IH38" s="1"/>
      <c r="II38" s="1"/>
      <c r="IJ38" s="1"/>
      <c r="IK38" s="1"/>
      <c r="IL38" s="1"/>
      <c r="IM38" s="1"/>
      <c r="IO38" s="1"/>
      <c r="IQ38" s="5"/>
      <c r="IR38" s="5"/>
      <c r="IS38" s="5"/>
      <c r="IT38" s="5"/>
      <c r="IU38" s="5"/>
      <c r="IV38" s="5"/>
      <c r="JG38" s="2"/>
      <c r="JI38" s="5"/>
      <c r="JL38" s="5"/>
      <c r="JM38" s="5"/>
      <c r="JN38" s="5"/>
      <c r="JU38" s="1"/>
      <c r="KC38" s="5"/>
      <c r="KG38" s="5"/>
      <c r="KI38" s="4"/>
      <c r="KJ38" s="4"/>
      <c r="KQ38" s="3"/>
      <c r="KR38" s="3"/>
      <c r="KS38" s="3"/>
      <c r="KT38" s="3"/>
      <c r="KU38" s="3"/>
      <c r="KV38" s="3"/>
      <c r="KW38" s="3"/>
      <c r="KX38" s="3"/>
      <c r="KY38" s="3"/>
      <c r="KZ38" s="3"/>
      <c r="LA38" s="3"/>
      <c r="LB38" s="3"/>
      <c r="LC38" s="3"/>
      <c r="LD38" s="3"/>
      <c r="LE38" s="3"/>
      <c r="LF38" s="3"/>
      <c r="LG38" s="3"/>
      <c r="LH38" s="4"/>
      <c r="LJ38" s="1"/>
      <c r="LK38" s="1"/>
      <c r="LL38" s="1"/>
      <c r="LM38" s="3"/>
      <c r="LN38" s="3"/>
      <c r="LO38" s="3"/>
      <c r="LY38" s="3"/>
      <c r="LZ38" s="3"/>
      <c r="MA38" s="3"/>
      <c r="MB38" s="3"/>
      <c r="MC38" s="3"/>
      <c r="MD38" s="3"/>
      <c r="ME38" s="3"/>
      <c r="MF38" s="3"/>
      <c r="MG38" s="3"/>
      <c r="MH38" s="3"/>
      <c r="MI38" s="3"/>
      <c r="MJ38" s="3"/>
      <c r="MR38" s="6"/>
      <c r="MS38" s="6"/>
      <c r="NB38" s="1"/>
      <c r="NC38" s="1"/>
      <c r="NE38" s="1"/>
      <c r="NI38" s="1"/>
      <c r="NR38" s="3"/>
    </row>
    <row r="39" spans="1:382" x14ac:dyDescent="0.25">
      <c r="A39" s="609" t="s">
        <v>132</v>
      </c>
      <c r="B39" s="609" t="s">
        <v>136</v>
      </c>
      <c r="C39" s="609" t="s">
        <v>135</v>
      </c>
      <c r="D39" s="609">
        <v>2015</v>
      </c>
      <c r="E39" s="609" t="s">
        <v>136</v>
      </c>
      <c r="F39" s="609" t="s">
        <v>133</v>
      </c>
      <c r="G39" s="609" t="s">
        <v>134</v>
      </c>
      <c r="H39" s="609">
        <v>27804</v>
      </c>
      <c r="I39" s="609">
        <v>4842</v>
      </c>
      <c r="J39" s="609" t="s">
        <v>133</v>
      </c>
      <c r="K39" s="609" t="s">
        <v>134</v>
      </c>
      <c r="L39" s="609">
        <v>27804</v>
      </c>
      <c r="M39" s="609">
        <v>4842</v>
      </c>
      <c r="N39" s="609" t="s">
        <v>137</v>
      </c>
      <c r="O39" s="609" t="s">
        <v>138</v>
      </c>
      <c r="P39" s="609" t="s">
        <v>139</v>
      </c>
      <c r="Q39" s="609" t="s">
        <v>140</v>
      </c>
      <c r="R39" s="609" t="s">
        <v>141</v>
      </c>
      <c r="S39" s="609" t="s">
        <v>45</v>
      </c>
      <c r="T39" s="609" t="s">
        <v>138</v>
      </c>
      <c r="U39" s="609" t="s">
        <v>139</v>
      </c>
      <c r="V39" s="609" t="s">
        <v>140</v>
      </c>
      <c r="W39" s="609">
        <v>1</v>
      </c>
      <c r="X39" s="609">
        <v>1</v>
      </c>
      <c r="Y39" s="609">
        <v>0</v>
      </c>
      <c r="Z39" s="609">
        <v>3</v>
      </c>
      <c r="AA39" s="610">
        <v>3770</v>
      </c>
      <c r="AB39" s="609">
        <v>8.9</v>
      </c>
      <c r="AC39" s="609">
        <v>0</v>
      </c>
      <c r="AD39" s="609">
        <v>8.9</v>
      </c>
      <c r="AE39" s="609">
        <v>16.5</v>
      </c>
      <c r="AF39" s="609">
        <v>25.4</v>
      </c>
      <c r="AG39" s="611">
        <v>0.35039999999999999</v>
      </c>
      <c r="AH39" s="612">
        <v>75100</v>
      </c>
      <c r="AI39" s="609" t="s">
        <v>143</v>
      </c>
      <c r="AJ39" s="609">
        <v>2014</v>
      </c>
      <c r="AK39" s="612">
        <v>34000</v>
      </c>
      <c r="AL39" s="613">
        <v>7.25</v>
      </c>
      <c r="AM39" s="613">
        <v>10.1</v>
      </c>
      <c r="AN39" s="613">
        <v>13.46</v>
      </c>
      <c r="AO39" s="612">
        <v>613260</v>
      </c>
      <c r="AP39" s="612">
        <v>1045912</v>
      </c>
      <c r="AQ39" s="612">
        <f>VLOOKUP($A39,'[1]AIR Export'!$A$2:$CB$82,33,FALSE)</f>
        <v>1659172</v>
      </c>
      <c r="AR39" s="612">
        <v>125484</v>
      </c>
      <c r="AS39" s="612">
        <v>0</v>
      </c>
      <c r="AT39" s="612">
        <v>125484</v>
      </c>
      <c r="AU39" s="612">
        <v>4842</v>
      </c>
      <c r="AV39" s="612">
        <v>1000</v>
      </c>
      <c r="AW39" s="612">
        <f>VLOOKUP($A39,'[1]AIR Export'!$A$2:$CB$82,35,FALSE)</f>
        <v>5842</v>
      </c>
      <c r="AX39" s="612">
        <f>VLOOKUP($A39,'[1]AIR Export'!$A$2:$CB$82,36,FALSE)</f>
        <v>314102</v>
      </c>
      <c r="AY39" s="612">
        <f>VLOOKUP($A39,'[1]AIR Export'!$A$2:$CB$82,37,FALSE)</f>
        <v>2104600</v>
      </c>
      <c r="AZ39" s="612">
        <v>1027060</v>
      </c>
      <c r="BA39" s="612">
        <v>322317</v>
      </c>
      <c r="BB39" s="612">
        <f>VLOOKUP($A39,'[1]AIR Export'!$A$2:$CB$82,40,FALSE)</f>
        <v>1349377</v>
      </c>
      <c r="BC39" s="612">
        <v>67087</v>
      </c>
      <c r="BD39" s="612">
        <v>25756</v>
      </c>
      <c r="BE39" s="612">
        <v>19239</v>
      </c>
      <c r="BF39" s="612">
        <v>112082</v>
      </c>
      <c r="BG39" s="612">
        <v>478893</v>
      </c>
      <c r="BH39" s="612">
        <f>VLOOKUP($A39,'[1]AIR Export'!$A$2:$CB$82,46,FALSE)</f>
        <v>1940352</v>
      </c>
      <c r="BI39" s="612"/>
      <c r="BJ39" s="612"/>
      <c r="BK39" s="612">
        <v>25596</v>
      </c>
      <c r="BL39" s="612">
        <v>0</v>
      </c>
      <c r="BM39" s="612">
        <v>0</v>
      </c>
      <c r="BN39" s="612">
        <v>0</v>
      </c>
      <c r="BO39" s="612">
        <v>25596</v>
      </c>
      <c r="BP39" s="612">
        <v>0</v>
      </c>
      <c r="BQ39" s="610">
        <v>24426</v>
      </c>
      <c r="BR39" s="610">
        <v>24819</v>
      </c>
      <c r="BS39" s="610">
        <v>49245</v>
      </c>
      <c r="BT39" s="610">
        <v>30603</v>
      </c>
      <c r="BU39" s="610">
        <v>15903</v>
      </c>
      <c r="BV39" s="610">
        <v>46506</v>
      </c>
      <c r="BW39" s="610">
        <v>4553</v>
      </c>
      <c r="BX39" s="610">
        <v>1116</v>
      </c>
      <c r="BY39" s="610">
        <v>5669</v>
      </c>
      <c r="BZ39" s="610">
        <v>101420</v>
      </c>
      <c r="CA39" s="610"/>
      <c r="CB39" s="610">
        <v>101420</v>
      </c>
      <c r="CC39" s="610">
        <v>1191</v>
      </c>
      <c r="CD39" s="610">
        <v>210074</v>
      </c>
      <c r="CE39" s="609">
        <v>3</v>
      </c>
      <c r="CF39" s="609">
        <v>63</v>
      </c>
      <c r="CG39" s="609">
        <v>66</v>
      </c>
      <c r="CH39" s="610">
        <v>3111</v>
      </c>
      <c r="CI39" s="610">
        <v>3657</v>
      </c>
      <c r="CJ39" s="610">
        <v>2513</v>
      </c>
      <c r="CK39" s="609">
        <v>743</v>
      </c>
      <c r="CL39" s="609">
        <v>0</v>
      </c>
      <c r="CM39" s="609">
        <v>52</v>
      </c>
      <c r="CN39" s="609">
        <v>106</v>
      </c>
      <c r="CO39" s="610">
        <v>53963</v>
      </c>
      <c r="CP39" s="610">
        <v>23107</v>
      </c>
      <c r="CQ39" s="610">
        <v>77070</v>
      </c>
      <c r="CR39" s="610">
        <v>9779</v>
      </c>
      <c r="CS39" s="609">
        <v>803</v>
      </c>
      <c r="CT39" s="610">
        <v>10582</v>
      </c>
      <c r="CU39" s="610">
        <v>73579</v>
      </c>
      <c r="CV39" s="610">
        <v>12486</v>
      </c>
      <c r="CW39" s="610">
        <v>86065</v>
      </c>
      <c r="CX39" s="610">
        <v>173717</v>
      </c>
      <c r="CY39" s="609">
        <v>622</v>
      </c>
      <c r="CZ39" s="609"/>
      <c r="DA39" s="610">
        <v>174339</v>
      </c>
      <c r="DB39" s="610">
        <v>8884</v>
      </c>
      <c r="DC39" s="610">
        <v>1249</v>
      </c>
      <c r="DD39" s="610">
        <v>10133</v>
      </c>
      <c r="DE39" s="610">
        <v>28438</v>
      </c>
      <c r="DF39" s="610">
        <v>16650</v>
      </c>
      <c r="DG39" s="609"/>
      <c r="DH39" s="610">
        <v>17973</v>
      </c>
      <c r="DI39" s="609"/>
      <c r="DJ39" s="609"/>
      <c r="DK39" s="610">
        <v>232526</v>
      </c>
      <c r="DL39" s="610">
        <v>3947</v>
      </c>
      <c r="DM39" s="609"/>
      <c r="DN39" s="609"/>
      <c r="DO39" s="610">
        <v>236473</v>
      </c>
      <c r="DP39" s="610">
        <v>8895</v>
      </c>
      <c r="DQ39" s="610">
        <v>49972</v>
      </c>
      <c r="DR39" s="610">
        <v>12541</v>
      </c>
      <c r="DS39" s="610">
        <v>62513</v>
      </c>
      <c r="DT39" s="610">
        <v>385795</v>
      </c>
      <c r="DU39" s="609">
        <v>226</v>
      </c>
      <c r="DV39" s="609">
        <v>7</v>
      </c>
      <c r="DW39" s="609">
        <v>245</v>
      </c>
      <c r="DX39" s="609">
        <v>962</v>
      </c>
      <c r="DY39" s="609">
        <v>27</v>
      </c>
      <c r="DZ39" s="609">
        <v>5</v>
      </c>
      <c r="EA39" s="610">
        <v>1472</v>
      </c>
      <c r="EB39" s="609">
        <v>887</v>
      </c>
      <c r="EC39" s="609">
        <v>111</v>
      </c>
      <c r="ED39" s="609">
        <v>998</v>
      </c>
      <c r="EE39" s="610">
        <v>10742</v>
      </c>
      <c r="EF39" s="610">
        <v>20491</v>
      </c>
      <c r="EG39" s="610">
        <v>31233</v>
      </c>
      <c r="EH39" s="609">
        <v>261</v>
      </c>
      <c r="EI39" s="609">
        <v>475</v>
      </c>
      <c r="EJ39" s="609">
        <v>736</v>
      </c>
      <c r="EK39" s="610">
        <v>32967</v>
      </c>
      <c r="EL39" s="609">
        <v>59</v>
      </c>
      <c r="EM39" s="609">
        <v>477</v>
      </c>
      <c r="EN39" s="609">
        <v>102</v>
      </c>
      <c r="EO39" s="609">
        <v>231</v>
      </c>
      <c r="EP39" s="609">
        <v>423</v>
      </c>
      <c r="EQ39" s="610">
        <v>11949</v>
      </c>
      <c r="ER39" s="610">
        <v>33788</v>
      </c>
      <c r="ES39" s="610">
        <v>15037</v>
      </c>
      <c r="ET39" s="610">
        <v>3696</v>
      </c>
      <c r="EU39" s="609">
        <v>72</v>
      </c>
      <c r="EV39" s="609">
        <v>333</v>
      </c>
      <c r="EW39" s="609" t="s">
        <v>142</v>
      </c>
      <c r="EX39" s="609">
        <v>31</v>
      </c>
      <c r="EY39" s="609">
        <v>99</v>
      </c>
      <c r="EZ39" s="610">
        <v>115917</v>
      </c>
      <c r="FA39" s="610">
        <v>67328</v>
      </c>
      <c r="FB39" s="610">
        <v>47777</v>
      </c>
      <c r="FC39" s="609" t="s">
        <v>144</v>
      </c>
      <c r="FD39" s="609" t="s">
        <v>133</v>
      </c>
      <c r="FE39" s="609" t="s">
        <v>134</v>
      </c>
      <c r="FF39" s="609">
        <v>27804</v>
      </c>
      <c r="FG39" s="609">
        <v>4842</v>
      </c>
      <c r="FH39" s="609" t="s">
        <v>133</v>
      </c>
      <c r="FI39" s="609" t="s">
        <v>134</v>
      </c>
      <c r="FJ39" s="609">
        <v>27804</v>
      </c>
      <c r="FK39" s="609">
        <v>4842</v>
      </c>
      <c r="FL39" s="609" t="s">
        <v>136</v>
      </c>
      <c r="FM39" s="609">
        <v>2524421951</v>
      </c>
      <c r="FN39" s="609">
        <v>2524427366</v>
      </c>
      <c r="FO39" s="609" t="s">
        <v>141</v>
      </c>
      <c r="FP39" s="609" t="s">
        <v>140</v>
      </c>
      <c r="FQ39" s="610">
        <v>60756</v>
      </c>
      <c r="FR39" s="609">
        <v>25.79</v>
      </c>
      <c r="FS39" s="609" t="s">
        <v>145</v>
      </c>
      <c r="FT39" s="610">
        <v>3770</v>
      </c>
      <c r="FU39" s="609">
        <v>104</v>
      </c>
      <c r="FV39" s="609"/>
      <c r="FW39" s="609"/>
      <c r="FX39" s="609"/>
      <c r="FY39" s="609" t="s">
        <v>32</v>
      </c>
      <c r="FZ39" s="609"/>
      <c r="GA39" s="609" t="s">
        <v>33</v>
      </c>
      <c r="GB39" s="609"/>
      <c r="GC39" s="609"/>
      <c r="GD39" s="609"/>
      <c r="GE39" s="609"/>
      <c r="GF39" s="609"/>
      <c r="GG39" s="609"/>
      <c r="GH39" s="609"/>
      <c r="GI39" s="609"/>
      <c r="GJ39" s="609">
        <f>VLOOKUP($A39,'[1]AIR Export'!$A$3:$CB$82,25,FALSE)</f>
        <v>89193</v>
      </c>
      <c r="GK39" s="609">
        <v>1</v>
      </c>
      <c r="GL39" s="609" t="s">
        <v>16</v>
      </c>
      <c r="GM39" s="609"/>
      <c r="GN39" s="609"/>
      <c r="GO39" s="609"/>
      <c r="GP39" s="609"/>
      <c r="GQ39" s="609"/>
      <c r="GR39" s="609"/>
      <c r="GS39" s="609"/>
      <c r="GT39" s="609"/>
      <c r="GU39" s="609"/>
      <c r="GV39" s="609">
        <v>0.95</v>
      </c>
      <c r="GW39" s="609">
        <v>0.03</v>
      </c>
      <c r="GX39" s="609">
        <v>22.4</v>
      </c>
      <c r="GY39" s="609">
        <v>25.88</v>
      </c>
      <c r="GZ39" s="609">
        <v>4.28</v>
      </c>
      <c r="HA39" s="509"/>
      <c r="HB39" s="509"/>
      <c r="HC39" s="509"/>
      <c r="HD39" s="509"/>
      <c r="HE39" s="509"/>
      <c r="HF39" s="5"/>
      <c r="HG39" s="5"/>
      <c r="HH39" s="5"/>
      <c r="HI39" s="5"/>
      <c r="HJ39" s="5"/>
      <c r="HK39" s="5"/>
      <c r="HL39" s="5"/>
      <c r="HM39" s="5"/>
      <c r="HN39" s="5"/>
      <c r="HO39" s="5"/>
      <c r="HP39" s="5"/>
      <c r="HQ39" s="5"/>
      <c r="HR39" s="5"/>
      <c r="IF39" s="1"/>
      <c r="IG39" s="1"/>
      <c r="IH39" s="1"/>
      <c r="II39" s="1"/>
      <c r="IJ39" s="1"/>
      <c r="IK39" s="1"/>
      <c r="IL39" s="1"/>
      <c r="IM39" s="1"/>
      <c r="IO39" s="1"/>
      <c r="IQ39" s="5"/>
      <c r="IR39" s="5"/>
      <c r="IS39" s="5"/>
      <c r="IT39" s="5"/>
      <c r="IU39" s="5"/>
      <c r="IV39" s="5"/>
      <c r="JG39" s="2"/>
      <c r="JI39" s="5"/>
      <c r="JL39" s="5"/>
      <c r="JM39" s="5"/>
      <c r="JN39" s="5"/>
      <c r="JU39" s="1"/>
      <c r="JW39" s="1"/>
      <c r="KC39" s="5"/>
      <c r="KG39" s="5"/>
      <c r="KI39" s="4"/>
      <c r="KJ39" s="4"/>
      <c r="KQ39" s="3"/>
      <c r="KR39" s="3"/>
      <c r="KS39" s="3"/>
      <c r="KT39" s="3"/>
      <c r="KU39" s="3"/>
      <c r="KV39" s="3"/>
      <c r="KW39" s="3"/>
      <c r="KX39" s="3"/>
      <c r="KY39" s="3"/>
      <c r="KZ39" s="3"/>
      <c r="LA39" s="3"/>
      <c r="LB39" s="3"/>
      <c r="LC39" s="3"/>
      <c r="LD39" s="3"/>
      <c r="LE39" s="3"/>
      <c r="LF39" s="3"/>
      <c r="LG39" s="3"/>
      <c r="LH39" s="4"/>
      <c r="LJ39" s="1"/>
      <c r="LK39" s="1"/>
      <c r="LL39" s="1"/>
      <c r="LM39" s="3"/>
      <c r="LN39" s="3"/>
      <c r="LO39" s="3"/>
      <c r="LY39" s="3"/>
      <c r="LZ39" s="3"/>
      <c r="MA39" s="3"/>
      <c r="MB39" s="3"/>
      <c r="MC39" s="3"/>
      <c r="MD39" s="3"/>
      <c r="ME39" s="3"/>
      <c r="MF39" s="3"/>
      <c r="MG39" s="3"/>
      <c r="MH39" s="3"/>
      <c r="MI39" s="3"/>
      <c r="MJ39" s="3"/>
      <c r="MR39" s="6"/>
      <c r="MS39" s="6"/>
      <c r="NB39" s="1"/>
      <c r="NC39" s="1"/>
      <c r="NE39" s="1"/>
      <c r="NF39" s="1"/>
      <c r="NI39" s="1"/>
      <c r="NR39" s="3"/>
    </row>
    <row r="40" spans="1:382" x14ac:dyDescent="0.25">
      <c r="A40" s="609" t="s">
        <v>827</v>
      </c>
      <c r="B40" s="609" t="s">
        <v>832</v>
      </c>
      <c r="C40" s="609" t="s">
        <v>830</v>
      </c>
      <c r="D40" s="609">
        <v>2015</v>
      </c>
      <c r="E40" s="609" t="s">
        <v>832</v>
      </c>
      <c r="F40" s="609" t="s">
        <v>828</v>
      </c>
      <c r="G40" s="609" t="s">
        <v>829</v>
      </c>
      <c r="H40" s="609">
        <v>28401</v>
      </c>
      <c r="I40" s="609">
        <v>3942</v>
      </c>
      <c r="J40" s="609" t="s">
        <v>828</v>
      </c>
      <c r="K40" s="609" t="s">
        <v>829</v>
      </c>
      <c r="L40" s="609">
        <v>28401</v>
      </c>
      <c r="M40" s="609">
        <v>3942</v>
      </c>
      <c r="N40" s="609" t="s">
        <v>833</v>
      </c>
      <c r="O40" s="609" t="s">
        <v>834</v>
      </c>
      <c r="P40" s="609" t="s">
        <v>835</v>
      </c>
      <c r="Q40" s="609" t="s">
        <v>836</v>
      </c>
      <c r="R40" s="609" t="s">
        <v>837</v>
      </c>
      <c r="S40" s="609" t="s">
        <v>838</v>
      </c>
      <c r="T40" s="609" t="s">
        <v>839</v>
      </c>
      <c r="U40" s="609" t="s">
        <v>835</v>
      </c>
      <c r="V40" s="609" t="s">
        <v>840</v>
      </c>
      <c r="W40" s="609">
        <v>1</v>
      </c>
      <c r="X40" s="609">
        <v>3</v>
      </c>
      <c r="Y40" s="609">
        <v>0</v>
      </c>
      <c r="Z40" s="609">
        <v>1</v>
      </c>
      <c r="AA40" s="610">
        <v>11856</v>
      </c>
      <c r="AB40" s="609">
        <v>15</v>
      </c>
      <c r="AC40" s="609">
        <v>0</v>
      </c>
      <c r="AD40" s="609">
        <v>15</v>
      </c>
      <c r="AE40" s="609">
        <v>31</v>
      </c>
      <c r="AF40" s="609">
        <v>46</v>
      </c>
      <c r="AG40" s="611">
        <v>0.3261</v>
      </c>
      <c r="AH40" s="612">
        <v>105851</v>
      </c>
      <c r="AI40" s="609" t="s">
        <v>842</v>
      </c>
      <c r="AJ40" s="609">
        <v>2008</v>
      </c>
      <c r="AK40" s="612">
        <v>48508</v>
      </c>
      <c r="AL40" s="613">
        <v>14.32</v>
      </c>
      <c r="AM40" s="609"/>
      <c r="AN40" s="613">
        <v>16.57</v>
      </c>
      <c r="AO40" s="612">
        <v>0</v>
      </c>
      <c r="AP40" s="612">
        <v>3349927</v>
      </c>
      <c r="AQ40" s="612">
        <f>VLOOKUP($A40,'[1]AIR Export'!$A$2:$CB$82,33,FALSE)</f>
        <v>3349927</v>
      </c>
      <c r="AR40" s="612">
        <v>176675</v>
      </c>
      <c r="AS40" s="612">
        <v>99080</v>
      </c>
      <c r="AT40" s="612">
        <v>275755</v>
      </c>
      <c r="AU40" s="612">
        <v>14290</v>
      </c>
      <c r="AV40" s="612">
        <v>0</v>
      </c>
      <c r="AW40" s="612">
        <f>VLOOKUP($A40,'[1]AIR Export'!$A$2:$CB$82,35,FALSE)</f>
        <v>14290</v>
      </c>
      <c r="AX40" s="612">
        <f>VLOOKUP($A40,'[1]AIR Export'!$A$2:$CB$82,36,FALSE)</f>
        <v>371438</v>
      </c>
      <c r="AY40" s="612">
        <f>VLOOKUP($A40,'[1]AIR Export'!$A$2:$CB$82,37,FALSE)</f>
        <v>4011410</v>
      </c>
      <c r="AZ40" s="612">
        <v>2321411</v>
      </c>
      <c r="BA40" s="612">
        <v>719863</v>
      </c>
      <c r="BB40" s="612">
        <f>VLOOKUP($A40,'[1]AIR Export'!$A$2:$CB$82,40,FALSE)</f>
        <v>3041274</v>
      </c>
      <c r="BC40" s="612">
        <v>287443</v>
      </c>
      <c r="BD40" s="612">
        <v>192417</v>
      </c>
      <c r="BE40" s="612">
        <v>159306</v>
      </c>
      <c r="BF40" s="612">
        <v>639166</v>
      </c>
      <c r="BG40" s="612">
        <v>796971</v>
      </c>
      <c r="BH40" s="612">
        <f>VLOOKUP($A40,'[1]AIR Export'!$A$2:$CB$82,46,FALSE)</f>
        <v>4477411</v>
      </c>
      <c r="BI40" s="612"/>
      <c r="BJ40" s="612"/>
      <c r="BK40" s="612">
        <v>446993</v>
      </c>
      <c r="BL40" s="612">
        <v>0</v>
      </c>
      <c r="BM40" s="612">
        <v>0</v>
      </c>
      <c r="BN40" s="612">
        <v>0</v>
      </c>
      <c r="BO40" s="612">
        <v>446993</v>
      </c>
      <c r="BP40" s="612">
        <v>446993</v>
      </c>
      <c r="BQ40" s="610">
        <v>98698</v>
      </c>
      <c r="BR40" s="610">
        <v>147315</v>
      </c>
      <c r="BS40" s="610">
        <v>246013</v>
      </c>
      <c r="BT40" s="610">
        <v>80023</v>
      </c>
      <c r="BU40" s="610">
        <v>34970</v>
      </c>
      <c r="BV40" s="610">
        <v>114993</v>
      </c>
      <c r="BW40" s="610">
        <v>11954</v>
      </c>
      <c r="BX40" s="609">
        <v>374</v>
      </c>
      <c r="BY40" s="610">
        <v>12328</v>
      </c>
      <c r="BZ40" s="610">
        <v>373334</v>
      </c>
      <c r="CA40" s="610"/>
      <c r="CB40" s="610">
        <v>373334</v>
      </c>
      <c r="CC40" s="609">
        <v>74</v>
      </c>
      <c r="CD40" s="610">
        <v>219269</v>
      </c>
      <c r="CE40" s="609">
        <v>51</v>
      </c>
      <c r="CF40" s="609">
        <v>63</v>
      </c>
      <c r="CG40" s="609">
        <v>114</v>
      </c>
      <c r="CH40" s="610">
        <v>17164</v>
      </c>
      <c r="CI40" s="610">
        <v>15124</v>
      </c>
      <c r="CJ40" s="610">
        <v>17934</v>
      </c>
      <c r="CK40" s="610">
        <v>8406</v>
      </c>
      <c r="CL40" s="609">
        <v>77</v>
      </c>
      <c r="CM40" s="609">
        <v>42</v>
      </c>
      <c r="CN40" s="609">
        <v>448</v>
      </c>
      <c r="CO40" s="610">
        <v>320358</v>
      </c>
      <c r="CP40" s="610">
        <v>149832</v>
      </c>
      <c r="CQ40" s="610">
        <v>470190</v>
      </c>
      <c r="CR40" s="610">
        <v>35078</v>
      </c>
      <c r="CS40" s="610">
        <v>1025</v>
      </c>
      <c r="CT40" s="610">
        <v>36103</v>
      </c>
      <c r="CU40" s="610">
        <v>333345</v>
      </c>
      <c r="CV40" s="610">
        <v>66009</v>
      </c>
      <c r="CW40" s="610">
        <v>399354</v>
      </c>
      <c r="CX40" s="610">
        <v>905647</v>
      </c>
      <c r="CY40" s="610">
        <v>9561</v>
      </c>
      <c r="CZ40" s="609"/>
      <c r="DA40" s="610">
        <v>915208</v>
      </c>
      <c r="DB40" s="610">
        <v>84247</v>
      </c>
      <c r="DC40" s="610">
        <v>28135</v>
      </c>
      <c r="DD40" s="610">
        <v>112382</v>
      </c>
      <c r="DE40" s="610">
        <v>221135</v>
      </c>
      <c r="DF40" s="610">
        <v>64467</v>
      </c>
      <c r="DG40" s="610">
        <v>3524</v>
      </c>
      <c r="DH40" s="610">
        <v>97595</v>
      </c>
      <c r="DI40" s="609"/>
      <c r="DJ40" s="609"/>
      <c r="DK40" s="610">
        <v>318306</v>
      </c>
      <c r="DL40" s="610">
        <v>905640</v>
      </c>
      <c r="DM40" s="609"/>
      <c r="DN40" s="610">
        <v>133559</v>
      </c>
      <c r="DO40" s="610">
        <v>1357505</v>
      </c>
      <c r="DP40" s="609">
        <v>924</v>
      </c>
      <c r="DQ40" s="610">
        <v>83232</v>
      </c>
      <c r="DR40" s="610">
        <v>17272</v>
      </c>
      <c r="DS40" s="610">
        <v>100504</v>
      </c>
      <c r="DT40" s="610">
        <v>1257045</v>
      </c>
      <c r="DU40" s="609">
        <v>540</v>
      </c>
      <c r="DV40" s="609">
        <v>502</v>
      </c>
      <c r="DW40" s="610">
        <v>1521</v>
      </c>
      <c r="DX40" s="609">
        <v>534</v>
      </c>
      <c r="DY40" s="609">
        <v>92</v>
      </c>
      <c r="DZ40" s="609">
        <v>13</v>
      </c>
      <c r="EA40" s="610">
        <v>3202</v>
      </c>
      <c r="EB40" s="610">
        <v>5216</v>
      </c>
      <c r="EC40" s="610">
        <v>3487</v>
      </c>
      <c r="ED40" s="610">
        <v>8703</v>
      </c>
      <c r="EE40" s="610">
        <v>34043</v>
      </c>
      <c r="EF40" s="610">
        <v>12410</v>
      </c>
      <c r="EG40" s="610">
        <v>46453</v>
      </c>
      <c r="EH40" s="609">
        <v>958</v>
      </c>
      <c r="EI40" s="609">
        <v>922</v>
      </c>
      <c r="EJ40" s="610">
        <v>1880</v>
      </c>
      <c r="EK40" s="610">
        <v>57036</v>
      </c>
      <c r="EL40" s="609">
        <v>321</v>
      </c>
      <c r="EM40" s="610">
        <v>2171</v>
      </c>
      <c r="EN40" s="609">
        <v>446</v>
      </c>
      <c r="EO40" s="610">
        <v>2796</v>
      </c>
      <c r="EP40" s="610">
        <v>2083</v>
      </c>
      <c r="EQ40" s="610">
        <v>42511</v>
      </c>
      <c r="ER40" s="610">
        <v>261669</v>
      </c>
      <c r="ES40" s="610">
        <v>77844</v>
      </c>
      <c r="ET40" s="610">
        <v>13719</v>
      </c>
      <c r="EU40" s="610">
        <v>1678</v>
      </c>
      <c r="EV40" s="610">
        <v>2204</v>
      </c>
      <c r="EW40" s="609" t="s">
        <v>841</v>
      </c>
      <c r="EX40" s="609">
        <v>80</v>
      </c>
      <c r="EY40" s="609">
        <v>112</v>
      </c>
      <c r="EZ40" s="610">
        <v>138437</v>
      </c>
      <c r="FA40" s="610">
        <v>490166</v>
      </c>
      <c r="FB40" s="609"/>
      <c r="FC40" s="609" t="s">
        <v>830</v>
      </c>
      <c r="FD40" s="609" t="s">
        <v>828</v>
      </c>
      <c r="FE40" s="609" t="s">
        <v>829</v>
      </c>
      <c r="FF40" s="609">
        <v>28401</v>
      </c>
      <c r="FG40" s="609">
        <v>3942</v>
      </c>
      <c r="FH40" s="609" t="s">
        <v>828</v>
      </c>
      <c r="FI40" s="609" t="s">
        <v>829</v>
      </c>
      <c r="FJ40" s="609">
        <v>28401</v>
      </c>
      <c r="FK40" s="609">
        <v>3942</v>
      </c>
      <c r="FL40" s="609" t="s">
        <v>832</v>
      </c>
      <c r="FM40" s="609">
        <v>9107986300</v>
      </c>
      <c r="FN40" s="609">
        <v>9107986312</v>
      </c>
      <c r="FO40" s="609" t="s">
        <v>833</v>
      </c>
      <c r="FP40" s="609" t="s">
        <v>836</v>
      </c>
      <c r="FQ40" s="610">
        <v>122687</v>
      </c>
      <c r="FR40" s="609">
        <v>50</v>
      </c>
      <c r="FS40" s="609" t="s">
        <v>843</v>
      </c>
      <c r="FT40" s="610">
        <v>11856</v>
      </c>
      <c r="FU40" s="609">
        <v>208</v>
      </c>
      <c r="FV40" s="609"/>
      <c r="FW40" s="609"/>
      <c r="FX40" s="609"/>
      <c r="FY40" s="609" t="s">
        <v>32</v>
      </c>
      <c r="FZ40" s="609"/>
      <c r="GA40" s="609" t="s">
        <v>33</v>
      </c>
      <c r="GB40" s="609"/>
      <c r="GC40" s="609"/>
      <c r="GD40" s="609"/>
      <c r="GE40" s="609"/>
      <c r="GF40" s="609"/>
      <c r="GG40" s="609"/>
      <c r="GH40" s="609"/>
      <c r="GI40" s="609"/>
      <c r="GJ40" s="609">
        <f>VLOOKUP($A40,'[1]AIR Export'!$A$3:$CB$82,25,FALSE)</f>
        <v>216955</v>
      </c>
      <c r="GK40" s="609">
        <v>3</v>
      </c>
      <c r="GL40" s="609" t="s">
        <v>831</v>
      </c>
      <c r="GM40" s="609"/>
      <c r="GN40" s="609"/>
      <c r="GO40" s="609"/>
      <c r="GP40" s="609"/>
      <c r="GQ40" s="609"/>
      <c r="GR40" s="609"/>
      <c r="GS40" s="609"/>
      <c r="GT40" s="609"/>
      <c r="GU40" s="609"/>
      <c r="GV40" s="609">
        <v>0.81</v>
      </c>
      <c r="GW40" s="609">
        <v>0.15</v>
      </c>
      <c r="GX40" s="609">
        <v>17.809999999999999</v>
      </c>
      <c r="GY40" s="609">
        <v>22.6</v>
      </c>
      <c r="GZ40" s="609">
        <v>8.35</v>
      </c>
      <c r="HA40" s="509"/>
      <c r="HB40" s="509"/>
      <c r="HC40" s="509"/>
      <c r="HD40" s="509"/>
      <c r="HE40" s="509"/>
      <c r="HF40" s="5"/>
      <c r="HG40" s="5"/>
      <c r="HH40" s="5"/>
      <c r="HI40" s="5"/>
      <c r="HJ40" s="5"/>
      <c r="HK40" s="5"/>
      <c r="HL40" s="5"/>
      <c r="HM40" s="5"/>
      <c r="HN40" s="5"/>
      <c r="HO40" s="5"/>
      <c r="HP40" s="5"/>
      <c r="HQ40" s="5"/>
      <c r="HR40" s="5"/>
      <c r="IF40" s="1"/>
      <c r="IG40" s="1"/>
      <c r="IH40" s="1"/>
      <c r="II40" s="1"/>
      <c r="IJ40" s="1"/>
      <c r="IK40" s="1"/>
      <c r="IL40" s="1"/>
      <c r="IM40" s="1"/>
      <c r="IO40" s="1"/>
      <c r="IQ40" s="5"/>
      <c r="IR40" s="5"/>
      <c r="IS40" s="5"/>
      <c r="IT40" s="5"/>
      <c r="IU40" s="5"/>
      <c r="IV40" s="5"/>
      <c r="JG40" s="2"/>
      <c r="JI40" s="5"/>
      <c r="JL40" s="5"/>
      <c r="JM40" s="5"/>
      <c r="JN40" s="5"/>
      <c r="JU40" s="1"/>
      <c r="JW40" s="1"/>
      <c r="KA40" s="1"/>
      <c r="KC40" s="5"/>
      <c r="KG40" s="5"/>
      <c r="KI40" s="4"/>
      <c r="KJ40" s="4"/>
      <c r="KQ40" s="3"/>
      <c r="KR40" s="3"/>
      <c r="KS40" s="3"/>
      <c r="KT40" s="3"/>
      <c r="KU40" s="3"/>
      <c r="KV40" s="3"/>
      <c r="KW40" s="3"/>
      <c r="KX40" s="3"/>
      <c r="KY40" s="3"/>
      <c r="KZ40" s="3"/>
      <c r="LA40" s="3"/>
      <c r="LB40" s="3"/>
      <c r="LC40" s="3"/>
      <c r="LD40" s="3"/>
      <c r="LE40" s="3"/>
      <c r="LF40" s="3"/>
      <c r="LG40" s="3"/>
      <c r="LH40" s="4"/>
      <c r="LJ40" s="1"/>
      <c r="LK40" s="1"/>
      <c r="LL40" s="1"/>
      <c r="LM40" s="3"/>
      <c r="LN40" s="3"/>
      <c r="LO40" s="3"/>
      <c r="LY40" s="3"/>
      <c r="LZ40" s="3"/>
      <c r="MA40" s="3"/>
      <c r="MB40" s="3"/>
      <c r="MC40" s="3"/>
      <c r="MD40" s="3"/>
      <c r="ME40" s="3"/>
      <c r="MF40" s="3"/>
      <c r="MG40" s="3"/>
      <c r="MH40" s="3"/>
      <c r="MI40" s="3"/>
      <c r="MJ40" s="3"/>
      <c r="MR40" s="6"/>
      <c r="MS40" s="6"/>
      <c r="MX40" s="1"/>
      <c r="NB40" s="1"/>
      <c r="NC40" s="1"/>
      <c r="NE40" s="1"/>
      <c r="NG40" s="1"/>
      <c r="NH40" s="1"/>
      <c r="NI40" s="1"/>
      <c r="NK40" s="1"/>
      <c r="NP40" s="1"/>
      <c r="NR40" s="3"/>
    </row>
    <row r="41" spans="1:382" x14ac:dyDescent="0.25">
      <c r="A41" s="609" t="s">
        <v>863</v>
      </c>
      <c r="B41" s="609" t="s">
        <v>867</v>
      </c>
      <c r="C41" s="609" t="s">
        <v>866</v>
      </c>
      <c r="D41" s="609">
        <v>2015</v>
      </c>
      <c r="E41" s="609" t="s">
        <v>867</v>
      </c>
      <c r="F41" s="609" t="s">
        <v>864</v>
      </c>
      <c r="G41" s="609" t="s">
        <v>865</v>
      </c>
      <c r="H41" s="609">
        <v>28540</v>
      </c>
      <c r="I41" s="609">
        <v>5197</v>
      </c>
      <c r="J41" s="609" t="s">
        <v>864</v>
      </c>
      <c r="K41" s="609" t="s">
        <v>865</v>
      </c>
      <c r="L41" s="609">
        <v>28540</v>
      </c>
      <c r="M41" s="609">
        <v>5148</v>
      </c>
      <c r="N41" s="609" t="s">
        <v>868</v>
      </c>
      <c r="O41" s="609" t="s">
        <v>869</v>
      </c>
      <c r="P41" s="609" t="s">
        <v>870</v>
      </c>
      <c r="Q41" s="609" t="s">
        <v>871</v>
      </c>
      <c r="R41" s="609" t="s">
        <v>868</v>
      </c>
      <c r="S41" s="609" t="s">
        <v>128</v>
      </c>
      <c r="T41" s="609" t="s">
        <v>869</v>
      </c>
      <c r="U41" s="609" t="s">
        <v>870</v>
      </c>
      <c r="V41" s="609" t="s">
        <v>872</v>
      </c>
      <c r="W41" s="609">
        <v>1</v>
      </c>
      <c r="X41" s="609">
        <v>3</v>
      </c>
      <c r="Y41" s="609">
        <v>0</v>
      </c>
      <c r="Z41" s="609">
        <v>0</v>
      </c>
      <c r="AA41" s="610">
        <v>10852</v>
      </c>
      <c r="AB41" s="609">
        <v>5</v>
      </c>
      <c r="AC41" s="609">
        <v>0</v>
      </c>
      <c r="AD41" s="609">
        <v>5</v>
      </c>
      <c r="AE41" s="609">
        <v>27.62</v>
      </c>
      <c r="AF41" s="609">
        <v>32.619999999999997</v>
      </c>
      <c r="AG41" s="611">
        <v>0.15329999999999999</v>
      </c>
      <c r="AH41" s="612">
        <v>81931</v>
      </c>
      <c r="AI41" s="609" t="s">
        <v>874</v>
      </c>
      <c r="AJ41" s="609">
        <v>2013</v>
      </c>
      <c r="AK41" s="612">
        <v>43844</v>
      </c>
      <c r="AL41" s="613">
        <v>10.4</v>
      </c>
      <c r="AM41" s="613">
        <v>12.17</v>
      </c>
      <c r="AN41" s="613">
        <v>19.48</v>
      </c>
      <c r="AO41" s="612">
        <v>0</v>
      </c>
      <c r="AP41" s="612">
        <v>1914422</v>
      </c>
      <c r="AQ41" s="614">
        <f>VLOOKUP($A41,'[1]AIR Export'!$A$2:$CB$82,33,FALSE)</f>
        <v>1914422</v>
      </c>
      <c r="AR41" s="612">
        <v>211504</v>
      </c>
      <c r="AS41" s="612">
        <v>0</v>
      </c>
      <c r="AT41" s="612">
        <v>211504</v>
      </c>
      <c r="AU41" s="612">
        <v>26117</v>
      </c>
      <c r="AV41" s="612">
        <v>23000</v>
      </c>
      <c r="AW41" s="612">
        <f>VLOOKUP($A41,'[1]AIR Export'!$A$2:$CB$82,35,FALSE)</f>
        <v>49117</v>
      </c>
      <c r="AX41" s="612">
        <f>VLOOKUP($A41,'[1]AIR Export'!$A$2:$CB$82,36,FALSE)</f>
        <v>171662</v>
      </c>
      <c r="AY41" s="614">
        <f>VLOOKUP($A41,'[1]AIR Export'!$A$2:$CB$82,37,FALSE)</f>
        <v>2346705</v>
      </c>
      <c r="AZ41" s="612">
        <v>110855</v>
      </c>
      <c r="BA41" s="610">
        <v>1110855</v>
      </c>
      <c r="BB41" s="612">
        <f>VLOOKUP($A41,'[1]AIR Export'!$A$2:$CB$82,40,FALSE)</f>
        <v>1451436</v>
      </c>
      <c r="BC41" s="612">
        <v>119266</v>
      </c>
      <c r="BD41" s="612">
        <v>39412</v>
      </c>
      <c r="BE41" s="612">
        <v>34848</v>
      </c>
      <c r="BF41" s="612">
        <v>193526</v>
      </c>
      <c r="BG41" s="612">
        <v>414961</v>
      </c>
      <c r="BH41" s="612">
        <f>VLOOKUP($A41,'[1]AIR Export'!$A$2:$CB$82,46,FALSE)</f>
        <v>2059923</v>
      </c>
      <c r="BI41" s="612"/>
      <c r="BJ41" s="612"/>
      <c r="BK41" s="612">
        <v>13096</v>
      </c>
      <c r="BL41" s="612">
        <v>0</v>
      </c>
      <c r="BM41" s="612">
        <v>18105</v>
      </c>
      <c r="BN41" s="612">
        <v>0</v>
      </c>
      <c r="BO41" s="612">
        <v>31201</v>
      </c>
      <c r="BP41" s="612">
        <v>32201</v>
      </c>
      <c r="BQ41" s="610">
        <v>38194</v>
      </c>
      <c r="BR41" s="610">
        <v>25529</v>
      </c>
      <c r="BS41" s="610">
        <v>63723</v>
      </c>
      <c r="BT41" s="610">
        <v>27710</v>
      </c>
      <c r="BU41" s="610">
        <v>11960</v>
      </c>
      <c r="BV41" s="610">
        <v>39670</v>
      </c>
      <c r="BW41" s="610">
        <v>5894</v>
      </c>
      <c r="BX41" s="610">
        <v>1300</v>
      </c>
      <c r="BY41" s="610">
        <v>7194</v>
      </c>
      <c r="BZ41" s="610">
        <v>110587</v>
      </c>
      <c r="CA41" s="610"/>
      <c r="CB41" s="610">
        <v>110587</v>
      </c>
      <c r="CC41" s="609">
        <v>0</v>
      </c>
      <c r="CD41" s="610">
        <v>226629</v>
      </c>
      <c r="CE41" s="609">
        <v>9</v>
      </c>
      <c r="CF41" s="609">
        <v>63</v>
      </c>
      <c r="CG41" s="609">
        <v>72</v>
      </c>
      <c r="CH41" s="610">
        <v>8645</v>
      </c>
      <c r="CI41" s="610">
        <v>18852</v>
      </c>
      <c r="CJ41" s="610">
        <v>8959</v>
      </c>
      <c r="CK41" s="609">
        <v>907</v>
      </c>
      <c r="CL41" s="609">
        <v>92</v>
      </c>
      <c r="CM41" s="609">
        <v>33</v>
      </c>
      <c r="CN41" s="609">
        <v>79</v>
      </c>
      <c r="CO41" s="610">
        <v>134955</v>
      </c>
      <c r="CP41" s="610">
        <v>40739</v>
      </c>
      <c r="CQ41" s="610">
        <v>175694</v>
      </c>
      <c r="CR41" s="610">
        <v>25439</v>
      </c>
      <c r="CS41" s="610">
        <v>2977</v>
      </c>
      <c r="CT41" s="610">
        <v>28416</v>
      </c>
      <c r="CU41" s="610">
        <v>174539</v>
      </c>
      <c r="CV41" s="610">
        <v>42308</v>
      </c>
      <c r="CW41" s="610">
        <v>216847</v>
      </c>
      <c r="CX41" s="610">
        <v>420957</v>
      </c>
      <c r="CY41" s="610">
        <v>1074</v>
      </c>
      <c r="CZ41" s="609"/>
      <c r="DA41" s="610">
        <v>422031</v>
      </c>
      <c r="DB41" s="610">
        <v>4742</v>
      </c>
      <c r="DC41" s="610">
        <v>13482</v>
      </c>
      <c r="DD41" s="610">
        <v>18224</v>
      </c>
      <c r="DE41" s="610">
        <v>120309</v>
      </c>
      <c r="DF41" s="610">
        <v>30468</v>
      </c>
      <c r="DG41" s="610">
        <v>2898</v>
      </c>
      <c r="DH41" s="610">
        <v>47470</v>
      </c>
      <c r="DI41" s="609"/>
      <c r="DJ41" s="609"/>
      <c r="DK41" s="610">
        <v>336249</v>
      </c>
      <c r="DL41" s="610">
        <v>258651</v>
      </c>
      <c r="DM41" s="609"/>
      <c r="DN41" s="609"/>
      <c r="DO41" s="610">
        <v>594900</v>
      </c>
      <c r="DP41" s="609">
        <v>38</v>
      </c>
      <c r="DQ41" s="610">
        <v>41322</v>
      </c>
      <c r="DR41" s="610">
        <v>12338</v>
      </c>
      <c r="DS41" s="610">
        <v>53660</v>
      </c>
      <c r="DT41" s="610">
        <v>415545</v>
      </c>
      <c r="DU41" s="609">
        <v>36</v>
      </c>
      <c r="DV41" s="609">
        <v>10</v>
      </c>
      <c r="DW41" s="610">
        <v>1042</v>
      </c>
      <c r="DX41" s="609">
        <v>7</v>
      </c>
      <c r="DY41" s="609">
        <v>117</v>
      </c>
      <c r="DZ41" s="609">
        <v>3</v>
      </c>
      <c r="EA41" s="610">
        <v>1215</v>
      </c>
      <c r="EB41" s="609">
        <v>308</v>
      </c>
      <c r="EC41" s="609">
        <v>207</v>
      </c>
      <c r="ED41" s="609">
        <v>515</v>
      </c>
      <c r="EE41" s="610">
        <v>31910</v>
      </c>
      <c r="EF41" s="610">
        <v>1004</v>
      </c>
      <c r="EG41" s="610">
        <v>32914</v>
      </c>
      <c r="EH41" s="610">
        <v>1017</v>
      </c>
      <c r="EI41" s="609">
        <v>56</v>
      </c>
      <c r="EJ41" s="610">
        <v>1073</v>
      </c>
      <c r="EK41" s="610">
        <v>34502</v>
      </c>
      <c r="EL41" s="609">
        <v>0</v>
      </c>
      <c r="EM41" s="609">
        <v>0</v>
      </c>
      <c r="EN41" s="609">
        <v>13</v>
      </c>
      <c r="EO41" s="609">
        <v>320</v>
      </c>
      <c r="EP41" s="609">
        <v>163</v>
      </c>
      <c r="EQ41" s="610">
        <v>2840</v>
      </c>
      <c r="ER41" s="610">
        <v>81688</v>
      </c>
      <c r="ES41" s="610">
        <v>29271</v>
      </c>
      <c r="ET41" s="610">
        <v>1678</v>
      </c>
      <c r="EU41" s="609">
        <v>854</v>
      </c>
      <c r="EV41" s="609">
        <v>284</v>
      </c>
      <c r="EW41" s="609" t="s">
        <v>873</v>
      </c>
      <c r="EX41" s="609">
        <v>43</v>
      </c>
      <c r="EY41" s="609">
        <v>118</v>
      </c>
      <c r="EZ41" s="610">
        <v>81121</v>
      </c>
      <c r="FA41" s="609"/>
      <c r="FB41" s="609"/>
      <c r="FC41" s="609" t="s">
        <v>866</v>
      </c>
      <c r="FD41" s="609" t="s">
        <v>864</v>
      </c>
      <c r="FE41" s="609" t="s">
        <v>865</v>
      </c>
      <c r="FF41" s="609">
        <v>28540</v>
      </c>
      <c r="FG41" s="609">
        <v>5197</v>
      </c>
      <c r="FH41" s="609" t="s">
        <v>864</v>
      </c>
      <c r="FI41" s="609" t="s">
        <v>865</v>
      </c>
      <c r="FJ41" s="609">
        <v>28540</v>
      </c>
      <c r="FK41" s="609">
        <v>5197</v>
      </c>
      <c r="FL41" s="609" t="s">
        <v>867</v>
      </c>
      <c r="FM41" s="609">
        <v>9104557350</v>
      </c>
      <c r="FN41" s="609">
        <v>9104551661</v>
      </c>
      <c r="FO41" s="609" t="s">
        <v>868</v>
      </c>
      <c r="FP41" s="609" t="s">
        <v>871</v>
      </c>
      <c r="FQ41" s="610">
        <v>34136</v>
      </c>
      <c r="FR41" s="609">
        <v>32.619999999999997</v>
      </c>
      <c r="FS41" s="609" t="s">
        <v>875</v>
      </c>
      <c r="FT41" s="610">
        <v>10852</v>
      </c>
      <c r="FU41" s="609">
        <v>208</v>
      </c>
      <c r="FV41" s="609"/>
      <c r="FW41" s="609"/>
      <c r="FX41" s="609"/>
      <c r="FY41" s="609" t="s">
        <v>32</v>
      </c>
      <c r="FZ41" s="609"/>
      <c r="GA41" s="609" t="s">
        <v>33</v>
      </c>
      <c r="GB41" s="609"/>
      <c r="GC41" s="609"/>
      <c r="GD41" s="609"/>
      <c r="GE41" s="609"/>
      <c r="GF41" s="609"/>
      <c r="GG41" s="609"/>
      <c r="GH41" s="609"/>
      <c r="GI41" s="609"/>
      <c r="GJ41" s="609">
        <f>VLOOKUP($A41,'[1]AIR Export'!$A$3:$CB$82,25,FALSE)</f>
        <v>193204</v>
      </c>
      <c r="GK41" s="609">
        <v>2</v>
      </c>
      <c r="GL41" s="609" t="s">
        <v>16</v>
      </c>
      <c r="GM41" s="609"/>
      <c r="GN41" s="609"/>
      <c r="GO41" s="609"/>
      <c r="GP41" s="609"/>
      <c r="GQ41" s="609"/>
      <c r="GR41" s="609"/>
      <c r="GS41" s="609"/>
      <c r="GT41" s="609"/>
      <c r="GU41" s="609"/>
      <c r="GV41" s="609">
        <v>0.95</v>
      </c>
      <c r="GW41" s="609">
        <v>0.01</v>
      </c>
      <c r="GX41" s="609">
        <v>28.4</v>
      </c>
      <c r="GY41" s="609">
        <v>31.38</v>
      </c>
      <c r="GZ41" s="609">
        <v>11.2</v>
      </c>
      <c r="HA41" s="509"/>
      <c r="HB41" s="509"/>
      <c r="HC41" s="509"/>
      <c r="HD41" s="509"/>
      <c r="HE41" s="509"/>
      <c r="HF41" s="5"/>
      <c r="HG41" s="5"/>
      <c r="HH41" s="5"/>
      <c r="HI41" s="5"/>
      <c r="HJ41" s="5"/>
      <c r="HK41" s="5"/>
      <c r="HL41" s="5"/>
      <c r="HM41" s="5"/>
      <c r="HN41" s="5"/>
      <c r="HO41" s="5"/>
      <c r="HP41" s="5"/>
      <c r="HQ41" s="5"/>
      <c r="HR41" s="5"/>
      <c r="IF41" s="1"/>
      <c r="IG41" s="1"/>
      <c r="IH41" s="1"/>
      <c r="II41" s="1"/>
      <c r="IJ41" s="1"/>
      <c r="IK41" s="1"/>
      <c r="IL41" s="1"/>
      <c r="IM41" s="1"/>
      <c r="IO41" s="1"/>
      <c r="IQ41" s="5"/>
      <c r="IR41" s="5"/>
      <c r="IS41" s="5"/>
      <c r="IT41" s="5"/>
      <c r="IU41" s="5"/>
      <c r="IV41" s="5"/>
      <c r="JG41" s="2"/>
      <c r="JI41" s="5"/>
      <c r="JL41" s="5"/>
      <c r="JM41" s="5"/>
      <c r="JN41" s="5"/>
      <c r="JU41" s="1"/>
      <c r="JW41" s="1"/>
      <c r="KA41" s="1"/>
      <c r="KC41" s="5"/>
      <c r="KG41" s="5"/>
      <c r="KI41" s="4"/>
      <c r="KJ41" s="4"/>
      <c r="KQ41" s="3"/>
      <c r="KR41" s="3"/>
      <c r="KS41" s="3"/>
      <c r="KT41" s="3"/>
      <c r="KU41" s="3"/>
      <c r="KV41" s="3"/>
      <c r="KW41" s="3"/>
      <c r="KX41" s="3"/>
      <c r="KY41" s="3"/>
      <c r="KZ41" s="3"/>
      <c r="LA41" s="3"/>
      <c r="LB41" s="3"/>
      <c r="LC41" s="3"/>
      <c r="LD41" s="3"/>
      <c r="LE41" s="3"/>
      <c r="LF41" s="3"/>
      <c r="LG41" s="3"/>
      <c r="LH41" s="4"/>
      <c r="LJ41" s="1"/>
      <c r="LK41" s="1"/>
      <c r="LL41" s="1"/>
      <c r="LM41" s="3"/>
      <c r="LN41" s="3"/>
      <c r="LO41" s="3"/>
      <c r="LY41" s="3"/>
      <c r="LZ41" s="3"/>
      <c r="MA41" s="3"/>
      <c r="MB41" s="3"/>
      <c r="MC41" s="3"/>
      <c r="MD41" s="3"/>
      <c r="ME41" s="3"/>
      <c r="MF41" s="3"/>
      <c r="MG41" s="3"/>
      <c r="MH41" s="3"/>
      <c r="MI41" s="3"/>
      <c r="MJ41" s="3"/>
      <c r="MR41" s="6"/>
      <c r="MS41" s="6"/>
      <c r="MX41" s="1"/>
      <c r="NB41" s="1"/>
      <c r="NC41" s="1"/>
      <c r="ND41" s="1"/>
      <c r="NE41" s="1"/>
      <c r="NG41" s="1"/>
      <c r="NI41" s="1"/>
      <c r="NK41" s="1"/>
      <c r="NL41" s="1"/>
      <c r="NR41" s="3"/>
    </row>
    <row r="42" spans="1:382" x14ac:dyDescent="0.25">
      <c r="A42" s="609" t="s">
        <v>876</v>
      </c>
      <c r="B42" s="609" t="s">
        <v>251</v>
      </c>
      <c r="C42" s="609" t="s">
        <v>879</v>
      </c>
      <c r="D42" s="609">
        <v>2015</v>
      </c>
      <c r="E42" s="609" t="s">
        <v>251</v>
      </c>
      <c r="F42" s="609" t="s">
        <v>877</v>
      </c>
      <c r="G42" s="609" t="s">
        <v>878</v>
      </c>
      <c r="H42" s="609">
        <v>27278</v>
      </c>
      <c r="I42" s="609"/>
      <c r="J42" s="609" t="s">
        <v>877</v>
      </c>
      <c r="K42" s="609" t="s">
        <v>878</v>
      </c>
      <c r="L42" s="609">
        <v>27278</v>
      </c>
      <c r="M42" s="609"/>
      <c r="N42" s="609" t="s">
        <v>880</v>
      </c>
      <c r="O42" s="609" t="s">
        <v>881</v>
      </c>
      <c r="P42" s="609" t="s">
        <v>882</v>
      </c>
      <c r="Q42" s="609" t="s">
        <v>883</v>
      </c>
      <c r="R42" s="609" t="s">
        <v>884</v>
      </c>
      <c r="S42" s="609" t="s">
        <v>885</v>
      </c>
      <c r="T42" s="609" t="s">
        <v>886</v>
      </c>
      <c r="U42" s="609" t="s">
        <v>882</v>
      </c>
      <c r="V42" s="609" t="s">
        <v>887</v>
      </c>
      <c r="W42" s="609">
        <v>1</v>
      </c>
      <c r="X42" s="609">
        <v>2</v>
      </c>
      <c r="Y42" s="609">
        <v>0</v>
      </c>
      <c r="Z42" s="609">
        <v>0</v>
      </c>
      <c r="AA42" s="610">
        <v>6916</v>
      </c>
      <c r="AB42" s="609">
        <v>11</v>
      </c>
      <c r="AC42" s="609">
        <v>0</v>
      </c>
      <c r="AD42" s="609">
        <v>11</v>
      </c>
      <c r="AE42" s="609">
        <v>13.08</v>
      </c>
      <c r="AF42" s="609">
        <v>24.08</v>
      </c>
      <c r="AG42" s="611">
        <v>0.45679999999999998</v>
      </c>
      <c r="AH42" s="612">
        <v>92246</v>
      </c>
      <c r="AI42" s="609" t="s">
        <v>889</v>
      </c>
      <c r="AJ42" s="609">
        <v>2009</v>
      </c>
      <c r="AK42" s="612">
        <v>39978</v>
      </c>
      <c r="AL42" s="613">
        <v>12.76</v>
      </c>
      <c r="AM42" s="613">
        <v>12.76</v>
      </c>
      <c r="AN42" s="613">
        <v>12.76</v>
      </c>
      <c r="AO42" s="612">
        <v>4000</v>
      </c>
      <c r="AP42" s="612">
        <v>1828432</v>
      </c>
      <c r="AQ42" s="612">
        <f>VLOOKUP($A42,'[1]AIR Export'!$A$2:$CB$82,33,FALSE)</f>
        <v>1832432</v>
      </c>
      <c r="AR42" s="612">
        <v>101031</v>
      </c>
      <c r="AS42" s="612">
        <v>0</v>
      </c>
      <c r="AT42" s="612">
        <v>101031</v>
      </c>
      <c r="AU42" s="612">
        <v>4945</v>
      </c>
      <c r="AV42" s="612">
        <v>0</v>
      </c>
      <c r="AW42" s="612">
        <f>VLOOKUP($A42,'[1]AIR Export'!$A$2:$CB$82,35,FALSE)</f>
        <v>4945</v>
      </c>
      <c r="AX42" s="612">
        <f>VLOOKUP($A42,'[1]AIR Export'!$A$2:$CB$82,36,FALSE)</f>
        <v>40556</v>
      </c>
      <c r="AY42" s="612">
        <f>VLOOKUP($A42,'[1]AIR Export'!$A$2:$CB$82,37,FALSE)</f>
        <v>1978964</v>
      </c>
      <c r="AZ42" s="612">
        <v>1181546</v>
      </c>
      <c r="BA42" s="612">
        <v>423799</v>
      </c>
      <c r="BB42" s="612">
        <f>VLOOKUP($A42,'[1]AIR Export'!$A$2:$CB$82,40,FALSE)</f>
        <v>1605345</v>
      </c>
      <c r="BC42" s="612">
        <v>148628</v>
      </c>
      <c r="BD42" s="612">
        <v>45752</v>
      </c>
      <c r="BE42" s="612">
        <v>27189</v>
      </c>
      <c r="BF42" s="612">
        <v>221569</v>
      </c>
      <c r="BG42" s="612">
        <v>117925</v>
      </c>
      <c r="BH42" s="612">
        <f>VLOOKUP($A42,'[1]AIR Export'!$A$2:$CB$82,46,FALSE)</f>
        <v>1944839</v>
      </c>
      <c r="BI42" s="612"/>
      <c r="BJ42" s="612"/>
      <c r="BK42" s="612">
        <v>21054</v>
      </c>
      <c r="BL42" s="612">
        <v>0</v>
      </c>
      <c r="BM42" s="612">
        <v>4945</v>
      </c>
      <c r="BN42" s="612">
        <v>8000</v>
      </c>
      <c r="BO42" s="612">
        <v>33999</v>
      </c>
      <c r="BP42" s="612">
        <v>33999</v>
      </c>
      <c r="BQ42" s="610">
        <v>22119</v>
      </c>
      <c r="BR42" s="610">
        <v>26404</v>
      </c>
      <c r="BS42" s="610">
        <v>48523</v>
      </c>
      <c r="BT42" s="610">
        <v>28255</v>
      </c>
      <c r="BU42" s="610">
        <v>14631</v>
      </c>
      <c r="BV42" s="610">
        <v>42886</v>
      </c>
      <c r="BW42" s="610">
        <v>3346</v>
      </c>
      <c r="BX42" s="610">
        <v>3521</v>
      </c>
      <c r="BY42" s="610">
        <v>6867</v>
      </c>
      <c r="BZ42" s="610">
        <v>98276</v>
      </c>
      <c r="CA42" s="610"/>
      <c r="CB42" s="610">
        <v>98276</v>
      </c>
      <c r="CC42" s="609">
        <v>268</v>
      </c>
      <c r="CD42" s="610">
        <v>197547</v>
      </c>
      <c r="CE42" s="609">
        <v>6</v>
      </c>
      <c r="CF42" s="609">
        <v>63</v>
      </c>
      <c r="CG42" s="609">
        <v>69</v>
      </c>
      <c r="CH42" s="610">
        <v>5304</v>
      </c>
      <c r="CI42" s="610">
        <v>3014</v>
      </c>
      <c r="CJ42" s="610">
        <v>6232</v>
      </c>
      <c r="CK42" s="609">
        <v>564</v>
      </c>
      <c r="CL42" s="609">
        <v>0</v>
      </c>
      <c r="CM42" s="609">
        <v>20</v>
      </c>
      <c r="CN42" s="609">
        <v>203</v>
      </c>
      <c r="CO42" s="610">
        <v>61004</v>
      </c>
      <c r="CP42" s="610">
        <v>41280</v>
      </c>
      <c r="CQ42" s="610">
        <v>102284</v>
      </c>
      <c r="CR42" s="610">
        <v>10293</v>
      </c>
      <c r="CS42" s="610">
        <v>5157</v>
      </c>
      <c r="CT42" s="610">
        <v>15450</v>
      </c>
      <c r="CU42" s="610">
        <v>147746</v>
      </c>
      <c r="CV42" s="610">
        <v>61344</v>
      </c>
      <c r="CW42" s="610">
        <v>209090</v>
      </c>
      <c r="CX42" s="610">
        <v>326824</v>
      </c>
      <c r="CY42" s="610">
        <v>4290</v>
      </c>
      <c r="CZ42" s="609"/>
      <c r="DA42" s="610">
        <v>331114</v>
      </c>
      <c r="DB42" s="610">
        <v>26363</v>
      </c>
      <c r="DC42" s="609">
        <v>786</v>
      </c>
      <c r="DD42" s="610">
        <v>27149</v>
      </c>
      <c r="DE42" s="610">
        <v>75735</v>
      </c>
      <c r="DF42" s="610">
        <v>8687</v>
      </c>
      <c r="DG42" s="609">
        <v>0</v>
      </c>
      <c r="DH42" s="610">
        <v>9546</v>
      </c>
      <c r="DI42" s="609"/>
      <c r="DJ42" s="609"/>
      <c r="DK42" s="610">
        <v>412416</v>
      </c>
      <c r="DL42" s="610">
        <v>29951</v>
      </c>
      <c r="DM42" s="609">
        <v>0</v>
      </c>
      <c r="DN42" s="609">
        <v>0</v>
      </c>
      <c r="DO42" s="610">
        <v>442367</v>
      </c>
      <c r="DP42" s="609">
        <v>226</v>
      </c>
      <c r="DQ42" s="610">
        <v>13300</v>
      </c>
      <c r="DR42" s="610">
        <v>4604</v>
      </c>
      <c r="DS42" s="610">
        <v>17904</v>
      </c>
      <c r="DT42" s="610">
        <v>257279</v>
      </c>
      <c r="DU42" s="609">
        <v>187</v>
      </c>
      <c r="DV42" s="609">
        <v>5</v>
      </c>
      <c r="DW42" s="609">
        <v>302</v>
      </c>
      <c r="DX42" s="609">
        <v>8</v>
      </c>
      <c r="DY42" s="609">
        <v>40</v>
      </c>
      <c r="DZ42" s="609">
        <v>0</v>
      </c>
      <c r="EA42" s="609">
        <v>542</v>
      </c>
      <c r="EB42" s="610">
        <v>1256</v>
      </c>
      <c r="EC42" s="609">
        <v>265</v>
      </c>
      <c r="ED42" s="610">
        <v>1521</v>
      </c>
      <c r="EE42" s="610">
        <v>7830</v>
      </c>
      <c r="EF42" s="609">
        <v>832</v>
      </c>
      <c r="EG42" s="610">
        <v>8662</v>
      </c>
      <c r="EH42" s="609">
        <v>379</v>
      </c>
      <c r="EI42" s="609">
        <v>0</v>
      </c>
      <c r="EJ42" s="609">
        <v>379</v>
      </c>
      <c r="EK42" s="610">
        <v>10562</v>
      </c>
      <c r="EL42" s="609">
        <v>4</v>
      </c>
      <c r="EM42" s="609">
        <v>8</v>
      </c>
      <c r="EN42" s="609">
        <v>37</v>
      </c>
      <c r="EO42" s="609">
        <v>65</v>
      </c>
      <c r="EP42" s="610">
        <v>2555</v>
      </c>
      <c r="EQ42" s="610">
        <v>6645</v>
      </c>
      <c r="ER42" s="610">
        <v>26975</v>
      </c>
      <c r="ES42" s="610">
        <v>10225</v>
      </c>
      <c r="ET42" s="610">
        <v>1461</v>
      </c>
      <c r="EU42" s="609">
        <v>10</v>
      </c>
      <c r="EV42" s="609">
        <v>279</v>
      </c>
      <c r="EW42" s="609" t="s">
        <v>888</v>
      </c>
      <c r="EX42" s="609">
        <v>32</v>
      </c>
      <c r="EY42" s="609">
        <v>42</v>
      </c>
      <c r="EZ42" s="610">
        <v>38849</v>
      </c>
      <c r="FA42" s="610">
        <v>221894</v>
      </c>
      <c r="FB42" s="610">
        <v>38846</v>
      </c>
      <c r="FC42" s="609" t="s">
        <v>879</v>
      </c>
      <c r="FD42" s="609" t="s">
        <v>877</v>
      </c>
      <c r="FE42" s="609" t="s">
        <v>878</v>
      </c>
      <c r="FF42" s="609">
        <v>27278</v>
      </c>
      <c r="FG42" s="609"/>
      <c r="FH42" s="609" t="s">
        <v>877</v>
      </c>
      <c r="FI42" s="609" t="s">
        <v>890</v>
      </c>
      <c r="FJ42" s="609">
        <v>27278</v>
      </c>
      <c r="FK42" s="609"/>
      <c r="FL42" s="609" t="s">
        <v>891</v>
      </c>
      <c r="FM42" s="609">
        <v>9192452525</v>
      </c>
      <c r="FN42" s="609">
        <v>9196443003</v>
      </c>
      <c r="FO42" s="609" t="s">
        <v>880</v>
      </c>
      <c r="FP42" s="609" t="s">
        <v>883</v>
      </c>
      <c r="FQ42" s="610">
        <v>31560</v>
      </c>
      <c r="FR42" s="609">
        <v>25.1</v>
      </c>
      <c r="FS42" s="609" t="s">
        <v>892</v>
      </c>
      <c r="FT42" s="610">
        <v>6916</v>
      </c>
      <c r="FU42" s="609">
        <v>156</v>
      </c>
      <c r="FV42" s="609"/>
      <c r="FW42" s="609"/>
      <c r="FX42" s="609"/>
      <c r="FY42" s="609" t="s">
        <v>32</v>
      </c>
      <c r="FZ42" s="609"/>
      <c r="GA42" s="609" t="s">
        <v>33</v>
      </c>
      <c r="GB42" s="609"/>
      <c r="GC42" s="609"/>
      <c r="GD42" s="609"/>
      <c r="GE42" s="609"/>
      <c r="GF42" s="609"/>
      <c r="GG42" s="609"/>
      <c r="GH42" s="609"/>
      <c r="GI42" s="609"/>
      <c r="GJ42" s="609">
        <f>VLOOKUP($A42,'[1]AIR Export'!$A$3:$CB$82,25,FALSE)</f>
        <v>80180</v>
      </c>
      <c r="GK42" s="609">
        <v>3</v>
      </c>
      <c r="GL42" s="609" t="s">
        <v>16</v>
      </c>
      <c r="GM42" s="609"/>
      <c r="GN42" s="609"/>
      <c r="GO42" s="609"/>
      <c r="GP42" s="609"/>
      <c r="GQ42" s="609"/>
      <c r="GR42" s="609"/>
      <c r="GS42" s="609"/>
      <c r="GT42" s="609"/>
      <c r="GU42" s="609"/>
      <c r="GV42" s="609">
        <v>0.82</v>
      </c>
      <c r="GW42" s="609">
        <v>0.14000000000000001</v>
      </c>
      <c r="GX42" s="609">
        <v>19.489999999999998</v>
      </c>
      <c r="GY42" s="609">
        <v>27.94</v>
      </c>
      <c r="GZ42" s="609">
        <v>7.92</v>
      </c>
      <c r="HA42" s="509"/>
      <c r="HB42" s="509"/>
      <c r="HC42" s="509"/>
      <c r="HD42" s="509"/>
      <c r="HE42" s="509"/>
      <c r="HF42" s="5"/>
      <c r="HG42" s="5"/>
      <c r="HH42" s="5"/>
      <c r="HI42" s="5"/>
      <c r="HJ42" s="5"/>
      <c r="HK42" s="5"/>
      <c r="HL42" s="5"/>
      <c r="HM42" s="5"/>
      <c r="HN42" s="5"/>
      <c r="HO42" s="5"/>
      <c r="HP42" s="5"/>
      <c r="HQ42" s="5"/>
      <c r="HR42" s="5"/>
      <c r="IF42" s="1"/>
      <c r="IG42" s="1"/>
      <c r="IH42" s="1"/>
      <c r="II42" s="1"/>
      <c r="IJ42" s="1"/>
      <c r="IK42" s="1"/>
      <c r="IL42" s="1"/>
      <c r="IM42" s="1"/>
      <c r="IO42" s="1"/>
      <c r="IQ42" s="5"/>
      <c r="IR42" s="5"/>
      <c r="IS42" s="5"/>
      <c r="IT42" s="5"/>
      <c r="IU42" s="5"/>
      <c r="IV42" s="5"/>
      <c r="JG42" s="2"/>
      <c r="JI42" s="5"/>
      <c r="JL42" s="5"/>
      <c r="JM42" s="5"/>
      <c r="JN42" s="5"/>
      <c r="JU42" s="1"/>
      <c r="JW42" s="1"/>
      <c r="KC42" s="5"/>
      <c r="KG42" s="5"/>
      <c r="KI42" s="4"/>
      <c r="KJ42" s="4"/>
      <c r="KQ42" s="3"/>
      <c r="KR42" s="3"/>
      <c r="KS42" s="3"/>
      <c r="KT42" s="3"/>
      <c r="KU42" s="3"/>
      <c r="KV42" s="3"/>
      <c r="KW42" s="3"/>
      <c r="KX42" s="3"/>
      <c r="KY42" s="3"/>
      <c r="KZ42" s="3"/>
      <c r="LA42" s="3"/>
      <c r="LB42" s="3"/>
      <c r="LC42" s="3"/>
      <c r="LD42" s="3"/>
      <c r="LE42" s="3"/>
      <c r="LF42" s="3"/>
      <c r="LG42" s="3"/>
      <c r="LH42" s="4"/>
      <c r="LJ42" s="1"/>
      <c r="LK42" s="1"/>
      <c r="LL42" s="1"/>
      <c r="LM42" s="3"/>
      <c r="LN42" s="3"/>
      <c r="LO42" s="3"/>
      <c r="LY42" s="3"/>
      <c r="LZ42" s="3"/>
      <c r="MA42" s="3"/>
      <c r="MB42" s="3"/>
      <c r="MC42" s="3"/>
      <c r="MD42" s="3"/>
      <c r="ME42" s="3"/>
      <c r="MF42" s="3"/>
      <c r="MG42" s="3"/>
      <c r="MH42" s="3"/>
      <c r="MI42" s="3"/>
      <c r="MJ42" s="3"/>
      <c r="MR42" s="6"/>
      <c r="MS42" s="6"/>
      <c r="MX42" s="1"/>
      <c r="NB42" s="1"/>
      <c r="NC42" s="1"/>
      <c r="NE42" s="1"/>
      <c r="NH42" s="1"/>
      <c r="NI42" s="1"/>
      <c r="NR42" s="3"/>
    </row>
    <row r="43" spans="1:382" x14ac:dyDescent="0.25">
      <c r="A43" s="609" t="s">
        <v>893</v>
      </c>
      <c r="B43" s="609" t="s">
        <v>898</v>
      </c>
      <c r="C43" s="609" t="s">
        <v>897</v>
      </c>
      <c r="D43" s="609">
        <v>2015</v>
      </c>
      <c r="E43" s="609" t="s">
        <v>898</v>
      </c>
      <c r="F43" s="609" t="s">
        <v>894</v>
      </c>
      <c r="G43" s="609" t="s">
        <v>895</v>
      </c>
      <c r="H43" s="609">
        <v>28425</v>
      </c>
      <c r="I43" s="609">
        <v>879</v>
      </c>
      <c r="J43" s="609" t="s">
        <v>896</v>
      </c>
      <c r="K43" s="609" t="s">
        <v>895</v>
      </c>
      <c r="L43" s="609">
        <v>28425</v>
      </c>
      <c r="M43" s="609">
        <v>879</v>
      </c>
      <c r="N43" s="609" t="s">
        <v>899</v>
      </c>
      <c r="O43" s="609" t="s">
        <v>900</v>
      </c>
      <c r="P43" s="609"/>
      <c r="Q43" s="609" t="s">
        <v>901</v>
      </c>
      <c r="R43" s="609" t="s">
        <v>902</v>
      </c>
      <c r="S43" s="609" t="s">
        <v>128</v>
      </c>
      <c r="T43" s="609" t="s">
        <v>900</v>
      </c>
      <c r="U43" s="609"/>
      <c r="V43" s="609" t="s">
        <v>901</v>
      </c>
      <c r="W43" s="609">
        <v>1</v>
      </c>
      <c r="X43" s="609">
        <v>1</v>
      </c>
      <c r="Y43" s="609">
        <v>0</v>
      </c>
      <c r="Z43" s="609">
        <v>0</v>
      </c>
      <c r="AA43" s="610">
        <v>4556</v>
      </c>
      <c r="AB43" s="609">
        <v>1</v>
      </c>
      <c r="AC43" s="609">
        <v>0</v>
      </c>
      <c r="AD43" s="609">
        <v>1</v>
      </c>
      <c r="AE43" s="609">
        <v>11.81</v>
      </c>
      <c r="AF43" s="609">
        <v>12.81</v>
      </c>
      <c r="AG43" s="611">
        <v>7.8100000000000003E-2</v>
      </c>
      <c r="AH43" s="612">
        <v>68684</v>
      </c>
      <c r="AI43" s="609" t="s">
        <v>904</v>
      </c>
      <c r="AJ43" s="609">
        <v>1985</v>
      </c>
      <c r="AK43" s="612">
        <v>39700</v>
      </c>
      <c r="AL43" s="613">
        <v>11.72</v>
      </c>
      <c r="AM43" s="613">
        <v>11.72</v>
      </c>
      <c r="AN43" s="613">
        <v>11.72</v>
      </c>
      <c r="AO43" s="612">
        <v>0</v>
      </c>
      <c r="AP43" s="612">
        <v>697624</v>
      </c>
      <c r="AQ43" s="612">
        <f>VLOOKUP($A43,'[1]AIR Export'!$A$2:$CB$82,33,FALSE)</f>
        <v>697624</v>
      </c>
      <c r="AR43" s="612">
        <v>99806</v>
      </c>
      <c r="AS43" s="612">
        <v>0</v>
      </c>
      <c r="AT43" s="612">
        <v>99806</v>
      </c>
      <c r="AU43" s="612">
        <v>4851</v>
      </c>
      <c r="AV43" s="612">
        <v>0</v>
      </c>
      <c r="AW43" s="612">
        <f>VLOOKUP($A43,'[1]AIR Export'!$A$2:$CB$82,35,FALSE)</f>
        <v>4851</v>
      </c>
      <c r="AX43" s="612">
        <f>VLOOKUP($A43,'[1]AIR Export'!$A$2:$CB$82,36,FALSE)</f>
        <v>0</v>
      </c>
      <c r="AY43" s="612">
        <f>VLOOKUP($A43,'[1]AIR Export'!$A$2:$CB$82,37,FALSE)</f>
        <v>802281</v>
      </c>
      <c r="AZ43" s="612">
        <v>447827</v>
      </c>
      <c r="BA43" s="612">
        <v>142977</v>
      </c>
      <c r="BB43" s="612">
        <f>VLOOKUP($A43,'[1]AIR Export'!$A$2:$CB$82,40,FALSE)</f>
        <v>590804</v>
      </c>
      <c r="BC43" s="612">
        <v>75285</v>
      </c>
      <c r="BD43" s="612">
        <v>10072</v>
      </c>
      <c r="BE43" s="612">
        <v>12570</v>
      </c>
      <c r="BF43" s="612">
        <v>97927</v>
      </c>
      <c r="BG43" s="612">
        <v>78225</v>
      </c>
      <c r="BH43" s="612">
        <f>VLOOKUP($A43,'[1]AIR Export'!$A$2:$CB$82,46,FALSE)</f>
        <v>766956</v>
      </c>
      <c r="BI43" s="612"/>
      <c r="BJ43" s="612"/>
      <c r="BK43" s="612">
        <v>0</v>
      </c>
      <c r="BL43" s="612">
        <v>0</v>
      </c>
      <c r="BM43" s="612">
        <v>0</v>
      </c>
      <c r="BN43" s="612">
        <v>0</v>
      </c>
      <c r="BO43" s="612">
        <v>0</v>
      </c>
      <c r="BP43" s="612">
        <v>0</v>
      </c>
      <c r="BQ43" s="610">
        <v>34264</v>
      </c>
      <c r="BR43" s="610">
        <v>37127</v>
      </c>
      <c r="BS43" s="610">
        <v>71391</v>
      </c>
      <c r="BT43" s="610">
        <v>24943</v>
      </c>
      <c r="BU43" s="610">
        <v>13403</v>
      </c>
      <c r="BV43" s="610">
        <v>38346</v>
      </c>
      <c r="BW43" s="610">
        <v>3619</v>
      </c>
      <c r="BX43" s="609"/>
      <c r="BY43" s="610">
        <v>3619</v>
      </c>
      <c r="BZ43" s="610">
        <v>113356</v>
      </c>
      <c r="CA43" s="610"/>
      <c r="CB43" s="610">
        <v>113356</v>
      </c>
      <c r="CC43" s="610">
        <v>1208</v>
      </c>
      <c r="CD43" s="610">
        <v>224675</v>
      </c>
      <c r="CE43" s="609">
        <v>4</v>
      </c>
      <c r="CF43" s="609">
        <v>63</v>
      </c>
      <c r="CG43" s="609">
        <v>67</v>
      </c>
      <c r="CH43" s="610">
        <v>3168</v>
      </c>
      <c r="CI43" s="610">
        <v>3661</v>
      </c>
      <c r="CJ43" s="610">
        <v>2574</v>
      </c>
      <c r="CK43" s="609">
        <v>743</v>
      </c>
      <c r="CL43" s="609">
        <v>197</v>
      </c>
      <c r="CM43" s="609">
        <v>12</v>
      </c>
      <c r="CN43" s="609">
        <v>115</v>
      </c>
      <c r="CO43" s="610">
        <v>66514</v>
      </c>
      <c r="CP43" s="610">
        <v>27896</v>
      </c>
      <c r="CQ43" s="610">
        <v>94410</v>
      </c>
      <c r="CR43" s="610">
        <v>9487</v>
      </c>
      <c r="CS43" s="609"/>
      <c r="CT43" s="610">
        <v>9487</v>
      </c>
      <c r="CU43" s="610">
        <v>62260</v>
      </c>
      <c r="CV43" s="610">
        <v>17158</v>
      </c>
      <c r="CW43" s="610">
        <v>79418</v>
      </c>
      <c r="CX43" s="610">
        <v>183315</v>
      </c>
      <c r="CY43" s="610">
        <v>1730</v>
      </c>
      <c r="CZ43" s="609"/>
      <c r="DA43" s="610">
        <v>185045</v>
      </c>
      <c r="DB43" s="610">
        <v>10517</v>
      </c>
      <c r="DC43" s="609">
        <v>892</v>
      </c>
      <c r="DD43" s="610">
        <v>11409</v>
      </c>
      <c r="DE43" s="610">
        <v>27480</v>
      </c>
      <c r="DF43" s="610">
        <v>4619</v>
      </c>
      <c r="DG43" s="609">
        <v>825</v>
      </c>
      <c r="DH43" s="610">
        <v>6347</v>
      </c>
      <c r="DI43" s="609"/>
      <c r="DJ43" s="609"/>
      <c r="DK43" s="610">
        <v>125980</v>
      </c>
      <c r="DL43" s="610">
        <v>94858</v>
      </c>
      <c r="DM43" s="609"/>
      <c r="DN43" s="609">
        <v>463</v>
      </c>
      <c r="DO43" s="610">
        <v>221301</v>
      </c>
      <c r="DP43" s="609">
        <v>46</v>
      </c>
      <c r="DQ43" s="610">
        <v>9629</v>
      </c>
      <c r="DR43" s="610">
        <v>3480</v>
      </c>
      <c r="DS43" s="610">
        <v>13109</v>
      </c>
      <c r="DT43" s="610">
        <v>149290</v>
      </c>
      <c r="DU43" s="609">
        <v>55</v>
      </c>
      <c r="DV43" s="609">
        <v>4</v>
      </c>
      <c r="DW43" s="609">
        <v>383</v>
      </c>
      <c r="DX43" s="609">
        <v>10</v>
      </c>
      <c r="DY43" s="609">
        <v>9</v>
      </c>
      <c r="DZ43" s="609"/>
      <c r="EA43" s="609">
        <v>461</v>
      </c>
      <c r="EB43" s="609">
        <v>932</v>
      </c>
      <c r="EC43" s="609">
        <v>150</v>
      </c>
      <c r="ED43" s="610">
        <v>1082</v>
      </c>
      <c r="EE43" s="610">
        <v>6154</v>
      </c>
      <c r="EF43" s="609">
        <v>431</v>
      </c>
      <c r="EG43" s="610">
        <v>6585</v>
      </c>
      <c r="EH43" s="609">
        <v>126</v>
      </c>
      <c r="EI43" s="609"/>
      <c r="EJ43" s="609">
        <v>126</v>
      </c>
      <c r="EK43" s="610">
        <v>7793</v>
      </c>
      <c r="EL43" s="609">
        <v>14</v>
      </c>
      <c r="EM43" s="609">
        <v>45</v>
      </c>
      <c r="EN43" s="609">
        <v>20</v>
      </c>
      <c r="EO43" s="609">
        <v>33</v>
      </c>
      <c r="EP43" s="609">
        <v>715</v>
      </c>
      <c r="EQ43" s="609"/>
      <c r="ER43" s="610">
        <v>22161</v>
      </c>
      <c r="ES43" s="610">
        <v>2087</v>
      </c>
      <c r="ET43" s="609">
        <v>387</v>
      </c>
      <c r="EU43" s="609">
        <v>15</v>
      </c>
      <c r="EV43" s="609">
        <v>89</v>
      </c>
      <c r="EW43" s="609" t="s">
        <v>903</v>
      </c>
      <c r="EX43" s="609">
        <v>21</v>
      </c>
      <c r="EY43" s="609">
        <v>26</v>
      </c>
      <c r="EZ43" s="610">
        <v>14143</v>
      </c>
      <c r="FA43" s="610">
        <v>215638</v>
      </c>
      <c r="FB43" s="609"/>
      <c r="FC43" s="609" t="s">
        <v>897</v>
      </c>
      <c r="FD43" s="609" t="s">
        <v>894</v>
      </c>
      <c r="FE43" s="609" t="s">
        <v>895</v>
      </c>
      <c r="FF43" s="609">
        <v>28425</v>
      </c>
      <c r="FG43" s="609">
        <v>879</v>
      </c>
      <c r="FH43" s="609" t="s">
        <v>896</v>
      </c>
      <c r="FI43" s="609" t="s">
        <v>895</v>
      </c>
      <c r="FJ43" s="609">
        <v>28425</v>
      </c>
      <c r="FK43" s="609">
        <v>879</v>
      </c>
      <c r="FL43" s="609" t="s">
        <v>898</v>
      </c>
      <c r="FM43" s="609">
        <v>9102591234</v>
      </c>
      <c r="FN43" s="609"/>
      <c r="FO43" s="609" t="s">
        <v>899</v>
      </c>
      <c r="FP43" s="609" t="s">
        <v>901</v>
      </c>
      <c r="FQ43" s="610">
        <v>21000</v>
      </c>
      <c r="FR43" s="609">
        <v>12.8</v>
      </c>
      <c r="FS43" s="609" t="s">
        <v>905</v>
      </c>
      <c r="FT43" s="610">
        <v>4556</v>
      </c>
      <c r="FU43" s="609">
        <v>104</v>
      </c>
      <c r="FV43" s="609"/>
      <c r="FW43" s="609"/>
      <c r="FX43" s="609"/>
      <c r="FY43" s="609" t="s">
        <v>32</v>
      </c>
      <c r="FZ43" s="609"/>
      <c r="GA43" s="609" t="s">
        <v>64</v>
      </c>
      <c r="GB43" s="609"/>
      <c r="GC43" s="609"/>
      <c r="GD43" s="609"/>
      <c r="GE43" s="609"/>
      <c r="GF43" s="609"/>
      <c r="GG43" s="609"/>
      <c r="GH43" s="609"/>
      <c r="GI43" s="609"/>
      <c r="GJ43" s="609">
        <f>VLOOKUP($A43,'[1]AIR Export'!$A$3:$CB$82,25,FALSE)</f>
        <v>56533</v>
      </c>
      <c r="GK43" s="609">
        <v>3</v>
      </c>
      <c r="GL43" s="609" t="s">
        <v>16</v>
      </c>
      <c r="GM43" s="609"/>
      <c r="GN43" s="609"/>
      <c r="GO43" s="609"/>
      <c r="GP43" s="609"/>
      <c r="GQ43" s="609"/>
      <c r="GR43" s="609"/>
      <c r="GS43" s="609"/>
      <c r="GT43" s="609"/>
      <c r="GU43" s="609"/>
      <c r="GV43" s="609">
        <v>0.84</v>
      </c>
      <c r="GW43" s="609">
        <v>0.14000000000000001</v>
      </c>
      <c r="GX43" s="609">
        <v>16.899999999999999</v>
      </c>
      <c r="GY43" s="609">
        <v>16.760000000000002</v>
      </c>
      <c r="GZ43" s="609">
        <v>18.34</v>
      </c>
      <c r="HA43" s="509"/>
      <c r="HB43" s="509"/>
      <c r="HC43" s="509"/>
      <c r="HD43" s="509"/>
      <c r="HE43" s="509"/>
      <c r="HF43" s="5"/>
      <c r="HG43" s="5"/>
      <c r="HH43" s="5"/>
      <c r="HI43" s="5"/>
      <c r="HJ43" s="5"/>
      <c r="HK43" s="5"/>
      <c r="HL43" s="5"/>
      <c r="HM43" s="5"/>
      <c r="HN43" s="5"/>
      <c r="HO43" s="5"/>
      <c r="HP43" s="5"/>
      <c r="HQ43" s="5"/>
      <c r="HR43" s="5"/>
      <c r="IF43" s="1"/>
      <c r="IG43" s="1"/>
      <c r="IH43" s="1"/>
      <c r="II43" s="1"/>
      <c r="IJ43" s="1"/>
      <c r="IK43" s="1"/>
      <c r="IL43" s="1"/>
      <c r="IM43" s="1"/>
      <c r="IO43" s="1"/>
      <c r="IQ43" s="5"/>
      <c r="IR43" s="5"/>
      <c r="IS43" s="5"/>
      <c r="IT43" s="5"/>
      <c r="IU43" s="5"/>
      <c r="IV43" s="5"/>
      <c r="JG43" s="2"/>
      <c r="JI43" s="5"/>
      <c r="JL43" s="5"/>
      <c r="JM43" s="5"/>
      <c r="JN43" s="5"/>
      <c r="JU43" s="1"/>
      <c r="JW43" s="1"/>
      <c r="KC43" s="5"/>
      <c r="KG43" s="5"/>
      <c r="KI43" s="4"/>
      <c r="KJ43" s="4"/>
      <c r="KQ43" s="3"/>
      <c r="KR43" s="3"/>
      <c r="KS43" s="3"/>
      <c r="KT43" s="3"/>
      <c r="KU43" s="3"/>
      <c r="KV43" s="3"/>
      <c r="KW43" s="3"/>
      <c r="KX43" s="3"/>
      <c r="KY43" s="3"/>
      <c r="KZ43" s="3"/>
      <c r="LA43" s="3"/>
      <c r="LB43" s="3"/>
      <c r="LC43" s="3"/>
      <c r="LD43" s="3"/>
      <c r="LE43" s="3"/>
      <c r="LF43" s="3"/>
      <c r="LG43" s="3"/>
      <c r="LH43" s="4"/>
      <c r="LJ43" s="1"/>
      <c r="LK43" s="1"/>
      <c r="LL43" s="1"/>
      <c r="LM43" s="3"/>
      <c r="LN43" s="3"/>
      <c r="LO43" s="3"/>
      <c r="LY43" s="3"/>
      <c r="LZ43" s="3"/>
      <c r="MA43" s="3"/>
      <c r="MB43" s="3"/>
      <c r="MC43" s="3"/>
      <c r="MD43" s="3"/>
      <c r="ME43" s="3"/>
      <c r="MF43" s="3"/>
      <c r="MG43" s="3"/>
      <c r="MH43" s="3"/>
      <c r="MI43" s="3"/>
      <c r="MJ43" s="3"/>
      <c r="MR43" s="6"/>
      <c r="MS43" s="6"/>
      <c r="MX43" s="1"/>
      <c r="NB43" s="1"/>
      <c r="NC43" s="1"/>
      <c r="NE43" s="1"/>
      <c r="NF43" s="1"/>
      <c r="NH43" s="1"/>
      <c r="NI43" s="1"/>
      <c r="NR43" s="3"/>
    </row>
    <row r="44" spans="1:382" x14ac:dyDescent="0.25">
      <c r="A44" s="609" t="s">
        <v>906</v>
      </c>
      <c r="B44" s="609" t="s">
        <v>910</v>
      </c>
      <c r="C44" s="609" t="s">
        <v>909</v>
      </c>
      <c r="D44" s="609">
        <v>2015</v>
      </c>
      <c r="E44" s="609" t="s">
        <v>910</v>
      </c>
      <c r="F44" s="609" t="s">
        <v>907</v>
      </c>
      <c r="G44" s="609" t="s">
        <v>908</v>
      </c>
      <c r="H44" s="609">
        <v>27573</v>
      </c>
      <c r="I44" s="609"/>
      <c r="J44" s="609" t="s">
        <v>907</v>
      </c>
      <c r="K44" s="609" t="s">
        <v>908</v>
      </c>
      <c r="L44" s="609">
        <v>27573</v>
      </c>
      <c r="M44" s="609"/>
      <c r="N44" s="609" t="s">
        <v>911</v>
      </c>
      <c r="O44" s="609" t="s">
        <v>912</v>
      </c>
      <c r="P44" s="609" t="s">
        <v>913</v>
      </c>
      <c r="Q44" s="609" t="s">
        <v>914</v>
      </c>
      <c r="R44" s="609" t="s">
        <v>915</v>
      </c>
      <c r="S44" s="609" t="s">
        <v>128</v>
      </c>
      <c r="T44" s="609" t="s">
        <v>912</v>
      </c>
      <c r="U44" s="609" t="s">
        <v>913</v>
      </c>
      <c r="V44" s="609" t="s">
        <v>914</v>
      </c>
      <c r="W44" s="609">
        <v>1</v>
      </c>
      <c r="X44" s="609">
        <v>0</v>
      </c>
      <c r="Y44" s="609">
        <v>0</v>
      </c>
      <c r="Z44" s="609">
        <v>1</v>
      </c>
      <c r="AA44" s="610">
        <v>3020</v>
      </c>
      <c r="AB44" s="609">
        <v>4</v>
      </c>
      <c r="AC44" s="609">
        <v>0</v>
      </c>
      <c r="AD44" s="609">
        <v>4</v>
      </c>
      <c r="AE44" s="609">
        <v>3</v>
      </c>
      <c r="AF44" s="609">
        <v>7</v>
      </c>
      <c r="AG44" s="611">
        <v>0.57140000000000002</v>
      </c>
      <c r="AH44" s="612">
        <v>57657</v>
      </c>
      <c r="AI44" s="609" t="s">
        <v>917</v>
      </c>
      <c r="AJ44" s="609">
        <v>2010</v>
      </c>
      <c r="AK44" s="612">
        <v>36045</v>
      </c>
      <c r="AL44" s="613">
        <v>15.24</v>
      </c>
      <c r="AM44" s="613">
        <v>17.36</v>
      </c>
      <c r="AN44" s="613">
        <v>18.41</v>
      </c>
      <c r="AO44" s="612">
        <v>0</v>
      </c>
      <c r="AP44" s="612">
        <v>401201</v>
      </c>
      <c r="AQ44" s="612">
        <f>VLOOKUP($A44,'[1]AIR Export'!$A$2:$CB$82,33,FALSE)</f>
        <v>401201</v>
      </c>
      <c r="AR44" s="612">
        <v>90968</v>
      </c>
      <c r="AS44" s="612">
        <v>0</v>
      </c>
      <c r="AT44" s="612">
        <v>90968</v>
      </c>
      <c r="AU44" s="612">
        <v>6319</v>
      </c>
      <c r="AV44" s="612">
        <v>0</v>
      </c>
      <c r="AW44" s="612">
        <f>VLOOKUP($A44,'[1]AIR Export'!$A$2:$CB$82,35,FALSE)</f>
        <v>6319</v>
      </c>
      <c r="AX44" s="612">
        <f>VLOOKUP($A44,'[1]AIR Export'!$A$2:$CB$82,36,FALSE)</f>
        <v>0</v>
      </c>
      <c r="AY44" s="612">
        <f>VLOOKUP($A44,'[1]AIR Export'!$A$2:$CB$82,37,FALSE)</f>
        <v>498488</v>
      </c>
      <c r="AZ44" s="612">
        <v>281337</v>
      </c>
      <c r="BA44" s="612">
        <v>100819</v>
      </c>
      <c r="BB44" s="612">
        <f>VLOOKUP($A44,'[1]AIR Export'!$A$2:$CB$82,40,FALSE)</f>
        <v>382156</v>
      </c>
      <c r="BC44" s="612">
        <v>62384</v>
      </c>
      <c r="BD44" s="612">
        <v>9561</v>
      </c>
      <c r="BE44" s="612">
        <v>1500</v>
      </c>
      <c r="BF44" s="612">
        <v>73445</v>
      </c>
      <c r="BG44" s="612">
        <v>46637</v>
      </c>
      <c r="BH44" s="612">
        <f>VLOOKUP($A44,'[1]AIR Export'!$A$2:$CB$82,46,FALSE)</f>
        <v>502238</v>
      </c>
      <c r="BI44" s="612"/>
      <c r="BJ44" s="612"/>
      <c r="BK44" s="612">
        <v>0</v>
      </c>
      <c r="BL44" s="612">
        <v>0</v>
      </c>
      <c r="BM44" s="612">
        <v>0</v>
      </c>
      <c r="BN44" s="612">
        <v>0</v>
      </c>
      <c r="BO44" s="612">
        <v>0</v>
      </c>
      <c r="BP44" s="612">
        <v>0</v>
      </c>
      <c r="BQ44" s="610">
        <v>21165</v>
      </c>
      <c r="BR44" s="610">
        <v>11024</v>
      </c>
      <c r="BS44" s="610">
        <v>32189</v>
      </c>
      <c r="BT44" s="610">
        <v>16921</v>
      </c>
      <c r="BU44" s="610">
        <v>7644</v>
      </c>
      <c r="BV44" s="610">
        <v>24565</v>
      </c>
      <c r="BW44" s="610">
        <v>2099</v>
      </c>
      <c r="BX44" s="609">
        <v>611</v>
      </c>
      <c r="BY44" s="610">
        <v>2710</v>
      </c>
      <c r="BZ44" s="610">
        <v>59464</v>
      </c>
      <c r="CA44" s="610"/>
      <c r="CB44" s="610">
        <v>59464</v>
      </c>
      <c r="CC44" s="609">
        <v>67</v>
      </c>
      <c r="CD44" s="610">
        <v>210231</v>
      </c>
      <c r="CE44" s="609">
        <v>5</v>
      </c>
      <c r="CF44" s="609">
        <v>63</v>
      </c>
      <c r="CG44" s="609">
        <v>68</v>
      </c>
      <c r="CH44" s="610">
        <v>2327</v>
      </c>
      <c r="CI44" s="610">
        <v>8043</v>
      </c>
      <c r="CJ44" s="610">
        <v>1550</v>
      </c>
      <c r="CK44" s="609">
        <v>742</v>
      </c>
      <c r="CL44" s="609">
        <v>0</v>
      </c>
      <c r="CM44" s="609">
        <v>10</v>
      </c>
      <c r="CN44" s="609">
        <v>105</v>
      </c>
      <c r="CO44" s="610">
        <v>46138</v>
      </c>
      <c r="CP44" s="610">
        <v>7618</v>
      </c>
      <c r="CQ44" s="610">
        <v>53756</v>
      </c>
      <c r="CR44" s="610">
        <v>2159</v>
      </c>
      <c r="CS44" s="609">
        <v>449</v>
      </c>
      <c r="CT44" s="610">
        <v>2608</v>
      </c>
      <c r="CU44" s="610">
        <v>69327</v>
      </c>
      <c r="CV44" s="610">
        <v>13590</v>
      </c>
      <c r="CW44" s="610">
        <v>82917</v>
      </c>
      <c r="CX44" s="610">
        <v>139281</v>
      </c>
      <c r="CY44" s="610">
        <v>3157</v>
      </c>
      <c r="CZ44" s="609"/>
      <c r="DA44" s="610">
        <v>142438</v>
      </c>
      <c r="DB44" s="610">
        <v>5226</v>
      </c>
      <c r="DC44" s="609">
        <v>705</v>
      </c>
      <c r="DD44" s="610">
        <v>5931</v>
      </c>
      <c r="DE44" s="610">
        <v>11428</v>
      </c>
      <c r="DF44" s="610">
        <v>6319</v>
      </c>
      <c r="DG44" s="609"/>
      <c r="DH44" s="610">
        <v>7042</v>
      </c>
      <c r="DI44" s="609"/>
      <c r="DJ44" s="609"/>
      <c r="DK44" s="610">
        <v>149789</v>
      </c>
      <c r="DL44" s="609"/>
      <c r="DM44" s="609"/>
      <c r="DN44" s="610">
        <v>10508</v>
      </c>
      <c r="DO44" s="610">
        <v>160297</v>
      </c>
      <c r="DP44" s="609"/>
      <c r="DQ44" s="610">
        <v>24297</v>
      </c>
      <c r="DR44" s="610">
        <v>7010</v>
      </c>
      <c r="DS44" s="610">
        <v>31307</v>
      </c>
      <c r="DT44" s="610">
        <v>112614</v>
      </c>
      <c r="DU44" s="609">
        <v>45</v>
      </c>
      <c r="DV44" s="609">
        <v>45</v>
      </c>
      <c r="DW44" s="609">
        <v>100</v>
      </c>
      <c r="DX44" s="609">
        <v>127</v>
      </c>
      <c r="DY44" s="609">
        <v>13</v>
      </c>
      <c r="DZ44" s="609"/>
      <c r="EA44" s="609">
        <v>330</v>
      </c>
      <c r="EB44" s="609">
        <v>325</v>
      </c>
      <c r="EC44" s="610">
        <v>1249</v>
      </c>
      <c r="ED44" s="610">
        <v>1574</v>
      </c>
      <c r="EE44" s="610">
        <v>2880</v>
      </c>
      <c r="EF44" s="610">
        <v>3691</v>
      </c>
      <c r="EG44" s="610">
        <v>6571</v>
      </c>
      <c r="EH44" s="609">
        <v>82</v>
      </c>
      <c r="EI44" s="609"/>
      <c r="EJ44" s="609">
        <v>82</v>
      </c>
      <c r="EK44" s="610">
        <v>8227</v>
      </c>
      <c r="EL44" s="609">
        <v>4</v>
      </c>
      <c r="EM44" s="609">
        <v>4</v>
      </c>
      <c r="EN44" s="609">
        <v>12</v>
      </c>
      <c r="EO44" s="609">
        <v>28</v>
      </c>
      <c r="EP44" s="609">
        <v>211</v>
      </c>
      <c r="EQ44" s="610">
        <v>2309</v>
      </c>
      <c r="ER44" s="610">
        <v>8400</v>
      </c>
      <c r="ES44" s="610">
        <v>1230</v>
      </c>
      <c r="ET44" s="609">
        <v>300</v>
      </c>
      <c r="EU44" s="609">
        <v>15</v>
      </c>
      <c r="EV44" s="609">
        <v>81</v>
      </c>
      <c r="EW44" s="609" t="s">
        <v>916</v>
      </c>
      <c r="EX44" s="609">
        <v>10</v>
      </c>
      <c r="EY44" s="609">
        <v>13</v>
      </c>
      <c r="EZ44" s="610">
        <v>18421</v>
      </c>
      <c r="FA44" s="610">
        <v>13914</v>
      </c>
      <c r="FB44" s="610">
        <v>5605</v>
      </c>
      <c r="FC44" s="609" t="s">
        <v>909</v>
      </c>
      <c r="FD44" s="609" t="s">
        <v>918</v>
      </c>
      <c r="FE44" s="609" t="s">
        <v>908</v>
      </c>
      <c r="FF44" s="609">
        <v>27573</v>
      </c>
      <c r="FG44" s="609">
        <v>5525</v>
      </c>
      <c r="FH44" s="609" t="s">
        <v>907</v>
      </c>
      <c r="FI44" s="609" t="s">
        <v>908</v>
      </c>
      <c r="FJ44" s="609">
        <v>27573</v>
      </c>
      <c r="FK44" s="609">
        <v>5525</v>
      </c>
      <c r="FL44" s="609" t="s">
        <v>910</v>
      </c>
      <c r="FM44" s="609">
        <v>3365977881</v>
      </c>
      <c r="FN44" s="609">
        <v>3365975081</v>
      </c>
      <c r="FO44" s="609" t="s">
        <v>911</v>
      </c>
      <c r="FP44" s="609" t="s">
        <v>914</v>
      </c>
      <c r="FQ44" s="610">
        <v>12700</v>
      </c>
      <c r="FR44" s="609">
        <v>7</v>
      </c>
      <c r="FS44" s="609" t="s">
        <v>919</v>
      </c>
      <c r="FT44" s="610">
        <v>3020</v>
      </c>
      <c r="FU44" s="609">
        <v>52</v>
      </c>
      <c r="FV44" s="609"/>
      <c r="FW44" s="609"/>
      <c r="FX44" s="609"/>
      <c r="FY44" s="609" t="s">
        <v>32</v>
      </c>
      <c r="FZ44" s="609"/>
      <c r="GA44" s="609" t="s">
        <v>12</v>
      </c>
      <c r="GB44" s="609"/>
      <c r="GC44" s="609"/>
      <c r="GD44" s="609"/>
      <c r="GE44" s="609"/>
      <c r="GF44" s="609"/>
      <c r="GG44" s="609"/>
      <c r="GH44" s="609"/>
      <c r="GI44" s="609"/>
      <c r="GJ44" s="609">
        <f>VLOOKUP($A44,'[1]AIR Export'!$A$3:$CB$82,25,FALSE)</f>
        <v>39265</v>
      </c>
      <c r="GK44" s="609">
        <v>2</v>
      </c>
      <c r="GL44" s="609" t="s">
        <v>16</v>
      </c>
      <c r="GM44" s="609"/>
      <c r="GN44" s="609"/>
      <c r="GO44" s="609"/>
      <c r="GP44" s="609"/>
      <c r="GQ44" s="609"/>
      <c r="GR44" s="609"/>
      <c r="GS44" s="609"/>
      <c r="GT44" s="609"/>
      <c r="GU44" s="609"/>
      <c r="GV44" s="609">
        <v>0.8</v>
      </c>
      <c r="GW44" s="609">
        <v>0.19</v>
      </c>
      <c r="GX44" s="609">
        <v>24.93</v>
      </c>
      <c r="GY44" s="609">
        <v>28.95</v>
      </c>
      <c r="GZ44" s="609">
        <v>17.489999999999998</v>
      </c>
      <c r="HA44" s="509"/>
      <c r="HB44" s="509"/>
      <c r="HC44" s="509"/>
      <c r="HD44" s="509"/>
      <c r="HE44" s="509"/>
      <c r="HF44" s="5"/>
      <c r="HG44" s="5"/>
      <c r="HH44" s="5"/>
      <c r="HI44" s="5"/>
      <c r="HJ44" s="5"/>
      <c r="HK44" s="5"/>
      <c r="HL44" s="5"/>
      <c r="HM44" s="5"/>
      <c r="HN44" s="5"/>
      <c r="HO44" s="5"/>
      <c r="HP44" s="5"/>
      <c r="HQ44" s="5"/>
      <c r="HR44" s="5"/>
      <c r="IF44" s="1"/>
      <c r="IG44" s="1"/>
      <c r="IH44" s="1"/>
      <c r="II44" s="1"/>
      <c r="IJ44" s="1"/>
      <c r="IK44" s="1"/>
      <c r="IL44" s="1"/>
      <c r="IM44" s="1"/>
      <c r="IO44" s="1"/>
      <c r="IQ44" s="5"/>
      <c r="IR44" s="5"/>
      <c r="IS44" s="5"/>
      <c r="IT44" s="5"/>
      <c r="IU44" s="5"/>
      <c r="IV44" s="5"/>
      <c r="JG44" s="2"/>
      <c r="JI44" s="5"/>
      <c r="JL44" s="5"/>
      <c r="JM44" s="5"/>
      <c r="JN44" s="5"/>
      <c r="JU44" s="1"/>
      <c r="JW44" s="1"/>
      <c r="KC44" s="5"/>
      <c r="KG44" s="5"/>
      <c r="KI44" s="4"/>
      <c r="KJ44" s="4"/>
      <c r="KQ44" s="3"/>
      <c r="KR44" s="3"/>
      <c r="KS44" s="3"/>
      <c r="KT44" s="3"/>
      <c r="KU44" s="3"/>
      <c r="KV44" s="3"/>
      <c r="KW44" s="3"/>
      <c r="KX44" s="3"/>
      <c r="KY44" s="3"/>
      <c r="KZ44" s="3"/>
      <c r="LA44" s="3"/>
      <c r="LB44" s="3"/>
      <c r="LC44" s="3"/>
      <c r="LD44" s="3"/>
      <c r="LE44" s="3"/>
      <c r="LF44" s="3"/>
      <c r="LG44" s="3"/>
      <c r="LH44" s="4"/>
      <c r="LJ44" s="1"/>
      <c r="LK44" s="1"/>
      <c r="LL44" s="1"/>
      <c r="LM44" s="3"/>
      <c r="LN44" s="3"/>
      <c r="LO44" s="3"/>
      <c r="LY44" s="3"/>
      <c r="LZ44" s="3"/>
      <c r="MA44" s="3"/>
      <c r="MB44" s="3"/>
      <c r="MC44" s="3"/>
      <c r="MD44" s="3"/>
      <c r="ME44" s="3"/>
      <c r="MF44" s="3"/>
      <c r="MG44" s="3"/>
      <c r="MH44" s="3"/>
      <c r="MI44" s="3"/>
      <c r="MJ44" s="3"/>
      <c r="MR44" s="6"/>
      <c r="MS44" s="6"/>
      <c r="MX44" s="1"/>
      <c r="NB44" s="1"/>
      <c r="NC44" s="1"/>
      <c r="NE44" s="1"/>
      <c r="NF44" s="1"/>
      <c r="NI44" s="1"/>
      <c r="NR44" s="3"/>
    </row>
    <row r="45" spans="1:382" x14ac:dyDescent="0.25">
      <c r="A45" s="609" t="s">
        <v>1100</v>
      </c>
      <c r="B45" s="609" t="s">
        <v>463</v>
      </c>
      <c r="C45" s="609" t="s">
        <v>1103</v>
      </c>
      <c r="D45" s="609">
        <v>2015</v>
      </c>
      <c r="E45" s="609" t="s">
        <v>463</v>
      </c>
      <c r="F45" s="609" t="s">
        <v>1101</v>
      </c>
      <c r="G45" s="609" t="s">
        <v>1102</v>
      </c>
      <c r="H45" s="609">
        <v>27858</v>
      </c>
      <c r="I45" s="609">
        <v>2308</v>
      </c>
      <c r="J45" s="609" t="s">
        <v>1101</v>
      </c>
      <c r="K45" s="609" t="s">
        <v>1102</v>
      </c>
      <c r="L45" s="609">
        <v>27858</v>
      </c>
      <c r="M45" s="609">
        <v>2308</v>
      </c>
      <c r="N45" s="609" t="s">
        <v>1104</v>
      </c>
      <c r="O45" s="609" t="s">
        <v>1105</v>
      </c>
      <c r="P45" s="609" t="s">
        <v>1106</v>
      </c>
      <c r="Q45" s="609" t="s">
        <v>1107</v>
      </c>
      <c r="R45" s="609" t="s">
        <v>1108</v>
      </c>
      <c r="S45" s="609" t="s">
        <v>1109</v>
      </c>
      <c r="T45" s="609" t="s">
        <v>1110</v>
      </c>
      <c r="U45" s="609" t="s">
        <v>1106</v>
      </c>
      <c r="V45" s="609" t="s">
        <v>1111</v>
      </c>
      <c r="W45" s="609">
        <v>1</v>
      </c>
      <c r="X45" s="609">
        <v>4</v>
      </c>
      <c r="Y45" s="609">
        <v>1</v>
      </c>
      <c r="Z45" s="609">
        <v>1</v>
      </c>
      <c r="AA45" s="610">
        <v>14478</v>
      </c>
      <c r="AB45" s="609">
        <v>1</v>
      </c>
      <c r="AC45" s="609">
        <v>4</v>
      </c>
      <c r="AD45" s="609">
        <v>5</v>
      </c>
      <c r="AE45" s="609">
        <v>31.26</v>
      </c>
      <c r="AF45" s="609">
        <v>36.26</v>
      </c>
      <c r="AG45" s="611">
        <v>2.76E-2</v>
      </c>
      <c r="AH45" s="612">
        <v>92471</v>
      </c>
      <c r="AI45" s="609" t="s">
        <v>1113</v>
      </c>
      <c r="AJ45" s="609">
        <v>2010</v>
      </c>
      <c r="AK45" s="612">
        <v>36296</v>
      </c>
      <c r="AL45" s="613">
        <v>11.48</v>
      </c>
      <c r="AM45" s="613">
        <v>12.66</v>
      </c>
      <c r="AN45" s="613">
        <v>12.66</v>
      </c>
      <c r="AO45" s="612">
        <v>1332075</v>
      </c>
      <c r="AP45" s="612">
        <v>559693</v>
      </c>
      <c r="AQ45" s="612">
        <f>VLOOKUP($A45,'[1]AIR Export'!$A$2:$CB$82,33,FALSE)</f>
        <v>1891768</v>
      </c>
      <c r="AR45" s="612">
        <v>185765</v>
      </c>
      <c r="AS45" s="612">
        <v>0</v>
      </c>
      <c r="AT45" s="612">
        <v>185765</v>
      </c>
      <c r="AU45" s="612">
        <v>20678</v>
      </c>
      <c r="AV45" s="612">
        <v>0</v>
      </c>
      <c r="AW45" s="612">
        <f>VLOOKUP($A45,'[1]AIR Export'!$A$2:$CB$82,35,FALSE)</f>
        <v>20678</v>
      </c>
      <c r="AX45" s="612">
        <f>VLOOKUP($A45,'[1]AIR Export'!$A$2:$CB$82,36,FALSE)</f>
        <v>182656</v>
      </c>
      <c r="AY45" s="612">
        <f>VLOOKUP($A45,'[1]AIR Export'!$A$2:$CB$82,37,FALSE)</f>
        <v>2280867</v>
      </c>
      <c r="AZ45" s="612">
        <v>1037052</v>
      </c>
      <c r="BA45" s="612">
        <v>333274</v>
      </c>
      <c r="BB45" s="612">
        <f>VLOOKUP($A45,'[1]AIR Export'!$A$2:$CB$82,40,FALSE)</f>
        <v>1370326</v>
      </c>
      <c r="BC45" s="612">
        <v>201648</v>
      </c>
      <c r="BD45" s="612">
        <v>50249</v>
      </c>
      <c r="BE45" s="612">
        <v>19350</v>
      </c>
      <c r="BF45" s="612">
        <v>271247</v>
      </c>
      <c r="BG45" s="612">
        <v>525871</v>
      </c>
      <c r="BH45" s="612">
        <f>VLOOKUP($A45,'[1]AIR Export'!$A$2:$CB$82,46,FALSE)</f>
        <v>2167444</v>
      </c>
      <c r="BI45" s="612"/>
      <c r="BJ45" s="612"/>
      <c r="BK45" s="612">
        <v>34275</v>
      </c>
      <c r="BL45" s="612">
        <v>0</v>
      </c>
      <c r="BM45" s="612">
        <v>0</v>
      </c>
      <c r="BN45" s="612">
        <v>0</v>
      </c>
      <c r="BO45" s="612">
        <v>34275</v>
      </c>
      <c r="BP45" s="612">
        <v>34275</v>
      </c>
      <c r="BQ45" s="610">
        <v>60562</v>
      </c>
      <c r="BR45" s="610">
        <v>62206</v>
      </c>
      <c r="BS45" s="610">
        <v>122768</v>
      </c>
      <c r="BT45" s="610">
        <v>41538</v>
      </c>
      <c r="BU45" s="610">
        <v>25401</v>
      </c>
      <c r="BV45" s="610">
        <v>66939</v>
      </c>
      <c r="BW45" s="610">
        <v>6542</v>
      </c>
      <c r="BX45" s="610">
        <v>3685</v>
      </c>
      <c r="BY45" s="610">
        <v>10227</v>
      </c>
      <c r="BZ45" s="610">
        <v>199934</v>
      </c>
      <c r="CA45" s="610"/>
      <c r="CB45" s="610">
        <v>199934</v>
      </c>
      <c r="CC45" s="610">
        <v>31966</v>
      </c>
      <c r="CD45" s="610">
        <v>198302</v>
      </c>
      <c r="CE45" s="609">
        <v>11</v>
      </c>
      <c r="CF45" s="609">
        <v>63</v>
      </c>
      <c r="CG45" s="609">
        <v>74</v>
      </c>
      <c r="CH45" s="610">
        <v>9432</v>
      </c>
      <c r="CI45" s="610">
        <v>3296</v>
      </c>
      <c r="CJ45" s="610">
        <v>10744</v>
      </c>
      <c r="CK45" s="609">
        <v>564</v>
      </c>
      <c r="CL45" s="609">
        <v>89</v>
      </c>
      <c r="CM45" s="609">
        <v>22</v>
      </c>
      <c r="CN45" s="609">
        <v>390</v>
      </c>
      <c r="CO45" s="610">
        <v>129283</v>
      </c>
      <c r="CP45" s="610">
        <v>51924</v>
      </c>
      <c r="CQ45" s="610">
        <v>181207</v>
      </c>
      <c r="CR45" s="610">
        <v>13335</v>
      </c>
      <c r="CS45" s="610">
        <v>1492</v>
      </c>
      <c r="CT45" s="610">
        <v>14827</v>
      </c>
      <c r="CU45" s="610">
        <v>181421</v>
      </c>
      <c r="CV45" s="610">
        <v>40141</v>
      </c>
      <c r="CW45" s="610">
        <v>221562</v>
      </c>
      <c r="CX45" s="610">
        <v>417596</v>
      </c>
      <c r="CY45" s="610">
        <v>1254</v>
      </c>
      <c r="CZ45" s="609"/>
      <c r="DA45" s="610">
        <v>418850</v>
      </c>
      <c r="DB45" s="610">
        <v>24696</v>
      </c>
      <c r="DC45" s="610">
        <v>6016</v>
      </c>
      <c r="DD45" s="610">
        <v>30712</v>
      </c>
      <c r="DE45" s="610">
        <v>18267</v>
      </c>
      <c r="DF45" s="610">
        <v>10905</v>
      </c>
      <c r="DG45" s="610">
        <v>1761</v>
      </c>
      <c r="DH45" s="610">
        <v>18759</v>
      </c>
      <c r="DI45" s="609"/>
      <c r="DJ45" s="609"/>
      <c r="DK45" s="610">
        <v>341388</v>
      </c>
      <c r="DL45" s="610">
        <v>115356</v>
      </c>
      <c r="DM45" s="610">
        <v>19628</v>
      </c>
      <c r="DN45" s="610">
        <v>1275</v>
      </c>
      <c r="DO45" s="610">
        <v>477647</v>
      </c>
      <c r="DP45" s="609"/>
      <c r="DQ45" s="610">
        <v>52029</v>
      </c>
      <c r="DR45" s="610">
        <v>12528</v>
      </c>
      <c r="DS45" s="610">
        <v>64557</v>
      </c>
      <c r="DT45" s="610">
        <v>469079</v>
      </c>
      <c r="DU45" s="609">
        <v>103</v>
      </c>
      <c r="DV45" s="609">
        <v>3</v>
      </c>
      <c r="DW45" s="609">
        <v>389</v>
      </c>
      <c r="DX45" s="609">
        <v>258</v>
      </c>
      <c r="DY45" s="609">
        <v>49</v>
      </c>
      <c r="DZ45" s="609">
        <v>2</v>
      </c>
      <c r="EA45" s="609">
        <v>804</v>
      </c>
      <c r="EB45" s="609">
        <v>818</v>
      </c>
      <c r="EC45" s="609">
        <v>63</v>
      </c>
      <c r="ED45" s="609">
        <v>881</v>
      </c>
      <c r="EE45" s="610">
        <v>12461</v>
      </c>
      <c r="EF45" s="610">
        <v>6504</v>
      </c>
      <c r="EG45" s="610">
        <v>18965</v>
      </c>
      <c r="EH45" s="609">
        <v>984</v>
      </c>
      <c r="EI45" s="609">
        <v>45</v>
      </c>
      <c r="EJ45" s="610">
        <v>1029</v>
      </c>
      <c r="EK45" s="610">
        <v>20875</v>
      </c>
      <c r="EL45" s="609">
        <v>10</v>
      </c>
      <c r="EM45" s="609">
        <v>21</v>
      </c>
      <c r="EN45" s="609">
        <v>90</v>
      </c>
      <c r="EO45" s="609">
        <v>491</v>
      </c>
      <c r="EP45" s="610">
        <v>1977</v>
      </c>
      <c r="EQ45" s="610">
        <v>10968</v>
      </c>
      <c r="ER45" s="610">
        <v>81273</v>
      </c>
      <c r="ES45" s="610">
        <v>14637</v>
      </c>
      <c r="ET45" s="610">
        <v>2199</v>
      </c>
      <c r="EU45" s="609">
        <v>19</v>
      </c>
      <c r="EV45" s="609">
        <v>4</v>
      </c>
      <c r="EW45" s="609" t="s">
        <v>1112</v>
      </c>
      <c r="EX45" s="609">
        <v>43</v>
      </c>
      <c r="EY45" s="609">
        <v>133</v>
      </c>
      <c r="EZ45" s="610">
        <v>145488</v>
      </c>
      <c r="FA45" s="610">
        <v>292794</v>
      </c>
      <c r="FB45" s="610">
        <v>47251</v>
      </c>
      <c r="FC45" s="609" t="s">
        <v>1103</v>
      </c>
      <c r="FD45" s="609" t="s">
        <v>1101</v>
      </c>
      <c r="FE45" s="609" t="s">
        <v>1102</v>
      </c>
      <c r="FF45" s="609">
        <v>27858</v>
      </c>
      <c r="FG45" s="609">
        <v>2308</v>
      </c>
      <c r="FH45" s="609" t="s">
        <v>1101</v>
      </c>
      <c r="FI45" s="609" t="s">
        <v>1102</v>
      </c>
      <c r="FJ45" s="609">
        <v>27858</v>
      </c>
      <c r="FK45" s="609">
        <v>2308</v>
      </c>
      <c r="FL45" s="609" t="s">
        <v>463</v>
      </c>
      <c r="FM45" s="609">
        <v>2523294580</v>
      </c>
      <c r="FN45" s="609">
        <v>2523294255</v>
      </c>
      <c r="FO45" s="609" t="s">
        <v>1114</v>
      </c>
      <c r="FP45" s="609" t="s">
        <v>1115</v>
      </c>
      <c r="FQ45" s="610">
        <v>83615</v>
      </c>
      <c r="FR45" s="609">
        <v>36.270000000000003</v>
      </c>
      <c r="FS45" s="609" t="s">
        <v>1116</v>
      </c>
      <c r="FT45" s="610">
        <v>14478</v>
      </c>
      <c r="FU45" s="609">
        <v>312</v>
      </c>
      <c r="FV45" s="609"/>
      <c r="FW45" s="609"/>
      <c r="FX45" s="609"/>
      <c r="FY45" s="609" t="s">
        <v>32</v>
      </c>
      <c r="FZ45" s="609"/>
      <c r="GA45" s="609" t="s">
        <v>33</v>
      </c>
      <c r="GB45" s="609"/>
      <c r="GC45" s="609"/>
      <c r="GD45" s="609"/>
      <c r="GE45" s="609"/>
      <c r="GF45" s="609"/>
      <c r="GG45" s="609"/>
      <c r="GH45" s="609"/>
      <c r="GI45" s="609"/>
      <c r="GJ45" s="609">
        <f>VLOOKUP($A45,'[1]AIR Export'!$A$3:$CB$82,25,FALSE)</f>
        <v>169710</v>
      </c>
      <c r="GK45" s="609">
        <v>2</v>
      </c>
      <c r="GL45" s="609" t="s">
        <v>16</v>
      </c>
      <c r="GM45" s="609"/>
      <c r="GN45" s="609"/>
      <c r="GO45" s="609"/>
      <c r="GP45" s="609"/>
      <c r="GQ45" s="609"/>
      <c r="GR45" s="609"/>
      <c r="GS45" s="609"/>
      <c r="GT45" s="609"/>
      <c r="GU45" s="609"/>
      <c r="GV45" s="609">
        <v>0.91</v>
      </c>
      <c r="GW45" s="609">
        <v>0.04</v>
      </c>
      <c r="GX45" s="609">
        <v>25.96</v>
      </c>
      <c r="GY45" s="609">
        <v>29.31</v>
      </c>
      <c r="GZ45" s="609">
        <v>8.31</v>
      </c>
      <c r="HA45" s="509"/>
      <c r="HB45" s="509"/>
      <c r="HC45" s="509"/>
      <c r="HD45" s="509"/>
      <c r="HE45" s="509"/>
      <c r="HF45" s="5"/>
      <c r="HG45" s="5"/>
      <c r="HH45" s="5"/>
      <c r="HI45" s="5"/>
      <c r="HJ45" s="5"/>
      <c r="HK45" s="5"/>
      <c r="HL45" s="5"/>
      <c r="HM45" s="5"/>
      <c r="HN45" s="5"/>
      <c r="HO45" s="5"/>
      <c r="HP45" s="5"/>
      <c r="HQ45" s="5"/>
      <c r="HR45" s="5"/>
      <c r="IF45" s="1"/>
      <c r="IG45" s="1"/>
      <c r="IH45" s="1"/>
      <c r="II45" s="1"/>
      <c r="IJ45" s="1"/>
      <c r="IK45" s="1"/>
      <c r="IL45" s="1"/>
      <c r="IM45" s="1"/>
      <c r="IO45" s="1"/>
      <c r="IQ45" s="5"/>
      <c r="IR45" s="5"/>
      <c r="IS45" s="5"/>
      <c r="IT45" s="5"/>
      <c r="IU45" s="5"/>
      <c r="IV45" s="5"/>
      <c r="JG45" s="2"/>
      <c r="JI45" s="5"/>
      <c r="JL45" s="5"/>
      <c r="JM45" s="5"/>
      <c r="JN45" s="5"/>
      <c r="JU45" s="1"/>
      <c r="JW45" s="1"/>
      <c r="KC45" s="5"/>
      <c r="KG45" s="5"/>
      <c r="KI45" s="4"/>
      <c r="KJ45" s="4"/>
      <c r="KQ45" s="3"/>
      <c r="KR45" s="3"/>
      <c r="KS45" s="3"/>
      <c r="KT45" s="3"/>
      <c r="KU45" s="3"/>
      <c r="KV45" s="3"/>
      <c r="KW45" s="3"/>
      <c r="KX45" s="3"/>
      <c r="KY45" s="3"/>
      <c r="KZ45" s="3"/>
      <c r="LA45" s="3"/>
      <c r="LB45" s="3"/>
      <c r="LC45" s="3"/>
      <c r="LD45" s="3"/>
      <c r="LE45" s="3"/>
      <c r="LF45" s="3"/>
      <c r="LG45" s="3"/>
      <c r="LH45" s="4"/>
      <c r="LJ45" s="1"/>
      <c r="LK45" s="1"/>
      <c r="LL45" s="1"/>
      <c r="LM45" s="3"/>
      <c r="LN45" s="3"/>
      <c r="LO45" s="3"/>
      <c r="LY45" s="3"/>
      <c r="LZ45" s="3"/>
      <c r="MA45" s="3"/>
      <c r="MB45" s="3"/>
      <c r="MC45" s="3"/>
      <c r="MD45" s="3"/>
      <c r="ME45" s="3"/>
      <c r="MF45" s="3"/>
      <c r="MG45" s="3"/>
      <c r="MH45" s="3"/>
      <c r="MI45" s="3"/>
      <c r="MJ45" s="3"/>
      <c r="MR45" s="6"/>
      <c r="MS45" s="6"/>
      <c r="NB45" s="1"/>
      <c r="NC45" s="1"/>
      <c r="ND45" s="1"/>
      <c r="NE45" s="1"/>
      <c r="NF45" s="1"/>
      <c r="NI45" s="1"/>
      <c r="NL45" s="1"/>
      <c r="NR45" s="3"/>
    </row>
    <row r="46" spans="1:382" x14ac:dyDescent="0.25">
      <c r="A46" s="609" t="s">
        <v>937</v>
      </c>
      <c r="B46" s="609" t="s">
        <v>940</v>
      </c>
      <c r="C46" s="609" t="s">
        <v>939</v>
      </c>
      <c r="D46" s="609">
        <v>2015</v>
      </c>
      <c r="E46" s="609" t="s">
        <v>940</v>
      </c>
      <c r="F46" s="609" t="s">
        <v>938</v>
      </c>
      <c r="G46" s="609" t="s">
        <v>315</v>
      </c>
      <c r="H46" s="609">
        <v>28722</v>
      </c>
      <c r="I46" s="609">
        <v>8643</v>
      </c>
      <c r="J46" s="609" t="s">
        <v>938</v>
      </c>
      <c r="K46" s="609" t="s">
        <v>315</v>
      </c>
      <c r="L46" s="609">
        <v>28722</v>
      </c>
      <c r="M46" s="609">
        <v>8643</v>
      </c>
      <c r="N46" s="609" t="s">
        <v>941</v>
      </c>
      <c r="O46" s="609" t="s">
        <v>942</v>
      </c>
      <c r="P46" s="609" t="s">
        <v>943</v>
      </c>
      <c r="Q46" s="609" t="s">
        <v>944</v>
      </c>
      <c r="R46" s="609" t="s">
        <v>941</v>
      </c>
      <c r="S46" s="609" t="s">
        <v>45</v>
      </c>
      <c r="T46" s="609" t="s">
        <v>942</v>
      </c>
      <c r="U46" s="609" t="s">
        <v>945</v>
      </c>
      <c r="V46" s="609" t="s">
        <v>944</v>
      </c>
      <c r="W46" s="609">
        <v>1</v>
      </c>
      <c r="X46" s="609">
        <v>1</v>
      </c>
      <c r="Y46" s="609">
        <v>1</v>
      </c>
      <c r="Z46" s="609">
        <v>0</v>
      </c>
      <c r="AA46" s="610">
        <v>5700</v>
      </c>
      <c r="AB46" s="609">
        <v>3</v>
      </c>
      <c r="AC46" s="609">
        <v>0</v>
      </c>
      <c r="AD46" s="609">
        <v>3</v>
      </c>
      <c r="AE46" s="609">
        <v>7.25</v>
      </c>
      <c r="AF46" s="609">
        <v>10.25</v>
      </c>
      <c r="AG46" s="611">
        <v>0.29270000000000002</v>
      </c>
      <c r="AH46" s="612">
        <v>53579</v>
      </c>
      <c r="AI46" s="609" t="s">
        <v>947</v>
      </c>
      <c r="AJ46" s="609">
        <v>2014</v>
      </c>
      <c r="AK46" s="612">
        <v>26983</v>
      </c>
      <c r="AL46" s="613">
        <v>10.33</v>
      </c>
      <c r="AM46" s="613">
        <v>11.95</v>
      </c>
      <c r="AN46" s="613">
        <v>13.18</v>
      </c>
      <c r="AO46" s="612">
        <v>0</v>
      </c>
      <c r="AP46" s="612">
        <v>453970</v>
      </c>
      <c r="AQ46" s="612">
        <f>VLOOKUP($A46,'[1]AIR Export'!$A$2:$CB$82,33,FALSE)</f>
        <v>453970</v>
      </c>
      <c r="AR46" s="612">
        <v>74448</v>
      </c>
      <c r="AS46" s="612">
        <v>0</v>
      </c>
      <c r="AT46" s="612">
        <v>74448</v>
      </c>
      <c r="AU46" s="612">
        <v>4798</v>
      </c>
      <c r="AV46" s="612">
        <v>0</v>
      </c>
      <c r="AW46" s="612">
        <f>VLOOKUP($A46,'[1]AIR Export'!$A$2:$CB$82,35,FALSE)</f>
        <v>4798</v>
      </c>
      <c r="AX46" s="612">
        <f>VLOOKUP($A46,'[1]AIR Export'!$A$2:$CB$82,36,FALSE)</f>
        <v>8044</v>
      </c>
      <c r="AY46" s="612">
        <f>VLOOKUP($A46,'[1]AIR Export'!$A$2:$CB$82,37,FALSE)</f>
        <v>541260</v>
      </c>
      <c r="AZ46" s="612">
        <v>283371</v>
      </c>
      <c r="BA46" s="612">
        <v>86546</v>
      </c>
      <c r="BB46" s="612">
        <f>VLOOKUP($A46,'[1]AIR Export'!$A$2:$CB$82,40,FALSE)</f>
        <v>369917</v>
      </c>
      <c r="BC46" s="612">
        <v>35395</v>
      </c>
      <c r="BD46" s="612">
        <v>4983</v>
      </c>
      <c r="BE46" s="612">
        <v>14739</v>
      </c>
      <c r="BF46" s="612">
        <v>55117</v>
      </c>
      <c r="BG46" s="612">
        <v>93976</v>
      </c>
      <c r="BH46" s="612">
        <f>VLOOKUP($A46,'[1]AIR Export'!$A$2:$CB$82,46,FALSE)</f>
        <v>519010</v>
      </c>
      <c r="BI46" s="612"/>
      <c r="BJ46" s="612"/>
      <c r="BK46" s="612">
        <v>0</v>
      </c>
      <c r="BL46" s="612">
        <v>0</v>
      </c>
      <c r="BM46" s="612">
        <v>0</v>
      </c>
      <c r="BN46" s="612">
        <v>0</v>
      </c>
      <c r="BO46" s="612">
        <v>0</v>
      </c>
      <c r="BP46" s="612">
        <v>0</v>
      </c>
      <c r="BQ46" s="610">
        <v>16255</v>
      </c>
      <c r="BR46" s="610">
        <v>16355</v>
      </c>
      <c r="BS46" s="610">
        <v>32610</v>
      </c>
      <c r="BT46" s="610">
        <v>9463</v>
      </c>
      <c r="BU46" s="610">
        <v>3886</v>
      </c>
      <c r="BV46" s="610">
        <v>13349</v>
      </c>
      <c r="BW46" s="610">
        <v>1882</v>
      </c>
      <c r="BX46" s="609">
        <v>475</v>
      </c>
      <c r="BY46" s="610">
        <v>2357</v>
      </c>
      <c r="BZ46" s="610">
        <v>48316</v>
      </c>
      <c r="CA46" s="610"/>
      <c r="CB46" s="610">
        <v>48316</v>
      </c>
      <c r="CC46" s="609">
        <v>0</v>
      </c>
      <c r="CD46" s="610">
        <v>216803</v>
      </c>
      <c r="CE46" s="609">
        <v>1</v>
      </c>
      <c r="CF46" s="609">
        <v>63</v>
      </c>
      <c r="CG46" s="609">
        <v>64</v>
      </c>
      <c r="CH46" s="610">
        <v>2912</v>
      </c>
      <c r="CI46" s="610">
        <v>14677</v>
      </c>
      <c r="CJ46" s="610">
        <v>6167</v>
      </c>
      <c r="CK46" s="609">
        <v>906</v>
      </c>
      <c r="CL46" s="609">
        <v>142</v>
      </c>
      <c r="CM46" s="609">
        <v>45</v>
      </c>
      <c r="CN46" s="609">
        <v>142</v>
      </c>
      <c r="CO46" s="610">
        <v>38117</v>
      </c>
      <c r="CP46" s="610">
        <v>16810</v>
      </c>
      <c r="CQ46" s="610">
        <v>54927</v>
      </c>
      <c r="CR46" s="610">
        <v>3018</v>
      </c>
      <c r="CS46" s="609">
        <v>360</v>
      </c>
      <c r="CT46" s="610">
        <v>3378</v>
      </c>
      <c r="CU46" s="610">
        <v>18559</v>
      </c>
      <c r="CV46" s="610">
        <v>3567</v>
      </c>
      <c r="CW46" s="610">
        <v>22126</v>
      </c>
      <c r="CX46" s="610">
        <v>80431</v>
      </c>
      <c r="CY46" s="609">
        <v>945</v>
      </c>
      <c r="CZ46" s="609"/>
      <c r="DA46" s="610">
        <v>81376</v>
      </c>
      <c r="DB46" s="610">
        <v>5121</v>
      </c>
      <c r="DC46" s="610">
        <v>2435</v>
      </c>
      <c r="DD46" s="610">
        <v>7556</v>
      </c>
      <c r="DE46" s="610">
        <v>50754</v>
      </c>
      <c r="DF46" s="610">
        <v>3565</v>
      </c>
      <c r="DG46" s="609">
        <v>0</v>
      </c>
      <c r="DH46" s="610">
        <v>6041</v>
      </c>
      <c r="DI46" s="609"/>
      <c r="DJ46" s="609"/>
      <c r="DK46" s="610">
        <v>121959</v>
      </c>
      <c r="DL46" s="610">
        <v>13647</v>
      </c>
      <c r="DM46" s="610">
        <v>7685</v>
      </c>
      <c r="DN46" s="609"/>
      <c r="DO46" s="610">
        <v>143291</v>
      </c>
      <c r="DP46" s="609">
        <v>68</v>
      </c>
      <c r="DQ46" s="610">
        <v>7159</v>
      </c>
      <c r="DR46" s="609">
        <v>911</v>
      </c>
      <c r="DS46" s="610">
        <v>8070</v>
      </c>
      <c r="DT46" s="610">
        <v>87096</v>
      </c>
      <c r="DU46" s="609">
        <v>29</v>
      </c>
      <c r="DV46" s="609">
        <v>5</v>
      </c>
      <c r="DW46" s="609">
        <v>176</v>
      </c>
      <c r="DX46" s="609">
        <v>30</v>
      </c>
      <c r="DY46" s="609">
        <v>48</v>
      </c>
      <c r="DZ46" s="609">
        <v>0</v>
      </c>
      <c r="EA46" s="609">
        <v>288</v>
      </c>
      <c r="EB46" s="609">
        <v>837</v>
      </c>
      <c r="EC46" s="609">
        <v>112</v>
      </c>
      <c r="ED46" s="609">
        <v>949</v>
      </c>
      <c r="EE46" s="610">
        <v>3138</v>
      </c>
      <c r="EF46" s="609">
        <v>650</v>
      </c>
      <c r="EG46" s="610">
        <v>3788</v>
      </c>
      <c r="EH46" s="609">
        <v>366</v>
      </c>
      <c r="EI46" s="609">
        <v>0</v>
      </c>
      <c r="EJ46" s="609">
        <v>366</v>
      </c>
      <c r="EK46" s="610">
        <v>5103</v>
      </c>
      <c r="EL46" s="609">
        <v>0</v>
      </c>
      <c r="EM46" s="609">
        <v>0</v>
      </c>
      <c r="EN46" s="609">
        <v>0</v>
      </c>
      <c r="EO46" s="609">
        <v>0</v>
      </c>
      <c r="EP46" s="609">
        <v>314</v>
      </c>
      <c r="EQ46" s="610">
        <v>4658</v>
      </c>
      <c r="ER46" s="610">
        <v>8988</v>
      </c>
      <c r="ES46" s="610">
        <v>3120</v>
      </c>
      <c r="ET46" s="609">
        <v>468</v>
      </c>
      <c r="EU46" s="610">
        <v>1583</v>
      </c>
      <c r="EV46" s="610">
        <v>2490</v>
      </c>
      <c r="EW46" s="609" t="s">
        <v>946</v>
      </c>
      <c r="EX46" s="609">
        <v>18</v>
      </c>
      <c r="EY46" s="609">
        <v>42</v>
      </c>
      <c r="EZ46" s="610">
        <v>24255</v>
      </c>
      <c r="FA46" s="610">
        <v>72281</v>
      </c>
      <c r="FB46" s="609"/>
      <c r="FC46" s="609" t="s">
        <v>939</v>
      </c>
      <c r="FD46" s="609" t="s">
        <v>938</v>
      </c>
      <c r="FE46" s="609" t="s">
        <v>315</v>
      </c>
      <c r="FF46" s="609">
        <v>28722</v>
      </c>
      <c r="FG46" s="609">
        <v>8643</v>
      </c>
      <c r="FH46" s="609" t="s">
        <v>938</v>
      </c>
      <c r="FI46" s="609" t="s">
        <v>315</v>
      </c>
      <c r="FJ46" s="609">
        <v>28722</v>
      </c>
      <c r="FK46" s="609">
        <v>8643</v>
      </c>
      <c r="FL46" s="609" t="s">
        <v>940</v>
      </c>
      <c r="FM46" s="609">
        <v>8288948721</v>
      </c>
      <c r="FN46" s="609" t="s">
        <v>948</v>
      </c>
      <c r="FO46" s="609" t="s">
        <v>949</v>
      </c>
      <c r="FP46" s="609" t="s">
        <v>944</v>
      </c>
      <c r="FQ46" s="610">
        <v>24370</v>
      </c>
      <c r="FR46" s="609">
        <v>10.25</v>
      </c>
      <c r="FS46" s="609" t="s">
        <v>950</v>
      </c>
      <c r="FT46" s="610">
        <v>5700</v>
      </c>
      <c r="FU46" s="609">
        <v>146</v>
      </c>
      <c r="FV46" s="609"/>
      <c r="FW46" s="609"/>
      <c r="FX46" s="609"/>
      <c r="FY46" s="609" t="s">
        <v>32</v>
      </c>
      <c r="FZ46" s="609"/>
      <c r="GA46" s="609" t="s">
        <v>12</v>
      </c>
      <c r="GB46" s="609"/>
      <c r="GC46" s="609"/>
      <c r="GD46" s="609"/>
      <c r="GE46" s="609"/>
      <c r="GF46" s="609"/>
      <c r="GG46" s="609"/>
      <c r="GH46" s="609"/>
      <c r="GI46" s="609"/>
      <c r="GJ46" s="609">
        <f>VLOOKUP($A46,'[1]AIR Export'!$A$3:$CB$82,25,FALSE)</f>
        <v>20740</v>
      </c>
      <c r="GK46" s="609">
        <v>2</v>
      </c>
      <c r="GL46" s="609" t="s">
        <v>16</v>
      </c>
      <c r="GM46" s="609"/>
      <c r="GN46" s="609"/>
      <c r="GO46" s="609"/>
      <c r="GP46" s="609"/>
      <c r="GQ46" s="609"/>
      <c r="GR46" s="609"/>
      <c r="GS46" s="609"/>
      <c r="GT46" s="609"/>
      <c r="GU46" s="609"/>
      <c r="GV46" s="609">
        <v>0.74</v>
      </c>
      <c r="GW46" s="609">
        <v>0.19</v>
      </c>
      <c r="GX46" s="609">
        <v>17.72</v>
      </c>
      <c r="GY46" s="609">
        <v>18.39</v>
      </c>
      <c r="GZ46" s="609">
        <v>27.91</v>
      </c>
      <c r="HA46" s="509"/>
      <c r="HB46" s="509"/>
      <c r="HC46" s="509"/>
      <c r="HD46" s="509"/>
      <c r="HE46" s="509"/>
      <c r="HF46" s="5"/>
      <c r="HG46" s="5"/>
      <c r="HH46" s="5"/>
      <c r="HI46" s="5"/>
      <c r="HJ46" s="5"/>
      <c r="HK46" s="5"/>
      <c r="HL46" s="5"/>
      <c r="HM46" s="5"/>
      <c r="HN46" s="5"/>
      <c r="HO46" s="5"/>
      <c r="HP46" s="5"/>
      <c r="HQ46" s="5"/>
      <c r="HR46" s="5"/>
      <c r="IF46" s="1"/>
      <c r="IG46" s="1"/>
      <c r="IH46" s="1"/>
      <c r="II46" s="1"/>
      <c r="IJ46" s="1"/>
      <c r="IK46" s="1"/>
      <c r="IL46" s="1"/>
      <c r="IM46" s="1"/>
      <c r="IO46" s="1"/>
      <c r="IQ46" s="5"/>
      <c r="IR46" s="5"/>
      <c r="IS46" s="5"/>
      <c r="IT46" s="5"/>
      <c r="IU46" s="5"/>
      <c r="IV46" s="5"/>
      <c r="JG46" s="2"/>
      <c r="JI46" s="5"/>
      <c r="JL46" s="5"/>
      <c r="JM46" s="5"/>
      <c r="JN46" s="5"/>
      <c r="JU46" s="1"/>
      <c r="JW46" s="1"/>
      <c r="KA46" s="1"/>
      <c r="KC46" s="5"/>
      <c r="KG46" s="5"/>
      <c r="KI46" s="4"/>
      <c r="KJ46" s="4"/>
      <c r="KQ46" s="3"/>
      <c r="KR46" s="3"/>
      <c r="KS46" s="3"/>
      <c r="KT46" s="3"/>
      <c r="KU46" s="3"/>
      <c r="KV46" s="3"/>
      <c r="KW46" s="3"/>
      <c r="KX46" s="3"/>
      <c r="KY46" s="3"/>
      <c r="KZ46" s="3"/>
      <c r="LA46" s="3"/>
      <c r="LB46" s="3"/>
      <c r="LC46" s="3"/>
      <c r="LD46" s="3"/>
      <c r="LE46" s="3"/>
      <c r="LF46" s="3"/>
      <c r="LG46" s="3"/>
      <c r="LH46" s="4"/>
      <c r="LJ46" s="1"/>
      <c r="LK46" s="1"/>
      <c r="LL46" s="1"/>
      <c r="LM46" s="3"/>
      <c r="LN46" s="3"/>
      <c r="LO46" s="3"/>
      <c r="LY46" s="3"/>
      <c r="LZ46" s="3"/>
      <c r="MA46" s="3"/>
      <c r="MB46" s="3"/>
      <c r="MC46" s="3"/>
      <c r="MD46" s="3"/>
      <c r="ME46" s="3"/>
      <c r="MF46" s="3"/>
      <c r="MG46" s="3"/>
      <c r="MH46" s="3"/>
      <c r="MI46" s="3"/>
      <c r="MJ46" s="3"/>
      <c r="MR46" s="6"/>
      <c r="MS46" s="6"/>
      <c r="NB46" s="1"/>
      <c r="NC46" s="1"/>
      <c r="NE46" s="1"/>
      <c r="NI46" s="1"/>
      <c r="NR46" s="3"/>
    </row>
    <row r="47" spans="1:382" x14ac:dyDescent="0.25">
      <c r="A47" s="609" t="s">
        <v>964</v>
      </c>
      <c r="B47" s="609" t="s">
        <v>968</v>
      </c>
      <c r="C47" s="609" t="s">
        <v>967</v>
      </c>
      <c r="D47" s="609">
        <v>2015</v>
      </c>
      <c r="E47" s="609" t="s">
        <v>968</v>
      </c>
      <c r="F47" s="609" t="s">
        <v>965</v>
      </c>
      <c r="G47" s="609" t="s">
        <v>966</v>
      </c>
      <c r="H47" s="609">
        <v>27203</v>
      </c>
      <c r="I47" s="609">
        <v>5557</v>
      </c>
      <c r="J47" s="609" t="s">
        <v>965</v>
      </c>
      <c r="K47" s="609" t="s">
        <v>966</v>
      </c>
      <c r="L47" s="609">
        <v>27203</v>
      </c>
      <c r="M47" s="609">
        <v>5557</v>
      </c>
      <c r="N47" s="609" t="s">
        <v>969</v>
      </c>
      <c r="O47" s="609" t="s">
        <v>970</v>
      </c>
      <c r="P47" s="609" t="s">
        <v>971</v>
      </c>
      <c r="Q47" s="609" t="s">
        <v>972</v>
      </c>
      <c r="R47" s="609" t="s">
        <v>973</v>
      </c>
      <c r="S47" s="609" t="s">
        <v>974</v>
      </c>
      <c r="T47" s="609" t="s">
        <v>975</v>
      </c>
      <c r="U47" s="609" t="s">
        <v>976</v>
      </c>
      <c r="V47" s="609" t="s">
        <v>977</v>
      </c>
      <c r="W47" s="609">
        <v>1</v>
      </c>
      <c r="X47" s="609">
        <v>6</v>
      </c>
      <c r="Y47" s="609">
        <v>0</v>
      </c>
      <c r="Z47" s="609">
        <v>3</v>
      </c>
      <c r="AA47" s="610">
        <v>16406</v>
      </c>
      <c r="AB47" s="609">
        <v>13</v>
      </c>
      <c r="AC47" s="609">
        <v>0</v>
      </c>
      <c r="AD47" s="609">
        <v>13</v>
      </c>
      <c r="AE47" s="609">
        <v>30.72</v>
      </c>
      <c r="AF47" s="609">
        <v>43.72</v>
      </c>
      <c r="AG47" s="611">
        <v>0.29730000000000001</v>
      </c>
      <c r="AH47" s="612">
        <v>68656</v>
      </c>
      <c r="AI47" s="609" t="s">
        <v>979</v>
      </c>
      <c r="AJ47" s="609">
        <v>2011</v>
      </c>
      <c r="AK47" s="612">
        <v>38605</v>
      </c>
      <c r="AL47" s="613">
        <v>11.97</v>
      </c>
      <c r="AM47" s="613">
        <v>12.56</v>
      </c>
      <c r="AN47" s="613">
        <v>16.03</v>
      </c>
      <c r="AO47" s="612">
        <v>618898</v>
      </c>
      <c r="AP47" s="612">
        <v>1704586</v>
      </c>
      <c r="AQ47" s="612">
        <f>VLOOKUP($A47,'[1]AIR Export'!$A$2:$CB$82,33,FALSE)</f>
        <v>2323484</v>
      </c>
      <c r="AR47" s="612">
        <v>172410</v>
      </c>
      <c r="AS47" s="612">
        <v>0</v>
      </c>
      <c r="AT47" s="612">
        <v>172410</v>
      </c>
      <c r="AU47" s="612">
        <v>5000</v>
      </c>
      <c r="AV47" s="612">
        <v>0</v>
      </c>
      <c r="AW47" s="612">
        <f>VLOOKUP($A47,'[1]AIR Export'!$A$2:$CB$82,35,FALSE)</f>
        <v>5000</v>
      </c>
      <c r="AX47" s="612">
        <f>VLOOKUP($A47,'[1]AIR Export'!$A$2:$CB$82,36,FALSE)</f>
        <v>138279</v>
      </c>
      <c r="AY47" s="612">
        <f>VLOOKUP($A47,'[1]AIR Export'!$A$2:$CB$82,37,FALSE)</f>
        <v>2639173</v>
      </c>
      <c r="AZ47" s="612">
        <v>1463728</v>
      </c>
      <c r="BA47" s="612">
        <v>437646</v>
      </c>
      <c r="BB47" s="612">
        <f>VLOOKUP($A47,'[1]AIR Export'!$A$2:$CB$82,40,FALSE)</f>
        <v>1901374</v>
      </c>
      <c r="BC47" s="612">
        <v>158541</v>
      </c>
      <c r="BD47" s="612">
        <v>43408</v>
      </c>
      <c r="BE47" s="612">
        <v>42449</v>
      </c>
      <c r="BF47" s="612">
        <v>244398</v>
      </c>
      <c r="BG47" s="612">
        <v>448519</v>
      </c>
      <c r="BH47" s="612">
        <f>VLOOKUP($A47,'[1]AIR Export'!$A$2:$CB$82,46,FALSE)</f>
        <v>2594291</v>
      </c>
      <c r="BI47" s="612"/>
      <c r="BJ47" s="612"/>
      <c r="BK47" s="612">
        <v>443637</v>
      </c>
      <c r="BL47" s="612">
        <v>0</v>
      </c>
      <c r="BM47" s="612">
        <v>0</v>
      </c>
      <c r="BN47" s="612">
        <v>0</v>
      </c>
      <c r="BO47" s="612">
        <v>443637</v>
      </c>
      <c r="BP47" s="612">
        <v>443637</v>
      </c>
      <c r="BQ47" s="610">
        <v>71813</v>
      </c>
      <c r="BR47" s="610">
        <v>77459</v>
      </c>
      <c r="BS47" s="610">
        <v>149272</v>
      </c>
      <c r="BT47" s="610">
        <v>63045</v>
      </c>
      <c r="BU47" s="610">
        <v>22406</v>
      </c>
      <c r="BV47" s="610">
        <v>85451</v>
      </c>
      <c r="BW47" s="610">
        <v>10911</v>
      </c>
      <c r="BX47" s="610">
        <v>3293</v>
      </c>
      <c r="BY47" s="610">
        <v>14204</v>
      </c>
      <c r="BZ47" s="610">
        <v>248927</v>
      </c>
      <c r="CA47" s="610"/>
      <c r="CB47" s="610">
        <v>248927</v>
      </c>
      <c r="CC47" s="609">
        <v>0</v>
      </c>
      <c r="CD47" s="610">
        <v>198790</v>
      </c>
      <c r="CE47" s="609">
        <v>12</v>
      </c>
      <c r="CF47" s="609">
        <v>63</v>
      </c>
      <c r="CG47" s="609">
        <v>75</v>
      </c>
      <c r="CH47" s="610">
        <v>6453</v>
      </c>
      <c r="CI47" s="610">
        <v>7734</v>
      </c>
      <c r="CJ47" s="610">
        <v>19709</v>
      </c>
      <c r="CK47" s="609">
        <v>564</v>
      </c>
      <c r="CL47" s="609">
        <v>61</v>
      </c>
      <c r="CM47" s="609">
        <v>75</v>
      </c>
      <c r="CN47" s="609">
        <v>420</v>
      </c>
      <c r="CO47" s="610">
        <v>141742</v>
      </c>
      <c r="CP47" s="610">
        <v>51927</v>
      </c>
      <c r="CQ47" s="610">
        <v>193669</v>
      </c>
      <c r="CR47" s="610">
        <v>22762</v>
      </c>
      <c r="CS47" s="610">
        <v>2035</v>
      </c>
      <c r="CT47" s="610">
        <v>24797</v>
      </c>
      <c r="CU47" s="610">
        <v>126274</v>
      </c>
      <c r="CV47" s="610">
        <v>26315</v>
      </c>
      <c r="CW47" s="610">
        <v>152589</v>
      </c>
      <c r="CX47" s="610">
        <v>371055</v>
      </c>
      <c r="CY47" s="610">
        <v>1976</v>
      </c>
      <c r="CZ47" s="609"/>
      <c r="DA47" s="610">
        <v>373031</v>
      </c>
      <c r="DB47" s="610">
        <v>13204</v>
      </c>
      <c r="DC47" s="610">
        <v>4369</v>
      </c>
      <c r="DD47" s="610">
        <v>17573</v>
      </c>
      <c r="DE47" s="610">
        <v>140455</v>
      </c>
      <c r="DF47" s="610">
        <v>16648</v>
      </c>
      <c r="DG47" s="610">
        <v>2876</v>
      </c>
      <c r="DH47" s="610">
        <v>23973</v>
      </c>
      <c r="DI47" s="609"/>
      <c r="DJ47" s="609"/>
      <c r="DK47" s="610">
        <v>222746</v>
      </c>
      <c r="DL47" s="610">
        <v>310327</v>
      </c>
      <c r="DM47" s="609">
        <v>0</v>
      </c>
      <c r="DN47" s="610">
        <v>16424</v>
      </c>
      <c r="DO47" s="610">
        <v>549497</v>
      </c>
      <c r="DP47" s="609">
        <v>0</v>
      </c>
      <c r="DQ47" s="610">
        <v>88744</v>
      </c>
      <c r="DR47" s="610">
        <v>26951</v>
      </c>
      <c r="DS47" s="610">
        <v>115695</v>
      </c>
      <c r="DT47" s="610">
        <v>561019</v>
      </c>
      <c r="DU47" s="609">
        <v>137</v>
      </c>
      <c r="DV47" s="609">
        <v>38</v>
      </c>
      <c r="DW47" s="609">
        <v>953</v>
      </c>
      <c r="DX47" s="609">
        <v>486</v>
      </c>
      <c r="DY47" s="609">
        <v>63</v>
      </c>
      <c r="DZ47" s="609">
        <v>4</v>
      </c>
      <c r="EA47" s="610">
        <v>1681</v>
      </c>
      <c r="EB47" s="610">
        <v>1930</v>
      </c>
      <c r="EC47" s="610">
        <v>1432</v>
      </c>
      <c r="ED47" s="610">
        <v>3362</v>
      </c>
      <c r="EE47" s="610">
        <v>20665</v>
      </c>
      <c r="EF47" s="610">
        <v>17816</v>
      </c>
      <c r="EG47" s="610">
        <v>38481</v>
      </c>
      <c r="EH47" s="610">
        <v>1217</v>
      </c>
      <c r="EI47" s="609">
        <v>196</v>
      </c>
      <c r="EJ47" s="610">
        <v>1413</v>
      </c>
      <c r="EK47" s="610">
        <v>43256</v>
      </c>
      <c r="EL47" s="609">
        <v>1</v>
      </c>
      <c r="EM47" s="609">
        <v>3</v>
      </c>
      <c r="EN47" s="609">
        <v>65</v>
      </c>
      <c r="EO47" s="609">
        <v>576</v>
      </c>
      <c r="EP47" s="610">
        <v>1454</v>
      </c>
      <c r="EQ47" s="610">
        <v>9410</v>
      </c>
      <c r="ER47" s="610">
        <v>111977</v>
      </c>
      <c r="ES47" s="610">
        <v>35726</v>
      </c>
      <c r="ET47" s="610">
        <v>7368</v>
      </c>
      <c r="EU47" s="609">
        <v>156</v>
      </c>
      <c r="EV47" s="609">
        <v>149</v>
      </c>
      <c r="EW47" s="609" t="s">
        <v>978</v>
      </c>
      <c r="EX47" s="609">
        <v>58</v>
      </c>
      <c r="EY47" s="609">
        <v>157</v>
      </c>
      <c r="EZ47" s="610">
        <v>106463</v>
      </c>
      <c r="FA47" s="610">
        <v>155297</v>
      </c>
      <c r="FB47" s="610">
        <v>22651</v>
      </c>
      <c r="FC47" s="609" t="s">
        <v>967</v>
      </c>
      <c r="FD47" s="609" t="s">
        <v>965</v>
      </c>
      <c r="FE47" s="609" t="s">
        <v>966</v>
      </c>
      <c r="FF47" s="609">
        <v>27203</v>
      </c>
      <c r="FG47" s="609">
        <v>5557</v>
      </c>
      <c r="FH47" s="609" t="s">
        <v>965</v>
      </c>
      <c r="FI47" s="609" t="s">
        <v>966</v>
      </c>
      <c r="FJ47" s="609">
        <v>27203</v>
      </c>
      <c r="FK47" s="609">
        <v>5557</v>
      </c>
      <c r="FL47" s="609" t="s">
        <v>968</v>
      </c>
      <c r="FM47" s="609">
        <v>3363186800</v>
      </c>
      <c r="FN47" s="609">
        <v>3363186823</v>
      </c>
      <c r="FO47" s="609" t="s">
        <v>980</v>
      </c>
      <c r="FP47" s="609" t="s">
        <v>972</v>
      </c>
      <c r="FQ47" s="610">
        <v>66712</v>
      </c>
      <c r="FR47" s="609">
        <v>43.72</v>
      </c>
      <c r="FS47" s="609" t="s">
        <v>981</v>
      </c>
      <c r="FT47" s="610">
        <v>16406</v>
      </c>
      <c r="FU47" s="609">
        <v>364</v>
      </c>
      <c r="FV47" s="609"/>
      <c r="FW47" s="609"/>
      <c r="FX47" s="609"/>
      <c r="FY47" s="609" t="s">
        <v>32</v>
      </c>
      <c r="FZ47" s="609"/>
      <c r="GA47" s="609" t="s">
        <v>64</v>
      </c>
      <c r="GB47" s="609"/>
      <c r="GC47" s="609"/>
      <c r="GD47" s="609"/>
      <c r="GE47" s="609"/>
      <c r="GF47" s="609"/>
      <c r="GG47" s="609"/>
      <c r="GH47" s="609"/>
      <c r="GI47" s="609"/>
      <c r="GJ47" s="609">
        <f>VLOOKUP($A47,'[1]AIR Export'!$A$3:$CB$82,25,FALSE)</f>
        <v>143079</v>
      </c>
      <c r="GK47" s="609">
        <v>2</v>
      </c>
      <c r="GL47" s="609" t="s">
        <v>16</v>
      </c>
      <c r="GM47" s="609"/>
      <c r="GN47" s="609"/>
      <c r="GO47" s="609"/>
      <c r="GP47" s="609"/>
      <c r="GQ47" s="609"/>
      <c r="GR47" s="609"/>
      <c r="GS47" s="609"/>
      <c r="GT47" s="609"/>
      <c r="GU47" s="609"/>
      <c r="GV47" s="609">
        <v>0.89</v>
      </c>
      <c r="GW47" s="609">
        <v>0.08</v>
      </c>
      <c r="GX47" s="609">
        <v>25.73</v>
      </c>
      <c r="GY47" s="609">
        <v>26.74</v>
      </c>
      <c r="GZ47" s="609">
        <v>19.21</v>
      </c>
      <c r="HA47" s="509"/>
      <c r="HB47" s="509"/>
      <c r="HC47" s="509"/>
      <c r="HD47" s="509"/>
      <c r="HE47" s="509"/>
      <c r="HF47" s="5"/>
      <c r="HG47" s="5"/>
      <c r="HH47" s="5"/>
      <c r="HI47" s="5"/>
      <c r="HJ47" s="5"/>
      <c r="HK47" s="5"/>
      <c r="HL47" s="5"/>
      <c r="HM47" s="5"/>
      <c r="HN47" s="5"/>
      <c r="HO47" s="5"/>
      <c r="HP47" s="5"/>
      <c r="HQ47" s="5"/>
      <c r="HR47" s="5"/>
      <c r="IF47" s="1"/>
      <c r="IG47" s="1"/>
      <c r="IH47" s="1"/>
      <c r="II47" s="1"/>
      <c r="IJ47" s="1"/>
      <c r="IK47" s="1"/>
      <c r="IL47" s="1"/>
      <c r="IM47" s="1"/>
      <c r="IO47" s="1"/>
      <c r="IQ47" s="5"/>
      <c r="IR47" s="5"/>
      <c r="IS47" s="5"/>
      <c r="IT47" s="5"/>
      <c r="IU47" s="5"/>
      <c r="IV47" s="5"/>
      <c r="JG47" s="2"/>
      <c r="JI47" s="5"/>
      <c r="JL47" s="5"/>
      <c r="JM47" s="5"/>
      <c r="JN47" s="5"/>
      <c r="JU47" s="1"/>
      <c r="JW47" s="1"/>
      <c r="KA47" s="1"/>
      <c r="KC47" s="5"/>
      <c r="KG47" s="5"/>
      <c r="KI47" s="4"/>
      <c r="KJ47" s="4"/>
      <c r="KQ47" s="3"/>
      <c r="KR47" s="3"/>
      <c r="KS47" s="3"/>
      <c r="KT47" s="3"/>
      <c r="KU47" s="3"/>
      <c r="KV47" s="3"/>
      <c r="KW47" s="3"/>
      <c r="KX47" s="3"/>
      <c r="KY47" s="3"/>
      <c r="KZ47" s="3"/>
      <c r="LA47" s="3"/>
      <c r="LB47" s="3"/>
      <c r="LC47" s="3"/>
      <c r="LD47" s="3"/>
      <c r="LE47" s="3"/>
      <c r="LF47" s="3"/>
      <c r="LG47" s="3"/>
      <c r="LH47" s="4"/>
      <c r="LJ47" s="1"/>
      <c r="LK47" s="1"/>
      <c r="LL47" s="1"/>
      <c r="LM47" s="3"/>
      <c r="LN47" s="3"/>
      <c r="LO47" s="3"/>
      <c r="LY47" s="3"/>
      <c r="LZ47" s="3"/>
      <c r="MA47" s="3"/>
      <c r="MB47" s="3"/>
      <c r="MC47" s="3"/>
      <c r="MD47" s="3"/>
      <c r="ME47" s="3"/>
      <c r="MF47" s="3"/>
      <c r="MG47" s="3"/>
      <c r="MH47" s="3"/>
      <c r="MI47" s="3"/>
      <c r="MJ47" s="3"/>
      <c r="MR47" s="6"/>
      <c r="MS47" s="6"/>
      <c r="MX47" s="1"/>
      <c r="NB47" s="1"/>
      <c r="NC47" s="1"/>
      <c r="ND47" s="1"/>
      <c r="NE47" s="1"/>
      <c r="NH47" s="1"/>
      <c r="NI47" s="1"/>
      <c r="NL47" s="1"/>
      <c r="NR47" s="3"/>
    </row>
    <row r="48" spans="1:382" x14ac:dyDescent="0.25">
      <c r="A48" s="609" t="s">
        <v>993</v>
      </c>
      <c r="B48" s="609" t="s">
        <v>998</v>
      </c>
      <c r="C48" s="609" t="s">
        <v>997</v>
      </c>
      <c r="D48" s="609">
        <v>2015</v>
      </c>
      <c r="E48" s="609" t="s">
        <v>998</v>
      </c>
      <c r="F48" s="609" t="s">
        <v>994</v>
      </c>
      <c r="G48" s="609" t="s">
        <v>995</v>
      </c>
      <c r="H48" s="609">
        <v>28359</v>
      </c>
      <c r="I48" s="609">
        <v>988</v>
      </c>
      <c r="J48" s="609" t="s">
        <v>996</v>
      </c>
      <c r="K48" s="609" t="s">
        <v>995</v>
      </c>
      <c r="L48" s="609">
        <v>28358</v>
      </c>
      <c r="M48" s="609">
        <v>988</v>
      </c>
      <c r="N48" s="609" t="s">
        <v>999</v>
      </c>
      <c r="O48" s="609" t="s">
        <v>1000</v>
      </c>
      <c r="P48" s="609" t="s">
        <v>1001</v>
      </c>
      <c r="Q48" s="609" t="s">
        <v>1002</v>
      </c>
      <c r="R48" s="609" t="s">
        <v>999</v>
      </c>
      <c r="S48" s="609" t="s">
        <v>45</v>
      </c>
      <c r="T48" s="609" t="s">
        <v>1000</v>
      </c>
      <c r="U48" s="609" t="s">
        <v>1001</v>
      </c>
      <c r="V48" s="609" t="s">
        <v>1002</v>
      </c>
      <c r="W48" s="609">
        <v>1</v>
      </c>
      <c r="X48" s="609">
        <v>6</v>
      </c>
      <c r="Y48" s="609">
        <v>1</v>
      </c>
      <c r="Z48" s="609">
        <v>1</v>
      </c>
      <c r="AA48" s="610">
        <v>13344</v>
      </c>
      <c r="AB48" s="609">
        <v>4</v>
      </c>
      <c r="AC48" s="609">
        <v>0</v>
      </c>
      <c r="AD48" s="609">
        <v>4</v>
      </c>
      <c r="AE48" s="609">
        <v>14.45</v>
      </c>
      <c r="AF48" s="609">
        <v>18.45</v>
      </c>
      <c r="AG48" s="611">
        <v>0.21679999999999999</v>
      </c>
      <c r="AH48" s="612">
        <v>60770</v>
      </c>
      <c r="AI48" s="609"/>
      <c r="AJ48" s="609">
        <v>2014</v>
      </c>
      <c r="AK48" s="612">
        <v>37230</v>
      </c>
      <c r="AL48" s="613">
        <v>8.25</v>
      </c>
      <c r="AM48" s="613">
        <v>9</v>
      </c>
      <c r="AN48" s="613">
        <v>10</v>
      </c>
      <c r="AO48" s="612">
        <v>321200</v>
      </c>
      <c r="AP48" s="612">
        <v>500000</v>
      </c>
      <c r="AQ48" s="612">
        <f>VLOOKUP($A48,'[1]AIR Export'!$A$2:$CB$82,33,FALSE)</f>
        <v>821200</v>
      </c>
      <c r="AR48" s="612">
        <v>205760</v>
      </c>
      <c r="AS48" s="612">
        <v>0</v>
      </c>
      <c r="AT48" s="612">
        <v>205760</v>
      </c>
      <c r="AU48" s="612">
        <v>5533</v>
      </c>
      <c r="AV48" s="612">
        <v>0</v>
      </c>
      <c r="AW48" s="612">
        <f>VLOOKUP($A48,'[1]AIR Export'!$A$2:$CB$82,35,FALSE)</f>
        <v>5533</v>
      </c>
      <c r="AX48" s="612">
        <f>VLOOKUP($A48,'[1]AIR Export'!$A$2:$CB$82,36,FALSE)</f>
        <v>280200</v>
      </c>
      <c r="AY48" s="612">
        <f>VLOOKUP($A48,'[1]AIR Export'!$A$2:$CB$82,37,FALSE)</f>
        <v>1312693</v>
      </c>
      <c r="AZ48" s="612">
        <v>515060</v>
      </c>
      <c r="BA48" s="612">
        <v>192877</v>
      </c>
      <c r="BB48" s="612">
        <f>VLOOKUP($A48,'[1]AIR Export'!$A$2:$CB$82,40,FALSE)</f>
        <v>707937</v>
      </c>
      <c r="BC48" s="612">
        <v>105063</v>
      </c>
      <c r="BD48" s="612">
        <v>2044</v>
      </c>
      <c r="BE48" s="612">
        <v>12000</v>
      </c>
      <c r="BF48" s="612">
        <v>119107</v>
      </c>
      <c r="BG48" s="612">
        <v>345259</v>
      </c>
      <c r="BH48" s="612">
        <f>VLOOKUP($A48,'[1]AIR Export'!$A$2:$CB$82,46,FALSE)</f>
        <v>1172303</v>
      </c>
      <c r="BI48" s="612"/>
      <c r="BJ48" s="612"/>
      <c r="BK48" s="612">
        <v>10000</v>
      </c>
      <c r="BL48" s="612">
        <v>0</v>
      </c>
      <c r="BM48" s="612">
        <v>0</v>
      </c>
      <c r="BN48" s="612">
        <v>0</v>
      </c>
      <c r="BO48" s="612">
        <v>10000</v>
      </c>
      <c r="BP48" s="612">
        <v>0</v>
      </c>
      <c r="BQ48" s="610">
        <v>48933</v>
      </c>
      <c r="BR48" s="610">
        <v>43805</v>
      </c>
      <c r="BS48" s="610">
        <v>92738</v>
      </c>
      <c r="BT48" s="610">
        <v>22194</v>
      </c>
      <c r="BU48" s="610">
        <v>12793</v>
      </c>
      <c r="BV48" s="610">
        <v>34987</v>
      </c>
      <c r="BW48" s="610">
        <v>4245</v>
      </c>
      <c r="BX48" s="609">
        <v>244</v>
      </c>
      <c r="BY48" s="610">
        <v>4489</v>
      </c>
      <c r="BZ48" s="610">
        <v>132214</v>
      </c>
      <c r="CA48" s="610"/>
      <c r="CB48" s="610">
        <v>132214</v>
      </c>
      <c r="CC48" s="609">
        <v>0</v>
      </c>
      <c r="CD48" s="610">
        <v>195757</v>
      </c>
      <c r="CE48" s="609">
        <v>1</v>
      </c>
      <c r="CF48" s="609">
        <v>63</v>
      </c>
      <c r="CG48" s="609">
        <v>64</v>
      </c>
      <c r="CH48" s="609">
        <v>445</v>
      </c>
      <c r="CI48" s="610">
        <v>2915</v>
      </c>
      <c r="CJ48" s="610">
        <v>5951</v>
      </c>
      <c r="CK48" s="609">
        <v>564</v>
      </c>
      <c r="CL48" s="609">
        <v>0</v>
      </c>
      <c r="CM48" s="609">
        <v>10</v>
      </c>
      <c r="CN48" s="609">
        <v>58</v>
      </c>
      <c r="CO48" s="610">
        <v>42962</v>
      </c>
      <c r="CP48" s="610">
        <v>12380</v>
      </c>
      <c r="CQ48" s="610">
        <v>55342</v>
      </c>
      <c r="CR48" s="610">
        <v>5390</v>
      </c>
      <c r="CS48" s="609">
        <v>139</v>
      </c>
      <c r="CT48" s="610">
        <v>5529</v>
      </c>
      <c r="CU48" s="610">
        <v>41110</v>
      </c>
      <c r="CV48" s="610">
        <v>5378</v>
      </c>
      <c r="CW48" s="610">
        <v>46488</v>
      </c>
      <c r="CX48" s="610">
        <v>107359</v>
      </c>
      <c r="CY48" s="609">
        <v>0</v>
      </c>
      <c r="CZ48" s="609"/>
      <c r="DA48" s="610">
        <v>107359</v>
      </c>
      <c r="DB48" s="609">
        <v>880</v>
      </c>
      <c r="DC48" s="609">
        <v>278</v>
      </c>
      <c r="DD48" s="610">
        <v>1158</v>
      </c>
      <c r="DE48" s="610">
        <v>19248</v>
      </c>
      <c r="DF48" s="609">
        <v>66</v>
      </c>
      <c r="DG48" s="609">
        <v>0</v>
      </c>
      <c r="DH48" s="609">
        <v>364</v>
      </c>
      <c r="DI48" s="609"/>
      <c r="DJ48" s="609"/>
      <c r="DK48" s="610">
        <v>65418</v>
      </c>
      <c r="DL48" s="610">
        <v>50586</v>
      </c>
      <c r="DM48" s="610">
        <v>11470</v>
      </c>
      <c r="DN48" s="609">
        <v>0</v>
      </c>
      <c r="DO48" s="610">
        <v>127474</v>
      </c>
      <c r="DP48" s="609"/>
      <c r="DQ48" s="610">
        <v>36550</v>
      </c>
      <c r="DR48" s="610">
        <v>11788</v>
      </c>
      <c r="DS48" s="610">
        <v>48338</v>
      </c>
      <c r="DT48" s="610">
        <v>163635</v>
      </c>
      <c r="DU48" s="609">
        <v>24</v>
      </c>
      <c r="DV48" s="609">
        <v>0</v>
      </c>
      <c r="DW48" s="609">
        <v>210</v>
      </c>
      <c r="DX48" s="609">
        <v>67</v>
      </c>
      <c r="DY48" s="609">
        <v>10</v>
      </c>
      <c r="DZ48" s="609">
        <v>0</v>
      </c>
      <c r="EA48" s="609">
        <v>311</v>
      </c>
      <c r="EB48" s="609">
        <v>303</v>
      </c>
      <c r="EC48" s="609">
        <v>0</v>
      </c>
      <c r="ED48" s="609">
        <v>303</v>
      </c>
      <c r="EE48" s="610">
        <v>3775</v>
      </c>
      <c r="EF48" s="610">
        <v>3624</v>
      </c>
      <c r="EG48" s="610">
        <v>7399</v>
      </c>
      <c r="EH48" s="609"/>
      <c r="EI48" s="609">
        <v>0</v>
      </c>
      <c r="EJ48" s="609">
        <v>0</v>
      </c>
      <c r="EK48" s="610">
        <v>7702</v>
      </c>
      <c r="EL48" s="609">
        <v>0</v>
      </c>
      <c r="EM48" s="609">
        <v>0</v>
      </c>
      <c r="EN48" s="609">
        <v>5</v>
      </c>
      <c r="EO48" s="609">
        <v>20</v>
      </c>
      <c r="EP48" s="609">
        <v>154</v>
      </c>
      <c r="EQ48" s="609"/>
      <c r="ER48" s="610">
        <v>38614</v>
      </c>
      <c r="ES48" s="610">
        <v>16000</v>
      </c>
      <c r="ET48" s="610">
        <v>11000</v>
      </c>
      <c r="EU48" s="609">
        <v>32</v>
      </c>
      <c r="EV48" s="609">
        <v>204</v>
      </c>
      <c r="EW48" s="609" t="s">
        <v>1003</v>
      </c>
      <c r="EX48" s="609">
        <v>19</v>
      </c>
      <c r="EY48" s="609">
        <v>55</v>
      </c>
      <c r="EZ48" s="610">
        <v>59422</v>
      </c>
      <c r="FA48" s="610">
        <v>1013</v>
      </c>
      <c r="FB48" s="610">
        <v>6448</v>
      </c>
      <c r="FC48" s="609" t="s">
        <v>997</v>
      </c>
      <c r="FD48" s="609" t="s">
        <v>994</v>
      </c>
      <c r="FE48" s="609" t="s">
        <v>995</v>
      </c>
      <c r="FF48" s="609">
        <v>28359</v>
      </c>
      <c r="FG48" s="609">
        <v>988</v>
      </c>
      <c r="FH48" s="609" t="s">
        <v>996</v>
      </c>
      <c r="FI48" s="609" t="s">
        <v>995</v>
      </c>
      <c r="FJ48" s="609">
        <v>28358</v>
      </c>
      <c r="FK48" s="609">
        <v>1111</v>
      </c>
      <c r="FL48" s="609" t="s">
        <v>998</v>
      </c>
      <c r="FM48" s="609">
        <v>9107384859</v>
      </c>
      <c r="FN48" s="609">
        <v>9107398321</v>
      </c>
      <c r="FO48" s="609" t="s">
        <v>999</v>
      </c>
      <c r="FP48" s="609" t="s">
        <v>1002</v>
      </c>
      <c r="FQ48" s="610">
        <v>38108</v>
      </c>
      <c r="FR48" s="609">
        <v>19.45</v>
      </c>
      <c r="FS48" s="609" t="s">
        <v>1004</v>
      </c>
      <c r="FT48" s="610">
        <v>13344</v>
      </c>
      <c r="FU48" s="609">
        <v>413</v>
      </c>
      <c r="FV48" s="609"/>
      <c r="FW48" s="609"/>
      <c r="FX48" s="609"/>
      <c r="FY48" s="609" t="s">
        <v>32</v>
      </c>
      <c r="FZ48" s="609"/>
      <c r="GA48" s="609" t="s">
        <v>12</v>
      </c>
      <c r="GB48" s="609"/>
      <c r="GC48" s="609"/>
      <c r="GD48" s="609"/>
      <c r="GE48" s="609"/>
      <c r="GF48" s="609"/>
      <c r="GG48" s="609"/>
      <c r="GH48" s="609"/>
      <c r="GI48" s="609"/>
      <c r="GJ48" s="609">
        <f>VLOOKUP($A48,'[1]AIR Export'!$A$3:$CB$82,25,FALSE)</f>
        <v>133567</v>
      </c>
      <c r="GK48" s="609">
        <v>1</v>
      </c>
      <c r="GL48" s="609" t="s">
        <v>16</v>
      </c>
      <c r="GM48" s="609"/>
      <c r="GN48" s="609"/>
      <c r="GO48" s="609"/>
      <c r="GP48" s="609"/>
      <c r="GQ48" s="609"/>
      <c r="GR48" s="609"/>
      <c r="GS48" s="609"/>
      <c r="GT48" s="609"/>
      <c r="GU48" s="609"/>
      <c r="GV48" s="609">
        <v>0.96</v>
      </c>
      <c r="GW48" s="609">
        <v>0.04</v>
      </c>
      <c r="GX48" s="609">
        <v>24.77</v>
      </c>
      <c r="GY48" s="609">
        <v>26.71</v>
      </c>
      <c r="GZ48" s="609">
        <v>12.63</v>
      </c>
      <c r="HA48" s="509"/>
      <c r="HB48" s="509"/>
      <c r="HC48" s="509"/>
      <c r="HD48" s="509"/>
      <c r="HE48" s="509"/>
      <c r="HF48" s="5"/>
      <c r="HG48" s="5"/>
      <c r="HH48" s="5"/>
      <c r="HI48" s="5"/>
      <c r="HJ48" s="5"/>
      <c r="HK48" s="5"/>
      <c r="HL48" s="5"/>
      <c r="HM48" s="5"/>
      <c r="HN48" s="5"/>
      <c r="HO48" s="5"/>
      <c r="HP48" s="5"/>
      <c r="HQ48" s="5"/>
      <c r="HR48" s="5"/>
      <c r="IF48" s="1"/>
      <c r="IG48" s="1"/>
      <c r="IH48" s="1"/>
      <c r="II48" s="1"/>
      <c r="IJ48" s="1"/>
      <c r="IK48" s="1"/>
      <c r="IL48" s="1"/>
      <c r="IM48" s="1"/>
      <c r="IO48" s="1"/>
      <c r="IQ48" s="5"/>
      <c r="IR48" s="5"/>
      <c r="IS48" s="5"/>
      <c r="IT48" s="5"/>
      <c r="IU48" s="5"/>
      <c r="IV48" s="5"/>
      <c r="JG48" s="2"/>
      <c r="JI48" s="5"/>
      <c r="JL48" s="5"/>
      <c r="JM48" s="5"/>
      <c r="JN48" s="5"/>
      <c r="JU48" s="1"/>
      <c r="JW48" s="1"/>
      <c r="KC48" s="5"/>
      <c r="KG48" s="5"/>
      <c r="KI48" s="4"/>
      <c r="KJ48" s="4"/>
      <c r="KQ48" s="3"/>
      <c r="KR48" s="3"/>
      <c r="KS48" s="3"/>
      <c r="KT48" s="3"/>
      <c r="KU48" s="3"/>
      <c r="KV48" s="3"/>
      <c r="KW48" s="3"/>
      <c r="KX48" s="3"/>
      <c r="KY48" s="3"/>
      <c r="KZ48" s="3"/>
      <c r="LA48" s="3"/>
      <c r="LB48" s="3"/>
      <c r="LC48" s="3"/>
      <c r="LD48" s="3"/>
      <c r="LE48" s="3"/>
      <c r="LF48" s="3"/>
      <c r="LG48" s="3"/>
      <c r="LH48" s="4"/>
      <c r="LJ48" s="1"/>
      <c r="LK48" s="1"/>
      <c r="LL48" s="1"/>
      <c r="LM48" s="3"/>
      <c r="LN48" s="3"/>
      <c r="LO48" s="3"/>
      <c r="LY48" s="3"/>
      <c r="LZ48" s="3"/>
      <c r="MA48" s="3"/>
      <c r="MB48" s="3"/>
      <c r="MC48" s="3"/>
      <c r="MD48" s="3"/>
      <c r="ME48" s="3"/>
      <c r="MF48" s="3"/>
      <c r="MG48" s="3"/>
      <c r="MH48" s="3"/>
      <c r="MI48" s="3"/>
      <c r="MJ48" s="3"/>
      <c r="MR48" s="6"/>
      <c r="MS48" s="6"/>
      <c r="NB48" s="1"/>
      <c r="NC48" s="1"/>
      <c r="NE48" s="1"/>
      <c r="NI48" s="1"/>
      <c r="NR48" s="3"/>
    </row>
    <row r="49" spans="1:404" x14ac:dyDescent="0.25">
      <c r="A49" s="609" t="s">
        <v>1005</v>
      </c>
      <c r="B49" s="609" t="s">
        <v>1009</v>
      </c>
      <c r="C49" s="609" t="s">
        <v>1008</v>
      </c>
      <c r="D49" s="609">
        <v>2015</v>
      </c>
      <c r="E49" s="609" t="s">
        <v>1009</v>
      </c>
      <c r="F49" s="609" t="s">
        <v>1006</v>
      </c>
      <c r="G49" s="609" t="s">
        <v>1007</v>
      </c>
      <c r="H49" s="609">
        <v>27288</v>
      </c>
      <c r="I49" s="609">
        <v>4997</v>
      </c>
      <c r="J49" s="609" t="s">
        <v>1006</v>
      </c>
      <c r="K49" s="609" t="s">
        <v>1007</v>
      </c>
      <c r="L49" s="609">
        <v>27288</v>
      </c>
      <c r="M49" s="609">
        <v>4997</v>
      </c>
      <c r="N49" s="609" t="s">
        <v>1010</v>
      </c>
      <c r="O49" s="609" t="s">
        <v>1011</v>
      </c>
      <c r="P49" s="609" t="s">
        <v>1012</v>
      </c>
      <c r="Q49" s="609" t="s">
        <v>1013</v>
      </c>
      <c r="R49" s="609" t="s">
        <v>1014</v>
      </c>
      <c r="S49" s="609" t="s">
        <v>239</v>
      </c>
      <c r="T49" s="609" t="s">
        <v>1011</v>
      </c>
      <c r="U49" s="609" t="s">
        <v>1012</v>
      </c>
      <c r="V49" s="609" t="s">
        <v>1015</v>
      </c>
      <c r="W49" s="609">
        <v>0</v>
      </c>
      <c r="X49" s="609">
        <v>4</v>
      </c>
      <c r="Y49" s="609">
        <v>1</v>
      </c>
      <c r="Z49" s="609">
        <v>1</v>
      </c>
      <c r="AA49" s="610">
        <v>12324</v>
      </c>
      <c r="AB49" s="609">
        <v>8</v>
      </c>
      <c r="AC49" s="609">
        <v>0</v>
      </c>
      <c r="AD49" s="609">
        <v>8</v>
      </c>
      <c r="AE49" s="609">
        <v>21.24</v>
      </c>
      <c r="AF49" s="609">
        <v>29.24</v>
      </c>
      <c r="AG49" s="611">
        <v>0.27360000000000001</v>
      </c>
      <c r="AH49" s="612">
        <v>63065</v>
      </c>
      <c r="AI49" s="609" t="s">
        <v>1017</v>
      </c>
      <c r="AJ49" s="609">
        <v>2010</v>
      </c>
      <c r="AK49" s="612">
        <v>38680</v>
      </c>
      <c r="AL49" s="613">
        <v>10.95</v>
      </c>
      <c r="AM49" s="609"/>
      <c r="AN49" s="609"/>
      <c r="AO49" s="612">
        <v>2600</v>
      </c>
      <c r="AP49" s="612">
        <v>1396383</v>
      </c>
      <c r="AQ49" s="612">
        <f>VLOOKUP($A49,'[1]AIR Export'!$A$2:$CB$82,33,FALSE)</f>
        <v>1398983</v>
      </c>
      <c r="AR49" s="612">
        <v>135265</v>
      </c>
      <c r="AS49" s="612">
        <v>0</v>
      </c>
      <c r="AT49" s="612">
        <v>135265</v>
      </c>
      <c r="AU49" s="612">
        <v>54323</v>
      </c>
      <c r="AV49" s="612">
        <v>0</v>
      </c>
      <c r="AW49" s="612">
        <f>VLOOKUP($A49,'[1]AIR Export'!$A$2:$CB$82,35,FALSE)</f>
        <v>54323</v>
      </c>
      <c r="AX49" s="612">
        <f>VLOOKUP($A49,'[1]AIR Export'!$A$2:$CB$82,36,FALSE)</f>
        <v>201475</v>
      </c>
      <c r="AY49" s="612">
        <f>VLOOKUP($A49,'[1]AIR Export'!$A$2:$CB$82,37,FALSE)</f>
        <v>1790046</v>
      </c>
      <c r="AZ49" s="612">
        <v>964299</v>
      </c>
      <c r="BA49" s="612">
        <v>326273</v>
      </c>
      <c r="BB49" s="612">
        <f>VLOOKUP($A49,'[1]AIR Export'!$A$2:$CB$82,40,FALSE)</f>
        <v>1290572</v>
      </c>
      <c r="BC49" s="612">
        <v>181967</v>
      </c>
      <c r="BD49" s="612">
        <v>7734</v>
      </c>
      <c r="BE49" s="612">
        <v>7575</v>
      </c>
      <c r="BF49" s="612">
        <v>197276</v>
      </c>
      <c r="BG49" s="612">
        <v>321677</v>
      </c>
      <c r="BH49" s="612">
        <f>VLOOKUP($A49,'[1]AIR Export'!$A$2:$CB$82,46,FALSE)</f>
        <v>1809525</v>
      </c>
      <c r="BI49" s="612"/>
      <c r="BJ49" s="612"/>
      <c r="BK49" s="612">
        <v>61406</v>
      </c>
      <c r="BL49" s="612">
        <v>54322</v>
      </c>
      <c r="BM49" s="612">
        <v>0</v>
      </c>
      <c r="BN49" s="612">
        <v>0</v>
      </c>
      <c r="BO49" s="612">
        <v>115728</v>
      </c>
      <c r="BP49" s="612">
        <v>115728</v>
      </c>
      <c r="BQ49" s="610">
        <v>87430</v>
      </c>
      <c r="BR49" s="610">
        <v>85738</v>
      </c>
      <c r="BS49" s="610">
        <v>173168</v>
      </c>
      <c r="BT49" s="610">
        <v>42643</v>
      </c>
      <c r="BU49" s="610">
        <v>25951</v>
      </c>
      <c r="BV49" s="610">
        <v>68594</v>
      </c>
      <c r="BW49" s="610">
        <v>8319</v>
      </c>
      <c r="BX49" s="609">
        <v>412</v>
      </c>
      <c r="BY49" s="610">
        <v>8731</v>
      </c>
      <c r="BZ49" s="610">
        <v>250493</v>
      </c>
      <c r="CA49" s="610"/>
      <c r="CB49" s="610">
        <v>250493</v>
      </c>
      <c r="CC49" s="610">
        <v>5377</v>
      </c>
      <c r="CD49" s="610">
        <v>196409</v>
      </c>
      <c r="CE49" s="609">
        <v>2</v>
      </c>
      <c r="CF49" s="609">
        <v>63</v>
      </c>
      <c r="CG49" s="609">
        <v>65</v>
      </c>
      <c r="CH49" s="610">
        <v>8428</v>
      </c>
      <c r="CI49" s="610">
        <v>2915</v>
      </c>
      <c r="CJ49" s="610">
        <v>10956</v>
      </c>
      <c r="CK49" s="609">
        <v>564</v>
      </c>
      <c r="CL49" s="609">
        <v>0</v>
      </c>
      <c r="CM49" s="609">
        <v>2</v>
      </c>
      <c r="CN49" s="609">
        <v>213</v>
      </c>
      <c r="CO49" s="610">
        <v>167123</v>
      </c>
      <c r="CP49" s="610">
        <v>52350</v>
      </c>
      <c r="CQ49" s="610">
        <v>219473</v>
      </c>
      <c r="CR49" s="610">
        <v>19956</v>
      </c>
      <c r="CS49" s="609">
        <v>882</v>
      </c>
      <c r="CT49" s="610">
        <v>20838</v>
      </c>
      <c r="CU49" s="610">
        <v>138292</v>
      </c>
      <c r="CV49" s="610">
        <v>106738</v>
      </c>
      <c r="CW49" s="610">
        <v>245030</v>
      </c>
      <c r="CX49" s="610">
        <v>485341</v>
      </c>
      <c r="CY49" s="610">
        <v>6033</v>
      </c>
      <c r="CZ49" s="609"/>
      <c r="DA49" s="610">
        <v>491374</v>
      </c>
      <c r="DB49" s="610">
        <v>22152</v>
      </c>
      <c r="DC49" s="609">
        <v>75</v>
      </c>
      <c r="DD49" s="610">
        <v>22227</v>
      </c>
      <c r="DE49" s="610">
        <v>96973</v>
      </c>
      <c r="DF49" s="610">
        <v>1943</v>
      </c>
      <c r="DG49" s="609"/>
      <c r="DH49" s="610">
        <v>2091</v>
      </c>
      <c r="DI49" s="609"/>
      <c r="DJ49" s="609"/>
      <c r="DK49" s="610">
        <v>60285</v>
      </c>
      <c r="DL49" s="610">
        <v>431094</v>
      </c>
      <c r="DM49" s="610">
        <v>60469</v>
      </c>
      <c r="DN49" s="609"/>
      <c r="DO49" s="610">
        <v>551848</v>
      </c>
      <c r="DP49" s="610">
        <v>1284</v>
      </c>
      <c r="DQ49" s="610">
        <v>34927</v>
      </c>
      <c r="DR49" s="610">
        <v>9147</v>
      </c>
      <c r="DS49" s="610">
        <v>44074</v>
      </c>
      <c r="DT49" s="610">
        <v>426825</v>
      </c>
      <c r="DU49" s="609">
        <v>131</v>
      </c>
      <c r="DV49" s="609">
        <v>0</v>
      </c>
      <c r="DW49" s="609">
        <v>430</v>
      </c>
      <c r="DX49" s="609">
        <v>19</v>
      </c>
      <c r="DY49" s="609">
        <v>28</v>
      </c>
      <c r="DZ49" s="609">
        <v>2</v>
      </c>
      <c r="EA49" s="609">
        <v>610</v>
      </c>
      <c r="EB49" s="610">
        <v>1646</v>
      </c>
      <c r="EC49" s="609">
        <v>0</v>
      </c>
      <c r="ED49" s="610">
        <v>1646</v>
      </c>
      <c r="EE49" s="610">
        <v>8026</v>
      </c>
      <c r="EF49" s="609">
        <v>441</v>
      </c>
      <c r="EG49" s="610">
        <v>8467</v>
      </c>
      <c r="EH49" s="609">
        <v>324</v>
      </c>
      <c r="EI49" s="609">
        <v>238</v>
      </c>
      <c r="EJ49" s="609">
        <v>562</v>
      </c>
      <c r="EK49" s="610">
        <v>10675</v>
      </c>
      <c r="EL49" s="609">
        <v>28</v>
      </c>
      <c r="EM49" s="609">
        <v>131</v>
      </c>
      <c r="EN49" s="609">
        <v>110</v>
      </c>
      <c r="EO49" s="609">
        <v>453</v>
      </c>
      <c r="EP49" s="610">
        <v>1447</v>
      </c>
      <c r="EQ49" s="610">
        <v>11605</v>
      </c>
      <c r="ER49" s="610">
        <v>57304</v>
      </c>
      <c r="ES49" s="610">
        <v>36179</v>
      </c>
      <c r="ET49" s="610">
        <v>13273</v>
      </c>
      <c r="EU49" s="610">
        <v>8359</v>
      </c>
      <c r="EV49" s="610">
        <v>7876</v>
      </c>
      <c r="EW49" s="609" t="s">
        <v>1016</v>
      </c>
      <c r="EX49" s="609">
        <v>39</v>
      </c>
      <c r="EY49" s="609">
        <v>138</v>
      </c>
      <c r="EZ49" s="610">
        <v>88369</v>
      </c>
      <c r="FA49" s="609">
        <v>0</v>
      </c>
      <c r="FB49" s="609">
        <v>0</v>
      </c>
      <c r="FC49" s="609" t="s">
        <v>1018</v>
      </c>
      <c r="FD49" s="609" t="s">
        <v>1019</v>
      </c>
      <c r="FE49" s="609" t="s">
        <v>1007</v>
      </c>
      <c r="FF49" s="609">
        <v>27288</v>
      </c>
      <c r="FG49" s="609">
        <v>5298</v>
      </c>
      <c r="FH49" s="609" t="s">
        <v>1019</v>
      </c>
      <c r="FI49" s="609" t="s">
        <v>1007</v>
      </c>
      <c r="FJ49" s="609">
        <v>27288</v>
      </c>
      <c r="FK49" s="609">
        <v>5298</v>
      </c>
      <c r="FL49" s="609" t="s">
        <v>1009</v>
      </c>
      <c r="FM49" s="609">
        <v>3366233168</v>
      </c>
      <c r="FN49" s="609">
        <v>3366231171</v>
      </c>
      <c r="FO49" s="609" t="s">
        <v>1020</v>
      </c>
      <c r="FP49" s="609" t="s">
        <v>1021</v>
      </c>
      <c r="FQ49" s="610">
        <v>59711</v>
      </c>
      <c r="FR49" s="609">
        <v>34.17</v>
      </c>
      <c r="FS49" s="609" t="s">
        <v>1022</v>
      </c>
      <c r="FT49" s="610">
        <v>12324</v>
      </c>
      <c r="FU49" s="609">
        <v>260</v>
      </c>
      <c r="FV49" s="609"/>
      <c r="FW49" s="609"/>
      <c r="FX49" s="609"/>
      <c r="FY49" s="609" t="s">
        <v>82</v>
      </c>
      <c r="FZ49" s="609"/>
      <c r="GA49" s="609" t="s">
        <v>64</v>
      </c>
      <c r="GB49" s="609"/>
      <c r="GC49" s="609"/>
      <c r="GD49" s="609"/>
      <c r="GE49" s="609"/>
      <c r="GF49" s="609"/>
      <c r="GG49" s="609"/>
      <c r="GH49" s="609"/>
      <c r="GI49" s="609"/>
      <c r="GJ49" s="609">
        <f>VLOOKUP($A49,'[1]AIR Export'!$A$3:$CB$82,25,FALSE)</f>
        <v>92543</v>
      </c>
      <c r="GK49" s="609">
        <v>1</v>
      </c>
      <c r="GL49" s="609" t="s">
        <v>16</v>
      </c>
      <c r="GM49" s="609"/>
      <c r="GN49" s="609"/>
      <c r="GO49" s="609"/>
      <c r="GP49" s="609"/>
      <c r="GQ49" s="609"/>
      <c r="GR49" s="609"/>
      <c r="GS49" s="609"/>
      <c r="GT49" s="609"/>
      <c r="GU49" s="609"/>
      <c r="GV49" s="609">
        <v>0.79</v>
      </c>
      <c r="GW49" s="609">
        <v>0.15</v>
      </c>
      <c r="GX49" s="609">
        <v>17.5</v>
      </c>
      <c r="GY49" s="609">
        <v>18.86</v>
      </c>
      <c r="GZ49" s="609">
        <v>12.56</v>
      </c>
      <c r="HA49" s="509"/>
      <c r="HB49" s="509"/>
      <c r="HC49" s="509"/>
      <c r="HD49" s="509"/>
      <c r="HE49" s="509"/>
      <c r="HF49" s="5"/>
      <c r="HG49" s="5"/>
      <c r="HH49" s="5"/>
      <c r="HI49" s="5"/>
      <c r="HJ49" s="5"/>
      <c r="HK49" s="5"/>
      <c r="HL49" s="5"/>
      <c r="HM49" s="5"/>
      <c r="HN49" s="5"/>
      <c r="HO49" s="5"/>
      <c r="HP49" s="5"/>
      <c r="HQ49" s="5"/>
      <c r="HR49" s="5"/>
      <c r="IF49" s="1"/>
      <c r="IG49" s="1"/>
      <c r="IH49" s="1"/>
      <c r="II49" s="1"/>
      <c r="IJ49" s="1"/>
      <c r="IK49" s="1"/>
      <c r="IL49" s="1"/>
      <c r="IM49" s="1"/>
      <c r="IO49" s="1"/>
      <c r="IQ49" s="5"/>
      <c r="IR49" s="5"/>
      <c r="IS49" s="5"/>
      <c r="IT49" s="5"/>
      <c r="IU49" s="5"/>
      <c r="IV49" s="5"/>
      <c r="JG49" s="2"/>
      <c r="JI49" s="5"/>
      <c r="JL49" s="5"/>
      <c r="JM49" s="5"/>
      <c r="JN49" s="5"/>
      <c r="JU49" s="1"/>
      <c r="JW49" s="1"/>
      <c r="KA49" s="1"/>
      <c r="KC49" s="5"/>
      <c r="KG49" s="5"/>
      <c r="KI49" s="4"/>
      <c r="KJ49" s="4"/>
      <c r="KQ49" s="3"/>
      <c r="KR49" s="3"/>
      <c r="KS49" s="3"/>
      <c r="KT49" s="3"/>
      <c r="KU49" s="3"/>
      <c r="KV49" s="3"/>
      <c r="KW49" s="3"/>
      <c r="KX49" s="3"/>
      <c r="KY49" s="3"/>
      <c r="KZ49" s="3"/>
      <c r="LA49" s="3"/>
      <c r="LB49" s="3"/>
      <c r="LC49" s="3"/>
      <c r="LD49" s="3"/>
      <c r="LE49" s="3"/>
      <c r="LF49" s="3"/>
      <c r="LG49" s="3"/>
      <c r="LH49" s="4"/>
      <c r="LJ49" s="1"/>
      <c r="LK49" s="1"/>
      <c r="LL49" s="1"/>
      <c r="LM49" s="3"/>
      <c r="LN49" s="3"/>
      <c r="LO49" s="3"/>
      <c r="LY49" s="3"/>
      <c r="LZ49" s="3"/>
      <c r="MA49" s="3"/>
      <c r="MB49" s="3"/>
      <c r="MC49" s="3"/>
      <c r="MD49" s="3"/>
      <c r="ME49" s="3"/>
      <c r="MF49" s="3"/>
      <c r="MG49" s="3"/>
      <c r="MH49" s="3"/>
      <c r="MI49" s="3"/>
      <c r="MJ49" s="3"/>
      <c r="MR49" s="6"/>
      <c r="MS49" s="6"/>
      <c r="NB49" s="1"/>
      <c r="NC49" s="1"/>
      <c r="NE49" s="1"/>
      <c r="NI49" s="1"/>
      <c r="NR49" s="3"/>
    </row>
    <row r="50" spans="1:404" x14ac:dyDescent="0.25">
      <c r="A50" s="609" t="s">
        <v>1023</v>
      </c>
      <c r="B50" s="609" t="s">
        <v>1027</v>
      </c>
      <c r="C50" s="609" t="s">
        <v>1026</v>
      </c>
      <c r="D50" s="609">
        <v>2015</v>
      </c>
      <c r="E50" s="609" t="s">
        <v>1027</v>
      </c>
      <c r="F50" s="609" t="s">
        <v>1024</v>
      </c>
      <c r="G50" s="609" t="s">
        <v>1025</v>
      </c>
      <c r="H50" s="609">
        <v>28144</v>
      </c>
      <c r="I50" s="609">
        <v>4935</v>
      </c>
      <c r="J50" s="609" t="s">
        <v>1024</v>
      </c>
      <c r="K50" s="609" t="s">
        <v>1025</v>
      </c>
      <c r="L50" s="609">
        <v>28144</v>
      </c>
      <c r="M50" s="609">
        <v>4935</v>
      </c>
      <c r="N50" s="609" t="s">
        <v>1028</v>
      </c>
      <c r="O50" s="609" t="s">
        <v>1029</v>
      </c>
      <c r="P50" s="609" t="s">
        <v>1030</v>
      </c>
      <c r="Q50" s="609" t="s">
        <v>1031</v>
      </c>
      <c r="R50" s="609" t="s">
        <v>1032</v>
      </c>
      <c r="S50" s="609" t="s">
        <v>1033</v>
      </c>
      <c r="T50" s="609" t="s">
        <v>1034</v>
      </c>
      <c r="U50" s="609" t="s">
        <v>1035</v>
      </c>
      <c r="V50" s="609" t="s">
        <v>1036</v>
      </c>
      <c r="W50" s="609">
        <v>1</v>
      </c>
      <c r="X50" s="609">
        <v>2</v>
      </c>
      <c r="Y50" s="609">
        <v>1</v>
      </c>
      <c r="Z50" s="609">
        <v>1</v>
      </c>
      <c r="AA50" s="610">
        <v>9546</v>
      </c>
      <c r="AB50" s="609">
        <v>11.43</v>
      </c>
      <c r="AC50" s="609">
        <v>1</v>
      </c>
      <c r="AD50" s="609">
        <v>12.43</v>
      </c>
      <c r="AE50" s="609">
        <v>34.130000000000003</v>
      </c>
      <c r="AF50" s="609">
        <v>46.56</v>
      </c>
      <c r="AG50" s="611">
        <v>0.2455</v>
      </c>
      <c r="AH50" s="612">
        <v>76533</v>
      </c>
      <c r="AI50" s="609" t="s">
        <v>1038</v>
      </c>
      <c r="AJ50" s="609">
        <v>2007</v>
      </c>
      <c r="AK50" s="612">
        <v>36063</v>
      </c>
      <c r="AL50" s="613">
        <v>10.66</v>
      </c>
      <c r="AM50" s="613">
        <v>12.35</v>
      </c>
      <c r="AN50" s="609"/>
      <c r="AO50" s="612">
        <v>0</v>
      </c>
      <c r="AP50" s="612">
        <v>3420227</v>
      </c>
      <c r="AQ50" s="612">
        <f>VLOOKUP($A50,'[1]AIR Export'!$A$2:$CB$82,33,FALSE)</f>
        <v>3420227</v>
      </c>
      <c r="AR50" s="612">
        <v>171388</v>
      </c>
      <c r="AS50" s="612">
        <v>0</v>
      </c>
      <c r="AT50" s="612">
        <v>171388</v>
      </c>
      <c r="AU50" s="612">
        <v>104583</v>
      </c>
      <c r="AV50" s="612">
        <v>0</v>
      </c>
      <c r="AW50" s="612">
        <f>VLOOKUP($A50,'[1]AIR Export'!$A$2:$CB$82,35,FALSE)</f>
        <v>104583</v>
      </c>
      <c r="AX50" s="612">
        <f>VLOOKUP($A50,'[1]AIR Export'!$A$2:$CB$82,36,FALSE)</f>
        <v>0</v>
      </c>
      <c r="AY50" s="612">
        <f>VLOOKUP($A50,'[1]AIR Export'!$A$2:$CB$82,37,FALSE)</f>
        <v>3696198</v>
      </c>
      <c r="AZ50" s="612">
        <v>1498183</v>
      </c>
      <c r="BA50" s="612">
        <v>511505</v>
      </c>
      <c r="BB50" s="612">
        <f>VLOOKUP($A50,'[1]AIR Export'!$A$2:$CB$82,40,FALSE)</f>
        <v>2009688</v>
      </c>
      <c r="BC50" s="612">
        <v>181128</v>
      </c>
      <c r="BD50" s="612">
        <v>45317</v>
      </c>
      <c r="BE50" s="612">
        <v>24225</v>
      </c>
      <c r="BF50" s="612">
        <v>250670</v>
      </c>
      <c r="BG50" s="612">
        <v>1118615</v>
      </c>
      <c r="BH50" s="612">
        <f>VLOOKUP($A50,'[1]AIR Export'!$A$2:$CB$82,46,FALSE)</f>
        <v>3378973</v>
      </c>
      <c r="BI50" s="612"/>
      <c r="BJ50" s="612"/>
      <c r="BK50" s="612">
        <v>34795</v>
      </c>
      <c r="BL50" s="612">
        <v>104583</v>
      </c>
      <c r="BM50" s="612">
        <v>0</v>
      </c>
      <c r="BN50" s="612">
        <v>0</v>
      </c>
      <c r="BO50" s="612">
        <v>139378</v>
      </c>
      <c r="BP50" s="609"/>
      <c r="BQ50" s="610">
        <v>51421</v>
      </c>
      <c r="BR50" s="610">
        <v>72717</v>
      </c>
      <c r="BS50" s="610">
        <v>124138</v>
      </c>
      <c r="BT50" s="610">
        <v>53549</v>
      </c>
      <c r="BU50" s="610">
        <v>25686</v>
      </c>
      <c r="BV50" s="610">
        <v>79235</v>
      </c>
      <c r="BW50" s="610">
        <v>9861</v>
      </c>
      <c r="BX50" s="610">
        <v>2781</v>
      </c>
      <c r="BY50" s="610">
        <v>12642</v>
      </c>
      <c r="BZ50" s="610">
        <v>216015</v>
      </c>
      <c r="CA50" s="610"/>
      <c r="CB50" s="610">
        <v>216015</v>
      </c>
      <c r="CC50" s="609">
        <v>0</v>
      </c>
      <c r="CD50" s="610">
        <v>216788</v>
      </c>
      <c r="CE50" s="609">
        <v>6</v>
      </c>
      <c r="CF50" s="609">
        <v>63</v>
      </c>
      <c r="CG50" s="609">
        <v>69</v>
      </c>
      <c r="CH50" s="610">
        <v>5452</v>
      </c>
      <c r="CI50" s="610">
        <v>14673</v>
      </c>
      <c r="CJ50" s="610">
        <v>17454</v>
      </c>
      <c r="CK50" s="609">
        <v>906</v>
      </c>
      <c r="CL50" s="609">
        <v>1</v>
      </c>
      <c r="CM50" s="609">
        <v>75</v>
      </c>
      <c r="CN50" s="609">
        <v>200</v>
      </c>
      <c r="CO50" s="610">
        <v>163009</v>
      </c>
      <c r="CP50" s="610">
        <v>66466</v>
      </c>
      <c r="CQ50" s="610">
        <v>229475</v>
      </c>
      <c r="CR50" s="610">
        <v>17681</v>
      </c>
      <c r="CS50" s="610">
        <v>1699</v>
      </c>
      <c r="CT50" s="610">
        <v>19380</v>
      </c>
      <c r="CU50" s="610">
        <v>143803</v>
      </c>
      <c r="CV50" s="610">
        <v>35639</v>
      </c>
      <c r="CW50" s="610">
        <v>179442</v>
      </c>
      <c r="CX50" s="610">
        <v>428297</v>
      </c>
      <c r="CY50" s="609"/>
      <c r="CZ50" s="609"/>
      <c r="DA50" s="610">
        <v>428297</v>
      </c>
      <c r="DB50" s="610">
        <v>18074</v>
      </c>
      <c r="DC50" s="610">
        <v>6621</v>
      </c>
      <c r="DD50" s="610">
        <v>24695</v>
      </c>
      <c r="DE50" s="610">
        <v>105525</v>
      </c>
      <c r="DF50" s="610">
        <v>22887</v>
      </c>
      <c r="DG50" s="610">
        <v>1090</v>
      </c>
      <c r="DH50" s="610">
        <v>30837</v>
      </c>
      <c r="DI50" s="609"/>
      <c r="DJ50" s="609"/>
      <c r="DK50" s="610">
        <v>363155</v>
      </c>
      <c r="DL50" s="610">
        <v>203456</v>
      </c>
      <c r="DM50" s="610">
        <v>20802</v>
      </c>
      <c r="DN50" s="610">
        <v>7746</v>
      </c>
      <c r="DO50" s="610">
        <v>595159</v>
      </c>
      <c r="DP50" s="609">
        <v>36</v>
      </c>
      <c r="DQ50" s="610">
        <v>61049</v>
      </c>
      <c r="DR50" s="610">
        <v>25791</v>
      </c>
      <c r="DS50" s="610">
        <v>86840</v>
      </c>
      <c r="DT50" s="610">
        <v>358404</v>
      </c>
      <c r="DU50" s="609">
        <v>70</v>
      </c>
      <c r="DV50" s="609">
        <v>71</v>
      </c>
      <c r="DW50" s="609">
        <v>612</v>
      </c>
      <c r="DX50" s="609">
        <v>446</v>
      </c>
      <c r="DY50" s="609">
        <v>80</v>
      </c>
      <c r="DZ50" s="609">
        <v>0</v>
      </c>
      <c r="EA50" s="610">
        <v>1279</v>
      </c>
      <c r="EB50" s="610">
        <v>2543</v>
      </c>
      <c r="EC50" s="610">
        <v>1796</v>
      </c>
      <c r="ED50" s="610">
        <v>4339</v>
      </c>
      <c r="EE50" s="610">
        <v>18606</v>
      </c>
      <c r="EF50" s="610">
        <v>12632</v>
      </c>
      <c r="EG50" s="610">
        <v>31238</v>
      </c>
      <c r="EH50" s="610">
        <v>1297</v>
      </c>
      <c r="EI50" s="609">
        <v>0</v>
      </c>
      <c r="EJ50" s="610">
        <v>1297</v>
      </c>
      <c r="EK50" s="610">
        <v>36874</v>
      </c>
      <c r="EL50" s="609">
        <v>0</v>
      </c>
      <c r="EM50" s="609">
        <v>0</v>
      </c>
      <c r="EN50" s="609">
        <v>20</v>
      </c>
      <c r="EO50" s="609">
        <v>146</v>
      </c>
      <c r="EP50" s="609">
        <v>639</v>
      </c>
      <c r="EQ50" s="610">
        <v>13106</v>
      </c>
      <c r="ER50" s="610">
        <v>57805</v>
      </c>
      <c r="ES50" s="610">
        <v>18565</v>
      </c>
      <c r="ET50" s="610">
        <v>1017</v>
      </c>
      <c r="EU50" s="609">
        <v>533</v>
      </c>
      <c r="EV50" s="609">
        <v>43</v>
      </c>
      <c r="EW50" s="609" t="s">
        <v>1037</v>
      </c>
      <c r="EX50" s="609">
        <v>50</v>
      </c>
      <c r="EY50" s="609">
        <v>97</v>
      </c>
      <c r="EZ50" s="610">
        <v>80993</v>
      </c>
      <c r="FA50" s="610">
        <v>297552</v>
      </c>
      <c r="FB50" s="610">
        <v>35045</v>
      </c>
      <c r="FC50" s="609" t="s">
        <v>1026</v>
      </c>
      <c r="FD50" s="609" t="s">
        <v>1024</v>
      </c>
      <c r="FE50" s="609" t="s">
        <v>1025</v>
      </c>
      <c r="FF50" s="609">
        <v>28144</v>
      </c>
      <c r="FG50" s="609">
        <v>4935</v>
      </c>
      <c r="FH50" s="609" t="s">
        <v>1024</v>
      </c>
      <c r="FI50" s="609" t="s">
        <v>1025</v>
      </c>
      <c r="FJ50" s="609">
        <v>28144</v>
      </c>
      <c r="FK50" s="609">
        <v>4935</v>
      </c>
      <c r="FL50" s="609" t="s">
        <v>1027</v>
      </c>
      <c r="FM50" s="609">
        <v>7042168228</v>
      </c>
      <c r="FN50" s="609">
        <v>7042168237</v>
      </c>
      <c r="FO50" s="609" t="s">
        <v>1039</v>
      </c>
      <c r="FP50" s="609" t="s">
        <v>1040</v>
      </c>
      <c r="FQ50" s="610">
        <v>77500</v>
      </c>
      <c r="FR50" s="609">
        <v>46.59</v>
      </c>
      <c r="FS50" s="609" t="s">
        <v>1041</v>
      </c>
      <c r="FT50" s="610">
        <v>9546</v>
      </c>
      <c r="FU50" s="609">
        <v>208</v>
      </c>
      <c r="FV50" s="609"/>
      <c r="FW50" s="609"/>
      <c r="FX50" s="609"/>
      <c r="FY50" s="609" t="s">
        <v>32</v>
      </c>
      <c r="FZ50" s="609"/>
      <c r="GA50" s="609" t="s">
        <v>12</v>
      </c>
      <c r="GB50" s="609"/>
      <c r="GC50" s="609"/>
      <c r="GD50" s="609"/>
      <c r="GE50" s="609"/>
      <c r="GF50" s="609"/>
      <c r="GG50" s="609"/>
      <c r="GH50" s="609"/>
      <c r="GI50" s="609"/>
      <c r="GJ50" s="609">
        <f>VLOOKUP($A50,'[1]AIR Export'!$A$3:$CB$82,25,FALSE)</f>
        <v>138710</v>
      </c>
      <c r="GK50" s="609">
        <v>2</v>
      </c>
      <c r="GL50" s="609" t="s">
        <v>16</v>
      </c>
      <c r="GM50" s="609"/>
      <c r="GN50" s="609"/>
      <c r="GO50" s="609"/>
      <c r="GP50" s="609"/>
      <c r="GQ50" s="609"/>
      <c r="GR50" s="609"/>
      <c r="GS50" s="609"/>
      <c r="GT50" s="609"/>
      <c r="GU50" s="609"/>
      <c r="GV50" s="609">
        <v>0.85</v>
      </c>
      <c r="GW50" s="609">
        <v>0.12</v>
      </c>
      <c r="GX50" s="609">
        <v>28.83</v>
      </c>
      <c r="GY50" s="609">
        <v>29.53</v>
      </c>
      <c r="GZ50" s="609">
        <v>30.77</v>
      </c>
      <c r="HA50" s="509"/>
      <c r="HB50" s="509"/>
      <c r="HC50" s="509"/>
      <c r="HD50" s="509"/>
      <c r="HE50" s="509"/>
      <c r="HF50" s="5"/>
      <c r="HG50" s="5"/>
      <c r="HH50" s="5"/>
      <c r="HI50" s="5"/>
      <c r="HJ50" s="5"/>
      <c r="HK50" s="5"/>
      <c r="HL50" s="5"/>
      <c r="HM50" s="5"/>
      <c r="HN50" s="5"/>
      <c r="HO50" s="5"/>
      <c r="HP50" s="5"/>
      <c r="HQ50" s="5"/>
      <c r="HR50" s="5"/>
      <c r="IF50" s="1"/>
      <c r="IG50" s="1"/>
      <c r="IH50" s="1"/>
      <c r="II50" s="1"/>
      <c r="IJ50" s="1"/>
      <c r="IK50" s="1"/>
      <c r="IL50" s="1"/>
      <c r="IM50" s="1"/>
      <c r="IO50" s="1"/>
      <c r="IQ50" s="5"/>
      <c r="IR50" s="5"/>
      <c r="IS50" s="5"/>
      <c r="IT50" s="5"/>
      <c r="IU50" s="5"/>
      <c r="IV50" s="5"/>
      <c r="JG50" s="2"/>
      <c r="JI50" s="5"/>
      <c r="JL50" s="5"/>
      <c r="JM50" s="5"/>
      <c r="JN50" s="5"/>
      <c r="JU50" s="1"/>
      <c r="JW50" s="1"/>
      <c r="KA50" s="1"/>
      <c r="KC50" s="5"/>
      <c r="KG50" s="5"/>
      <c r="KI50" s="4"/>
      <c r="KJ50" s="4"/>
      <c r="KQ50" s="3"/>
      <c r="KR50" s="3"/>
      <c r="KS50" s="3"/>
      <c r="KT50" s="3"/>
      <c r="KU50" s="3"/>
      <c r="KV50" s="3"/>
      <c r="KW50" s="3"/>
      <c r="KX50" s="3"/>
      <c r="KY50" s="3"/>
      <c r="KZ50" s="3"/>
      <c r="LA50" s="3"/>
      <c r="LB50" s="3"/>
      <c r="LC50" s="3"/>
      <c r="LD50" s="3"/>
      <c r="LE50" s="3"/>
      <c r="LF50" s="3"/>
      <c r="LG50" s="3"/>
      <c r="LH50" s="4"/>
      <c r="LJ50" s="1"/>
      <c r="LK50" s="1"/>
      <c r="LL50" s="1"/>
      <c r="LM50" s="3"/>
      <c r="LN50" s="3"/>
      <c r="LO50" s="3"/>
      <c r="LY50" s="3"/>
      <c r="LZ50" s="3"/>
      <c r="MA50" s="3"/>
      <c r="MB50" s="3"/>
      <c r="MC50" s="3"/>
      <c r="MD50" s="3"/>
      <c r="ME50" s="3"/>
      <c r="MF50" s="3"/>
      <c r="MG50" s="3"/>
      <c r="MH50" s="3"/>
      <c r="MI50" s="3"/>
      <c r="MJ50" s="3"/>
      <c r="MR50" s="6"/>
      <c r="MS50" s="6"/>
      <c r="MX50" s="1"/>
      <c r="NB50" s="1"/>
      <c r="NC50" s="1"/>
      <c r="ND50" s="1"/>
      <c r="NE50" s="1"/>
      <c r="NG50" s="1"/>
      <c r="NI50" s="1"/>
      <c r="NK50" s="1"/>
      <c r="NR50" s="3"/>
    </row>
    <row r="51" spans="1:404" x14ac:dyDescent="0.25">
      <c r="A51" s="609" t="s">
        <v>1042</v>
      </c>
      <c r="B51" s="609" t="s">
        <v>1046</v>
      </c>
      <c r="C51" s="609" t="s">
        <v>1045</v>
      </c>
      <c r="D51" s="609">
        <v>2015</v>
      </c>
      <c r="E51" s="609" t="s">
        <v>1046</v>
      </c>
      <c r="F51" s="609" t="s">
        <v>1043</v>
      </c>
      <c r="G51" s="609" t="s">
        <v>1044</v>
      </c>
      <c r="H51" s="609">
        <v>28160</v>
      </c>
      <c r="I51" s="609"/>
      <c r="J51" s="609" t="s">
        <v>1043</v>
      </c>
      <c r="K51" s="609" t="s">
        <v>1044</v>
      </c>
      <c r="L51" s="609">
        <v>28160</v>
      </c>
      <c r="M51" s="609"/>
      <c r="N51" s="609" t="s">
        <v>1047</v>
      </c>
      <c r="O51" s="609" t="s">
        <v>1048</v>
      </c>
      <c r="P51" s="609" t="s">
        <v>1049</v>
      </c>
      <c r="Q51" s="609" t="s">
        <v>1050</v>
      </c>
      <c r="R51" s="609" t="s">
        <v>1047</v>
      </c>
      <c r="S51" s="609" t="s">
        <v>128</v>
      </c>
      <c r="T51" s="609" t="s">
        <v>1048</v>
      </c>
      <c r="U51" s="609" t="s">
        <v>1049</v>
      </c>
      <c r="V51" s="609" t="s">
        <v>1050</v>
      </c>
      <c r="W51" s="609">
        <v>1</v>
      </c>
      <c r="X51" s="609">
        <v>2</v>
      </c>
      <c r="Y51" s="609">
        <v>0</v>
      </c>
      <c r="Z51" s="609">
        <v>1</v>
      </c>
      <c r="AA51" s="610">
        <v>6734</v>
      </c>
      <c r="AB51" s="609">
        <v>1</v>
      </c>
      <c r="AC51" s="609">
        <v>2</v>
      </c>
      <c r="AD51" s="609">
        <v>3</v>
      </c>
      <c r="AE51" s="609">
        <v>5</v>
      </c>
      <c r="AF51" s="609">
        <v>8</v>
      </c>
      <c r="AG51" s="611">
        <v>0.125</v>
      </c>
      <c r="AH51" s="612">
        <v>56168</v>
      </c>
      <c r="AI51" s="609">
        <v>2015</v>
      </c>
      <c r="AJ51" s="609">
        <v>2015</v>
      </c>
      <c r="AK51" s="612">
        <v>56168</v>
      </c>
      <c r="AL51" s="613">
        <v>13.66</v>
      </c>
      <c r="AM51" s="613">
        <v>14.36</v>
      </c>
      <c r="AN51" s="613">
        <v>16.670000000000002</v>
      </c>
      <c r="AO51" s="612">
        <v>0</v>
      </c>
      <c r="AP51" s="614">
        <f>VLOOKUP($A51,'[1]AIR Export'!$A$2:$CB$82,33,FALSE)</f>
        <v>459118</v>
      </c>
      <c r="AQ51" s="614">
        <f>VLOOKUP($A51,'[1]AIR Export'!$A$2:$CB$82,33,FALSE)</f>
        <v>459118</v>
      </c>
      <c r="AR51" s="612">
        <v>119069</v>
      </c>
      <c r="AS51" s="612">
        <v>0</v>
      </c>
      <c r="AT51" s="612">
        <v>119069</v>
      </c>
      <c r="AU51" s="612">
        <v>7219</v>
      </c>
      <c r="AV51" s="612">
        <v>0</v>
      </c>
      <c r="AW51" s="612">
        <f>VLOOKUP($A51,'[1]AIR Export'!$A$2:$CB$82,35,FALSE)</f>
        <v>7219</v>
      </c>
      <c r="AX51" s="612">
        <f>VLOOKUP($A51,'[1]AIR Export'!$A$2:$CB$82,36,FALSE)</f>
        <v>33236</v>
      </c>
      <c r="AY51" s="614">
        <f>VLOOKUP($A51,'[1]AIR Export'!$A$2:$CB$82,37,FALSE)</f>
        <v>618642</v>
      </c>
      <c r="AZ51" s="612">
        <v>331492</v>
      </c>
      <c r="BA51" s="612">
        <v>116221</v>
      </c>
      <c r="BB51" s="612">
        <f>VLOOKUP($A51,'[1]AIR Export'!$A$2:$CB$82,40,FALSE)</f>
        <v>447713</v>
      </c>
      <c r="BC51" s="612">
        <v>51697</v>
      </c>
      <c r="BD51" s="612">
        <v>20332</v>
      </c>
      <c r="BE51" s="612">
        <v>14241</v>
      </c>
      <c r="BF51" s="612">
        <v>86270</v>
      </c>
      <c r="BG51" s="612">
        <v>75779</v>
      </c>
      <c r="BH51" s="612">
        <f>VLOOKUP($A51,'[1]AIR Export'!$A$2:$CB$82,46,FALSE)</f>
        <v>609762</v>
      </c>
      <c r="BI51" s="612"/>
      <c r="BJ51" s="612"/>
      <c r="BK51" s="612">
        <v>0</v>
      </c>
      <c r="BL51" s="612">
        <v>0</v>
      </c>
      <c r="BM51" s="612">
        <v>0</v>
      </c>
      <c r="BN51" s="612">
        <v>0</v>
      </c>
      <c r="BO51" s="612">
        <v>0</v>
      </c>
      <c r="BP51" s="612">
        <v>0</v>
      </c>
      <c r="BQ51" s="610">
        <v>30566</v>
      </c>
      <c r="BR51" s="610">
        <v>25396</v>
      </c>
      <c r="BS51" s="610">
        <v>55962</v>
      </c>
      <c r="BT51" s="610">
        <v>19239</v>
      </c>
      <c r="BU51" s="610">
        <v>8417</v>
      </c>
      <c r="BV51" s="610">
        <v>27656</v>
      </c>
      <c r="BW51" s="610">
        <v>2282</v>
      </c>
      <c r="BX51" s="609">
        <v>151</v>
      </c>
      <c r="BY51" s="610">
        <v>2433</v>
      </c>
      <c r="BZ51" s="610">
        <v>86051</v>
      </c>
      <c r="CA51" s="610"/>
      <c r="CB51" s="610">
        <v>86051</v>
      </c>
      <c r="CC51" s="609">
        <v>23</v>
      </c>
      <c r="CD51" s="610">
        <v>216788</v>
      </c>
      <c r="CE51" s="609">
        <v>3</v>
      </c>
      <c r="CF51" s="609">
        <v>63</v>
      </c>
      <c r="CG51" s="609">
        <v>66</v>
      </c>
      <c r="CH51" s="610">
        <v>4546</v>
      </c>
      <c r="CI51" s="610">
        <v>14673</v>
      </c>
      <c r="CJ51" s="610">
        <v>10886</v>
      </c>
      <c r="CK51" s="609">
        <v>906</v>
      </c>
      <c r="CL51" s="609">
        <v>0</v>
      </c>
      <c r="CM51" s="609">
        <v>27</v>
      </c>
      <c r="CN51" s="609">
        <v>54</v>
      </c>
      <c r="CO51" s="610">
        <v>57353</v>
      </c>
      <c r="CP51" s="610">
        <v>15542</v>
      </c>
      <c r="CQ51" s="610">
        <v>72895</v>
      </c>
      <c r="CR51" s="610">
        <v>5931</v>
      </c>
      <c r="CS51" s="609">
        <v>74</v>
      </c>
      <c r="CT51" s="610">
        <v>6005</v>
      </c>
      <c r="CU51" s="610">
        <v>41759</v>
      </c>
      <c r="CV51" s="610">
        <v>7272</v>
      </c>
      <c r="CW51" s="610">
        <v>49031</v>
      </c>
      <c r="CX51" s="610">
        <v>127931</v>
      </c>
      <c r="CY51" s="610">
        <v>12810</v>
      </c>
      <c r="CZ51" s="609"/>
      <c r="DA51" s="610">
        <v>140741</v>
      </c>
      <c r="DB51" s="610">
        <v>8338</v>
      </c>
      <c r="DC51" s="610">
        <v>3660</v>
      </c>
      <c r="DD51" s="610">
        <v>11998</v>
      </c>
      <c r="DE51" s="610">
        <v>64586</v>
      </c>
      <c r="DF51" s="610">
        <v>11080</v>
      </c>
      <c r="DG51" s="609"/>
      <c r="DH51" s="610">
        <v>14759</v>
      </c>
      <c r="DI51" s="609"/>
      <c r="DJ51" s="609"/>
      <c r="DK51" s="610">
        <v>176806</v>
      </c>
      <c r="DL51" s="610">
        <v>90476</v>
      </c>
      <c r="DM51" s="609"/>
      <c r="DN51" s="609"/>
      <c r="DO51" s="610">
        <v>267282</v>
      </c>
      <c r="DP51" s="609">
        <v>332</v>
      </c>
      <c r="DQ51" s="610">
        <v>15401</v>
      </c>
      <c r="DR51" s="610">
        <v>2971</v>
      </c>
      <c r="DS51" s="610">
        <v>18372</v>
      </c>
      <c r="DT51" s="610">
        <v>88087</v>
      </c>
      <c r="DU51" s="609">
        <v>115</v>
      </c>
      <c r="DV51" s="609">
        <v>15</v>
      </c>
      <c r="DW51" s="609">
        <v>181</v>
      </c>
      <c r="DX51" s="609">
        <v>149</v>
      </c>
      <c r="DY51" s="609">
        <v>5</v>
      </c>
      <c r="DZ51" s="609">
        <v>2</v>
      </c>
      <c r="EA51" s="609">
        <v>467</v>
      </c>
      <c r="EB51" s="609">
        <v>985</v>
      </c>
      <c r="EC51" s="609">
        <v>324</v>
      </c>
      <c r="ED51" s="610">
        <v>1309</v>
      </c>
      <c r="EE51" s="610">
        <v>3609</v>
      </c>
      <c r="EF51" s="610">
        <v>1527</v>
      </c>
      <c r="EG51" s="610">
        <v>5136</v>
      </c>
      <c r="EH51" s="609">
        <v>88</v>
      </c>
      <c r="EI51" s="609">
        <v>98</v>
      </c>
      <c r="EJ51" s="609">
        <v>186</v>
      </c>
      <c r="EK51" s="610">
        <v>6631</v>
      </c>
      <c r="EL51" s="609">
        <v>6</v>
      </c>
      <c r="EM51" s="609">
        <v>16</v>
      </c>
      <c r="EN51" s="609">
        <v>18</v>
      </c>
      <c r="EO51" s="609">
        <v>54</v>
      </c>
      <c r="EP51" s="609">
        <v>63</v>
      </c>
      <c r="EQ51" s="610">
        <v>1532</v>
      </c>
      <c r="ER51" s="610">
        <v>36936</v>
      </c>
      <c r="ES51" s="610">
        <v>2296</v>
      </c>
      <c r="ET51" s="609">
        <v>225</v>
      </c>
      <c r="EU51" s="610">
        <v>1891</v>
      </c>
      <c r="EV51" s="610">
        <v>2290</v>
      </c>
      <c r="EW51" s="609" t="s">
        <v>1051</v>
      </c>
      <c r="EX51" s="609">
        <v>19</v>
      </c>
      <c r="EY51" s="609">
        <v>35</v>
      </c>
      <c r="EZ51" s="610">
        <v>26416</v>
      </c>
      <c r="FA51" s="610">
        <v>49628</v>
      </c>
      <c r="FB51" s="610">
        <v>17010</v>
      </c>
      <c r="FC51" s="609" t="s">
        <v>1045</v>
      </c>
      <c r="FD51" s="609" t="s">
        <v>1043</v>
      </c>
      <c r="FE51" s="609" t="s">
        <v>1044</v>
      </c>
      <c r="FF51" s="609">
        <v>28160</v>
      </c>
      <c r="FG51" s="609"/>
      <c r="FH51" s="609" t="s">
        <v>1043</v>
      </c>
      <c r="FI51" s="609" t="s">
        <v>1044</v>
      </c>
      <c r="FJ51" s="609">
        <v>28160</v>
      </c>
      <c r="FK51" s="609"/>
      <c r="FL51" s="609" t="s">
        <v>1046</v>
      </c>
      <c r="FM51" s="609">
        <v>8282876115</v>
      </c>
      <c r="FN51" s="609">
        <v>8282876119</v>
      </c>
      <c r="FO51" s="609" t="s">
        <v>1047</v>
      </c>
      <c r="FP51" s="609" t="s">
        <v>1050</v>
      </c>
      <c r="FQ51" s="610">
        <v>15281</v>
      </c>
      <c r="FR51" s="609">
        <v>8</v>
      </c>
      <c r="FS51" s="609" t="s">
        <v>1052</v>
      </c>
      <c r="FT51" s="610">
        <v>6734</v>
      </c>
      <c r="FU51" s="609">
        <v>156</v>
      </c>
      <c r="FV51" s="609"/>
      <c r="FW51" s="609"/>
      <c r="FX51" s="609"/>
      <c r="FY51" s="609" t="s">
        <v>32</v>
      </c>
      <c r="FZ51" s="609"/>
      <c r="GA51" s="609" t="s">
        <v>12</v>
      </c>
      <c r="GB51" s="609"/>
      <c r="GC51" s="609"/>
      <c r="GD51" s="609"/>
      <c r="GE51" s="609"/>
      <c r="GF51" s="609"/>
      <c r="GG51" s="609"/>
      <c r="GH51" s="609"/>
      <c r="GI51" s="609"/>
      <c r="GJ51" s="609">
        <f>VLOOKUP($A51,'[1]AIR Export'!$A$3:$CB$82,25,FALSE)</f>
        <v>67606</v>
      </c>
      <c r="GK51" s="609">
        <v>1</v>
      </c>
      <c r="GL51" s="609" t="s">
        <v>16</v>
      </c>
      <c r="GM51" s="609"/>
      <c r="GN51" s="609"/>
      <c r="GO51" s="609"/>
      <c r="GP51" s="609"/>
      <c r="GQ51" s="609"/>
      <c r="GR51" s="609"/>
      <c r="GS51" s="609"/>
      <c r="GT51" s="609"/>
      <c r="GU51" s="609"/>
      <c r="GV51" s="609">
        <v>0.77</v>
      </c>
      <c r="GW51" s="609">
        <v>0.2</v>
      </c>
      <c r="GX51" s="609">
        <v>14.2</v>
      </c>
      <c r="GY51" s="609">
        <v>15.56</v>
      </c>
      <c r="GZ51" s="609">
        <v>10.07</v>
      </c>
      <c r="HA51" s="509"/>
      <c r="HB51" s="509"/>
      <c r="HC51" s="509"/>
      <c r="HD51" s="509"/>
      <c r="HE51" s="509"/>
      <c r="HF51" s="5"/>
      <c r="HG51" s="5"/>
      <c r="HH51" s="5"/>
      <c r="HI51" s="5"/>
      <c r="HJ51" s="5"/>
      <c r="HK51" s="5"/>
      <c r="HL51" s="5"/>
      <c r="HM51" s="5"/>
      <c r="HN51" s="5"/>
      <c r="HO51" s="5"/>
      <c r="HP51" s="5"/>
      <c r="HQ51" s="5"/>
      <c r="HR51" s="5"/>
      <c r="IF51" s="1"/>
      <c r="IG51" s="1"/>
      <c r="IH51" s="1"/>
      <c r="II51" s="1"/>
      <c r="IJ51" s="1"/>
      <c r="IK51" s="1"/>
      <c r="IL51" s="1"/>
      <c r="IM51" s="1"/>
      <c r="IO51" s="1"/>
      <c r="IQ51" s="5"/>
      <c r="IR51" s="5"/>
      <c r="IS51" s="5"/>
      <c r="IT51" s="5"/>
      <c r="IU51" s="5"/>
      <c r="IV51" s="5"/>
      <c r="JG51" s="2"/>
      <c r="JI51" s="5"/>
      <c r="JJ51" s="1"/>
      <c r="JL51" s="5"/>
      <c r="JM51" s="5"/>
      <c r="JN51" s="5"/>
      <c r="JU51" s="1"/>
      <c r="JW51" s="1"/>
      <c r="KC51" s="5"/>
      <c r="KG51" s="5"/>
      <c r="KI51" s="4"/>
      <c r="KJ51" s="4"/>
      <c r="KQ51" s="3"/>
      <c r="KR51" s="3"/>
      <c r="KS51" s="3"/>
      <c r="KT51" s="3"/>
      <c r="KU51" s="3"/>
      <c r="KV51" s="3"/>
      <c r="KW51" s="3"/>
      <c r="KX51" s="3"/>
      <c r="KY51" s="3"/>
      <c r="KZ51" s="3"/>
      <c r="LA51" s="3"/>
      <c r="LB51" s="3"/>
      <c r="LC51" s="3"/>
      <c r="LD51" s="3"/>
      <c r="LE51" s="3"/>
      <c r="LF51" s="3"/>
      <c r="LG51" s="3"/>
      <c r="LH51" s="4"/>
      <c r="LJ51" s="1"/>
      <c r="LK51" s="1"/>
      <c r="LL51" s="1"/>
      <c r="LM51" s="3"/>
      <c r="LN51" s="3"/>
      <c r="LO51" s="3"/>
      <c r="LY51" s="3"/>
      <c r="LZ51" s="3"/>
      <c r="MA51" s="3"/>
      <c r="MB51" s="3"/>
      <c r="MC51" s="3"/>
      <c r="MD51" s="3"/>
      <c r="ME51" s="3"/>
      <c r="MF51" s="3"/>
      <c r="MG51" s="3"/>
      <c r="MH51" s="3"/>
      <c r="MI51" s="3"/>
      <c r="MJ51" s="3"/>
      <c r="MR51" s="6"/>
      <c r="MS51" s="6"/>
      <c r="NB51" s="1"/>
      <c r="NC51" s="1"/>
      <c r="NE51" s="1"/>
      <c r="NG51" s="1"/>
      <c r="NI51" s="1"/>
      <c r="NK51" s="1"/>
      <c r="NR51" s="3"/>
    </row>
    <row r="52" spans="1:404" x14ac:dyDescent="0.25">
      <c r="A52" s="609" t="s">
        <v>1053</v>
      </c>
      <c r="B52" s="609" t="s">
        <v>1057</v>
      </c>
      <c r="C52" s="609" t="s">
        <v>1056</v>
      </c>
      <c r="D52" s="609">
        <v>2015</v>
      </c>
      <c r="E52" s="609" t="s">
        <v>1057</v>
      </c>
      <c r="F52" s="609" t="s">
        <v>1054</v>
      </c>
      <c r="G52" s="609" t="s">
        <v>1055</v>
      </c>
      <c r="H52" s="609">
        <v>28328</v>
      </c>
      <c r="I52" s="609">
        <v>4111</v>
      </c>
      <c r="J52" s="609" t="s">
        <v>1054</v>
      </c>
      <c r="K52" s="609" t="s">
        <v>1055</v>
      </c>
      <c r="L52" s="609">
        <v>28328</v>
      </c>
      <c r="M52" s="609">
        <v>4111</v>
      </c>
      <c r="N52" s="609" t="s">
        <v>1058</v>
      </c>
      <c r="O52" s="609" t="s">
        <v>1059</v>
      </c>
      <c r="P52" s="609" t="s">
        <v>1060</v>
      </c>
      <c r="Q52" s="609" t="s">
        <v>1061</v>
      </c>
      <c r="R52" s="609" t="s">
        <v>1058</v>
      </c>
      <c r="S52" s="609" t="s">
        <v>128</v>
      </c>
      <c r="T52" s="609" t="s">
        <v>1059</v>
      </c>
      <c r="U52" s="609" t="s">
        <v>1060</v>
      </c>
      <c r="V52" s="609" t="s">
        <v>1061</v>
      </c>
      <c r="W52" s="609">
        <v>1</v>
      </c>
      <c r="X52" s="609">
        <v>3</v>
      </c>
      <c r="Y52" s="609">
        <v>0</v>
      </c>
      <c r="Z52" s="609">
        <v>1</v>
      </c>
      <c r="AA52" s="610">
        <v>7644</v>
      </c>
      <c r="AB52" s="609">
        <v>1</v>
      </c>
      <c r="AC52" s="609">
        <v>0</v>
      </c>
      <c r="AD52" s="609">
        <v>1</v>
      </c>
      <c r="AE52" s="609">
        <v>12.85</v>
      </c>
      <c r="AF52" s="609">
        <v>13.85</v>
      </c>
      <c r="AG52" s="611">
        <v>7.22E-2</v>
      </c>
      <c r="AH52" s="612">
        <v>60912</v>
      </c>
      <c r="AI52" s="609" t="s">
        <v>1063</v>
      </c>
      <c r="AJ52" s="609">
        <v>2005</v>
      </c>
      <c r="AK52" s="609"/>
      <c r="AL52" s="613">
        <v>9.82</v>
      </c>
      <c r="AM52" s="613">
        <v>12.92</v>
      </c>
      <c r="AN52" s="613">
        <v>14.85</v>
      </c>
      <c r="AO52" s="612">
        <v>4000</v>
      </c>
      <c r="AP52" s="612">
        <v>657803</v>
      </c>
      <c r="AQ52" s="612">
        <f>VLOOKUP($A52,'[1]AIR Export'!$A$2:$CB$82,33,FALSE)</f>
        <v>661803</v>
      </c>
      <c r="AR52" s="612">
        <v>115664</v>
      </c>
      <c r="AS52" s="612">
        <v>0</v>
      </c>
      <c r="AT52" s="612">
        <v>115664</v>
      </c>
      <c r="AU52" s="612">
        <v>5000</v>
      </c>
      <c r="AV52" s="612">
        <v>0</v>
      </c>
      <c r="AW52" s="612">
        <f>VLOOKUP($A52,'[1]AIR Export'!$A$2:$CB$82,35,FALSE)</f>
        <v>5000</v>
      </c>
      <c r="AX52" s="612">
        <f>VLOOKUP($A52,'[1]AIR Export'!$A$2:$CB$82,36,FALSE)</f>
        <v>44905</v>
      </c>
      <c r="AY52" s="612">
        <f>VLOOKUP($A52,'[1]AIR Export'!$A$2:$CB$82,37,FALSE)</f>
        <v>827372</v>
      </c>
      <c r="AZ52" s="612">
        <v>382304</v>
      </c>
      <c r="BA52" s="612">
        <v>216742</v>
      </c>
      <c r="BB52" s="612">
        <f>VLOOKUP($A52,'[1]AIR Export'!$A$2:$CB$82,40,FALSE)</f>
        <v>599046</v>
      </c>
      <c r="BC52" s="612">
        <v>76775</v>
      </c>
      <c r="BD52" s="612">
        <v>18023</v>
      </c>
      <c r="BE52" s="612">
        <v>9222</v>
      </c>
      <c r="BF52" s="612">
        <v>104020</v>
      </c>
      <c r="BG52" s="612">
        <v>124306</v>
      </c>
      <c r="BH52" s="612">
        <f>VLOOKUP($A52,'[1]AIR Export'!$A$2:$CB$82,46,FALSE)</f>
        <v>827372</v>
      </c>
      <c r="BI52" s="612"/>
      <c r="BJ52" s="612"/>
      <c r="BK52" s="612">
        <v>16624</v>
      </c>
      <c r="BL52" s="612">
        <v>0</v>
      </c>
      <c r="BM52" s="612">
        <v>0</v>
      </c>
      <c r="BN52" s="612">
        <v>0</v>
      </c>
      <c r="BO52" s="612">
        <v>16624</v>
      </c>
      <c r="BP52" s="612">
        <v>16624</v>
      </c>
      <c r="BQ52" s="610">
        <v>30035</v>
      </c>
      <c r="BR52" s="610">
        <v>24866</v>
      </c>
      <c r="BS52" s="610">
        <v>54901</v>
      </c>
      <c r="BT52" s="610">
        <v>27564</v>
      </c>
      <c r="BU52" s="610">
        <v>10190</v>
      </c>
      <c r="BV52" s="610">
        <v>37754</v>
      </c>
      <c r="BW52" s="610">
        <v>2836</v>
      </c>
      <c r="BX52" s="609">
        <v>453</v>
      </c>
      <c r="BY52" s="610">
        <v>3289</v>
      </c>
      <c r="BZ52" s="610">
        <v>95944</v>
      </c>
      <c r="CA52" s="610"/>
      <c r="CB52" s="610">
        <v>95944</v>
      </c>
      <c r="CC52" s="609">
        <v>0</v>
      </c>
      <c r="CD52" s="610">
        <v>210080</v>
      </c>
      <c r="CE52" s="609">
        <v>4</v>
      </c>
      <c r="CF52" s="609">
        <v>63</v>
      </c>
      <c r="CG52" s="609">
        <v>67</v>
      </c>
      <c r="CH52" s="609">
        <v>804</v>
      </c>
      <c r="CI52" s="610">
        <v>3657</v>
      </c>
      <c r="CJ52" s="610">
        <v>5341</v>
      </c>
      <c r="CK52" s="609">
        <v>743</v>
      </c>
      <c r="CL52" s="609">
        <v>0</v>
      </c>
      <c r="CM52" s="609">
        <v>0</v>
      </c>
      <c r="CN52" s="609">
        <v>103</v>
      </c>
      <c r="CO52" s="610">
        <v>59115</v>
      </c>
      <c r="CP52" s="610">
        <v>19500</v>
      </c>
      <c r="CQ52" s="610">
        <v>78615</v>
      </c>
      <c r="CR52" s="610">
        <v>4169</v>
      </c>
      <c r="CS52" s="609">
        <v>196</v>
      </c>
      <c r="CT52" s="610">
        <v>4365</v>
      </c>
      <c r="CU52" s="610">
        <v>62241</v>
      </c>
      <c r="CV52" s="610">
        <v>12004</v>
      </c>
      <c r="CW52" s="610">
        <v>74245</v>
      </c>
      <c r="CX52" s="610">
        <v>157225</v>
      </c>
      <c r="CY52" s="610">
        <v>3682</v>
      </c>
      <c r="CZ52" s="609"/>
      <c r="DA52" s="610">
        <v>160907</v>
      </c>
      <c r="DB52" s="610">
        <v>1262</v>
      </c>
      <c r="DC52" s="609">
        <v>181</v>
      </c>
      <c r="DD52" s="610">
        <v>1443</v>
      </c>
      <c r="DE52" s="610">
        <v>28959</v>
      </c>
      <c r="DF52" s="610">
        <v>2257</v>
      </c>
      <c r="DG52" s="609"/>
      <c r="DH52" s="610">
        <v>2466</v>
      </c>
      <c r="DI52" s="609"/>
      <c r="DJ52" s="609"/>
      <c r="DK52" s="610">
        <v>93172</v>
      </c>
      <c r="DL52" s="610">
        <v>69326</v>
      </c>
      <c r="DM52" s="609"/>
      <c r="DN52" s="610">
        <v>28353</v>
      </c>
      <c r="DO52" s="610">
        <v>190851</v>
      </c>
      <c r="DP52" s="609"/>
      <c r="DQ52" s="610">
        <v>8479</v>
      </c>
      <c r="DR52" s="610">
        <v>2219</v>
      </c>
      <c r="DS52" s="610">
        <v>10698</v>
      </c>
      <c r="DT52" s="610">
        <v>103898</v>
      </c>
      <c r="DU52" s="609">
        <v>0</v>
      </c>
      <c r="DV52" s="609">
        <v>2</v>
      </c>
      <c r="DW52" s="609">
        <v>72</v>
      </c>
      <c r="DX52" s="609">
        <v>47</v>
      </c>
      <c r="DY52" s="609"/>
      <c r="DZ52" s="609"/>
      <c r="EA52" s="609">
        <v>121</v>
      </c>
      <c r="EB52" s="609">
        <v>0</v>
      </c>
      <c r="EC52" s="609">
        <v>32</v>
      </c>
      <c r="ED52" s="609">
        <v>32</v>
      </c>
      <c r="EE52" s="610">
        <v>2180</v>
      </c>
      <c r="EF52" s="610">
        <v>1868</v>
      </c>
      <c r="EG52" s="610">
        <v>4048</v>
      </c>
      <c r="EH52" s="609"/>
      <c r="EI52" s="609"/>
      <c r="EJ52" s="609"/>
      <c r="EK52" s="610">
        <v>4080</v>
      </c>
      <c r="EL52" s="609">
        <v>0</v>
      </c>
      <c r="EM52" s="609">
        <v>0</v>
      </c>
      <c r="EN52" s="609">
        <v>0</v>
      </c>
      <c r="EO52" s="609">
        <v>0</v>
      </c>
      <c r="EP52" s="609"/>
      <c r="EQ52" s="609"/>
      <c r="ER52" s="610">
        <v>41987</v>
      </c>
      <c r="ES52" s="610">
        <v>5217</v>
      </c>
      <c r="ET52" s="610">
        <v>2123</v>
      </c>
      <c r="EU52" s="609">
        <v>18</v>
      </c>
      <c r="EV52" s="609">
        <v>199</v>
      </c>
      <c r="EW52" s="609" t="s">
        <v>1062</v>
      </c>
      <c r="EX52" s="609">
        <v>16</v>
      </c>
      <c r="EY52" s="609">
        <v>27</v>
      </c>
      <c r="EZ52" s="610">
        <v>50286</v>
      </c>
      <c r="FA52" s="609"/>
      <c r="FB52" s="609"/>
      <c r="FC52" s="609" t="s">
        <v>1064</v>
      </c>
      <c r="FD52" s="609" t="s">
        <v>1054</v>
      </c>
      <c r="FE52" s="609" t="s">
        <v>1055</v>
      </c>
      <c r="FF52" s="609">
        <v>28328</v>
      </c>
      <c r="FG52" s="609">
        <v>4111</v>
      </c>
      <c r="FH52" s="609" t="s">
        <v>1054</v>
      </c>
      <c r="FI52" s="609" t="s">
        <v>1055</v>
      </c>
      <c r="FJ52" s="609">
        <v>28328</v>
      </c>
      <c r="FK52" s="609">
        <v>4111</v>
      </c>
      <c r="FL52" s="609" t="s">
        <v>1057</v>
      </c>
      <c r="FM52" s="609">
        <v>9105924153</v>
      </c>
      <c r="FN52" s="609">
        <v>9105903504</v>
      </c>
      <c r="FO52" s="609" t="s">
        <v>1058</v>
      </c>
      <c r="FP52" s="609" t="s">
        <v>1061</v>
      </c>
      <c r="FQ52" s="610">
        <v>16320</v>
      </c>
      <c r="FR52" s="609">
        <v>13.58</v>
      </c>
      <c r="FS52" s="609" t="s">
        <v>1065</v>
      </c>
      <c r="FT52" s="610">
        <v>7644</v>
      </c>
      <c r="FU52" s="609">
        <v>208</v>
      </c>
      <c r="FV52" s="609"/>
      <c r="FW52" s="609"/>
      <c r="FX52" s="609"/>
      <c r="FY52" s="609" t="s">
        <v>32</v>
      </c>
      <c r="FZ52" s="609"/>
      <c r="GA52" s="609" t="s">
        <v>12</v>
      </c>
      <c r="GB52" s="609"/>
      <c r="GC52" s="609"/>
      <c r="GD52" s="609"/>
      <c r="GE52" s="609"/>
      <c r="GF52" s="609"/>
      <c r="GG52" s="609"/>
      <c r="GH52" s="609"/>
      <c r="GI52" s="609"/>
      <c r="GJ52" s="609">
        <f>VLOOKUP($A52,'[1]AIR Export'!$A$3:$CB$82,25,FALSE)</f>
        <v>64398</v>
      </c>
      <c r="GK52" s="609">
        <v>2</v>
      </c>
      <c r="GL52" s="609" t="s">
        <v>16</v>
      </c>
      <c r="GM52" s="609"/>
      <c r="GN52" s="609"/>
      <c r="GO52" s="609"/>
      <c r="GP52" s="609"/>
      <c r="GQ52" s="609"/>
      <c r="GR52" s="609"/>
      <c r="GS52" s="609"/>
      <c r="GT52" s="609"/>
      <c r="GU52" s="609"/>
      <c r="GV52" s="609">
        <v>0.99</v>
      </c>
      <c r="GW52" s="609">
        <v>0.01</v>
      </c>
      <c r="GX52" s="609">
        <v>33.72</v>
      </c>
      <c r="GY52" s="609">
        <v>34.020000000000003</v>
      </c>
      <c r="GZ52" s="609">
        <v>16</v>
      </c>
      <c r="HA52" s="509"/>
      <c r="HB52" s="509"/>
      <c r="HC52" s="509"/>
      <c r="HD52" s="509"/>
      <c r="HE52" s="509"/>
      <c r="HF52" s="5"/>
      <c r="HG52" s="5"/>
      <c r="HH52" s="5"/>
      <c r="HI52" s="5"/>
      <c r="HJ52" s="5"/>
      <c r="HK52" s="5"/>
      <c r="HL52" s="5"/>
      <c r="HM52" s="5"/>
      <c r="HN52" s="5"/>
      <c r="HO52" s="5"/>
      <c r="HP52" s="5"/>
      <c r="HQ52" s="5"/>
      <c r="HR52" s="5"/>
      <c r="IF52" s="1"/>
      <c r="IG52" s="1"/>
      <c r="IH52" s="1"/>
      <c r="II52" s="1"/>
      <c r="IJ52" s="1"/>
      <c r="IK52" s="1"/>
      <c r="IL52" s="1"/>
      <c r="IM52" s="1"/>
      <c r="IO52" s="1"/>
      <c r="IQ52" s="5"/>
      <c r="IR52" s="5"/>
      <c r="IS52" s="5"/>
      <c r="IT52" s="5"/>
      <c r="IU52" s="5"/>
      <c r="IV52" s="5"/>
      <c r="JG52" s="2"/>
      <c r="JI52" s="5"/>
      <c r="JL52" s="5"/>
      <c r="JM52" s="5"/>
      <c r="JN52" s="5"/>
      <c r="JU52" s="1"/>
      <c r="JW52" s="1"/>
      <c r="KC52" s="5"/>
      <c r="KG52" s="5"/>
      <c r="KI52" s="4"/>
      <c r="KJ52" s="4"/>
      <c r="KQ52" s="3"/>
      <c r="KR52" s="3"/>
      <c r="KS52" s="3"/>
      <c r="KT52" s="3"/>
      <c r="KU52" s="3"/>
      <c r="KV52" s="3"/>
      <c r="KW52" s="3"/>
      <c r="KX52" s="3"/>
      <c r="KY52" s="3"/>
      <c r="KZ52" s="3"/>
      <c r="LA52" s="3"/>
      <c r="LB52" s="3"/>
      <c r="LC52" s="3"/>
      <c r="LD52" s="3"/>
      <c r="LE52" s="3"/>
      <c r="LF52" s="3"/>
      <c r="LG52" s="3"/>
      <c r="LH52" s="4"/>
      <c r="LJ52" s="1"/>
      <c r="LK52" s="1"/>
      <c r="LL52" s="1"/>
      <c r="LM52" s="3"/>
      <c r="LN52" s="3"/>
      <c r="LO52" s="3"/>
      <c r="LY52" s="3"/>
      <c r="LZ52" s="3"/>
      <c r="MA52" s="3"/>
      <c r="MB52" s="3"/>
      <c r="MC52" s="3"/>
      <c r="MD52" s="3"/>
      <c r="ME52" s="3"/>
      <c r="MF52" s="3"/>
      <c r="MG52" s="3"/>
      <c r="MH52" s="3"/>
      <c r="MI52" s="3"/>
      <c r="MJ52" s="3"/>
      <c r="MR52" s="6"/>
      <c r="MS52" s="6"/>
      <c r="NB52" s="1"/>
      <c r="NC52" s="1"/>
      <c r="NE52" s="1"/>
      <c r="NF52" s="1"/>
      <c r="NI52" s="1"/>
      <c r="NR52" s="3"/>
    </row>
    <row r="53" spans="1:404" x14ac:dyDescent="0.25">
      <c r="A53" s="609" t="s">
        <v>1086</v>
      </c>
      <c r="B53" s="609" t="s">
        <v>1091</v>
      </c>
      <c r="C53" s="609" t="s">
        <v>1090</v>
      </c>
      <c r="D53" s="609">
        <v>2015</v>
      </c>
      <c r="E53" s="609" t="s">
        <v>1091</v>
      </c>
      <c r="F53" s="609" t="s">
        <v>1087</v>
      </c>
      <c r="G53" s="609" t="s">
        <v>1088</v>
      </c>
      <c r="H53" s="609">
        <v>28352</v>
      </c>
      <c r="I53" s="609">
        <v>3720</v>
      </c>
      <c r="J53" s="609" t="s">
        <v>1089</v>
      </c>
      <c r="K53" s="609" t="s">
        <v>1088</v>
      </c>
      <c r="L53" s="609">
        <v>28352</v>
      </c>
      <c r="M53" s="609">
        <v>3720</v>
      </c>
      <c r="N53" s="609" t="s">
        <v>1092</v>
      </c>
      <c r="O53" s="609" t="s">
        <v>1093</v>
      </c>
      <c r="P53" s="609" t="s">
        <v>1094</v>
      </c>
      <c r="Q53" s="609" t="s">
        <v>1095</v>
      </c>
      <c r="R53" s="609" t="s">
        <v>1092</v>
      </c>
      <c r="S53" s="609" t="s">
        <v>45</v>
      </c>
      <c r="T53" s="609" t="s">
        <v>1093</v>
      </c>
      <c r="U53" s="609" t="s">
        <v>1094</v>
      </c>
      <c r="V53" s="609" t="s">
        <v>1095</v>
      </c>
      <c r="W53" s="609">
        <v>1</v>
      </c>
      <c r="X53" s="609">
        <v>0</v>
      </c>
      <c r="Y53" s="609">
        <v>1</v>
      </c>
      <c r="Z53" s="609">
        <v>0</v>
      </c>
      <c r="AA53" s="610">
        <v>2768</v>
      </c>
      <c r="AB53" s="609">
        <v>1</v>
      </c>
      <c r="AC53" s="609">
        <v>0</v>
      </c>
      <c r="AD53" s="609">
        <v>1</v>
      </c>
      <c r="AE53" s="609">
        <v>5.4</v>
      </c>
      <c r="AF53" s="609">
        <v>6.4</v>
      </c>
      <c r="AG53" s="611">
        <v>0.15629999999999999</v>
      </c>
      <c r="AH53" s="612">
        <v>54504</v>
      </c>
      <c r="AI53" s="609" t="s">
        <v>1097</v>
      </c>
      <c r="AJ53" s="609">
        <v>2008</v>
      </c>
      <c r="AK53" s="612">
        <v>40000</v>
      </c>
      <c r="AL53" s="613">
        <v>10.97</v>
      </c>
      <c r="AM53" s="613">
        <v>10.97</v>
      </c>
      <c r="AN53" s="613">
        <v>10.97</v>
      </c>
      <c r="AO53" s="612">
        <v>0</v>
      </c>
      <c r="AP53" s="612">
        <v>326349</v>
      </c>
      <c r="AQ53" s="612">
        <f>VLOOKUP($A53,'[1]AIR Export'!$A$2:$CB$82,33,FALSE)</f>
        <v>326349</v>
      </c>
      <c r="AR53" s="612">
        <v>97261</v>
      </c>
      <c r="AS53" s="612">
        <v>0</v>
      </c>
      <c r="AT53" s="612">
        <v>97261</v>
      </c>
      <c r="AU53" s="612">
        <v>0</v>
      </c>
      <c r="AV53" s="612">
        <v>0</v>
      </c>
      <c r="AW53" s="612">
        <f>VLOOKUP($A53,'[1]AIR Export'!$A$2:$CB$82,35,FALSE)</f>
        <v>0</v>
      </c>
      <c r="AX53" s="612">
        <f>VLOOKUP($A53,'[1]AIR Export'!$A$2:$CB$82,36,FALSE)</f>
        <v>11716</v>
      </c>
      <c r="AY53" s="612">
        <f>VLOOKUP($A53,'[1]AIR Export'!$A$2:$CB$82,37,FALSE)</f>
        <v>435326</v>
      </c>
      <c r="AZ53" s="612">
        <v>191050</v>
      </c>
      <c r="BA53" s="612">
        <v>79202</v>
      </c>
      <c r="BB53" s="612">
        <f>VLOOKUP($A53,'[1]AIR Export'!$A$2:$CB$82,40,FALSE)</f>
        <v>270252</v>
      </c>
      <c r="BC53" s="612">
        <v>39398</v>
      </c>
      <c r="BD53" s="612">
        <v>6300</v>
      </c>
      <c r="BE53" s="612">
        <v>14165</v>
      </c>
      <c r="BF53" s="612">
        <v>59863</v>
      </c>
      <c r="BG53" s="612">
        <v>86445</v>
      </c>
      <c r="BH53" s="612">
        <f>VLOOKUP($A53,'[1]AIR Export'!$A$2:$CB$82,46,FALSE)</f>
        <v>416560</v>
      </c>
      <c r="BI53" s="612"/>
      <c r="BJ53" s="612"/>
      <c r="BK53" s="612">
        <v>0</v>
      </c>
      <c r="BL53" s="612">
        <v>0</v>
      </c>
      <c r="BM53" s="612">
        <v>0</v>
      </c>
      <c r="BN53" s="612">
        <v>0</v>
      </c>
      <c r="BO53" s="612">
        <v>0</v>
      </c>
      <c r="BP53" s="612">
        <v>0</v>
      </c>
      <c r="BQ53" s="610">
        <v>15354</v>
      </c>
      <c r="BR53" s="610">
        <v>10958</v>
      </c>
      <c r="BS53" s="610">
        <v>26312</v>
      </c>
      <c r="BT53" s="610">
        <v>9005</v>
      </c>
      <c r="BU53" s="610">
        <v>6047</v>
      </c>
      <c r="BV53" s="610">
        <v>15052</v>
      </c>
      <c r="BW53" s="610">
        <v>2376</v>
      </c>
      <c r="BX53" s="609">
        <v>201</v>
      </c>
      <c r="BY53" s="610">
        <v>2577</v>
      </c>
      <c r="BZ53" s="610">
        <v>43941</v>
      </c>
      <c r="CA53" s="610"/>
      <c r="CB53" s="610">
        <v>43941</v>
      </c>
      <c r="CC53" s="609">
        <v>0</v>
      </c>
      <c r="CD53" s="610">
        <v>210074</v>
      </c>
      <c r="CE53" s="609">
        <v>1</v>
      </c>
      <c r="CF53" s="609">
        <v>63</v>
      </c>
      <c r="CG53" s="609">
        <v>64</v>
      </c>
      <c r="CH53" s="610">
        <v>1776</v>
      </c>
      <c r="CI53" s="610">
        <v>3657</v>
      </c>
      <c r="CJ53" s="610">
        <v>2301</v>
      </c>
      <c r="CK53" s="609">
        <v>743</v>
      </c>
      <c r="CL53" s="609">
        <v>0</v>
      </c>
      <c r="CM53" s="609">
        <v>40</v>
      </c>
      <c r="CN53" s="609">
        <v>50</v>
      </c>
      <c r="CO53" s="610">
        <v>17916</v>
      </c>
      <c r="CP53" s="610">
        <v>4391</v>
      </c>
      <c r="CQ53" s="610">
        <v>22307</v>
      </c>
      <c r="CR53" s="610">
        <v>3606</v>
      </c>
      <c r="CS53" s="609">
        <v>123</v>
      </c>
      <c r="CT53" s="610">
        <v>3729</v>
      </c>
      <c r="CU53" s="610">
        <v>11968</v>
      </c>
      <c r="CV53" s="610">
        <v>2441</v>
      </c>
      <c r="CW53" s="610">
        <v>14409</v>
      </c>
      <c r="CX53" s="610">
        <v>40445</v>
      </c>
      <c r="CY53" s="609">
        <v>0</v>
      </c>
      <c r="CZ53" s="609"/>
      <c r="DA53" s="610">
        <v>40445</v>
      </c>
      <c r="DB53" s="610">
        <v>2217</v>
      </c>
      <c r="DC53" s="609">
        <v>83</v>
      </c>
      <c r="DD53" s="610">
        <v>2300</v>
      </c>
      <c r="DE53" s="610">
        <v>16191</v>
      </c>
      <c r="DF53" s="609">
        <v>793</v>
      </c>
      <c r="DG53" s="609">
        <v>0</v>
      </c>
      <c r="DH53" s="609">
        <v>878</v>
      </c>
      <c r="DI53" s="609"/>
      <c r="DJ53" s="609"/>
      <c r="DK53" s="610">
        <v>55987</v>
      </c>
      <c r="DL53" s="609">
        <v>0</v>
      </c>
      <c r="DM53" s="610">
        <v>3745</v>
      </c>
      <c r="DN53" s="609">
        <v>0</v>
      </c>
      <c r="DO53" s="610">
        <v>59732</v>
      </c>
      <c r="DP53" s="609">
        <v>0</v>
      </c>
      <c r="DQ53" s="610">
        <v>5921</v>
      </c>
      <c r="DR53" s="610">
        <v>1652</v>
      </c>
      <c r="DS53" s="610">
        <v>7573</v>
      </c>
      <c r="DT53" s="610">
        <v>99359</v>
      </c>
      <c r="DU53" s="609">
        <v>45</v>
      </c>
      <c r="DV53" s="609">
        <v>0</v>
      </c>
      <c r="DW53" s="609">
        <v>90</v>
      </c>
      <c r="DX53" s="609">
        <v>15</v>
      </c>
      <c r="DY53" s="609">
        <v>13</v>
      </c>
      <c r="DZ53" s="609">
        <v>0</v>
      </c>
      <c r="EA53" s="609">
        <v>163</v>
      </c>
      <c r="EB53" s="610">
        <v>1543</v>
      </c>
      <c r="EC53" s="609">
        <v>311</v>
      </c>
      <c r="ED53" s="610">
        <v>1854</v>
      </c>
      <c r="EE53" s="610">
        <v>3893</v>
      </c>
      <c r="EF53" s="609">
        <v>779</v>
      </c>
      <c r="EG53" s="610">
        <v>4672</v>
      </c>
      <c r="EH53" s="609">
        <v>247</v>
      </c>
      <c r="EI53" s="609">
        <v>6</v>
      </c>
      <c r="EJ53" s="609">
        <v>253</v>
      </c>
      <c r="EK53" s="610">
        <v>6779</v>
      </c>
      <c r="EL53" s="609">
        <v>0</v>
      </c>
      <c r="EM53" s="609">
        <v>0</v>
      </c>
      <c r="EN53" s="609">
        <v>0</v>
      </c>
      <c r="EO53" s="609">
        <v>0</v>
      </c>
      <c r="EP53" s="609">
        <v>236</v>
      </c>
      <c r="EQ53" s="610">
        <v>2763</v>
      </c>
      <c r="ER53" s="610">
        <v>6593</v>
      </c>
      <c r="ES53" s="610">
        <v>6083</v>
      </c>
      <c r="ET53" s="609">
        <v>337</v>
      </c>
      <c r="EU53" s="609">
        <v>0</v>
      </c>
      <c r="EV53" s="609">
        <v>54</v>
      </c>
      <c r="EW53" s="609" t="s">
        <v>1096</v>
      </c>
      <c r="EX53" s="609">
        <v>9</v>
      </c>
      <c r="EY53" s="609">
        <v>13</v>
      </c>
      <c r="EZ53" s="610">
        <v>17932</v>
      </c>
      <c r="FA53" s="609"/>
      <c r="FB53" s="610">
        <v>7488</v>
      </c>
      <c r="FC53" s="609" t="s">
        <v>1090</v>
      </c>
      <c r="FD53" s="609" t="s">
        <v>1089</v>
      </c>
      <c r="FE53" s="609" t="s">
        <v>1088</v>
      </c>
      <c r="FF53" s="609">
        <v>28352</v>
      </c>
      <c r="FG53" s="609">
        <v>3720</v>
      </c>
      <c r="FH53" s="609" t="s">
        <v>1089</v>
      </c>
      <c r="FI53" s="609" t="s">
        <v>1088</v>
      </c>
      <c r="FJ53" s="609">
        <v>28352</v>
      </c>
      <c r="FK53" s="609">
        <v>3720</v>
      </c>
      <c r="FL53" s="609" t="s">
        <v>1091</v>
      </c>
      <c r="FM53" s="609">
        <v>9102760563</v>
      </c>
      <c r="FN53" s="609">
        <v>9102764032</v>
      </c>
      <c r="FO53" s="609" t="s">
        <v>1098</v>
      </c>
      <c r="FP53" s="609" t="s">
        <v>1095</v>
      </c>
      <c r="FQ53" s="610">
        <v>8400</v>
      </c>
      <c r="FR53" s="609">
        <v>6.4</v>
      </c>
      <c r="FS53" s="609" t="s">
        <v>1099</v>
      </c>
      <c r="FT53" s="610">
        <v>2768</v>
      </c>
      <c r="FU53" s="609">
        <v>86</v>
      </c>
      <c r="FV53" s="609"/>
      <c r="FW53" s="609"/>
      <c r="FX53" s="609"/>
      <c r="FY53" s="609" t="s">
        <v>32</v>
      </c>
      <c r="FZ53" s="609"/>
      <c r="GA53" s="609" t="s">
        <v>12</v>
      </c>
      <c r="GB53" s="609"/>
      <c r="GC53" s="609"/>
      <c r="GD53" s="609"/>
      <c r="GE53" s="609"/>
      <c r="GF53" s="609"/>
      <c r="GG53" s="609"/>
      <c r="GH53" s="609"/>
      <c r="GI53" s="609"/>
      <c r="GJ53" s="609">
        <f>VLOOKUP($A53,'[1]AIR Export'!$A$3:$CB$82,25,FALSE)</f>
        <v>36058</v>
      </c>
      <c r="GK53" s="609">
        <v>1</v>
      </c>
      <c r="GL53" s="609" t="s">
        <v>16</v>
      </c>
      <c r="GM53" s="609"/>
      <c r="GN53" s="609"/>
      <c r="GO53" s="609"/>
      <c r="GP53" s="609"/>
      <c r="GQ53" s="609"/>
      <c r="GR53" s="609"/>
      <c r="GS53" s="609"/>
      <c r="GT53" s="609"/>
      <c r="GU53" s="609"/>
      <c r="GV53" s="609">
        <v>0.69</v>
      </c>
      <c r="GW53" s="609">
        <v>0.27</v>
      </c>
      <c r="GX53" s="609">
        <v>41.59</v>
      </c>
      <c r="GY53" s="609">
        <v>44.5</v>
      </c>
      <c r="GZ53" s="609">
        <v>41.2</v>
      </c>
      <c r="HA53" s="509"/>
      <c r="HB53" s="509"/>
      <c r="HC53" s="509"/>
      <c r="HD53" s="509"/>
      <c r="HE53" s="509"/>
      <c r="HF53" s="5"/>
      <c r="HG53" s="5"/>
      <c r="HH53" s="5"/>
      <c r="HI53" s="5"/>
      <c r="HJ53" s="5"/>
      <c r="HK53" s="5"/>
      <c r="HL53" s="5"/>
      <c r="HM53" s="5"/>
      <c r="HN53" s="5"/>
      <c r="HO53" s="5"/>
      <c r="HP53" s="5"/>
      <c r="HQ53" s="5"/>
      <c r="HR53" s="5"/>
      <c r="IF53" s="1"/>
      <c r="IG53" s="1"/>
      <c r="IH53" s="1"/>
      <c r="II53" s="1"/>
      <c r="IJ53" s="1"/>
      <c r="IK53" s="1"/>
      <c r="IL53" s="1"/>
      <c r="IM53" s="1"/>
      <c r="IO53" s="1"/>
      <c r="IQ53" s="5"/>
      <c r="IR53" s="5"/>
      <c r="IS53" s="5"/>
      <c r="IT53" s="5"/>
      <c r="IU53" s="5"/>
      <c r="IV53" s="5"/>
      <c r="JG53" s="2"/>
      <c r="JI53" s="5"/>
      <c r="JL53" s="5"/>
      <c r="JM53" s="5"/>
      <c r="JN53" s="5"/>
      <c r="JU53" s="1"/>
      <c r="JW53" s="1"/>
      <c r="KA53" s="1"/>
      <c r="KC53" s="5"/>
      <c r="KG53" s="5"/>
      <c r="KI53" s="4"/>
      <c r="KJ53" s="4"/>
      <c r="KQ53" s="3"/>
      <c r="KR53" s="3"/>
      <c r="KS53" s="3"/>
      <c r="KT53" s="3"/>
      <c r="KU53" s="3"/>
      <c r="KV53" s="3"/>
      <c r="KW53" s="3"/>
      <c r="KX53" s="3"/>
      <c r="KY53" s="3"/>
      <c r="KZ53" s="3"/>
      <c r="LA53" s="3"/>
      <c r="LB53" s="3"/>
      <c r="LC53" s="3"/>
      <c r="LD53" s="3"/>
      <c r="LE53" s="3"/>
      <c r="LF53" s="3"/>
      <c r="LG53" s="3"/>
      <c r="LH53" s="4"/>
      <c r="LJ53" s="1"/>
      <c r="LK53" s="1"/>
      <c r="LL53" s="1"/>
      <c r="LM53" s="3"/>
      <c r="LN53" s="3"/>
      <c r="LO53" s="3"/>
      <c r="LY53" s="3"/>
      <c r="LZ53" s="3"/>
      <c r="MA53" s="3"/>
      <c r="MB53" s="3"/>
      <c r="MC53" s="3"/>
      <c r="MD53" s="3"/>
      <c r="ME53" s="3"/>
      <c r="MF53" s="3"/>
      <c r="MG53" s="3"/>
      <c r="MH53" s="3"/>
      <c r="MI53" s="3"/>
      <c r="MJ53" s="3"/>
      <c r="MR53" s="6"/>
      <c r="MS53" s="6"/>
      <c r="MX53" s="1"/>
      <c r="NB53" s="1"/>
      <c r="NC53" s="1"/>
      <c r="ND53" s="1"/>
      <c r="NE53" s="1"/>
      <c r="NH53" s="1"/>
      <c r="NI53" s="1"/>
      <c r="NR53" s="3"/>
    </row>
    <row r="54" spans="1:404" x14ac:dyDescent="0.25">
      <c r="A54" s="609" t="s">
        <v>1132</v>
      </c>
      <c r="B54" s="609" t="s">
        <v>1136</v>
      </c>
      <c r="C54" s="609" t="s">
        <v>1135</v>
      </c>
      <c r="D54" s="609">
        <v>2015</v>
      </c>
      <c r="E54" s="609" t="s">
        <v>1136</v>
      </c>
      <c r="F54" s="609" t="s">
        <v>1133</v>
      </c>
      <c r="G54" s="609" t="s">
        <v>1134</v>
      </c>
      <c r="H54" s="609">
        <v>28001</v>
      </c>
      <c r="I54" s="609">
        <v>4939</v>
      </c>
      <c r="J54" s="609" t="s">
        <v>1133</v>
      </c>
      <c r="K54" s="609" t="s">
        <v>1134</v>
      </c>
      <c r="L54" s="609">
        <v>28001</v>
      </c>
      <c r="M54" s="609">
        <v>4939</v>
      </c>
      <c r="N54" s="609" t="s">
        <v>1137</v>
      </c>
      <c r="O54" s="609" t="s">
        <v>1138</v>
      </c>
      <c r="P54" s="609" t="s">
        <v>1139</v>
      </c>
      <c r="Q54" s="609" t="s">
        <v>1140</v>
      </c>
      <c r="R54" s="609" t="s">
        <v>1141</v>
      </c>
      <c r="S54" s="609" t="s">
        <v>128</v>
      </c>
      <c r="T54" s="609" t="s">
        <v>1138</v>
      </c>
      <c r="U54" s="609" t="s">
        <v>1139</v>
      </c>
      <c r="V54" s="609" t="s">
        <v>1140</v>
      </c>
      <c r="W54" s="609">
        <v>1</v>
      </c>
      <c r="X54" s="609">
        <v>4</v>
      </c>
      <c r="Y54" s="609">
        <v>0</v>
      </c>
      <c r="Z54" s="609">
        <v>1</v>
      </c>
      <c r="AA54" s="610">
        <v>8064</v>
      </c>
      <c r="AB54" s="609">
        <v>3.75</v>
      </c>
      <c r="AC54" s="609">
        <v>0</v>
      </c>
      <c r="AD54" s="609">
        <v>3.75</v>
      </c>
      <c r="AE54" s="609">
        <v>10</v>
      </c>
      <c r="AF54" s="609">
        <v>13.75</v>
      </c>
      <c r="AG54" s="611">
        <v>0.2727</v>
      </c>
      <c r="AH54" s="612">
        <v>59901</v>
      </c>
      <c r="AI54" s="609" t="s">
        <v>1143</v>
      </c>
      <c r="AJ54" s="609">
        <v>2009</v>
      </c>
      <c r="AK54" s="612">
        <v>3828</v>
      </c>
      <c r="AL54" s="613">
        <v>9.99</v>
      </c>
      <c r="AM54" s="609"/>
      <c r="AN54" s="613">
        <v>17.940000000000001</v>
      </c>
      <c r="AO54" s="612">
        <v>0</v>
      </c>
      <c r="AP54" s="612">
        <v>1100024</v>
      </c>
      <c r="AQ54" s="612">
        <f>VLOOKUP($A54,'[1]AIR Export'!$A$2:$CB$82,33,FALSE)</f>
        <v>1100024</v>
      </c>
      <c r="AR54" s="612">
        <v>109004</v>
      </c>
      <c r="AS54" s="612">
        <v>0</v>
      </c>
      <c r="AT54" s="612">
        <v>109004</v>
      </c>
      <c r="AU54" s="612">
        <v>0</v>
      </c>
      <c r="AV54" s="612">
        <v>0</v>
      </c>
      <c r="AW54" s="612">
        <f>VLOOKUP($A54,'[1]AIR Export'!$A$2:$CB$82,35,FALSE)</f>
        <v>0</v>
      </c>
      <c r="AX54" s="612">
        <f>VLOOKUP($A54,'[1]AIR Export'!$A$2:$CB$82,36,FALSE)</f>
        <v>0</v>
      </c>
      <c r="AY54" s="612">
        <f>VLOOKUP($A54,'[1]AIR Export'!$A$2:$CB$82,37,FALSE)</f>
        <v>1209028</v>
      </c>
      <c r="AZ54" s="612">
        <v>651101</v>
      </c>
      <c r="BA54" s="612">
        <v>228452</v>
      </c>
      <c r="BB54" s="612">
        <f>VLOOKUP($A54,'[1]AIR Export'!$A$2:$CB$82,40,FALSE)</f>
        <v>879553</v>
      </c>
      <c r="BC54" s="612">
        <v>80985</v>
      </c>
      <c r="BD54" s="612">
        <v>0</v>
      </c>
      <c r="BE54" s="612">
        <v>12190</v>
      </c>
      <c r="BF54" s="612">
        <v>93175</v>
      </c>
      <c r="BG54" s="612">
        <v>236300</v>
      </c>
      <c r="BH54" s="612">
        <f>VLOOKUP($A54,'[1]AIR Export'!$A$2:$CB$82,46,FALSE)</f>
        <v>1209028</v>
      </c>
      <c r="BI54" s="612"/>
      <c r="BJ54" s="612"/>
      <c r="BK54" s="612">
        <v>3500</v>
      </c>
      <c r="BL54" s="612">
        <v>0</v>
      </c>
      <c r="BM54" s="612">
        <v>0</v>
      </c>
      <c r="BN54" s="612">
        <v>0</v>
      </c>
      <c r="BO54" s="612">
        <v>3500</v>
      </c>
      <c r="BP54" s="612">
        <v>3974</v>
      </c>
      <c r="BQ54" s="610">
        <v>94362</v>
      </c>
      <c r="BR54" s="610">
        <v>34443</v>
      </c>
      <c r="BS54" s="610">
        <v>128805</v>
      </c>
      <c r="BT54" s="610">
        <v>28480</v>
      </c>
      <c r="BU54" s="610">
        <v>9294</v>
      </c>
      <c r="BV54" s="610">
        <v>37774</v>
      </c>
      <c r="BW54" s="610">
        <v>3484</v>
      </c>
      <c r="BX54" s="609">
        <v>120</v>
      </c>
      <c r="BY54" s="610">
        <v>3604</v>
      </c>
      <c r="BZ54" s="610">
        <v>170183</v>
      </c>
      <c r="CA54" s="610"/>
      <c r="CB54" s="610">
        <v>170183</v>
      </c>
      <c r="CC54" s="609">
        <v>496</v>
      </c>
      <c r="CD54" s="610">
        <v>210074</v>
      </c>
      <c r="CE54" s="609">
        <v>2</v>
      </c>
      <c r="CF54" s="609">
        <v>63</v>
      </c>
      <c r="CG54" s="609">
        <v>65</v>
      </c>
      <c r="CH54" s="610">
        <v>2923</v>
      </c>
      <c r="CI54" s="610">
        <v>3657</v>
      </c>
      <c r="CJ54" s="610">
        <v>5645</v>
      </c>
      <c r="CK54" s="609">
        <v>743</v>
      </c>
      <c r="CL54" s="609">
        <v>-1</v>
      </c>
      <c r="CM54" s="609">
        <v>15</v>
      </c>
      <c r="CN54" s="609">
        <v>250</v>
      </c>
      <c r="CO54" s="610">
        <v>95228</v>
      </c>
      <c r="CP54" s="610">
        <v>14306</v>
      </c>
      <c r="CQ54" s="610">
        <v>109534</v>
      </c>
      <c r="CR54" s="610">
        <v>4065</v>
      </c>
      <c r="CS54" s="609">
        <v>62</v>
      </c>
      <c r="CT54" s="610">
        <v>4127</v>
      </c>
      <c r="CU54" s="610">
        <v>53400</v>
      </c>
      <c r="CV54" s="610">
        <v>6458</v>
      </c>
      <c r="CW54" s="610">
        <v>59858</v>
      </c>
      <c r="CX54" s="610">
        <v>173519</v>
      </c>
      <c r="CY54" s="610">
        <v>1303</v>
      </c>
      <c r="CZ54" s="609"/>
      <c r="DA54" s="610">
        <v>174822</v>
      </c>
      <c r="DB54" s="610">
        <v>4053</v>
      </c>
      <c r="DC54" s="610">
        <v>1292</v>
      </c>
      <c r="DD54" s="610">
        <v>5345</v>
      </c>
      <c r="DE54" s="610">
        <v>20617</v>
      </c>
      <c r="DF54" s="610">
        <v>9414</v>
      </c>
      <c r="DG54" s="609">
        <v>0</v>
      </c>
      <c r="DH54" s="610">
        <v>10737</v>
      </c>
      <c r="DI54" s="609"/>
      <c r="DJ54" s="609"/>
      <c r="DK54" s="610">
        <v>92282</v>
      </c>
      <c r="DL54" s="609"/>
      <c r="DM54" s="609"/>
      <c r="DN54" s="609"/>
      <c r="DO54" s="610">
        <v>92282</v>
      </c>
      <c r="DP54" s="609">
        <v>157</v>
      </c>
      <c r="DQ54" s="610">
        <v>16696</v>
      </c>
      <c r="DR54" s="610">
        <v>5443</v>
      </c>
      <c r="DS54" s="610">
        <v>22139</v>
      </c>
      <c r="DT54" s="610">
        <v>143284</v>
      </c>
      <c r="DU54" s="609">
        <v>87</v>
      </c>
      <c r="DV54" s="609">
        <v>24</v>
      </c>
      <c r="DW54" s="609">
        <v>132</v>
      </c>
      <c r="DX54" s="609">
        <v>30</v>
      </c>
      <c r="DY54" s="609"/>
      <c r="DZ54" s="609"/>
      <c r="EA54" s="609">
        <v>273</v>
      </c>
      <c r="EB54" s="609">
        <v>612</v>
      </c>
      <c r="EC54" s="609">
        <v>144</v>
      </c>
      <c r="ED54" s="609">
        <v>756</v>
      </c>
      <c r="EE54" s="610">
        <v>10615</v>
      </c>
      <c r="EF54" s="610">
        <v>1498</v>
      </c>
      <c r="EG54" s="610">
        <v>12113</v>
      </c>
      <c r="EH54" s="609"/>
      <c r="EI54" s="609"/>
      <c r="EJ54" s="609"/>
      <c r="EK54" s="610">
        <v>12869</v>
      </c>
      <c r="EL54" s="609">
        <v>3</v>
      </c>
      <c r="EM54" s="609">
        <v>3</v>
      </c>
      <c r="EN54" s="609">
        <v>18</v>
      </c>
      <c r="EO54" s="609">
        <v>71</v>
      </c>
      <c r="EP54" s="609">
        <v>70</v>
      </c>
      <c r="EQ54" s="610">
        <v>2367</v>
      </c>
      <c r="ER54" s="610">
        <v>23592</v>
      </c>
      <c r="ES54" s="610">
        <v>11092</v>
      </c>
      <c r="ET54" s="610">
        <v>1788</v>
      </c>
      <c r="EU54" s="609">
        <v>38</v>
      </c>
      <c r="EV54" s="609">
        <v>365</v>
      </c>
      <c r="EW54" s="609" t="s">
        <v>1142</v>
      </c>
      <c r="EX54" s="609">
        <v>20</v>
      </c>
      <c r="EY54" s="609">
        <v>42</v>
      </c>
      <c r="EZ54" s="610">
        <v>21760</v>
      </c>
      <c r="FA54" s="610">
        <v>40506</v>
      </c>
      <c r="FB54" s="609"/>
      <c r="FC54" s="609" t="s">
        <v>1135</v>
      </c>
      <c r="FD54" s="609" t="s">
        <v>1133</v>
      </c>
      <c r="FE54" s="609" t="s">
        <v>1134</v>
      </c>
      <c r="FF54" s="609">
        <v>28001</v>
      </c>
      <c r="FG54" s="609">
        <v>4993</v>
      </c>
      <c r="FH54" s="609" t="s">
        <v>1133</v>
      </c>
      <c r="FI54" s="609" t="s">
        <v>1134</v>
      </c>
      <c r="FJ54" s="609">
        <v>28001</v>
      </c>
      <c r="FK54" s="609">
        <v>4993</v>
      </c>
      <c r="FL54" s="609" t="s">
        <v>1136</v>
      </c>
      <c r="FM54" s="609">
        <v>7049863765</v>
      </c>
      <c r="FN54" s="609">
        <v>7049836713</v>
      </c>
      <c r="FO54" s="609" t="s">
        <v>1141</v>
      </c>
      <c r="FP54" s="609" t="s">
        <v>1140</v>
      </c>
      <c r="FQ54" s="610">
        <v>28135</v>
      </c>
      <c r="FR54" s="609">
        <v>15.16</v>
      </c>
      <c r="FS54" s="609" t="s">
        <v>1144</v>
      </c>
      <c r="FT54" s="610">
        <v>8064</v>
      </c>
      <c r="FU54" s="609">
        <v>260</v>
      </c>
      <c r="FV54" s="609"/>
      <c r="FW54" s="609"/>
      <c r="FX54" s="609"/>
      <c r="FY54" s="609" t="s">
        <v>32</v>
      </c>
      <c r="FZ54" s="609"/>
      <c r="GA54" s="609" t="s">
        <v>12</v>
      </c>
      <c r="GB54" s="609"/>
      <c r="GC54" s="609"/>
      <c r="GD54" s="609"/>
      <c r="GE54" s="609"/>
      <c r="GF54" s="609"/>
      <c r="GG54" s="609"/>
      <c r="GH54" s="609"/>
      <c r="GI54" s="609"/>
      <c r="GJ54" s="609">
        <f>VLOOKUP($A54,'[1]AIR Export'!$A$3:$CB$82,25,FALSE)</f>
        <v>61056</v>
      </c>
      <c r="GK54" s="609">
        <v>2</v>
      </c>
      <c r="GL54" s="609" t="s">
        <v>16</v>
      </c>
      <c r="GM54" s="609"/>
      <c r="GN54" s="609"/>
      <c r="GO54" s="609"/>
      <c r="GP54" s="609"/>
      <c r="GQ54" s="609"/>
      <c r="GR54" s="609"/>
      <c r="GS54" s="609"/>
      <c r="GT54" s="609"/>
      <c r="GU54" s="609"/>
      <c r="GV54" s="609">
        <v>0.94</v>
      </c>
      <c r="GW54" s="609">
        <v>0.06</v>
      </c>
      <c r="GX54" s="609">
        <v>47.14</v>
      </c>
      <c r="GY54" s="609">
        <v>74.77</v>
      </c>
      <c r="GZ54" s="609">
        <v>6.81</v>
      </c>
      <c r="HA54" s="509"/>
      <c r="HB54" s="509"/>
      <c r="HC54" s="509"/>
      <c r="HD54" s="509"/>
      <c r="HE54" s="509"/>
      <c r="HF54" s="5"/>
      <c r="HG54" s="5"/>
      <c r="HH54" s="5"/>
      <c r="HI54" s="5"/>
      <c r="HJ54" s="5"/>
      <c r="HK54" s="5"/>
      <c r="HL54" s="5"/>
      <c r="HM54" s="5"/>
      <c r="HN54" s="5"/>
      <c r="HO54" s="5"/>
      <c r="HP54" s="5"/>
      <c r="HQ54" s="5"/>
      <c r="HR54" s="5"/>
      <c r="IF54" s="1"/>
      <c r="IG54" s="1"/>
      <c r="IH54" s="1"/>
      <c r="II54" s="1"/>
      <c r="IJ54" s="1"/>
      <c r="IK54" s="1"/>
      <c r="IL54" s="1"/>
      <c r="IM54" s="1"/>
      <c r="IO54" s="1"/>
      <c r="IQ54" s="5"/>
      <c r="IR54" s="5"/>
      <c r="IS54" s="5"/>
      <c r="IT54" s="5"/>
      <c r="IU54" s="5"/>
      <c r="IV54" s="5"/>
      <c r="JG54" s="2"/>
      <c r="JI54" s="5"/>
      <c r="JL54" s="5"/>
      <c r="JM54" s="5"/>
      <c r="JN54" s="5"/>
      <c r="JU54" s="1"/>
      <c r="JW54" s="1"/>
      <c r="KC54" s="5"/>
      <c r="KG54" s="5"/>
      <c r="KI54" s="4"/>
      <c r="KJ54" s="4"/>
      <c r="KQ54" s="3"/>
      <c r="KR54" s="3"/>
      <c r="KS54" s="3"/>
      <c r="KT54" s="3"/>
      <c r="KU54" s="3"/>
      <c r="KV54" s="3"/>
      <c r="KW54" s="3"/>
      <c r="KX54" s="3"/>
      <c r="KY54" s="3"/>
      <c r="KZ54" s="3"/>
      <c r="LA54" s="3"/>
      <c r="LB54" s="3"/>
      <c r="LC54" s="3"/>
      <c r="LD54" s="3"/>
      <c r="LE54" s="3"/>
      <c r="LF54" s="3"/>
      <c r="LG54" s="3"/>
      <c r="LH54" s="4"/>
      <c r="LJ54" s="1"/>
      <c r="LK54" s="1"/>
      <c r="LL54" s="1"/>
      <c r="LM54" s="3"/>
      <c r="LN54" s="3"/>
      <c r="LO54" s="3"/>
      <c r="LY54" s="3"/>
      <c r="LZ54" s="3"/>
      <c r="MA54" s="3"/>
      <c r="MB54" s="3"/>
      <c r="MC54" s="3"/>
      <c r="MD54" s="3"/>
      <c r="ME54" s="3"/>
      <c r="MF54" s="3"/>
      <c r="MG54" s="3"/>
      <c r="MH54" s="3"/>
      <c r="MI54" s="3"/>
      <c r="MJ54" s="3"/>
      <c r="MR54" s="6"/>
      <c r="MS54" s="6"/>
      <c r="MX54" s="1"/>
      <c r="NB54" s="1"/>
      <c r="NC54" s="1"/>
      <c r="ND54" s="1"/>
      <c r="NE54" s="1"/>
      <c r="NF54" s="1"/>
      <c r="NI54" s="1"/>
      <c r="NR54" s="3"/>
    </row>
    <row r="55" spans="1:404" x14ac:dyDescent="0.25">
      <c r="A55" s="609" t="s">
        <v>1145</v>
      </c>
      <c r="B55" s="609" t="s">
        <v>1149</v>
      </c>
      <c r="C55" s="609" t="s">
        <v>1148</v>
      </c>
      <c r="D55" s="609">
        <v>2015</v>
      </c>
      <c r="E55" s="609" t="s">
        <v>1149</v>
      </c>
      <c r="F55" s="609" t="s">
        <v>1146</v>
      </c>
      <c r="G55" s="609" t="s">
        <v>1147</v>
      </c>
      <c r="H55" s="609">
        <v>28712</v>
      </c>
      <c r="I55" s="609">
        <v>3729</v>
      </c>
      <c r="J55" s="609" t="s">
        <v>1146</v>
      </c>
      <c r="K55" s="609" t="s">
        <v>1147</v>
      </c>
      <c r="L55" s="609">
        <v>28712</v>
      </c>
      <c r="M55" s="609">
        <v>3729</v>
      </c>
      <c r="N55" s="609" t="s">
        <v>1150</v>
      </c>
      <c r="O55" s="609" t="s">
        <v>1151</v>
      </c>
      <c r="P55" s="609" t="s">
        <v>1152</v>
      </c>
      <c r="Q55" s="609" t="s">
        <v>1153</v>
      </c>
      <c r="R55" s="609" t="s">
        <v>1154</v>
      </c>
      <c r="S55" s="609" t="s">
        <v>1155</v>
      </c>
      <c r="T55" s="609" t="s">
        <v>1151</v>
      </c>
      <c r="U55" s="609" t="s">
        <v>1152</v>
      </c>
      <c r="V55" s="609" t="s">
        <v>1156</v>
      </c>
      <c r="W55" s="609">
        <v>1</v>
      </c>
      <c r="X55" s="609">
        <v>0</v>
      </c>
      <c r="Y55" s="609">
        <v>1</v>
      </c>
      <c r="Z55" s="609">
        <v>0</v>
      </c>
      <c r="AA55" s="610">
        <v>3440</v>
      </c>
      <c r="AB55" s="609">
        <v>4.6900000000000004</v>
      </c>
      <c r="AC55" s="609">
        <v>0.94</v>
      </c>
      <c r="AD55" s="609">
        <v>5.63</v>
      </c>
      <c r="AE55" s="609">
        <v>11.86</v>
      </c>
      <c r="AF55" s="609">
        <v>17.489999999999998</v>
      </c>
      <c r="AG55" s="611">
        <v>0.26819999999999999</v>
      </c>
      <c r="AH55" s="612">
        <v>75851</v>
      </c>
      <c r="AI55" s="609" t="s">
        <v>1158</v>
      </c>
      <c r="AJ55" s="609">
        <v>1994</v>
      </c>
      <c r="AK55" s="612">
        <v>36959</v>
      </c>
      <c r="AL55" s="613">
        <v>13.89</v>
      </c>
      <c r="AM55" s="613">
        <v>13.89</v>
      </c>
      <c r="AN55" s="613">
        <v>13.89</v>
      </c>
      <c r="AO55" s="612">
        <v>0</v>
      </c>
      <c r="AP55" s="612">
        <v>1154770</v>
      </c>
      <c r="AQ55" s="612">
        <f>VLOOKUP($A55,'[1]AIR Export'!$A$2:$CB$82,33,FALSE)</f>
        <v>1154770</v>
      </c>
      <c r="AR55" s="612">
        <v>83496</v>
      </c>
      <c r="AS55" s="612">
        <v>0</v>
      </c>
      <c r="AT55" s="612">
        <v>83496</v>
      </c>
      <c r="AU55" s="612">
        <v>0</v>
      </c>
      <c r="AV55" s="612">
        <v>16761</v>
      </c>
      <c r="AW55" s="612">
        <f>VLOOKUP($A55,'[1]AIR Export'!$A$2:$CB$82,35,FALSE)</f>
        <v>16761</v>
      </c>
      <c r="AX55" s="612">
        <f>VLOOKUP($A55,'[1]AIR Export'!$A$2:$CB$82,36,FALSE)</f>
        <v>0</v>
      </c>
      <c r="AY55" s="612">
        <f>VLOOKUP($A55,'[1]AIR Export'!$A$2:$CB$82,37,FALSE)</f>
        <v>1255027</v>
      </c>
      <c r="AZ55" s="612">
        <v>658749</v>
      </c>
      <c r="BA55" s="612">
        <v>265803</v>
      </c>
      <c r="BB55" s="612">
        <f>VLOOKUP($A55,'[1]AIR Export'!$A$2:$CB$82,40,FALSE)</f>
        <v>924552</v>
      </c>
      <c r="BC55" s="612">
        <v>84653</v>
      </c>
      <c r="BD55" s="612">
        <v>26261</v>
      </c>
      <c r="BE55" s="612">
        <v>22747</v>
      </c>
      <c r="BF55" s="612">
        <v>133661</v>
      </c>
      <c r="BG55" s="612">
        <v>169602</v>
      </c>
      <c r="BH55" s="612">
        <f>VLOOKUP($A55,'[1]AIR Export'!$A$2:$CB$82,46,FALSE)</f>
        <v>1227815</v>
      </c>
      <c r="BI55" s="612"/>
      <c r="BJ55" s="612"/>
      <c r="BK55" s="612">
        <v>0</v>
      </c>
      <c r="BL55" s="612">
        <v>0</v>
      </c>
      <c r="BM55" s="612">
        <v>0</v>
      </c>
      <c r="BN55" s="612">
        <v>0</v>
      </c>
      <c r="BO55" s="612">
        <v>0</v>
      </c>
      <c r="BP55" s="612">
        <v>0</v>
      </c>
      <c r="BQ55" s="610">
        <v>37759</v>
      </c>
      <c r="BR55" s="610">
        <v>39494</v>
      </c>
      <c r="BS55" s="610">
        <v>77253</v>
      </c>
      <c r="BT55" s="610">
        <v>20775</v>
      </c>
      <c r="BU55" s="610">
        <v>14526</v>
      </c>
      <c r="BV55" s="610">
        <v>35301</v>
      </c>
      <c r="BW55" s="610">
        <v>5051</v>
      </c>
      <c r="BX55" s="610">
        <v>2009</v>
      </c>
      <c r="BY55" s="610">
        <v>7060</v>
      </c>
      <c r="BZ55" s="610">
        <v>119614</v>
      </c>
      <c r="CA55" s="610"/>
      <c r="CB55" s="610">
        <v>119614</v>
      </c>
      <c r="CC55" s="609">
        <v>271</v>
      </c>
      <c r="CD55" s="610">
        <v>218937</v>
      </c>
      <c r="CE55" s="609">
        <v>4</v>
      </c>
      <c r="CF55" s="609">
        <v>63</v>
      </c>
      <c r="CG55" s="609">
        <v>67</v>
      </c>
      <c r="CH55" s="610">
        <v>6237</v>
      </c>
      <c r="CI55" s="610">
        <v>15068</v>
      </c>
      <c r="CJ55" s="610">
        <v>7207</v>
      </c>
      <c r="CK55" s="610">
        <v>1209</v>
      </c>
      <c r="CL55" s="609">
        <v>55</v>
      </c>
      <c r="CM55" s="609">
        <v>15</v>
      </c>
      <c r="CN55" s="609">
        <v>128</v>
      </c>
      <c r="CO55" s="610">
        <v>90810</v>
      </c>
      <c r="CP55" s="610">
        <v>37979</v>
      </c>
      <c r="CQ55" s="610">
        <v>128789</v>
      </c>
      <c r="CR55" s="610">
        <v>10329</v>
      </c>
      <c r="CS55" s="610">
        <v>1121</v>
      </c>
      <c r="CT55" s="610">
        <v>11450</v>
      </c>
      <c r="CU55" s="610">
        <v>57462</v>
      </c>
      <c r="CV55" s="610">
        <v>21692</v>
      </c>
      <c r="CW55" s="610">
        <v>79154</v>
      </c>
      <c r="CX55" s="610">
        <v>219393</v>
      </c>
      <c r="CY55" s="609"/>
      <c r="CZ55" s="609"/>
      <c r="DA55" s="610">
        <v>219393</v>
      </c>
      <c r="DB55" s="610">
        <v>22235</v>
      </c>
      <c r="DC55" s="610">
        <v>4639</v>
      </c>
      <c r="DD55" s="610">
        <v>26874</v>
      </c>
      <c r="DE55" s="610">
        <v>62117</v>
      </c>
      <c r="DF55" s="610">
        <v>23835</v>
      </c>
      <c r="DG55" s="610">
        <v>1291</v>
      </c>
      <c r="DH55" s="610">
        <v>29888</v>
      </c>
      <c r="DI55" s="609"/>
      <c r="DJ55" s="609"/>
      <c r="DK55" s="610">
        <v>321564</v>
      </c>
      <c r="DL55" s="609"/>
      <c r="DM55" s="610">
        <v>11858</v>
      </c>
      <c r="DN55" s="609"/>
      <c r="DO55" s="610">
        <v>333422</v>
      </c>
      <c r="DP55" s="609">
        <v>169</v>
      </c>
      <c r="DQ55" s="610">
        <v>15897</v>
      </c>
      <c r="DR55" s="610">
        <v>3352</v>
      </c>
      <c r="DS55" s="610">
        <v>19249</v>
      </c>
      <c r="DT55" s="610">
        <v>224780</v>
      </c>
      <c r="DU55" s="609">
        <v>56</v>
      </c>
      <c r="DV55" s="609">
        <v>22</v>
      </c>
      <c r="DW55" s="609">
        <v>238</v>
      </c>
      <c r="DX55" s="609">
        <v>15</v>
      </c>
      <c r="DY55" s="609">
        <v>73</v>
      </c>
      <c r="DZ55" s="609">
        <v>3</v>
      </c>
      <c r="EA55" s="609">
        <v>407</v>
      </c>
      <c r="EB55" s="610">
        <v>3678</v>
      </c>
      <c r="EC55" s="610">
        <v>1195</v>
      </c>
      <c r="ED55" s="610">
        <v>4873</v>
      </c>
      <c r="EE55" s="610">
        <v>7101</v>
      </c>
      <c r="EF55" s="610">
        <v>1633</v>
      </c>
      <c r="EG55" s="610">
        <v>8734</v>
      </c>
      <c r="EH55" s="610">
        <v>1361</v>
      </c>
      <c r="EI55" s="609">
        <v>122</v>
      </c>
      <c r="EJ55" s="610">
        <v>1483</v>
      </c>
      <c r="EK55" s="610">
        <v>15090</v>
      </c>
      <c r="EL55" s="609">
        <v>0</v>
      </c>
      <c r="EM55" s="609">
        <v>0</v>
      </c>
      <c r="EN55" s="609">
        <v>0</v>
      </c>
      <c r="EO55" s="609">
        <v>0</v>
      </c>
      <c r="EP55" s="609">
        <v>662</v>
      </c>
      <c r="EQ55" s="610">
        <v>6854</v>
      </c>
      <c r="ER55" s="610">
        <v>16940</v>
      </c>
      <c r="ES55" s="610">
        <v>4314</v>
      </c>
      <c r="ET55" s="609">
        <v>199</v>
      </c>
      <c r="EU55" s="610">
        <v>2036</v>
      </c>
      <c r="EV55" s="609">
        <v>306</v>
      </c>
      <c r="EW55" s="609" t="s">
        <v>1157</v>
      </c>
      <c r="EX55" s="609">
        <v>41</v>
      </c>
      <c r="EY55" s="609">
        <v>49</v>
      </c>
      <c r="EZ55" s="610">
        <v>31445</v>
      </c>
      <c r="FA55" s="610">
        <v>99751</v>
      </c>
      <c r="FB55" s="610">
        <v>26153</v>
      </c>
      <c r="FC55" s="609" t="s">
        <v>1148</v>
      </c>
      <c r="FD55" s="609" t="s">
        <v>1146</v>
      </c>
      <c r="FE55" s="609" t="s">
        <v>1147</v>
      </c>
      <c r="FF55" s="609">
        <v>28712</v>
      </c>
      <c r="FG55" s="609">
        <v>3729</v>
      </c>
      <c r="FH55" s="609" t="s">
        <v>1146</v>
      </c>
      <c r="FI55" s="609" t="s">
        <v>1147</v>
      </c>
      <c r="FJ55" s="609">
        <v>28712</v>
      </c>
      <c r="FK55" s="609">
        <v>3729</v>
      </c>
      <c r="FL55" s="609" t="s">
        <v>1149</v>
      </c>
      <c r="FM55" s="609">
        <v>8288843151</v>
      </c>
      <c r="FN55" s="609">
        <v>8288774230</v>
      </c>
      <c r="FO55" s="609" t="s">
        <v>1150</v>
      </c>
      <c r="FP55" s="609" t="s">
        <v>1153</v>
      </c>
      <c r="FQ55" s="610">
        <v>34976</v>
      </c>
      <c r="FR55" s="609">
        <v>17.690000000000001</v>
      </c>
      <c r="FS55" s="609" t="s">
        <v>1159</v>
      </c>
      <c r="FT55" s="610">
        <v>3440</v>
      </c>
      <c r="FU55" s="609">
        <v>104</v>
      </c>
      <c r="FV55" s="609"/>
      <c r="FW55" s="609"/>
      <c r="FX55" s="609"/>
      <c r="FY55" s="609" t="s">
        <v>32</v>
      </c>
      <c r="FZ55" s="609"/>
      <c r="GA55" s="609" t="s">
        <v>12</v>
      </c>
      <c r="GB55" s="609"/>
      <c r="GC55" s="609"/>
      <c r="GD55" s="609"/>
      <c r="GE55" s="609"/>
      <c r="GF55" s="609"/>
      <c r="GG55" s="609"/>
      <c r="GH55" s="609"/>
      <c r="GI55" s="609"/>
      <c r="GJ55" s="609">
        <f>VLOOKUP($A55,'[1]AIR Export'!$A$3:$CB$82,25,FALSE)</f>
        <v>33428</v>
      </c>
      <c r="GK55" s="609">
        <v>2</v>
      </c>
      <c r="GL55" s="609" t="s">
        <v>16</v>
      </c>
      <c r="GM55" s="609"/>
      <c r="GN55" s="609"/>
      <c r="GO55" s="609"/>
      <c r="GP55" s="609"/>
      <c r="GQ55" s="609"/>
      <c r="GR55" s="609"/>
      <c r="GS55" s="609"/>
      <c r="GT55" s="609"/>
      <c r="GU55" s="609"/>
      <c r="GV55" s="609">
        <v>0.57999999999999996</v>
      </c>
      <c r="GW55" s="609">
        <v>0.32</v>
      </c>
      <c r="GX55" s="609">
        <v>37.08</v>
      </c>
      <c r="GY55" s="609">
        <v>34.520000000000003</v>
      </c>
      <c r="GZ55" s="609">
        <v>62.47</v>
      </c>
      <c r="HA55" s="509"/>
      <c r="HB55" s="509"/>
      <c r="HC55" s="509"/>
      <c r="HD55" s="509"/>
      <c r="HE55" s="509"/>
      <c r="HF55" s="5"/>
      <c r="HG55" s="5"/>
      <c r="HH55" s="5"/>
      <c r="HI55" s="5"/>
      <c r="HJ55" s="5"/>
      <c r="HK55" s="5"/>
      <c r="HL55" s="5"/>
      <c r="HM55" s="5"/>
      <c r="HN55" s="5"/>
      <c r="HO55" s="5"/>
      <c r="HP55" s="5"/>
      <c r="HQ55" s="5"/>
      <c r="HR55" s="5"/>
      <c r="IG55" s="1"/>
      <c r="IH55" s="1"/>
      <c r="II55" s="1"/>
      <c r="IJ55" s="1"/>
      <c r="IK55" s="1"/>
      <c r="IL55" s="1"/>
      <c r="IM55" s="1"/>
      <c r="IO55" s="1"/>
      <c r="IQ55" s="5"/>
      <c r="IR55" s="5"/>
      <c r="IS55" s="5"/>
      <c r="IT55" s="5"/>
      <c r="IU55" s="5"/>
      <c r="IV55" s="5"/>
      <c r="JG55" s="2"/>
      <c r="JI55" s="5"/>
      <c r="JJ55" s="1"/>
      <c r="JL55" s="5"/>
      <c r="JM55" s="5"/>
      <c r="JN55" s="5"/>
      <c r="JU55" s="1"/>
      <c r="JW55" s="1"/>
      <c r="KC55" s="5"/>
      <c r="KG55" s="5"/>
      <c r="KI55" s="4"/>
      <c r="KJ55" s="4"/>
      <c r="KQ55" s="3"/>
      <c r="KR55" s="3"/>
      <c r="KS55" s="3"/>
      <c r="KT55" s="3"/>
      <c r="KU55" s="3"/>
      <c r="KV55" s="3"/>
      <c r="KW55" s="3"/>
      <c r="KX55" s="3"/>
      <c r="KY55" s="3"/>
      <c r="KZ55" s="3"/>
      <c r="LA55" s="3"/>
      <c r="LB55" s="3"/>
      <c r="LC55" s="3"/>
      <c r="LD55" s="3"/>
      <c r="LE55" s="3"/>
      <c r="LF55" s="3"/>
      <c r="LG55" s="3"/>
      <c r="LH55" s="4"/>
      <c r="LJ55" s="1"/>
      <c r="LK55" s="1"/>
      <c r="LL55" s="1"/>
      <c r="LM55" s="3"/>
      <c r="LN55" s="3"/>
      <c r="LO55" s="3"/>
      <c r="LY55" s="3"/>
      <c r="LZ55" s="3"/>
      <c r="MA55" s="3"/>
      <c r="MB55" s="3"/>
      <c r="MC55" s="3"/>
      <c r="MD55" s="3"/>
      <c r="ME55" s="3"/>
      <c r="MF55" s="3"/>
      <c r="MG55" s="3"/>
      <c r="MH55" s="3"/>
      <c r="MI55" s="3"/>
      <c r="MJ55" s="3"/>
      <c r="MR55" s="6"/>
      <c r="MS55" s="6"/>
      <c r="MX55" s="1"/>
      <c r="NB55" s="1"/>
      <c r="NC55" s="1"/>
      <c r="ND55" s="1"/>
      <c r="NE55" s="1"/>
      <c r="NG55" s="1"/>
      <c r="NH55" s="1"/>
      <c r="NI55" s="1"/>
      <c r="NK55" s="1"/>
      <c r="NR55" s="3"/>
    </row>
    <row r="56" spans="1:404" x14ac:dyDescent="0.25">
      <c r="A56" s="609" t="s">
        <v>1160</v>
      </c>
      <c r="B56" s="609" t="s">
        <v>1164</v>
      </c>
      <c r="C56" s="609" t="s">
        <v>1163</v>
      </c>
      <c r="D56" s="609">
        <v>2015</v>
      </c>
      <c r="E56" s="609" t="s">
        <v>1164</v>
      </c>
      <c r="F56" s="609" t="s">
        <v>1161</v>
      </c>
      <c r="G56" s="609" t="s">
        <v>1162</v>
      </c>
      <c r="H56" s="609">
        <v>28112</v>
      </c>
      <c r="I56" s="609">
        <v>4842</v>
      </c>
      <c r="J56" s="609" t="s">
        <v>1161</v>
      </c>
      <c r="K56" s="609" t="s">
        <v>1162</v>
      </c>
      <c r="L56" s="609">
        <v>28112</v>
      </c>
      <c r="M56" s="609">
        <v>4842</v>
      </c>
      <c r="N56" s="609" t="s">
        <v>1165</v>
      </c>
      <c r="O56" s="609" t="s">
        <v>1166</v>
      </c>
      <c r="P56" s="609" t="s">
        <v>1167</v>
      </c>
      <c r="Q56" s="609" t="s">
        <v>1168</v>
      </c>
      <c r="R56" s="609" t="s">
        <v>1169</v>
      </c>
      <c r="S56" s="609" t="s">
        <v>1170</v>
      </c>
      <c r="T56" s="609" t="s">
        <v>1166</v>
      </c>
      <c r="U56" s="609" t="s">
        <v>1167</v>
      </c>
      <c r="V56" s="609" t="s">
        <v>1171</v>
      </c>
      <c r="W56" s="609">
        <v>1</v>
      </c>
      <c r="X56" s="609">
        <v>3</v>
      </c>
      <c r="Y56" s="609">
        <v>0</v>
      </c>
      <c r="Z56" s="609">
        <v>0</v>
      </c>
      <c r="AA56" s="610">
        <v>10772</v>
      </c>
      <c r="AB56" s="609">
        <v>5</v>
      </c>
      <c r="AC56" s="609">
        <v>4</v>
      </c>
      <c r="AD56" s="609">
        <v>9</v>
      </c>
      <c r="AE56" s="609">
        <v>44.53</v>
      </c>
      <c r="AF56" s="609">
        <v>53.53</v>
      </c>
      <c r="AG56" s="611">
        <v>9.3399999999999997E-2</v>
      </c>
      <c r="AH56" s="612">
        <v>74749</v>
      </c>
      <c r="AI56" s="609" t="s">
        <v>1173</v>
      </c>
      <c r="AJ56" s="609">
        <v>2013</v>
      </c>
      <c r="AK56" s="612">
        <v>39565</v>
      </c>
      <c r="AL56" s="613">
        <v>12.19</v>
      </c>
      <c r="AM56" s="613">
        <v>13.92</v>
      </c>
      <c r="AN56" s="613">
        <v>16.64</v>
      </c>
      <c r="AO56" s="612">
        <v>0</v>
      </c>
      <c r="AP56" s="612">
        <v>3988478</v>
      </c>
      <c r="AQ56" s="612">
        <f>VLOOKUP($A56,'[1]AIR Export'!$A$2:$CB$82,33,FALSE)</f>
        <v>3988478</v>
      </c>
      <c r="AR56" s="612">
        <v>182801</v>
      </c>
      <c r="AS56" s="612">
        <v>0</v>
      </c>
      <c r="AT56" s="612">
        <v>182801</v>
      </c>
      <c r="AU56" s="612">
        <v>1200</v>
      </c>
      <c r="AV56" s="612">
        <v>0</v>
      </c>
      <c r="AW56" s="612">
        <f>VLOOKUP($A56,'[1]AIR Export'!$A$2:$CB$82,35,FALSE)</f>
        <v>1200</v>
      </c>
      <c r="AX56" s="612">
        <f>VLOOKUP($A56,'[1]AIR Export'!$A$2:$CB$82,36,FALSE)</f>
        <v>207866</v>
      </c>
      <c r="AY56" s="612">
        <f>VLOOKUP($A56,'[1]AIR Export'!$A$2:$CB$82,37,FALSE)</f>
        <v>4380345</v>
      </c>
      <c r="AZ56" s="612">
        <v>1967761</v>
      </c>
      <c r="BA56" s="612">
        <v>1077249</v>
      </c>
      <c r="BB56" s="612">
        <f>VLOOKUP($A56,'[1]AIR Export'!$A$2:$CB$82,40,FALSE)</f>
        <v>3045010</v>
      </c>
      <c r="BC56" s="612">
        <v>304384</v>
      </c>
      <c r="BD56" s="612">
        <v>88971</v>
      </c>
      <c r="BE56" s="612">
        <v>49106</v>
      </c>
      <c r="BF56" s="612">
        <v>442461</v>
      </c>
      <c r="BG56" s="612">
        <v>759229</v>
      </c>
      <c r="BH56" s="612">
        <f>VLOOKUP($A56,'[1]AIR Export'!$A$2:$CB$82,46,FALSE)</f>
        <v>4246700</v>
      </c>
      <c r="BI56" s="612"/>
      <c r="BJ56" s="612"/>
      <c r="BK56" s="612">
        <v>0</v>
      </c>
      <c r="BL56" s="612">
        <v>0</v>
      </c>
      <c r="BM56" s="612">
        <v>0</v>
      </c>
      <c r="BN56" s="612">
        <v>0</v>
      </c>
      <c r="BO56" s="612">
        <v>0</v>
      </c>
      <c r="BP56" s="612">
        <v>0</v>
      </c>
      <c r="BQ56" s="610">
        <v>53696</v>
      </c>
      <c r="BR56" s="610">
        <v>49059</v>
      </c>
      <c r="BS56" s="610">
        <v>102755</v>
      </c>
      <c r="BT56" s="610">
        <v>54278</v>
      </c>
      <c r="BU56" s="610">
        <v>20100</v>
      </c>
      <c r="BV56" s="610">
        <v>74378</v>
      </c>
      <c r="BW56" s="610">
        <v>11118</v>
      </c>
      <c r="BX56" s="609">
        <v>254</v>
      </c>
      <c r="BY56" s="610">
        <v>11372</v>
      </c>
      <c r="BZ56" s="610">
        <v>188505</v>
      </c>
      <c r="CA56" s="610"/>
      <c r="CB56" s="610">
        <v>188505</v>
      </c>
      <c r="CC56" s="610">
        <v>3898</v>
      </c>
      <c r="CD56" s="610">
        <v>199725</v>
      </c>
      <c r="CE56" s="609">
        <v>13</v>
      </c>
      <c r="CF56" s="609">
        <v>63</v>
      </c>
      <c r="CG56" s="609">
        <v>76</v>
      </c>
      <c r="CH56" s="610">
        <v>9110</v>
      </c>
      <c r="CI56" s="610">
        <v>3448</v>
      </c>
      <c r="CJ56" s="610">
        <v>11409</v>
      </c>
      <c r="CK56" s="609">
        <v>564</v>
      </c>
      <c r="CL56" s="609">
        <v>87</v>
      </c>
      <c r="CM56" s="609">
        <v>44</v>
      </c>
      <c r="CN56" s="609">
        <v>212</v>
      </c>
      <c r="CO56" s="610">
        <v>173196</v>
      </c>
      <c r="CP56" s="610">
        <v>68265</v>
      </c>
      <c r="CQ56" s="610">
        <v>241461</v>
      </c>
      <c r="CR56" s="610">
        <v>42546</v>
      </c>
      <c r="CS56" s="609">
        <v>164</v>
      </c>
      <c r="CT56" s="610">
        <v>42710</v>
      </c>
      <c r="CU56" s="610">
        <v>317052</v>
      </c>
      <c r="CV56" s="610">
        <v>51006</v>
      </c>
      <c r="CW56" s="610">
        <v>368058</v>
      </c>
      <c r="CX56" s="610">
        <v>652229</v>
      </c>
      <c r="CY56" s="610">
        <v>3401</v>
      </c>
      <c r="CZ56" s="609"/>
      <c r="DA56" s="610">
        <v>655630</v>
      </c>
      <c r="DB56" s="610">
        <v>42588</v>
      </c>
      <c r="DC56" s="610">
        <v>7331</v>
      </c>
      <c r="DD56" s="610">
        <v>49919</v>
      </c>
      <c r="DE56" s="610">
        <v>151517</v>
      </c>
      <c r="DF56" s="610">
        <v>48338</v>
      </c>
      <c r="DG56" s="610">
        <v>2565</v>
      </c>
      <c r="DH56" s="610">
        <v>58297</v>
      </c>
      <c r="DI56" s="609"/>
      <c r="DJ56" s="609"/>
      <c r="DK56" s="610">
        <v>346708</v>
      </c>
      <c r="DL56" s="610">
        <v>562386</v>
      </c>
      <c r="DM56" s="609">
        <v>0</v>
      </c>
      <c r="DN56" s="609">
        <v>0</v>
      </c>
      <c r="DO56" s="610">
        <v>909094</v>
      </c>
      <c r="DP56" s="609"/>
      <c r="DQ56" s="610">
        <v>59522</v>
      </c>
      <c r="DR56" s="610">
        <v>24473</v>
      </c>
      <c r="DS56" s="610">
        <v>83995</v>
      </c>
      <c r="DT56" s="610">
        <v>556016</v>
      </c>
      <c r="DU56" s="609">
        <v>384</v>
      </c>
      <c r="DV56" s="609">
        <v>98</v>
      </c>
      <c r="DW56" s="609">
        <v>960</v>
      </c>
      <c r="DX56" s="609"/>
      <c r="DY56" s="609">
        <v>62</v>
      </c>
      <c r="DZ56" s="609"/>
      <c r="EA56" s="610">
        <v>1504</v>
      </c>
      <c r="EB56" s="610">
        <v>2093</v>
      </c>
      <c r="EC56" s="610">
        <v>9918</v>
      </c>
      <c r="ED56" s="610">
        <v>12011</v>
      </c>
      <c r="EE56" s="610">
        <v>22273</v>
      </c>
      <c r="EF56" s="609"/>
      <c r="EG56" s="610">
        <v>22273</v>
      </c>
      <c r="EH56" s="609">
        <v>524</v>
      </c>
      <c r="EI56" s="609"/>
      <c r="EJ56" s="609">
        <v>524</v>
      </c>
      <c r="EK56" s="610">
        <v>34808</v>
      </c>
      <c r="EL56" s="609">
        <v>55</v>
      </c>
      <c r="EM56" s="609">
        <v>59</v>
      </c>
      <c r="EN56" s="609">
        <v>143</v>
      </c>
      <c r="EO56" s="609">
        <v>344</v>
      </c>
      <c r="EP56" s="609">
        <v>412</v>
      </c>
      <c r="EQ56" s="610">
        <v>13685</v>
      </c>
      <c r="ER56" s="610">
        <v>139776</v>
      </c>
      <c r="ES56" s="610">
        <v>45136</v>
      </c>
      <c r="ET56" s="610">
        <v>4477</v>
      </c>
      <c r="EU56" s="609"/>
      <c r="EV56" s="609"/>
      <c r="EW56" s="609" t="s">
        <v>1172</v>
      </c>
      <c r="EX56" s="609">
        <v>75</v>
      </c>
      <c r="EY56" s="609">
        <v>156</v>
      </c>
      <c r="EZ56" s="610">
        <v>79830</v>
      </c>
      <c r="FA56" s="610">
        <v>335793</v>
      </c>
      <c r="FB56" s="609"/>
      <c r="FC56" s="609" t="s">
        <v>1163</v>
      </c>
      <c r="FD56" s="609" t="s">
        <v>1161</v>
      </c>
      <c r="FE56" s="609" t="s">
        <v>1162</v>
      </c>
      <c r="FF56" s="609">
        <v>28112</v>
      </c>
      <c r="FG56" s="609">
        <v>4844</v>
      </c>
      <c r="FH56" s="609" t="s">
        <v>1161</v>
      </c>
      <c r="FI56" s="609" t="s">
        <v>1162</v>
      </c>
      <c r="FJ56" s="609">
        <v>28112</v>
      </c>
      <c r="FK56" s="609">
        <v>4844</v>
      </c>
      <c r="FL56" s="609" t="s">
        <v>1164</v>
      </c>
      <c r="FM56" s="609">
        <v>7042838184</v>
      </c>
      <c r="FN56" s="609">
        <v>7042820657</v>
      </c>
      <c r="FO56" s="609" t="s">
        <v>1165</v>
      </c>
      <c r="FP56" s="609" t="s">
        <v>1168</v>
      </c>
      <c r="FQ56" s="610">
        <v>66148</v>
      </c>
      <c r="FR56" s="609">
        <v>53.53</v>
      </c>
      <c r="FS56" s="609" t="s">
        <v>1174</v>
      </c>
      <c r="FT56" s="610">
        <v>10772</v>
      </c>
      <c r="FU56" s="609">
        <v>208</v>
      </c>
      <c r="FV56" s="609"/>
      <c r="FW56" s="609"/>
      <c r="FX56" s="609"/>
      <c r="FY56" s="609" t="s">
        <v>32</v>
      </c>
      <c r="FZ56" s="609"/>
      <c r="GA56" s="609" t="s">
        <v>64</v>
      </c>
      <c r="GB56" s="609"/>
      <c r="GC56" s="609"/>
      <c r="GD56" s="609"/>
      <c r="GE56" s="609"/>
      <c r="GF56" s="609"/>
      <c r="GG56" s="609"/>
      <c r="GH56" s="609"/>
      <c r="GI56" s="609"/>
      <c r="GJ56" s="609">
        <f>VLOOKUP($A56,'[1]AIR Export'!$A$3:$CB$82,25,FALSE)</f>
        <v>215933</v>
      </c>
      <c r="GK56" s="609">
        <v>3</v>
      </c>
      <c r="GL56" s="609" t="s">
        <v>16</v>
      </c>
      <c r="GM56" s="609"/>
      <c r="GN56" s="609"/>
      <c r="GO56" s="609"/>
      <c r="GP56" s="609"/>
      <c r="GQ56" s="609"/>
      <c r="GR56" s="609"/>
      <c r="GS56" s="609"/>
      <c r="GT56" s="609"/>
      <c r="GU56" s="609"/>
      <c r="GV56" s="609">
        <v>0.64</v>
      </c>
      <c r="GW56" s="609">
        <v>0.35</v>
      </c>
      <c r="GX56" s="609">
        <v>23.14</v>
      </c>
      <c r="GY56" s="609">
        <v>23.2</v>
      </c>
      <c r="GZ56" s="609">
        <v>24.92</v>
      </c>
      <c r="HA56" s="509"/>
      <c r="HB56" s="509"/>
      <c r="HC56" s="509"/>
      <c r="HD56" s="509"/>
      <c r="HE56" s="509"/>
      <c r="HF56" s="5"/>
      <c r="HG56" s="5"/>
      <c r="HH56" s="5"/>
      <c r="HI56" s="5"/>
      <c r="HJ56" s="5"/>
      <c r="HK56" s="5"/>
      <c r="HL56" s="5"/>
      <c r="HM56" s="5"/>
      <c r="HN56" s="5"/>
      <c r="HO56" s="5"/>
      <c r="HP56" s="5"/>
      <c r="HQ56" s="5"/>
      <c r="HR56" s="5"/>
      <c r="IG56" s="1"/>
      <c r="IH56" s="1"/>
      <c r="II56" s="1"/>
      <c r="IJ56" s="1"/>
      <c r="IK56" s="1"/>
      <c r="IL56" s="1"/>
      <c r="IM56" s="1"/>
      <c r="IO56" s="1"/>
      <c r="IQ56" s="5"/>
      <c r="IR56" s="5"/>
      <c r="IS56" s="5"/>
      <c r="IT56" s="5"/>
      <c r="IU56" s="5"/>
      <c r="IV56" s="5"/>
      <c r="JG56" s="2"/>
      <c r="JI56" s="5"/>
      <c r="JL56" s="5"/>
      <c r="JM56" s="5"/>
      <c r="JN56" s="5"/>
      <c r="JU56" s="1"/>
      <c r="JW56" s="1"/>
      <c r="KC56" s="5"/>
      <c r="KG56" s="5"/>
      <c r="KI56" s="4"/>
      <c r="KJ56" s="4"/>
      <c r="KQ56" s="3"/>
      <c r="KR56" s="3"/>
      <c r="KS56" s="3"/>
      <c r="KT56" s="3"/>
      <c r="KU56" s="3"/>
      <c r="KV56" s="3"/>
      <c r="KW56" s="3"/>
      <c r="KX56" s="3"/>
      <c r="KY56" s="3"/>
      <c r="KZ56" s="3"/>
      <c r="LA56" s="3"/>
      <c r="LB56" s="3"/>
      <c r="LC56" s="3"/>
      <c r="LD56" s="3"/>
      <c r="LE56" s="3"/>
      <c r="LF56" s="3"/>
      <c r="LG56" s="3"/>
      <c r="LH56" s="4"/>
      <c r="LJ56" s="1"/>
      <c r="LK56" s="1"/>
      <c r="LL56" s="1"/>
      <c r="LM56" s="3"/>
      <c r="LN56" s="3"/>
      <c r="LO56" s="3"/>
      <c r="LY56" s="3"/>
      <c r="LZ56" s="3"/>
      <c r="MA56" s="3"/>
      <c r="MB56" s="3"/>
      <c r="MC56" s="3"/>
      <c r="MD56" s="3"/>
      <c r="ME56" s="3"/>
      <c r="MF56" s="3"/>
      <c r="MG56" s="3"/>
      <c r="MH56" s="3"/>
      <c r="MI56" s="3"/>
      <c r="MJ56" s="3"/>
      <c r="MR56" s="6"/>
      <c r="MS56" s="6"/>
      <c r="MX56" s="1"/>
      <c r="NB56" s="1"/>
      <c r="NC56" s="1"/>
      <c r="NE56" s="1"/>
      <c r="NF56" s="1"/>
      <c r="NI56" s="1"/>
      <c r="NL56" s="1"/>
      <c r="NR56" s="3"/>
    </row>
    <row r="57" spans="1:404" x14ac:dyDescent="0.25">
      <c r="A57" s="609" t="s">
        <v>589</v>
      </c>
      <c r="B57" s="609" t="s">
        <v>593</v>
      </c>
      <c r="C57" s="609" t="s">
        <v>592</v>
      </c>
      <c r="D57" s="609">
        <v>2015</v>
      </c>
      <c r="E57" s="609" t="s">
        <v>593</v>
      </c>
      <c r="F57" s="609" t="s">
        <v>590</v>
      </c>
      <c r="G57" s="609" t="s">
        <v>591</v>
      </c>
      <c r="H57" s="609">
        <v>27536</v>
      </c>
      <c r="I57" s="609">
        <v>4211</v>
      </c>
      <c r="J57" s="609" t="s">
        <v>590</v>
      </c>
      <c r="K57" s="609" t="s">
        <v>591</v>
      </c>
      <c r="L57" s="609">
        <v>27536</v>
      </c>
      <c r="M57" s="609">
        <v>4211</v>
      </c>
      <c r="N57" s="609" t="s">
        <v>594</v>
      </c>
      <c r="O57" s="609" t="s">
        <v>595</v>
      </c>
      <c r="P57" s="609" t="s">
        <v>596</v>
      </c>
      <c r="Q57" s="609" t="s">
        <v>597</v>
      </c>
      <c r="R57" s="609" t="s">
        <v>594</v>
      </c>
      <c r="S57" s="609" t="s">
        <v>128</v>
      </c>
      <c r="T57" s="609" t="s">
        <v>595</v>
      </c>
      <c r="U57" s="609" t="s">
        <v>596</v>
      </c>
      <c r="V57" s="609" t="s">
        <v>597</v>
      </c>
      <c r="W57" s="609">
        <v>1</v>
      </c>
      <c r="X57" s="609">
        <v>0</v>
      </c>
      <c r="Y57" s="609">
        <v>0</v>
      </c>
      <c r="Z57" s="609">
        <v>0</v>
      </c>
      <c r="AA57" s="610">
        <v>2500</v>
      </c>
      <c r="AB57" s="609">
        <v>3</v>
      </c>
      <c r="AC57" s="609">
        <v>0</v>
      </c>
      <c r="AD57" s="609">
        <v>3</v>
      </c>
      <c r="AE57" s="609">
        <v>12</v>
      </c>
      <c r="AF57" s="609">
        <v>15</v>
      </c>
      <c r="AG57" s="611">
        <v>0.2</v>
      </c>
      <c r="AH57" s="612">
        <v>62000</v>
      </c>
      <c r="AI57" s="609" t="s">
        <v>599</v>
      </c>
      <c r="AJ57" s="609">
        <v>2014</v>
      </c>
      <c r="AK57" s="612">
        <v>38224</v>
      </c>
      <c r="AL57" s="613">
        <v>7.4</v>
      </c>
      <c r="AM57" s="609"/>
      <c r="AN57" s="609"/>
      <c r="AO57" s="612">
        <v>187400</v>
      </c>
      <c r="AP57" s="612">
        <v>562200</v>
      </c>
      <c r="AQ57" s="612">
        <f>VLOOKUP($A57,'[1]AIR Export'!$A$2:$CB$82,33,FALSE)</f>
        <v>749600</v>
      </c>
      <c r="AR57" s="612">
        <v>130499</v>
      </c>
      <c r="AS57" s="612">
        <v>0</v>
      </c>
      <c r="AT57" s="612">
        <v>130499</v>
      </c>
      <c r="AU57" s="612">
        <v>0</v>
      </c>
      <c r="AV57" s="612">
        <v>0</v>
      </c>
      <c r="AW57" s="612">
        <f>VLOOKUP($A57,'[1]AIR Export'!$A$2:$CB$82,35,FALSE)</f>
        <v>0</v>
      </c>
      <c r="AX57" s="612">
        <f>VLOOKUP($A57,'[1]AIR Export'!$A$2:$CB$82,36,FALSE)</f>
        <v>70622</v>
      </c>
      <c r="AY57" s="612">
        <f>VLOOKUP($A57,'[1]AIR Export'!$A$2:$CB$82,37,FALSE)</f>
        <v>950721</v>
      </c>
      <c r="AZ57" s="612">
        <v>478985</v>
      </c>
      <c r="BA57" s="612">
        <v>156356</v>
      </c>
      <c r="BB57" s="612">
        <f>VLOOKUP($A57,'[1]AIR Export'!$A$2:$CB$82,40,FALSE)</f>
        <v>635341</v>
      </c>
      <c r="BC57" s="612">
        <v>43364</v>
      </c>
      <c r="BD57" s="612">
        <v>25690</v>
      </c>
      <c r="BE57" s="612">
        <v>13194</v>
      </c>
      <c r="BF57" s="612">
        <v>82248</v>
      </c>
      <c r="BG57" s="612">
        <v>251497</v>
      </c>
      <c r="BH57" s="612">
        <f>VLOOKUP($A57,'[1]AIR Export'!$A$2:$CB$82,46,FALSE)</f>
        <v>969086</v>
      </c>
      <c r="BI57" s="612"/>
      <c r="BJ57" s="612"/>
      <c r="BK57" s="612">
        <v>0</v>
      </c>
      <c r="BL57" s="612">
        <v>0</v>
      </c>
      <c r="BM57" s="612">
        <v>0</v>
      </c>
      <c r="BN57" s="612">
        <v>0</v>
      </c>
      <c r="BO57" s="612">
        <v>0</v>
      </c>
      <c r="BP57" s="612">
        <v>0</v>
      </c>
      <c r="BQ57" s="610">
        <v>24131</v>
      </c>
      <c r="BR57" s="610">
        <v>38879</v>
      </c>
      <c r="BS57" s="610">
        <v>63010</v>
      </c>
      <c r="BT57" s="610">
        <v>16479</v>
      </c>
      <c r="BU57" s="610">
        <v>14980</v>
      </c>
      <c r="BV57" s="610">
        <v>31459</v>
      </c>
      <c r="BW57" s="610">
        <v>3733</v>
      </c>
      <c r="BX57" s="609">
        <v>137</v>
      </c>
      <c r="BY57" s="610">
        <v>3870</v>
      </c>
      <c r="BZ57" s="610">
        <v>98339</v>
      </c>
      <c r="CA57" s="610"/>
      <c r="CB57" s="610">
        <v>98339</v>
      </c>
      <c r="CC57" s="609">
        <v>0</v>
      </c>
      <c r="CD57" s="610">
        <v>210074</v>
      </c>
      <c r="CE57" s="609">
        <v>7</v>
      </c>
      <c r="CF57" s="609">
        <v>63</v>
      </c>
      <c r="CG57" s="609">
        <v>70</v>
      </c>
      <c r="CH57" s="610">
        <v>2386</v>
      </c>
      <c r="CI57" s="610">
        <v>6957</v>
      </c>
      <c r="CJ57" s="610">
        <v>1796</v>
      </c>
      <c r="CK57" s="609">
        <v>743</v>
      </c>
      <c r="CL57" s="609">
        <v>54</v>
      </c>
      <c r="CM57" s="609">
        <v>8</v>
      </c>
      <c r="CN57" s="609">
        <v>102</v>
      </c>
      <c r="CO57" s="610">
        <v>25254</v>
      </c>
      <c r="CP57" s="610">
        <v>10298</v>
      </c>
      <c r="CQ57" s="610">
        <v>35552</v>
      </c>
      <c r="CR57" s="610">
        <v>6244</v>
      </c>
      <c r="CS57" s="609">
        <v>65</v>
      </c>
      <c r="CT57" s="610">
        <v>6309</v>
      </c>
      <c r="CU57" s="610">
        <v>30740</v>
      </c>
      <c r="CV57" s="610">
        <v>6277</v>
      </c>
      <c r="CW57" s="610">
        <v>37017</v>
      </c>
      <c r="CX57" s="610">
        <v>78878</v>
      </c>
      <c r="CY57" s="609">
        <v>868</v>
      </c>
      <c r="CZ57" s="609"/>
      <c r="DA57" s="610">
        <v>79746</v>
      </c>
      <c r="DB57" s="610">
        <v>4361</v>
      </c>
      <c r="DC57" s="609">
        <v>494</v>
      </c>
      <c r="DD57" s="610">
        <v>4855</v>
      </c>
      <c r="DE57" s="610">
        <v>5165</v>
      </c>
      <c r="DF57" s="610">
        <v>2775</v>
      </c>
      <c r="DG57" s="609">
        <v>97</v>
      </c>
      <c r="DH57" s="610">
        <v>3580</v>
      </c>
      <c r="DI57" s="609"/>
      <c r="DJ57" s="609"/>
      <c r="DK57" s="610">
        <v>92638</v>
      </c>
      <c r="DL57" s="609"/>
      <c r="DM57" s="609"/>
      <c r="DN57" s="609"/>
      <c r="DO57" s="610">
        <v>92638</v>
      </c>
      <c r="DP57" s="609"/>
      <c r="DQ57" s="610">
        <v>26286</v>
      </c>
      <c r="DR57" s="610">
        <v>3926</v>
      </c>
      <c r="DS57" s="610">
        <v>30212</v>
      </c>
      <c r="DT57" s="610">
        <v>190000</v>
      </c>
      <c r="DU57" s="609">
        <v>50</v>
      </c>
      <c r="DV57" s="609">
        <v>7</v>
      </c>
      <c r="DW57" s="609">
        <v>150</v>
      </c>
      <c r="DX57" s="609">
        <v>50</v>
      </c>
      <c r="DY57" s="609">
        <v>50</v>
      </c>
      <c r="DZ57" s="609">
        <v>0</v>
      </c>
      <c r="EA57" s="609">
        <v>307</v>
      </c>
      <c r="EB57" s="610">
        <v>1913</v>
      </c>
      <c r="EC57" s="609">
        <v>76</v>
      </c>
      <c r="ED57" s="610">
        <v>1989</v>
      </c>
      <c r="EE57" s="610">
        <v>3300</v>
      </c>
      <c r="EF57" s="610">
        <v>3000</v>
      </c>
      <c r="EG57" s="610">
        <v>6300</v>
      </c>
      <c r="EH57" s="609">
        <v>200</v>
      </c>
      <c r="EI57" s="609">
        <v>0</v>
      </c>
      <c r="EJ57" s="609">
        <v>200</v>
      </c>
      <c r="EK57" s="610">
        <v>8489</v>
      </c>
      <c r="EL57" s="609">
        <v>40</v>
      </c>
      <c r="EM57" s="609">
        <v>150</v>
      </c>
      <c r="EN57" s="609">
        <v>45</v>
      </c>
      <c r="EO57" s="609">
        <v>45</v>
      </c>
      <c r="EP57" s="609">
        <v>135</v>
      </c>
      <c r="EQ57" s="610">
        <v>5115</v>
      </c>
      <c r="ER57" s="610">
        <v>33800</v>
      </c>
      <c r="ES57" s="610">
        <v>22100</v>
      </c>
      <c r="ET57" s="610">
        <v>2248</v>
      </c>
      <c r="EU57" s="609">
        <v>69</v>
      </c>
      <c r="EV57" s="609">
        <v>117</v>
      </c>
      <c r="EW57" s="609" t="s">
        <v>598</v>
      </c>
      <c r="EX57" s="609">
        <v>21</v>
      </c>
      <c r="EY57" s="609">
        <v>45</v>
      </c>
      <c r="EZ57" s="610">
        <v>42178</v>
      </c>
      <c r="FA57" s="610">
        <v>10532</v>
      </c>
      <c r="FB57" s="609"/>
      <c r="FC57" s="609" t="s">
        <v>600</v>
      </c>
      <c r="FD57" s="609" t="s">
        <v>590</v>
      </c>
      <c r="FE57" s="609" t="s">
        <v>591</v>
      </c>
      <c r="FF57" s="609">
        <v>27536</v>
      </c>
      <c r="FG57" s="609">
        <v>4211</v>
      </c>
      <c r="FH57" s="609" t="s">
        <v>590</v>
      </c>
      <c r="FI57" s="609" t="s">
        <v>591</v>
      </c>
      <c r="FJ57" s="609">
        <v>27536</v>
      </c>
      <c r="FK57" s="609">
        <v>4211</v>
      </c>
      <c r="FL57" s="609" t="s">
        <v>593</v>
      </c>
      <c r="FM57" s="609">
        <v>2524383316</v>
      </c>
      <c r="FN57" s="609">
        <v>2524383744</v>
      </c>
      <c r="FO57" s="609" t="s">
        <v>594</v>
      </c>
      <c r="FP57" s="609" t="s">
        <v>597</v>
      </c>
      <c r="FQ57" s="610">
        <v>38000</v>
      </c>
      <c r="FR57" s="609">
        <v>15</v>
      </c>
      <c r="FS57" s="609" t="s">
        <v>601</v>
      </c>
      <c r="FT57" s="610">
        <v>2500</v>
      </c>
      <c r="FU57" s="609">
        <v>52</v>
      </c>
      <c r="FV57" s="609"/>
      <c r="FW57" s="609"/>
      <c r="FX57" s="609"/>
      <c r="FY57" s="609" t="s">
        <v>32</v>
      </c>
      <c r="FZ57" s="609"/>
      <c r="GA57" s="609" t="s">
        <v>12</v>
      </c>
      <c r="GB57" s="609"/>
      <c r="GC57" s="609"/>
      <c r="GD57" s="609"/>
      <c r="GE57" s="609"/>
      <c r="GF57" s="609"/>
      <c r="GG57" s="609"/>
      <c r="GH57" s="609"/>
      <c r="GI57" s="609"/>
      <c r="GJ57" s="609">
        <f>VLOOKUP($A57,'[1]AIR Export'!$A$3:$CB$82,25,FALSE)</f>
        <v>45077</v>
      </c>
      <c r="GK57" s="609">
        <v>1</v>
      </c>
      <c r="GL57" s="609" t="s">
        <v>16</v>
      </c>
      <c r="GM57" s="609"/>
      <c r="GN57" s="609"/>
      <c r="GO57" s="609"/>
      <c r="GP57" s="609"/>
      <c r="GQ57" s="609"/>
      <c r="GR57" s="609"/>
      <c r="GS57" s="609"/>
      <c r="GT57" s="609"/>
      <c r="GU57" s="609"/>
      <c r="GV57" s="609">
        <v>0.74</v>
      </c>
      <c r="GW57" s="609">
        <v>0.23</v>
      </c>
      <c r="GX57" s="609">
        <v>27.65</v>
      </c>
      <c r="GY57" s="609">
        <v>31.5</v>
      </c>
      <c r="GZ57" s="609">
        <v>34.89</v>
      </c>
      <c r="HA57" s="509"/>
      <c r="HB57" s="509"/>
      <c r="HC57" s="509"/>
      <c r="HD57" s="509"/>
      <c r="HE57" s="509"/>
      <c r="HF57" s="5"/>
      <c r="HG57" s="5"/>
      <c r="HH57" s="5"/>
      <c r="HI57" s="5"/>
      <c r="HJ57" s="5"/>
      <c r="HK57" s="5"/>
      <c r="HL57" s="5"/>
      <c r="HM57" s="5"/>
      <c r="HN57" s="5"/>
      <c r="HO57" s="5"/>
      <c r="HP57" s="5"/>
      <c r="HQ57" s="5"/>
      <c r="HR57" s="5"/>
      <c r="IF57" s="1"/>
      <c r="IG57" s="1"/>
      <c r="IH57" s="1"/>
      <c r="II57" s="1"/>
      <c r="IJ57" s="1"/>
      <c r="IK57" s="1"/>
      <c r="IL57" s="1"/>
      <c r="IM57" s="1"/>
      <c r="IO57" s="1"/>
      <c r="IQ57" s="5"/>
      <c r="IR57" s="5"/>
      <c r="IS57" s="5"/>
      <c r="IT57" s="5"/>
      <c r="IU57" s="5"/>
      <c r="IV57" s="5"/>
      <c r="JG57" s="2"/>
      <c r="JI57" s="5"/>
      <c r="JL57" s="5"/>
      <c r="JM57" s="5"/>
      <c r="JN57" s="5"/>
      <c r="JU57" s="1"/>
      <c r="JW57" s="1"/>
      <c r="KA57" s="1"/>
      <c r="KC57" s="5"/>
      <c r="KG57" s="5"/>
      <c r="KI57" s="4"/>
      <c r="KJ57" s="4"/>
      <c r="KQ57" s="3"/>
      <c r="KR57" s="3"/>
      <c r="KS57" s="3"/>
      <c r="KT57" s="3"/>
      <c r="KU57" s="3"/>
      <c r="KV57" s="3"/>
      <c r="KW57" s="3"/>
      <c r="KX57" s="3"/>
      <c r="KY57" s="3"/>
      <c r="KZ57" s="3"/>
      <c r="LA57" s="3"/>
      <c r="LB57" s="3"/>
      <c r="LC57" s="3"/>
      <c r="LD57" s="3"/>
      <c r="LE57" s="3"/>
      <c r="LF57" s="3"/>
      <c r="LG57" s="3"/>
      <c r="LH57" s="4"/>
      <c r="LJ57" s="1"/>
      <c r="LK57" s="1"/>
      <c r="LL57" s="1"/>
      <c r="LM57" s="3"/>
      <c r="LN57" s="3"/>
      <c r="LO57" s="3"/>
      <c r="LY57" s="3"/>
      <c r="LZ57" s="3"/>
      <c r="MA57" s="3"/>
      <c r="MB57" s="3"/>
      <c r="MC57" s="3"/>
      <c r="MD57" s="3"/>
      <c r="ME57" s="3"/>
      <c r="MF57" s="3"/>
      <c r="MG57" s="3"/>
      <c r="MH57" s="3"/>
      <c r="MI57" s="3"/>
      <c r="MJ57" s="3"/>
      <c r="MR57" s="6"/>
      <c r="MS57" s="6"/>
      <c r="MX57" s="1"/>
      <c r="NB57" s="1"/>
      <c r="NC57" s="1"/>
      <c r="ND57" s="1"/>
      <c r="NE57" s="1"/>
      <c r="NH57" s="1"/>
      <c r="NI57" s="1"/>
      <c r="NR57" s="3"/>
    </row>
    <row r="58" spans="1:404" x14ac:dyDescent="0.25">
      <c r="A58" s="609" t="s">
        <v>1175</v>
      </c>
      <c r="B58" s="609" t="s">
        <v>1179</v>
      </c>
      <c r="C58" s="609" t="s">
        <v>1178</v>
      </c>
      <c r="D58" s="609">
        <v>2015</v>
      </c>
      <c r="E58" s="609" t="s">
        <v>1179</v>
      </c>
      <c r="F58" s="609" t="s">
        <v>1176</v>
      </c>
      <c r="G58" s="609" t="s">
        <v>1177</v>
      </c>
      <c r="H58" s="609">
        <v>27610</v>
      </c>
      <c r="I58" s="609">
        <v>2913</v>
      </c>
      <c r="J58" s="609" t="s">
        <v>1176</v>
      </c>
      <c r="K58" s="609" t="s">
        <v>1177</v>
      </c>
      <c r="L58" s="609">
        <v>27610</v>
      </c>
      <c r="M58" s="609">
        <v>2913</v>
      </c>
      <c r="N58" s="609" t="s">
        <v>1180</v>
      </c>
      <c r="O58" s="609" t="s">
        <v>1181</v>
      </c>
      <c r="P58" s="609" t="s">
        <v>1182</v>
      </c>
      <c r="Q58" s="609" t="s">
        <v>1183</v>
      </c>
      <c r="R58" s="609" t="s">
        <v>1184</v>
      </c>
      <c r="S58" s="609" t="s">
        <v>1185</v>
      </c>
      <c r="T58" s="609" t="s">
        <v>1186</v>
      </c>
      <c r="U58" s="609" t="s">
        <v>1182</v>
      </c>
      <c r="V58" s="609" t="s">
        <v>1187</v>
      </c>
      <c r="W58" s="609">
        <v>0</v>
      </c>
      <c r="X58" s="609">
        <v>20</v>
      </c>
      <c r="Y58" s="609">
        <v>0</v>
      </c>
      <c r="Z58" s="609">
        <v>0</v>
      </c>
      <c r="AA58" s="610">
        <v>59273</v>
      </c>
      <c r="AB58" s="609">
        <v>108</v>
      </c>
      <c r="AC58" s="609">
        <v>1</v>
      </c>
      <c r="AD58" s="609">
        <v>109</v>
      </c>
      <c r="AE58" s="609">
        <v>107</v>
      </c>
      <c r="AF58" s="609">
        <v>216</v>
      </c>
      <c r="AG58" s="611">
        <v>0.5</v>
      </c>
      <c r="AH58" s="612">
        <v>117310</v>
      </c>
      <c r="AI58" s="609" t="s">
        <v>1189</v>
      </c>
      <c r="AJ58" s="609">
        <v>2010</v>
      </c>
      <c r="AK58" s="612">
        <v>35500</v>
      </c>
      <c r="AL58" s="609"/>
      <c r="AM58" s="613">
        <v>11.09</v>
      </c>
      <c r="AN58" s="613">
        <v>11.09</v>
      </c>
      <c r="AO58" s="612">
        <v>0</v>
      </c>
      <c r="AP58" s="612">
        <v>18705178</v>
      </c>
      <c r="AQ58" s="612">
        <f>VLOOKUP($A58,'[1]AIR Export'!$A$2:$CB$82,33,FALSE)</f>
        <v>18705178</v>
      </c>
      <c r="AR58" s="612">
        <v>400000</v>
      </c>
      <c r="AS58" s="612">
        <v>0</v>
      </c>
      <c r="AT58" s="612">
        <v>400000</v>
      </c>
      <c r="AU58" s="612">
        <v>0</v>
      </c>
      <c r="AV58" s="612">
        <v>0</v>
      </c>
      <c r="AW58" s="612">
        <f>VLOOKUP($A58,'[1]AIR Export'!$A$2:$CB$82,35,FALSE)</f>
        <v>0</v>
      </c>
      <c r="AX58" s="612">
        <f>VLOOKUP($A58,'[1]AIR Export'!$A$2:$CB$82,36,FALSE)</f>
        <v>0</v>
      </c>
      <c r="AY58" s="612">
        <f>VLOOKUP($A58,'[1]AIR Export'!$A$2:$CB$82,37,FALSE)</f>
        <v>19105178</v>
      </c>
      <c r="AZ58" s="612">
        <v>10220972</v>
      </c>
      <c r="BA58" s="612">
        <v>3396966</v>
      </c>
      <c r="BB58" s="612">
        <f>VLOOKUP($A58,'[1]AIR Export'!$A$2:$CB$82,40,FALSE)</f>
        <v>13617938</v>
      </c>
      <c r="BC58" s="612">
        <v>1225896</v>
      </c>
      <c r="BD58" s="612">
        <v>270000</v>
      </c>
      <c r="BE58" s="612">
        <v>0</v>
      </c>
      <c r="BF58" s="612">
        <v>1495896</v>
      </c>
      <c r="BG58" s="612">
        <v>3608117</v>
      </c>
      <c r="BH58" s="612">
        <f>VLOOKUP($A58,'[1]AIR Export'!$A$2:$CB$82,46,FALSE)</f>
        <v>18721951</v>
      </c>
      <c r="BI58" s="612"/>
      <c r="BJ58" s="612"/>
      <c r="BK58" s="612">
        <v>1400000</v>
      </c>
      <c r="BL58" s="612">
        <v>0</v>
      </c>
      <c r="BM58" s="612">
        <v>0</v>
      </c>
      <c r="BN58" s="612">
        <v>0</v>
      </c>
      <c r="BO58" s="612">
        <v>1400000</v>
      </c>
      <c r="BP58" s="612">
        <v>1305000</v>
      </c>
      <c r="BQ58" s="610">
        <v>271341</v>
      </c>
      <c r="BR58" s="610">
        <v>312420</v>
      </c>
      <c r="BS58" s="610">
        <v>583761</v>
      </c>
      <c r="BT58" s="610">
        <v>452570</v>
      </c>
      <c r="BU58" s="610">
        <v>158405</v>
      </c>
      <c r="BV58" s="610">
        <v>610975</v>
      </c>
      <c r="BW58" s="610">
        <v>61387</v>
      </c>
      <c r="BX58" s="610">
        <v>3365</v>
      </c>
      <c r="BY58" s="610">
        <v>64752</v>
      </c>
      <c r="BZ58" s="610">
        <v>1259488</v>
      </c>
      <c r="CA58" s="610"/>
      <c r="CB58" s="610">
        <v>1259488</v>
      </c>
      <c r="CC58" s="609">
        <v>-1</v>
      </c>
      <c r="CD58" s="610">
        <v>226645</v>
      </c>
      <c r="CE58" s="609">
        <v>3</v>
      </c>
      <c r="CF58" s="609">
        <v>63</v>
      </c>
      <c r="CG58" s="609">
        <v>66</v>
      </c>
      <c r="CH58" s="610">
        <v>26906</v>
      </c>
      <c r="CI58" s="610">
        <v>13527</v>
      </c>
      <c r="CJ58" s="609">
        <v>0</v>
      </c>
      <c r="CK58" s="609">
        <v>564</v>
      </c>
      <c r="CL58" s="609">
        <v>0</v>
      </c>
      <c r="CM58" s="609">
        <v>103</v>
      </c>
      <c r="CN58" s="610">
        <v>1329</v>
      </c>
      <c r="CO58" s="610">
        <v>1927455</v>
      </c>
      <c r="CP58" s="610">
        <v>1333695</v>
      </c>
      <c r="CQ58" s="610">
        <v>3261150</v>
      </c>
      <c r="CR58" s="610">
        <v>474911</v>
      </c>
      <c r="CS58" s="610">
        <v>14736</v>
      </c>
      <c r="CT58" s="610">
        <v>489647</v>
      </c>
      <c r="CU58" s="610">
        <v>5050315</v>
      </c>
      <c r="CV58" s="610">
        <v>1096371</v>
      </c>
      <c r="CW58" s="610">
        <v>6146686</v>
      </c>
      <c r="CX58" s="610">
        <v>9897483</v>
      </c>
      <c r="CY58" s="610">
        <v>59244</v>
      </c>
      <c r="CZ58" s="609"/>
      <c r="DA58" s="610">
        <v>9956727</v>
      </c>
      <c r="DB58" s="610">
        <v>351404</v>
      </c>
      <c r="DC58" s="610">
        <v>194247</v>
      </c>
      <c r="DD58" s="610">
        <v>545651</v>
      </c>
      <c r="DE58" s="610">
        <v>735</v>
      </c>
      <c r="DF58" s="610">
        <v>507354</v>
      </c>
      <c r="DG58" s="609"/>
      <c r="DH58" s="610">
        <v>702336</v>
      </c>
      <c r="DI58" s="609"/>
      <c r="DJ58" s="609"/>
      <c r="DK58" s="609"/>
      <c r="DL58" s="610">
        <v>10324835</v>
      </c>
      <c r="DM58" s="609"/>
      <c r="DN58" s="610">
        <v>702336</v>
      </c>
      <c r="DO58" s="610">
        <v>11027171</v>
      </c>
      <c r="DP58" s="609"/>
      <c r="DQ58" s="610">
        <v>307520</v>
      </c>
      <c r="DR58" s="610">
        <v>71617</v>
      </c>
      <c r="DS58" s="610">
        <v>379137</v>
      </c>
      <c r="DT58" s="610">
        <v>3616782</v>
      </c>
      <c r="DU58" s="610">
        <v>1024</v>
      </c>
      <c r="DV58" s="609">
        <v>16</v>
      </c>
      <c r="DW58" s="610">
        <v>7228</v>
      </c>
      <c r="DX58" s="609">
        <v>324</v>
      </c>
      <c r="DY58" s="609">
        <v>334</v>
      </c>
      <c r="DZ58" s="609">
        <v>4</v>
      </c>
      <c r="EA58" s="610">
        <v>8930</v>
      </c>
      <c r="EB58" s="610">
        <v>17675</v>
      </c>
      <c r="EC58" s="609">
        <v>779</v>
      </c>
      <c r="ED58" s="610">
        <v>18454</v>
      </c>
      <c r="EE58" s="610">
        <v>267048</v>
      </c>
      <c r="EF58" s="610">
        <v>7347</v>
      </c>
      <c r="EG58" s="610">
        <v>274395</v>
      </c>
      <c r="EH58" s="610">
        <v>12767</v>
      </c>
      <c r="EI58" s="609">
        <v>184</v>
      </c>
      <c r="EJ58" s="610">
        <v>12951</v>
      </c>
      <c r="EK58" s="610">
        <v>305800</v>
      </c>
      <c r="EL58" s="609">
        <v>106</v>
      </c>
      <c r="EM58" s="610">
        <v>1280</v>
      </c>
      <c r="EN58" s="609">
        <v>12</v>
      </c>
      <c r="EO58" s="609">
        <v>111</v>
      </c>
      <c r="EP58" s="610">
        <v>14693</v>
      </c>
      <c r="EQ58" s="610">
        <v>58469</v>
      </c>
      <c r="ER58" s="610">
        <v>436020</v>
      </c>
      <c r="ES58" s="610">
        <v>93756</v>
      </c>
      <c r="ET58" s="610">
        <v>23764</v>
      </c>
      <c r="EU58" s="610">
        <v>1562</v>
      </c>
      <c r="EV58" s="610">
        <v>16704</v>
      </c>
      <c r="EW58" s="609" t="s">
        <v>1188</v>
      </c>
      <c r="EX58" s="609">
        <v>330</v>
      </c>
      <c r="EY58" s="609">
        <v>627</v>
      </c>
      <c r="EZ58" s="610">
        <v>755937</v>
      </c>
      <c r="FA58" s="610">
        <v>3668139</v>
      </c>
      <c r="FB58" s="609"/>
      <c r="FC58" s="609"/>
      <c r="FD58" s="609"/>
      <c r="FE58" s="609"/>
      <c r="FF58" s="609"/>
      <c r="FG58" s="609"/>
      <c r="FH58" s="609"/>
      <c r="FI58" s="609"/>
      <c r="FJ58" s="609"/>
      <c r="FK58" s="609"/>
      <c r="FL58" s="609"/>
      <c r="FM58" s="609"/>
      <c r="FN58" s="609"/>
      <c r="FO58" s="609"/>
      <c r="FP58" s="609"/>
      <c r="FQ58" s="610">
        <v>258864</v>
      </c>
      <c r="FR58" s="609">
        <v>184</v>
      </c>
      <c r="FS58" s="609"/>
      <c r="FT58" s="610">
        <v>59273</v>
      </c>
      <c r="FU58" s="610">
        <v>1021</v>
      </c>
      <c r="FV58" s="610"/>
      <c r="FW58" s="610"/>
      <c r="FX58" s="610"/>
      <c r="FY58" s="609"/>
      <c r="FZ58" s="610"/>
      <c r="GA58" s="609"/>
      <c r="GB58" s="610"/>
      <c r="GC58" s="610"/>
      <c r="GD58" s="610"/>
      <c r="GE58" s="610"/>
      <c r="GF58" s="610"/>
      <c r="GG58" s="610"/>
      <c r="GH58" s="610"/>
      <c r="GI58" s="610"/>
      <c r="GJ58" s="609">
        <f>VLOOKUP($A58,'[1]AIR Export'!$A$3:$CB$82,25,FALSE)</f>
        <v>985310</v>
      </c>
      <c r="GK58" s="609">
        <v>3</v>
      </c>
      <c r="GL58" s="609" t="s">
        <v>16</v>
      </c>
      <c r="GM58" s="610"/>
      <c r="GN58" s="610"/>
      <c r="GO58" s="610"/>
      <c r="GP58" s="610"/>
      <c r="GQ58" s="610"/>
      <c r="GR58" s="610"/>
      <c r="GS58" s="610"/>
      <c r="GT58" s="610"/>
      <c r="GU58" s="610"/>
      <c r="GV58" s="609">
        <v>0.9</v>
      </c>
      <c r="GW58" s="609">
        <v>0.06</v>
      </c>
      <c r="GX58" s="609">
        <v>34.24</v>
      </c>
      <c r="GY58" s="609">
        <v>36.33</v>
      </c>
      <c r="GZ58" s="609">
        <v>17.739999999999998</v>
      </c>
      <c r="HA58" s="509"/>
      <c r="HB58" s="509"/>
      <c r="HC58" s="509"/>
      <c r="HD58" s="509"/>
      <c r="HE58" s="509"/>
      <c r="HF58" s="5"/>
      <c r="HG58" s="5"/>
      <c r="HH58" s="5"/>
      <c r="HI58" s="5"/>
      <c r="HJ58" s="5"/>
      <c r="HK58" s="5"/>
      <c r="HL58" s="5"/>
      <c r="HM58" s="5"/>
      <c r="HN58" s="5"/>
      <c r="HO58" s="5"/>
      <c r="HP58" s="5"/>
      <c r="HQ58" s="5"/>
      <c r="HR58" s="5"/>
      <c r="IF58" s="1"/>
      <c r="IG58" s="1"/>
      <c r="IH58" s="1"/>
      <c r="II58" s="1"/>
      <c r="IJ58" s="1"/>
      <c r="IK58" s="1"/>
      <c r="IL58" s="1"/>
      <c r="IM58" s="1"/>
      <c r="IO58" s="1"/>
      <c r="IQ58" s="5"/>
      <c r="IR58" s="5"/>
      <c r="IS58" s="5"/>
      <c r="IT58" s="5"/>
      <c r="IU58" s="5"/>
      <c r="IV58" s="5"/>
      <c r="JI58" s="5"/>
      <c r="JL58" s="5"/>
      <c r="JM58" s="5"/>
      <c r="JN58" s="5"/>
      <c r="JU58" s="1"/>
      <c r="JW58" s="1"/>
      <c r="KA58" s="1"/>
      <c r="KC58" s="5"/>
      <c r="KG58" s="5"/>
      <c r="KI58" s="4"/>
      <c r="KJ58" s="4"/>
      <c r="KQ58" s="3"/>
      <c r="KR58" s="3"/>
      <c r="KS58" s="3"/>
      <c r="KT58" s="3"/>
      <c r="KU58" s="3"/>
      <c r="KV58" s="3"/>
      <c r="KW58" s="3"/>
      <c r="KX58" s="3"/>
      <c r="KY58" s="3"/>
      <c r="KZ58" s="3"/>
      <c r="LA58" s="3"/>
      <c r="LB58" s="3"/>
      <c r="LC58" s="3"/>
      <c r="LD58" s="3"/>
      <c r="LE58" s="3"/>
      <c r="LF58" s="3"/>
      <c r="LG58" s="3"/>
      <c r="LH58" s="4"/>
      <c r="LJ58" s="1"/>
      <c r="LK58" s="1"/>
      <c r="LL58" s="1"/>
      <c r="LM58" s="3"/>
      <c r="LN58" s="3"/>
      <c r="LO58" s="3"/>
      <c r="LY58" s="3"/>
      <c r="LZ58" s="3"/>
      <c r="MA58" s="3"/>
      <c r="MB58" s="3"/>
      <c r="MC58" s="3"/>
      <c r="MD58" s="3"/>
      <c r="ME58" s="3"/>
      <c r="MF58" s="3"/>
      <c r="MG58" s="3"/>
      <c r="MH58" s="3"/>
      <c r="MI58" s="3"/>
      <c r="MJ58" s="3"/>
      <c r="MR58" s="6"/>
      <c r="MS58" s="6"/>
      <c r="MX58" s="1"/>
      <c r="NB58" s="1"/>
      <c r="NC58" s="1"/>
      <c r="ND58" s="1"/>
      <c r="NE58" s="1"/>
      <c r="NH58" s="1"/>
      <c r="NI58" s="1"/>
      <c r="NL58" s="1"/>
      <c r="NR58" s="3"/>
      <c r="OD58" s="1"/>
    </row>
    <row r="59" spans="1:404" x14ac:dyDescent="0.25">
      <c r="A59" s="609" t="s">
        <v>1190</v>
      </c>
      <c r="B59" s="609" t="s">
        <v>1634</v>
      </c>
      <c r="C59" s="609" t="s">
        <v>1193</v>
      </c>
      <c r="D59" s="609">
        <v>2015</v>
      </c>
      <c r="E59" s="609" t="s">
        <v>1194</v>
      </c>
      <c r="F59" s="609" t="s">
        <v>1191</v>
      </c>
      <c r="G59" s="609" t="s">
        <v>1192</v>
      </c>
      <c r="H59" s="609">
        <v>27589</v>
      </c>
      <c r="I59" s="609"/>
      <c r="J59" s="609" t="s">
        <v>1191</v>
      </c>
      <c r="K59" s="609" t="s">
        <v>1192</v>
      </c>
      <c r="L59" s="609">
        <v>27589</v>
      </c>
      <c r="M59" s="609"/>
      <c r="N59" s="609" t="s">
        <v>1195</v>
      </c>
      <c r="O59" s="609" t="s">
        <v>1196</v>
      </c>
      <c r="P59" s="609" t="s">
        <v>1197</v>
      </c>
      <c r="Q59" s="609" t="s">
        <v>1198</v>
      </c>
      <c r="R59" s="609" t="s">
        <v>1195</v>
      </c>
      <c r="S59" s="609" t="s">
        <v>45</v>
      </c>
      <c r="T59" s="609" t="s">
        <v>1196</v>
      </c>
      <c r="U59" s="609" t="s">
        <v>1197</v>
      </c>
      <c r="V59" s="609" t="s">
        <v>1199</v>
      </c>
      <c r="W59" s="609">
        <v>1</v>
      </c>
      <c r="X59" s="609">
        <v>0</v>
      </c>
      <c r="Y59" s="609">
        <v>0</v>
      </c>
      <c r="Z59" s="609">
        <v>1</v>
      </c>
      <c r="AA59" s="610">
        <v>2704</v>
      </c>
      <c r="AB59" s="609">
        <v>1</v>
      </c>
      <c r="AC59" s="609">
        <v>0</v>
      </c>
      <c r="AD59" s="609">
        <v>1</v>
      </c>
      <c r="AE59" s="609">
        <v>7</v>
      </c>
      <c r="AF59" s="609">
        <v>8</v>
      </c>
      <c r="AG59" s="611">
        <v>0.125</v>
      </c>
      <c r="AH59" s="612">
        <v>62124</v>
      </c>
      <c r="AI59" s="609" t="s">
        <v>1201</v>
      </c>
      <c r="AJ59" s="609">
        <v>2011</v>
      </c>
      <c r="AK59" s="612">
        <v>50967</v>
      </c>
      <c r="AL59" s="613">
        <v>11.83</v>
      </c>
      <c r="AM59" s="613">
        <v>14.38</v>
      </c>
      <c r="AN59" s="609"/>
      <c r="AO59" s="612">
        <v>0</v>
      </c>
      <c r="AP59" s="614">
        <f>VLOOKUP($A59,'[1]AIR Export'!$A$2:$CB$82,33,FALSE)</f>
        <v>389572</v>
      </c>
      <c r="AQ59" s="614">
        <f>VLOOKUP($A59,'[1]AIR Export'!$A$2:$CB$82,33,FALSE)</f>
        <v>389572</v>
      </c>
      <c r="AR59" s="612">
        <v>78842</v>
      </c>
      <c r="AS59" s="612">
        <v>0</v>
      </c>
      <c r="AT59" s="612">
        <v>78842</v>
      </c>
      <c r="AU59" s="612">
        <v>0</v>
      </c>
      <c r="AV59" s="612">
        <v>0</v>
      </c>
      <c r="AW59" s="612">
        <f>VLOOKUP($A59,'[1]AIR Export'!$A$2:$CB$82,35,FALSE)</f>
        <v>0</v>
      </c>
      <c r="AX59" s="612">
        <f>VLOOKUP($A59,'[1]AIR Export'!$A$2:$CB$82,36,FALSE)</f>
        <v>15537</v>
      </c>
      <c r="AY59" s="614">
        <f>VLOOKUP($A59,'[1]AIR Export'!$A$2:$CB$82,37,FALSE)</f>
        <v>483736</v>
      </c>
      <c r="AZ59" s="610">
        <v>262106</v>
      </c>
      <c r="BA59" s="610">
        <v>95124</v>
      </c>
      <c r="BB59" s="614">
        <f>VLOOKUP($A59,'[1]AIR Export'!$A$2:$CB$82,40,FALSE)</f>
        <v>357230</v>
      </c>
      <c r="BC59" s="610">
        <v>18601</v>
      </c>
      <c r="BD59" s="610">
        <v>0</v>
      </c>
      <c r="BE59" s="610">
        <v>2440</v>
      </c>
      <c r="BF59" s="610">
        <v>21041</v>
      </c>
      <c r="BG59" s="610">
        <v>105365</v>
      </c>
      <c r="BH59" s="614">
        <f>VLOOKUP($A59,'[1]AIR Export'!$A$2:$CB$82,46,FALSE)</f>
        <v>483636</v>
      </c>
      <c r="BI59" s="612"/>
      <c r="BJ59" s="612"/>
      <c r="BK59" s="612">
        <v>0</v>
      </c>
      <c r="BL59" s="612">
        <v>0</v>
      </c>
      <c r="BM59" s="612">
        <v>0</v>
      </c>
      <c r="BN59" s="612">
        <v>0</v>
      </c>
      <c r="BO59" s="612">
        <v>0</v>
      </c>
      <c r="BP59" s="612">
        <v>0</v>
      </c>
      <c r="BQ59" s="610">
        <v>10540</v>
      </c>
      <c r="BR59" s="610">
        <v>11521</v>
      </c>
      <c r="BS59" s="610">
        <v>22061</v>
      </c>
      <c r="BT59" s="610">
        <v>4872</v>
      </c>
      <c r="BU59" s="610">
        <v>3145</v>
      </c>
      <c r="BV59" s="610">
        <v>8017</v>
      </c>
      <c r="BW59" s="609"/>
      <c r="BX59" s="609"/>
      <c r="BY59" s="609"/>
      <c r="BZ59" s="610">
        <v>30078</v>
      </c>
      <c r="CA59" s="609"/>
      <c r="CB59" s="610">
        <v>30078</v>
      </c>
      <c r="CC59" s="609">
        <v>0</v>
      </c>
      <c r="CD59" s="610">
        <v>195757</v>
      </c>
      <c r="CE59" s="609">
        <v>0</v>
      </c>
      <c r="CF59" s="609">
        <v>63</v>
      </c>
      <c r="CG59" s="609">
        <v>63</v>
      </c>
      <c r="CH59" s="610">
        <v>1319</v>
      </c>
      <c r="CI59" s="610">
        <v>2915</v>
      </c>
      <c r="CJ59" s="610">
        <v>2694</v>
      </c>
      <c r="CK59" s="609">
        <v>564</v>
      </c>
      <c r="CL59" s="609">
        <v>0</v>
      </c>
      <c r="CM59" s="609">
        <v>47</v>
      </c>
      <c r="CN59" s="609">
        <v>132</v>
      </c>
      <c r="CO59" s="610">
        <v>13377</v>
      </c>
      <c r="CP59" s="610">
        <v>5396</v>
      </c>
      <c r="CQ59" s="610">
        <v>18773</v>
      </c>
      <c r="CR59" s="609"/>
      <c r="CS59" s="609"/>
      <c r="CT59" s="609"/>
      <c r="CU59" s="610">
        <v>10249</v>
      </c>
      <c r="CV59" s="610">
        <v>2108</v>
      </c>
      <c r="CW59" s="610">
        <v>12357</v>
      </c>
      <c r="CX59" s="610">
        <v>31130</v>
      </c>
      <c r="CY59" s="610">
        <v>2769</v>
      </c>
      <c r="CZ59" s="609"/>
      <c r="DA59" s="610">
        <v>33899</v>
      </c>
      <c r="DB59" s="610">
        <v>1960</v>
      </c>
      <c r="DC59" s="609">
        <v>91</v>
      </c>
      <c r="DD59" s="610">
        <v>2051</v>
      </c>
      <c r="DE59" s="610">
        <v>8615</v>
      </c>
      <c r="DF59" s="609">
        <v>19</v>
      </c>
      <c r="DG59" s="609">
        <v>0</v>
      </c>
      <c r="DH59" s="609">
        <v>127</v>
      </c>
      <c r="DI59" s="609"/>
      <c r="DJ59" s="609"/>
      <c r="DK59" s="610">
        <v>46419</v>
      </c>
      <c r="DL59" s="609">
        <v>0</v>
      </c>
      <c r="DM59" s="609">
        <v>0</v>
      </c>
      <c r="DN59" s="609">
        <v>0</v>
      </c>
      <c r="DO59" s="610">
        <v>46419</v>
      </c>
      <c r="DP59" s="609">
        <v>215</v>
      </c>
      <c r="DQ59" s="610">
        <v>7569</v>
      </c>
      <c r="DR59" s="610">
        <v>2607</v>
      </c>
      <c r="DS59" s="610">
        <v>10176</v>
      </c>
      <c r="DT59" s="610">
        <v>60235</v>
      </c>
      <c r="DU59" s="609">
        <v>51</v>
      </c>
      <c r="DV59" s="609">
        <v>31</v>
      </c>
      <c r="DW59" s="609">
        <v>72</v>
      </c>
      <c r="DX59" s="609">
        <v>16</v>
      </c>
      <c r="DY59" s="609">
        <v>24</v>
      </c>
      <c r="DZ59" s="609">
        <v>9</v>
      </c>
      <c r="EA59" s="609">
        <v>203</v>
      </c>
      <c r="EB59" s="609">
        <v>813</v>
      </c>
      <c r="EC59" s="609">
        <v>471</v>
      </c>
      <c r="ED59" s="610">
        <v>1284</v>
      </c>
      <c r="EE59" s="610">
        <v>1789</v>
      </c>
      <c r="EF59" s="609">
        <v>347</v>
      </c>
      <c r="EG59" s="610">
        <v>2136</v>
      </c>
      <c r="EH59" s="609">
        <v>192</v>
      </c>
      <c r="EI59" s="609">
        <v>174</v>
      </c>
      <c r="EJ59" s="609">
        <v>366</v>
      </c>
      <c r="EK59" s="610">
        <v>3786</v>
      </c>
      <c r="EL59" s="609">
        <v>15</v>
      </c>
      <c r="EM59" s="609">
        <v>102</v>
      </c>
      <c r="EN59" s="609">
        <v>24</v>
      </c>
      <c r="EO59" s="609">
        <v>126</v>
      </c>
      <c r="EP59" s="609">
        <v>189</v>
      </c>
      <c r="EQ59" s="610">
        <v>2168</v>
      </c>
      <c r="ER59" s="610">
        <v>15525</v>
      </c>
      <c r="ES59" s="610">
        <v>8354</v>
      </c>
      <c r="ET59" s="610">
        <v>1995</v>
      </c>
      <c r="EU59" s="609">
        <v>52</v>
      </c>
      <c r="EV59" s="609">
        <v>112</v>
      </c>
      <c r="EW59" s="609" t="s">
        <v>1200</v>
      </c>
      <c r="EX59" s="609">
        <v>19</v>
      </c>
      <c r="EY59" s="609">
        <v>27</v>
      </c>
      <c r="EZ59" s="610">
        <v>20834</v>
      </c>
      <c r="FA59" s="610">
        <v>105344</v>
      </c>
      <c r="FB59" s="609"/>
      <c r="FC59" s="609" t="s">
        <v>1193</v>
      </c>
      <c r="FD59" s="609" t="s">
        <v>1191</v>
      </c>
      <c r="FE59" s="609" t="s">
        <v>1192</v>
      </c>
      <c r="FF59" s="609">
        <v>27589</v>
      </c>
      <c r="FG59" s="609">
        <v>1929</v>
      </c>
      <c r="FH59" s="609" t="s">
        <v>1191</v>
      </c>
      <c r="FI59" s="609" t="s">
        <v>1192</v>
      </c>
      <c r="FJ59" s="609">
        <v>27589</v>
      </c>
      <c r="FK59" s="609">
        <v>1929</v>
      </c>
      <c r="FL59" s="609" t="s">
        <v>1194</v>
      </c>
      <c r="FM59" s="609">
        <v>2522574990</v>
      </c>
      <c r="FN59" s="609">
        <v>2522574089</v>
      </c>
      <c r="FO59" s="609" t="s">
        <v>1195</v>
      </c>
      <c r="FP59" s="609" t="s">
        <v>1198</v>
      </c>
      <c r="FQ59" s="610">
        <v>13770</v>
      </c>
      <c r="FR59" s="609">
        <v>8</v>
      </c>
      <c r="FS59" s="609" t="s">
        <v>1202</v>
      </c>
      <c r="FT59" s="610">
        <v>2704</v>
      </c>
      <c r="FU59" s="609">
        <v>52</v>
      </c>
      <c r="FV59" s="609"/>
      <c r="FW59" s="609"/>
      <c r="FX59" s="609"/>
      <c r="FY59" s="609" t="s">
        <v>32</v>
      </c>
      <c r="FZ59" s="609"/>
      <c r="GA59" s="609" t="s">
        <v>12</v>
      </c>
      <c r="GB59" s="609"/>
      <c r="GC59" s="609"/>
      <c r="GD59" s="609"/>
      <c r="GE59" s="609"/>
      <c r="GF59" s="609"/>
      <c r="GG59" s="609"/>
      <c r="GH59" s="609"/>
      <c r="GI59" s="609"/>
      <c r="GJ59" s="609">
        <f>VLOOKUP($A59,'[1]AIR Export'!$A$3:$CB$82,25,FALSE)</f>
        <v>20514</v>
      </c>
      <c r="GK59" s="609">
        <v>1</v>
      </c>
      <c r="GL59" s="609" t="s">
        <v>16</v>
      </c>
      <c r="GM59" s="609"/>
      <c r="GN59" s="609"/>
      <c r="GO59" s="609"/>
      <c r="GP59" s="609"/>
      <c r="GQ59" s="609"/>
      <c r="GR59" s="609"/>
      <c r="GS59" s="609"/>
      <c r="GT59" s="609"/>
      <c r="GU59" s="609"/>
      <c r="GV59" s="609">
        <v>0.56000000000000005</v>
      </c>
      <c r="GW59" s="609">
        <v>0.34</v>
      </c>
      <c r="GX59" s="609">
        <v>18.649999999999999</v>
      </c>
      <c r="GY59" s="609">
        <v>24.27</v>
      </c>
      <c r="GZ59" s="609">
        <v>15.66</v>
      </c>
      <c r="HA59" s="509"/>
      <c r="HB59" s="509"/>
      <c r="HC59" s="509"/>
      <c r="HD59" s="509"/>
      <c r="HE59" s="509"/>
      <c r="HF59" s="5"/>
      <c r="HG59" s="5"/>
      <c r="HH59" s="5"/>
      <c r="HI59" s="5"/>
      <c r="HJ59" s="5"/>
      <c r="HK59" s="5"/>
      <c r="HL59" s="5"/>
      <c r="HM59" s="5"/>
      <c r="HN59" s="5"/>
      <c r="HO59" s="5"/>
      <c r="HP59" s="5"/>
      <c r="HQ59" s="5"/>
      <c r="HR59" s="5"/>
      <c r="IF59" s="1"/>
      <c r="IG59" s="1"/>
      <c r="IH59" s="1"/>
      <c r="II59" s="1"/>
      <c r="IJ59" s="1"/>
      <c r="IK59" s="1"/>
      <c r="IL59" s="1"/>
      <c r="IM59" s="1"/>
      <c r="IO59" s="1"/>
      <c r="IQ59" s="5"/>
      <c r="IR59" s="5"/>
      <c r="IS59" s="5"/>
      <c r="IT59" s="5"/>
      <c r="IU59" s="5"/>
      <c r="IV59" s="5"/>
      <c r="JG59" s="2"/>
      <c r="JI59" s="5"/>
      <c r="JL59" s="5"/>
      <c r="JM59" s="5"/>
      <c r="JN59" s="5"/>
      <c r="JW59" s="1"/>
      <c r="KC59" s="5"/>
      <c r="KG59" s="5"/>
      <c r="KI59" s="4"/>
      <c r="KJ59" s="4"/>
      <c r="KQ59" s="3"/>
      <c r="KR59" s="3"/>
      <c r="KS59" s="3"/>
      <c r="KT59" s="3"/>
      <c r="KU59" s="3"/>
      <c r="KV59" s="3"/>
      <c r="KW59" s="3"/>
      <c r="KX59" s="3"/>
      <c r="KY59" s="3"/>
      <c r="KZ59" s="3"/>
      <c r="LA59" s="3"/>
      <c r="LB59" s="3"/>
      <c r="LC59" s="3"/>
      <c r="LD59" s="3"/>
      <c r="LE59" s="3"/>
      <c r="LF59" s="3"/>
      <c r="LG59" s="3"/>
      <c r="LH59" s="4"/>
      <c r="LJ59" s="1"/>
      <c r="LK59" s="1"/>
      <c r="LL59" s="1"/>
      <c r="LM59" s="3"/>
      <c r="LN59" s="3"/>
      <c r="LO59" s="3"/>
      <c r="LY59" s="3"/>
      <c r="LZ59" s="3"/>
      <c r="MA59" s="3"/>
      <c r="MB59" s="3"/>
      <c r="MC59" s="3"/>
      <c r="MD59" s="3"/>
      <c r="ME59" s="3"/>
      <c r="MF59" s="3"/>
      <c r="MG59" s="3"/>
      <c r="MH59" s="3"/>
      <c r="MI59" s="3"/>
      <c r="MJ59" s="3"/>
      <c r="MR59" s="6"/>
      <c r="MS59" s="6"/>
      <c r="NB59" s="1"/>
      <c r="NC59" s="1"/>
      <c r="NE59" s="1"/>
      <c r="NI59" s="1"/>
      <c r="NR59" s="3"/>
    </row>
    <row r="60" spans="1:404" x14ac:dyDescent="0.25">
      <c r="A60" s="609" t="s">
        <v>1203</v>
      </c>
      <c r="B60" s="609" t="s">
        <v>1207</v>
      </c>
      <c r="C60" s="609" t="s">
        <v>1206</v>
      </c>
      <c r="D60" s="609">
        <v>2015</v>
      </c>
      <c r="E60" s="609" t="s">
        <v>1207</v>
      </c>
      <c r="F60" s="609" t="s">
        <v>1204</v>
      </c>
      <c r="G60" s="609" t="s">
        <v>1205</v>
      </c>
      <c r="H60" s="609">
        <v>27530</v>
      </c>
      <c r="I60" s="609">
        <v>3807</v>
      </c>
      <c r="J60" s="609" t="s">
        <v>1204</v>
      </c>
      <c r="K60" s="609" t="s">
        <v>1205</v>
      </c>
      <c r="L60" s="609">
        <v>27530</v>
      </c>
      <c r="M60" s="609">
        <v>3807</v>
      </c>
      <c r="N60" s="609" t="s">
        <v>1208</v>
      </c>
      <c r="O60" s="609" t="s">
        <v>1209</v>
      </c>
      <c r="P60" s="609" t="s">
        <v>1210</v>
      </c>
      <c r="Q60" s="609" t="s">
        <v>1211</v>
      </c>
      <c r="R60" s="609" t="s">
        <v>1212</v>
      </c>
      <c r="S60" s="609" t="s">
        <v>1213</v>
      </c>
      <c r="T60" s="609" t="s">
        <v>1214</v>
      </c>
      <c r="U60" s="609" t="s">
        <v>1210</v>
      </c>
      <c r="V60" s="609" t="s">
        <v>1215</v>
      </c>
      <c r="W60" s="609">
        <v>1</v>
      </c>
      <c r="X60" s="609">
        <v>3</v>
      </c>
      <c r="Y60" s="609">
        <v>0</v>
      </c>
      <c r="Z60" s="609">
        <v>1</v>
      </c>
      <c r="AA60" s="610">
        <v>8044</v>
      </c>
      <c r="AB60" s="609">
        <v>9</v>
      </c>
      <c r="AC60" s="609">
        <v>3.15</v>
      </c>
      <c r="AD60" s="609">
        <v>12.15</v>
      </c>
      <c r="AE60" s="609">
        <v>24.36</v>
      </c>
      <c r="AF60" s="609">
        <v>36.51</v>
      </c>
      <c r="AG60" s="611">
        <v>0.2465</v>
      </c>
      <c r="AH60" s="612">
        <v>80025</v>
      </c>
      <c r="AI60" s="609" t="s">
        <v>1217</v>
      </c>
      <c r="AJ60" s="609">
        <v>2011</v>
      </c>
      <c r="AK60" s="612">
        <v>37183</v>
      </c>
      <c r="AL60" s="613">
        <v>9.9499999999999993</v>
      </c>
      <c r="AM60" s="613">
        <v>10.97</v>
      </c>
      <c r="AN60" s="613">
        <v>12.1</v>
      </c>
      <c r="AO60" s="612">
        <v>0</v>
      </c>
      <c r="AP60" s="612">
        <v>1743044</v>
      </c>
      <c r="AQ60" s="612">
        <f>VLOOKUP($A60,'[1]AIR Export'!$A$2:$CB$82,33,FALSE)</f>
        <v>1743044</v>
      </c>
      <c r="AR60" s="612">
        <v>160490</v>
      </c>
      <c r="AS60" s="612">
        <v>0</v>
      </c>
      <c r="AT60" s="612">
        <v>160490</v>
      </c>
      <c r="AU60" s="612">
        <v>68545</v>
      </c>
      <c r="AV60" s="612">
        <v>0</v>
      </c>
      <c r="AW60" s="612">
        <f>VLOOKUP($A60,'[1]AIR Export'!$A$2:$CB$82,35,FALSE)</f>
        <v>68545</v>
      </c>
      <c r="AX60" s="612">
        <f>VLOOKUP($A60,'[1]AIR Export'!$A$2:$CB$82,36,FALSE)</f>
        <v>0</v>
      </c>
      <c r="AY60" s="612">
        <f>VLOOKUP($A60,'[1]AIR Export'!$A$2:$CB$82,37,FALSE)</f>
        <v>1972079</v>
      </c>
      <c r="AZ60" s="612">
        <v>1099850</v>
      </c>
      <c r="BA60" s="612">
        <v>347239</v>
      </c>
      <c r="BB60" s="612">
        <f>VLOOKUP($A60,'[1]AIR Export'!$A$2:$CB$82,40,FALSE)</f>
        <v>1447089</v>
      </c>
      <c r="BC60" s="612">
        <v>178505</v>
      </c>
      <c r="BD60" s="612">
        <v>53631</v>
      </c>
      <c r="BE60" s="612">
        <v>25255</v>
      </c>
      <c r="BF60" s="612">
        <v>257391</v>
      </c>
      <c r="BG60" s="612">
        <v>267599</v>
      </c>
      <c r="BH60" s="612">
        <f>VLOOKUP($A60,'[1]AIR Export'!$A$2:$CB$82,46,FALSE)</f>
        <v>1972079</v>
      </c>
      <c r="BI60" s="612"/>
      <c r="BJ60" s="612"/>
      <c r="BK60" s="612">
        <v>318432</v>
      </c>
      <c r="BL60" s="612">
        <v>0</v>
      </c>
      <c r="BM60" s="612">
        <v>0</v>
      </c>
      <c r="BN60" s="612">
        <v>2176</v>
      </c>
      <c r="BO60" s="612">
        <v>320608</v>
      </c>
      <c r="BP60" s="612">
        <v>388294</v>
      </c>
      <c r="BQ60" s="610">
        <v>50295</v>
      </c>
      <c r="BR60" s="610">
        <v>36692</v>
      </c>
      <c r="BS60" s="610">
        <v>86987</v>
      </c>
      <c r="BT60" s="610">
        <v>36601</v>
      </c>
      <c r="BU60" s="610">
        <v>19630</v>
      </c>
      <c r="BV60" s="610">
        <v>56231</v>
      </c>
      <c r="BW60" s="610">
        <v>5752</v>
      </c>
      <c r="BX60" s="610">
        <v>1853</v>
      </c>
      <c r="BY60" s="610">
        <v>7605</v>
      </c>
      <c r="BZ60" s="610">
        <v>150823</v>
      </c>
      <c r="CA60" s="610"/>
      <c r="CB60" s="610">
        <v>150823</v>
      </c>
      <c r="CC60" s="609">
        <v>182</v>
      </c>
      <c r="CD60" s="610">
        <v>210347</v>
      </c>
      <c r="CE60" s="609">
        <v>12</v>
      </c>
      <c r="CF60" s="609">
        <v>63</v>
      </c>
      <c r="CG60" s="609">
        <v>75</v>
      </c>
      <c r="CH60" s="610">
        <v>4737</v>
      </c>
      <c r="CI60" s="610">
        <v>3674</v>
      </c>
      <c r="CJ60" s="610">
        <v>6085</v>
      </c>
      <c r="CK60" s="609">
        <v>743</v>
      </c>
      <c r="CL60" s="609">
        <v>50</v>
      </c>
      <c r="CM60" s="609">
        <v>66</v>
      </c>
      <c r="CN60" s="609">
        <v>316</v>
      </c>
      <c r="CO60" s="610">
        <v>84223</v>
      </c>
      <c r="CP60" s="610">
        <v>24830</v>
      </c>
      <c r="CQ60" s="610">
        <v>109053</v>
      </c>
      <c r="CR60" s="610">
        <v>10325</v>
      </c>
      <c r="CS60" s="610">
        <v>3698</v>
      </c>
      <c r="CT60" s="610">
        <v>14023</v>
      </c>
      <c r="CU60" s="610">
        <v>85058</v>
      </c>
      <c r="CV60" s="610">
        <v>20842</v>
      </c>
      <c r="CW60" s="610">
        <v>105900</v>
      </c>
      <c r="CX60" s="610">
        <v>228976</v>
      </c>
      <c r="CY60" s="610">
        <v>2823</v>
      </c>
      <c r="CZ60" s="609"/>
      <c r="DA60" s="610">
        <v>231799</v>
      </c>
      <c r="DB60" s="610">
        <v>11246</v>
      </c>
      <c r="DC60" s="610">
        <v>1635</v>
      </c>
      <c r="DD60" s="610">
        <v>12881</v>
      </c>
      <c r="DE60" s="610">
        <v>36913</v>
      </c>
      <c r="DF60" s="610">
        <v>17574</v>
      </c>
      <c r="DG60" s="609">
        <v>718</v>
      </c>
      <c r="DH60" s="610">
        <v>20060</v>
      </c>
      <c r="DI60" s="609"/>
      <c r="DJ60" s="609"/>
      <c r="DK60" s="610">
        <v>195587</v>
      </c>
      <c r="DL60" s="610">
        <v>104488</v>
      </c>
      <c r="DM60" s="609"/>
      <c r="DN60" s="609"/>
      <c r="DO60" s="610">
        <v>300075</v>
      </c>
      <c r="DP60" s="609">
        <v>672</v>
      </c>
      <c r="DQ60" s="610">
        <v>34419</v>
      </c>
      <c r="DR60" s="610">
        <v>10633</v>
      </c>
      <c r="DS60" s="610">
        <v>45052</v>
      </c>
      <c r="DT60" s="610">
        <v>295405</v>
      </c>
      <c r="DU60" s="609">
        <v>207</v>
      </c>
      <c r="DV60" s="609">
        <v>56</v>
      </c>
      <c r="DW60" s="609">
        <v>418</v>
      </c>
      <c r="DX60" s="609">
        <v>148</v>
      </c>
      <c r="DY60" s="609">
        <v>62</v>
      </c>
      <c r="DZ60" s="609">
        <v>10</v>
      </c>
      <c r="EA60" s="609">
        <v>901</v>
      </c>
      <c r="EB60" s="610">
        <v>2577</v>
      </c>
      <c r="EC60" s="610">
        <v>1837</v>
      </c>
      <c r="ED60" s="610">
        <v>4414</v>
      </c>
      <c r="EE60" s="610">
        <v>8593</v>
      </c>
      <c r="EF60" s="610">
        <v>4106</v>
      </c>
      <c r="EG60" s="610">
        <v>12699</v>
      </c>
      <c r="EH60" s="609">
        <v>672</v>
      </c>
      <c r="EI60" s="610">
        <v>2166</v>
      </c>
      <c r="EJ60" s="610">
        <v>2838</v>
      </c>
      <c r="EK60" s="610">
        <v>19951</v>
      </c>
      <c r="EL60" s="609">
        <v>21</v>
      </c>
      <c r="EM60" s="610">
        <v>2769</v>
      </c>
      <c r="EN60" s="609">
        <v>83</v>
      </c>
      <c r="EO60" s="609">
        <v>518</v>
      </c>
      <c r="EP60" s="609">
        <v>522</v>
      </c>
      <c r="EQ60" s="610">
        <v>3942</v>
      </c>
      <c r="ER60" s="610">
        <v>90865</v>
      </c>
      <c r="ES60" s="610">
        <v>32674</v>
      </c>
      <c r="ET60" s="610">
        <v>5277</v>
      </c>
      <c r="EU60" s="610">
        <v>15032</v>
      </c>
      <c r="EV60" s="610">
        <v>14512</v>
      </c>
      <c r="EW60" s="609" t="s">
        <v>1216</v>
      </c>
      <c r="EX60" s="609">
        <v>54</v>
      </c>
      <c r="EY60" s="609">
        <v>132</v>
      </c>
      <c r="EZ60" s="610">
        <v>90287</v>
      </c>
      <c r="FA60" s="610">
        <v>219437</v>
      </c>
      <c r="FB60" s="610">
        <v>87086</v>
      </c>
      <c r="FC60" s="609" t="s">
        <v>1218</v>
      </c>
      <c r="FD60" s="609" t="s">
        <v>1204</v>
      </c>
      <c r="FE60" s="609" t="s">
        <v>1205</v>
      </c>
      <c r="FF60" s="609">
        <v>27530</v>
      </c>
      <c r="FG60" s="609">
        <v>3850</v>
      </c>
      <c r="FH60" s="609" t="s">
        <v>1204</v>
      </c>
      <c r="FI60" s="609" t="s">
        <v>1205</v>
      </c>
      <c r="FJ60" s="609">
        <v>27530</v>
      </c>
      <c r="FK60" s="609">
        <v>3850</v>
      </c>
      <c r="FL60" s="609" t="s">
        <v>1207</v>
      </c>
      <c r="FM60" s="609">
        <v>9197351824</v>
      </c>
      <c r="FN60" s="609">
        <v>9197312889</v>
      </c>
      <c r="FO60" s="609" t="s">
        <v>1219</v>
      </c>
      <c r="FP60" s="609" t="s">
        <v>1211</v>
      </c>
      <c r="FQ60" s="610">
        <v>46670</v>
      </c>
      <c r="FR60" s="609">
        <v>36.51</v>
      </c>
      <c r="FS60" s="609" t="s">
        <v>1220</v>
      </c>
      <c r="FT60" s="610">
        <v>8044</v>
      </c>
      <c r="FU60" s="609">
        <v>208</v>
      </c>
      <c r="FV60" s="609"/>
      <c r="FW60" s="609"/>
      <c r="FX60" s="609"/>
      <c r="FY60" s="609" t="s">
        <v>32</v>
      </c>
      <c r="FZ60" s="609"/>
      <c r="GA60" s="609" t="s">
        <v>33</v>
      </c>
      <c r="GB60" s="609"/>
      <c r="GC60" s="609"/>
      <c r="GD60" s="609"/>
      <c r="GE60" s="609"/>
      <c r="GF60" s="609"/>
      <c r="GG60" s="609"/>
      <c r="GH60" s="609"/>
      <c r="GI60" s="609"/>
      <c r="GJ60" s="609">
        <f>VLOOKUP($A60,'[1]AIR Export'!$A$3:$CB$82,25,FALSE)</f>
        <v>125681</v>
      </c>
      <c r="GK60" s="609">
        <v>2</v>
      </c>
      <c r="GL60" s="609" t="s">
        <v>16</v>
      </c>
      <c r="GM60" s="609"/>
      <c r="GN60" s="609"/>
      <c r="GO60" s="609"/>
      <c r="GP60" s="609"/>
      <c r="GQ60" s="609"/>
      <c r="GR60" s="609"/>
      <c r="GS60" s="609"/>
      <c r="GT60" s="609"/>
      <c r="GU60" s="609"/>
      <c r="GV60" s="609">
        <v>0.64</v>
      </c>
      <c r="GW60" s="609">
        <v>0.22</v>
      </c>
      <c r="GX60" s="609">
        <v>22.14</v>
      </c>
      <c r="GY60" s="609">
        <v>22.44</v>
      </c>
      <c r="GZ60" s="609">
        <v>16.78</v>
      </c>
      <c r="HA60" s="509"/>
      <c r="HB60" s="509"/>
      <c r="HC60" s="509"/>
      <c r="HD60" s="509"/>
      <c r="HE60" s="509"/>
      <c r="HF60" s="5"/>
      <c r="HG60" s="5"/>
      <c r="HH60" s="5"/>
      <c r="HI60" s="5"/>
      <c r="HJ60" s="5"/>
      <c r="HK60" s="5"/>
      <c r="HL60" s="5"/>
      <c r="HM60" s="5"/>
      <c r="HN60" s="5"/>
      <c r="HO60" s="5"/>
      <c r="HP60" s="5"/>
      <c r="HQ60" s="5"/>
      <c r="HR60" s="5"/>
      <c r="IF60" s="1"/>
      <c r="IG60" s="1"/>
      <c r="IH60" s="1"/>
      <c r="II60" s="1"/>
      <c r="IJ60" s="1"/>
      <c r="IK60" s="1"/>
      <c r="IL60" s="1"/>
      <c r="IM60" s="1"/>
      <c r="IO60" s="1"/>
      <c r="IQ60" s="5"/>
      <c r="IR60" s="5"/>
      <c r="IS60" s="5"/>
      <c r="IT60" s="5"/>
      <c r="IU60" s="5"/>
      <c r="IV60" s="5"/>
      <c r="JG60" s="2"/>
      <c r="JI60" s="5"/>
      <c r="JL60" s="5"/>
      <c r="JM60" s="5"/>
      <c r="JN60" s="5"/>
      <c r="JU60" s="1"/>
      <c r="JW60" s="1"/>
      <c r="KA60" s="1"/>
      <c r="KC60" s="5"/>
      <c r="KG60" s="5"/>
      <c r="KI60" s="4"/>
      <c r="KJ60" s="4"/>
      <c r="KQ60" s="3"/>
      <c r="KR60" s="3"/>
      <c r="KS60" s="3"/>
      <c r="KT60" s="3"/>
      <c r="KU60" s="3"/>
      <c r="KV60" s="3"/>
      <c r="KW60" s="3"/>
      <c r="KX60" s="3"/>
      <c r="KY60" s="3"/>
      <c r="KZ60" s="3"/>
      <c r="LA60" s="3"/>
      <c r="LB60" s="3"/>
      <c r="LC60" s="3"/>
      <c r="LD60" s="3"/>
      <c r="LE60" s="3"/>
      <c r="LF60" s="3"/>
      <c r="LG60" s="3"/>
      <c r="LH60" s="4"/>
      <c r="LJ60" s="1"/>
      <c r="LK60" s="1"/>
      <c r="LL60" s="1"/>
      <c r="LM60" s="3"/>
      <c r="LN60" s="3"/>
      <c r="LO60" s="3"/>
      <c r="LY60" s="3"/>
      <c r="LZ60" s="3"/>
      <c r="MA60" s="3"/>
      <c r="MB60" s="3"/>
      <c r="MC60" s="3"/>
      <c r="MD60" s="3"/>
      <c r="ME60" s="3"/>
      <c r="MF60" s="3"/>
      <c r="MG60" s="3"/>
      <c r="MH60" s="3"/>
      <c r="MI60" s="3"/>
      <c r="MJ60" s="3"/>
      <c r="MR60" s="6"/>
      <c r="MS60" s="6"/>
      <c r="MX60" s="1"/>
      <c r="NB60" s="1"/>
      <c r="NC60" s="1"/>
      <c r="ND60" s="1"/>
      <c r="NE60" s="1"/>
      <c r="NF60" s="1"/>
      <c r="NI60" s="1"/>
      <c r="NR60" s="3"/>
    </row>
    <row r="61" spans="1:404" x14ac:dyDescent="0.25">
      <c r="A61" s="609" t="s">
        <v>1221</v>
      </c>
      <c r="B61" s="609" t="s">
        <v>1223</v>
      </c>
      <c r="C61" s="609" t="s">
        <v>1224</v>
      </c>
      <c r="D61" s="609">
        <v>2015</v>
      </c>
      <c r="E61" s="609" t="s">
        <v>1223</v>
      </c>
      <c r="F61" s="609" t="s">
        <v>1222</v>
      </c>
      <c r="G61" s="609" t="s">
        <v>1223</v>
      </c>
      <c r="H61" s="609">
        <v>27893</v>
      </c>
      <c r="I61" s="609">
        <v>3801</v>
      </c>
      <c r="J61" s="609" t="s">
        <v>1222</v>
      </c>
      <c r="K61" s="609" t="s">
        <v>1223</v>
      </c>
      <c r="L61" s="609">
        <v>27893</v>
      </c>
      <c r="M61" s="609">
        <v>3801</v>
      </c>
      <c r="N61" s="609" t="s">
        <v>1225</v>
      </c>
      <c r="O61" s="609" t="s">
        <v>1226</v>
      </c>
      <c r="P61" s="609" t="s">
        <v>1227</v>
      </c>
      <c r="Q61" s="609" t="s">
        <v>1228</v>
      </c>
      <c r="R61" s="609" t="s">
        <v>1225</v>
      </c>
      <c r="S61" s="609" t="s">
        <v>45</v>
      </c>
      <c r="T61" s="609" t="s">
        <v>1226</v>
      </c>
      <c r="U61" s="609" t="s">
        <v>1227</v>
      </c>
      <c r="V61" s="609" t="s">
        <v>1228</v>
      </c>
      <c r="W61" s="609">
        <v>1</v>
      </c>
      <c r="X61" s="609">
        <v>5</v>
      </c>
      <c r="Y61" s="609">
        <v>1</v>
      </c>
      <c r="Z61" s="609">
        <v>0</v>
      </c>
      <c r="AA61" s="610">
        <v>9044</v>
      </c>
      <c r="AB61" s="609">
        <v>6</v>
      </c>
      <c r="AC61" s="609">
        <v>3</v>
      </c>
      <c r="AD61" s="609">
        <v>9</v>
      </c>
      <c r="AE61" s="609">
        <v>17.55</v>
      </c>
      <c r="AF61" s="609">
        <v>26.55</v>
      </c>
      <c r="AG61" s="611">
        <v>0.22600000000000001</v>
      </c>
      <c r="AH61" s="612">
        <v>78396</v>
      </c>
      <c r="AI61" s="609" t="s">
        <v>1230</v>
      </c>
      <c r="AJ61" s="609">
        <v>2010</v>
      </c>
      <c r="AK61" s="612">
        <v>34956</v>
      </c>
      <c r="AL61" s="613">
        <v>9</v>
      </c>
      <c r="AM61" s="613">
        <v>10</v>
      </c>
      <c r="AN61" s="613">
        <v>10</v>
      </c>
      <c r="AO61" s="612">
        <v>0</v>
      </c>
      <c r="AP61" s="612">
        <v>1512680</v>
      </c>
      <c r="AQ61" s="612">
        <f>VLOOKUP($A61,'[1]AIR Export'!$A$2:$CB$82,33,FALSE)</f>
        <v>1512680</v>
      </c>
      <c r="AR61" s="612">
        <v>127135</v>
      </c>
      <c r="AS61" s="612">
        <v>0</v>
      </c>
      <c r="AT61" s="612">
        <v>127135</v>
      </c>
      <c r="AU61" s="612">
        <v>0</v>
      </c>
      <c r="AV61" s="612">
        <v>0</v>
      </c>
      <c r="AW61" s="612">
        <f>VLOOKUP($A61,'[1]AIR Export'!$A$2:$CB$82,35,FALSE)</f>
        <v>0</v>
      </c>
      <c r="AX61" s="612">
        <f>VLOOKUP($A61,'[1]AIR Export'!$A$2:$CB$82,36,FALSE)</f>
        <v>59373</v>
      </c>
      <c r="AY61" s="612">
        <f>VLOOKUP($A61,'[1]AIR Export'!$A$2:$CB$82,37,FALSE)</f>
        <v>1699188</v>
      </c>
      <c r="AZ61" s="612">
        <v>903401</v>
      </c>
      <c r="BA61" s="612">
        <v>313340</v>
      </c>
      <c r="BB61" s="612">
        <f>VLOOKUP($A61,'[1]AIR Export'!$A$2:$CB$82,40,FALSE)</f>
        <v>1216741</v>
      </c>
      <c r="BC61" s="612">
        <v>79520</v>
      </c>
      <c r="BD61" s="612">
        <v>18377</v>
      </c>
      <c r="BE61" s="612">
        <v>9186</v>
      </c>
      <c r="BF61" s="612">
        <v>107083</v>
      </c>
      <c r="BG61" s="612">
        <v>327986</v>
      </c>
      <c r="BH61" s="612">
        <f>VLOOKUP($A61,'[1]AIR Export'!$A$2:$CB$82,46,FALSE)</f>
        <v>1651810</v>
      </c>
      <c r="BI61" s="612"/>
      <c r="BJ61" s="612"/>
      <c r="BK61" s="612">
        <v>0</v>
      </c>
      <c r="BL61" s="612">
        <v>0</v>
      </c>
      <c r="BM61" s="612">
        <v>0</v>
      </c>
      <c r="BN61" s="612">
        <v>0</v>
      </c>
      <c r="BO61" s="612">
        <v>0</v>
      </c>
      <c r="BP61" s="612">
        <v>0</v>
      </c>
      <c r="BQ61" s="610">
        <v>60584</v>
      </c>
      <c r="BR61" s="610">
        <v>56005</v>
      </c>
      <c r="BS61" s="610">
        <v>116589</v>
      </c>
      <c r="BT61" s="610">
        <v>47819</v>
      </c>
      <c r="BU61" s="610">
        <v>21934</v>
      </c>
      <c r="BV61" s="610">
        <v>69753</v>
      </c>
      <c r="BW61" s="610">
        <v>9878</v>
      </c>
      <c r="BX61" s="609">
        <v>266</v>
      </c>
      <c r="BY61" s="610">
        <v>10144</v>
      </c>
      <c r="BZ61" s="610">
        <v>196486</v>
      </c>
      <c r="CA61" s="610"/>
      <c r="CB61" s="610">
        <v>196486</v>
      </c>
      <c r="CC61" s="609">
        <v>0</v>
      </c>
      <c r="CD61" s="610">
        <v>196532</v>
      </c>
      <c r="CE61" s="609">
        <v>2</v>
      </c>
      <c r="CF61" s="609">
        <v>63</v>
      </c>
      <c r="CG61" s="609">
        <v>65</v>
      </c>
      <c r="CH61" s="610">
        <v>2385</v>
      </c>
      <c r="CI61" s="610">
        <v>2915</v>
      </c>
      <c r="CJ61" s="610">
        <v>4812</v>
      </c>
      <c r="CK61" s="609">
        <v>564</v>
      </c>
      <c r="CL61" s="609">
        <v>0</v>
      </c>
      <c r="CM61" s="609">
        <v>45</v>
      </c>
      <c r="CN61" s="609">
        <v>174</v>
      </c>
      <c r="CO61" s="610">
        <v>76110</v>
      </c>
      <c r="CP61" s="610">
        <v>26871</v>
      </c>
      <c r="CQ61" s="610">
        <v>102981</v>
      </c>
      <c r="CR61" s="610">
        <v>12956</v>
      </c>
      <c r="CS61" s="609">
        <v>296</v>
      </c>
      <c r="CT61" s="610">
        <v>13252</v>
      </c>
      <c r="CU61" s="610">
        <v>92903</v>
      </c>
      <c r="CV61" s="610">
        <v>21744</v>
      </c>
      <c r="CW61" s="610">
        <v>114647</v>
      </c>
      <c r="CX61" s="610">
        <v>230880</v>
      </c>
      <c r="CY61" s="610">
        <v>6920</v>
      </c>
      <c r="CZ61" s="609"/>
      <c r="DA61" s="610">
        <v>237800</v>
      </c>
      <c r="DB61" s="610">
        <v>9343</v>
      </c>
      <c r="DC61" s="610">
        <v>1083</v>
      </c>
      <c r="DD61" s="610">
        <v>10426</v>
      </c>
      <c r="DE61" s="610">
        <v>34001</v>
      </c>
      <c r="DF61" s="610">
        <v>5953</v>
      </c>
      <c r="DG61" s="609"/>
      <c r="DH61" s="610">
        <v>7108</v>
      </c>
      <c r="DI61" s="609"/>
      <c r="DJ61" s="609"/>
      <c r="DK61" s="610">
        <v>250352</v>
      </c>
      <c r="DL61" s="610">
        <v>49389</v>
      </c>
      <c r="DM61" s="610">
        <v>4859</v>
      </c>
      <c r="DN61" s="609"/>
      <c r="DO61" s="610">
        <v>304600</v>
      </c>
      <c r="DP61" s="609">
        <v>22</v>
      </c>
      <c r="DQ61" s="610">
        <v>43174</v>
      </c>
      <c r="DR61" s="610">
        <v>14069</v>
      </c>
      <c r="DS61" s="610">
        <v>57243</v>
      </c>
      <c r="DT61" s="610">
        <v>221477</v>
      </c>
      <c r="DU61" s="609">
        <v>151</v>
      </c>
      <c r="DV61" s="609"/>
      <c r="DW61" s="609">
        <v>368</v>
      </c>
      <c r="DX61" s="609"/>
      <c r="DY61" s="609">
        <v>75</v>
      </c>
      <c r="DZ61" s="609"/>
      <c r="EA61" s="609">
        <v>594</v>
      </c>
      <c r="EB61" s="609">
        <v>654</v>
      </c>
      <c r="EC61" s="609"/>
      <c r="ED61" s="609">
        <v>654</v>
      </c>
      <c r="EE61" s="610">
        <v>8240</v>
      </c>
      <c r="EF61" s="609"/>
      <c r="EG61" s="610">
        <v>8240</v>
      </c>
      <c r="EH61" s="609">
        <v>672</v>
      </c>
      <c r="EI61" s="609"/>
      <c r="EJ61" s="609">
        <v>672</v>
      </c>
      <c r="EK61" s="610">
        <v>9566</v>
      </c>
      <c r="EL61" s="609">
        <v>1</v>
      </c>
      <c r="EM61" s="609">
        <v>1</v>
      </c>
      <c r="EN61" s="609">
        <v>138</v>
      </c>
      <c r="EO61" s="609">
        <v>390</v>
      </c>
      <c r="EP61" s="609">
        <v>556</v>
      </c>
      <c r="EQ61" s="610">
        <v>6435</v>
      </c>
      <c r="ER61" s="610">
        <v>37310</v>
      </c>
      <c r="ES61" s="610">
        <v>9165</v>
      </c>
      <c r="ET61" s="610">
        <v>1740</v>
      </c>
      <c r="EU61" s="609">
        <v>252</v>
      </c>
      <c r="EV61" s="609">
        <v>270</v>
      </c>
      <c r="EW61" s="609" t="s">
        <v>1229</v>
      </c>
      <c r="EX61" s="609">
        <v>33</v>
      </c>
      <c r="EY61" s="609">
        <v>55</v>
      </c>
      <c r="EZ61" s="610">
        <v>50445</v>
      </c>
      <c r="FA61" s="610">
        <v>95979</v>
      </c>
      <c r="FB61" s="610">
        <v>24150</v>
      </c>
      <c r="FC61" s="609" t="s">
        <v>1224</v>
      </c>
      <c r="FD61" s="609" t="s">
        <v>1222</v>
      </c>
      <c r="FE61" s="609" t="s">
        <v>1223</v>
      </c>
      <c r="FF61" s="609">
        <v>27893</v>
      </c>
      <c r="FG61" s="609">
        <v>3801</v>
      </c>
      <c r="FH61" s="609" t="s">
        <v>1222</v>
      </c>
      <c r="FI61" s="609" t="s">
        <v>1223</v>
      </c>
      <c r="FJ61" s="609">
        <v>27893</v>
      </c>
      <c r="FK61" s="609">
        <v>3801</v>
      </c>
      <c r="FL61" s="609" t="s">
        <v>1223</v>
      </c>
      <c r="FM61" s="609">
        <v>2522375355</v>
      </c>
      <c r="FN61" s="609">
        <v>2522655569</v>
      </c>
      <c r="FO61" s="609" t="s">
        <v>1225</v>
      </c>
      <c r="FP61" s="609" t="s">
        <v>1228</v>
      </c>
      <c r="FQ61" s="610">
        <v>53723</v>
      </c>
      <c r="FR61" s="609">
        <v>26.64</v>
      </c>
      <c r="FS61" s="609" t="s">
        <v>1231</v>
      </c>
      <c r="FT61" s="610">
        <v>9044</v>
      </c>
      <c r="FU61" s="609">
        <v>338</v>
      </c>
      <c r="FV61" s="609"/>
      <c r="FW61" s="609"/>
      <c r="FX61" s="609"/>
      <c r="FY61" s="609" t="s">
        <v>32</v>
      </c>
      <c r="FZ61" s="609"/>
      <c r="GA61" s="609" t="s">
        <v>12</v>
      </c>
      <c r="GB61" s="609"/>
      <c r="GC61" s="609"/>
      <c r="GD61" s="609"/>
      <c r="GE61" s="609"/>
      <c r="GF61" s="609"/>
      <c r="GG61" s="609"/>
      <c r="GH61" s="609"/>
      <c r="GI61" s="609"/>
      <c r="GJ61" s="609">
        <f>VLOOKUP($A61,'[1]AIR Export'!$A$3:$CB$82,25,FALSE)</f>
        <v>81410</v>
      </c>
      <c r="GK61" s="609">
        <v>1</v>
      </c>
      <c r="GL61" s="609" t="s">
        <v>16</v>
      </c>
      <c r="GM61" s="609"/>
      <c r="GN61" s="609"/>
      <c r="GO61" s="609"/>
      <c r="GP61" s="609"/>
      <c r="GQ61" s="609"/>
      <c r="GR61" s="609"/>
      <c r="GS61" s="609"/>
      <c r="GT61" s="609"/>
      <c r="GU61" s="609"/>
      <c r="GV61" s="609">
        <v>0.86</v>
      </c>
      <c r="GW61" s="609">
        <v>7.0000000000000007E-2</v>
      </c>
      <c r="GX61" s="609">
        <v>16.100000000000001</v>
      </c>
      <c r="GY61" s="609">
        <v>22.39</v>
      </c>
      <c r="GZ61" s="609">
        <v>4.33</v>
      </c>
      <c r="HA61" s="509"/>
      <c r="HB61" s="509"/>
      <c r="HC61" s="509"/>
      <c r="HD61" s="509"/>
      <c r="HE61" s="509"/>
      <c r="HF61" s="5"/>
      <c r="HG61" s="5"/>
      <c r="HH61" s="5"/>
      <c r="HI61" s="5"/>
      <c r="HJ61" s="5"/>
      <c r="HK61" s="5"/>
      <c r="HL61" s="5"/>
      <c r="HM61" s="5"/>
      <c r="HN61" s="5"/>
      <c r="HO61" s="5"/>
      <c r="HP61" s="5"/>
      <c r="HQ61" s="5"/>
      <c r="HR61" s="5"/>
      <c r="IF61" s="1"/>
      <c r="IG61" s="1"/>
      <c r="IH61" s="1"/>
      <c r="II61" s="1"/>
      <c r="IJ61" s="1"/>
      <c r="IK61" s="1"/>
      <c r="IL61" s="1"/>
      <c r="IM61" s="1"/>
      <c r="IO61" s="1"/>
      <c r="IQ61" s="5"/>
      <c r="IR61" s="5"/>
      <c r="IS61" s="5"/>
      <c r="IT61" s="5"/>
      <c r="IU61" s="5"/>
      <c r="IV61" s="5"/>
      <c r="JG61" s="2"/>
      <c r="JI61" s="5"/>
      <c r="JL61" s="5"/>
      <c r="JM61" s="5"/>
      <c r="JN61" s="5"/>
      <c r="JU61" s="1"/>
      <c r="JW61" s="1"/>
      <c r="KC61" s="5"/>
      <c r="KG61" s="5"/>
      <c r="KI61" s="4"/>
      <c r="KJ61" s="4"/>
      <c r="KQ61" s="3"/>
      <c r="KR61" s="3"/>
      <c r="KS61" s="3"/>
      <c r="KT61" s="3"/>
      <c r="KU61" s="3"/>
      <c r="KV61" s="3"/>
      <c r="KW61" s="3"/>
      <c r="KX61" s="3"/>
      <c r="KY61" s="3"/>
      <c r="KZ61" s="3"/>
      <c r="LA61" s="3"/>
      <c r="LB61" s="3"/>
      <c r="LC61" s="3"/>
      <c r="LD61" s="3"/>
      <c r="LE61" s="3"/>
      <c r="LF61" s="3"/>
      <c r="LG61" s="3"/>
      <c r="LH61" s="4"/>
      <c r="LJ61" s="1"/>
      <c r="LK61" s="1"/>
      <c r="LL61" s="1"/>
      <c r="LM61" s="3"/>
      <c r="LN61" s="3"/>
      <c r="LO61" s="3"/>
      <c r="LY61" s="3"/>
      <c r="LZ61" s="3"/>
      <c r="MA61" s="3"/>
      <c r="MB61" s="3"/>
      <c r="MC61" s="3"/>
      <c r="MD61" s="3"/>
      <c r="ME61" s="3"/>
      <c r="MF61" s="3"/>
      <c r="MG61" s="3"/>
      <c r="MH61" s="3"/>
      <c r="MI61" s="3"/>
      <c r="MJ61" s="3"/>
      <c r="MR61" s="6"/>
      <c r="MS61" s="6"/>
      <c r="NB61" s="1"/>
      <c r="NC61" s="1"/>
      <c r="ND61" s="1"/>
      <c r="NE61" s="1"/>
      <c r="NI61" s="1"/>
      <c r="NR61" s="3"/>
    </row>
    <row r="62" spans="1:404" x14ac:dyDescent="0.25">
      <c r="N62" s="1"/>
      <c r="AN62" s="6"/>
      <c r="AO62" s="6"/>
      <c r="AX62" s="1"/>
      <c r="BD62" s="3"/>
      <c r="BE62" s="1"/>
      <c r="BF62" s="4"/>
      <c r="BI62" s="4"/>
      <c r="BK62" s="5"/>
      <c r="BL62" s="5"/>
      <c r="BM62" s="4"/>
      <c r="BN62" s="4"/>
      <c r="BO62" s="4"/>
      <c r="BP62" s="4"/>
      <c r="BQ62" s="4"/>
      <c r="BR62" s="4"/>
      <c r="BS62" s="4"/>
      <c r="BT62" s="4"/>
      <c r="BU62" s="4"/>
      <c r="BV62" s="4"/>
      <c r="BW62" s="4"/>
      <c r="BX62" s="3"/>
      <c r="BY62" s="4"/>
      <c r="BZ62" s="4"/>
      <c r="CA62" s="4"/>
      <c r="CB62" s="4"/>
      <c r="CC62" s="4"/>
      <c r="CD62" s="4"/>
      <c r="CE62" s="4"/>
      <c r="CF62" s="4"/>
      <c r="CG62" s="4"/>
      <c r="CH62" s="4"/>
      <c r="CI62" s="4"/>
      <c r="CJ62" s="4"/>
      <c r="CK62" s="4"/>
      <c r="CL62" s="4"/>
      <c r="CM62" s="4"/>
      <c r="CN62" s="4"/>
      <c r="CO62" s="1"/>
      <c r="CP62" s="1"/>
      <c r="CQ62" s="1"/>
      <c r="CR62" s="1"/>
      <c r="CS62" s="1"/>
      <c r="CT62" s="1"/>
      <c r="CU62" s="1"/>
      <c r="CV62" s="1"/>
      <c r="CW62" s="1"/>
      <c r="CX62" s="1"/>
      <c r="CY62" s="1"/>
      <c r="CZ62" s="1"/>
      <c r="DB62" s="1"/>
      <c r="DD62" s="1"/>
      <c r="DE62" s="1"/>
      <c r="DG62" s="1"/>
      <c r="DL62" s="1"/>
      <c r="DO62" s="1"/>
      <c r="DP62" s="1"/>
      <c r="DQ62" s="1"/>
      <c r="DT62" s="1"/>
      <c r="DU62" s="1"/>
      <c r="EA62" s="3"/>
      <c r="EB62" s="3"/>
      <c r="EC62" s="3"/>
      <c r="ED62" s="3"/>
      <c r="EE62" s="3"/>
      <c r="EF62" s="3"/>
      <c r="EG62" s="3"/>
      <c r="EH62" s="3"/>
      <c r="EI62" s="3"/>
      <c r="EK62" s="1"/>
      <c r="EL62" s="1"/>
      <c r="EM62" s="1"/>
      <c r="EN62" s="1"/>
      <c r="EO62" s="1"/>
      <c r="EP62" s="1"/>
      <c r="EQ62" s="1"/>
      <c r="ER62" s="1"/>
      <c r="ES62" s="1"/>
      <c r="ET62" s="1"/>
      <c r="EU62" s="1"/>
      <c r="EV62" s="1"/>
      <c r="EW62" s="1"/>
      <c r="EX62" s="1"/>
      <c r="EY62" s="1"/>
      <c r="FA62" s="1"/>
      <c r="FB62" s="1"/>
      <c r="FE62" s="1"/>
      <c r="FF62" s="1"/>
      <c r="FG62" s="1"/>
      <c r="FH62" s="1"/>
      <c r="FJ62" s="1"/>
      <c r="FK62" s="1"/>
      <c r="FP62" s="1"/>
      <c r="FQ62" s="1"/>
      <c r="FS62" s="1"/>
      <c r="FU62" s="1"/>
      <c r="FX62" s="1"/>
      <c r="FY62" s="1"/>
      <c r="FZ62" s="1"/>
      <c r="GA62" s="3"/>
      <c r="GB62" s="1"/>
      <c r="GI62" s="1"/>
      <c r="GJ62" s="1"/>
      <c r="GL62" s="1"/>
      <c r="GM62" s="1"/>
      <c r="GO62" s="1"/>
      <c r="GS62" s="1"/>
      <c r="GT62" s="1"/>
      <c r="GV62" s="1"/>
      <c r="GW62" s="1"/>
      <c r="GY62" s="1"/>
      <c r="GZ62" s="1"/>
      <c r="HA62" s="1"/>
      <c r="HB62" s="1"/>
      <c r="HC62" s="1"/>
      <c r="HE62" s="1"/>
      <c r="HH62" s="1"/>
      <c r="HI62" s="1"/>
      <c r="HJ62" s="1"/>
      <c r="HL62" s="1"/>
      <c r="HN62" s="1"/>
      <c r="HO62" s="1"/>
      <c r="HP62" s="1"/>
      <c r="HQ62" s="1"/>
      <c r="HR62" s="1"/>
      <c r="HU62" s="1"/>
      <c r="HW62" s="1"/>
      <c r="IP62" s="1"/>
      <c r="IS62" s="1"/>
      <c r="IT62" s="1"/>
      <c r="JD62" s="5"/>
      <c r="JE62" s="5"/>
      <c r="JF62" s="5"/>
      <c r="JG62" s="5"/>
      <c r="JH62" s="5"/>
      <c r="JI62" s="5"/>
      <c r="JJ62" s="5"/>
      <c r="JK62" s="5"/>
      <c r="JL62" s="5"/>
      <c r="JM62" s="5"/>
      <c r="JN62" s="5"/>
      <c r="JO62" s="5"/>
      <c r="JP62" s="5"/>
      <c r="JQ62" s="5"/>
      <c r="JR62" s="5"/>
      <c r="JS62" s="5"/>
      <c r="JT62" s="5"/>
      <c r="JU62" s="5"/>
      <c r="JV62" s="1"/>
      <c r="JW62" s="1"/>
      <c r="JX62" s="1"/>
      <c r="JY62" s="1"/>
      <c r="JZ62" s="1"/>
      <c r="KA62" s="1"/>
      <c r="KB62" s="1"/>
      <c r="KC62" s="1"/>
      <c r="KE62" s="1"/>
      <c r="KT62" s="5"/>
      <c r="LG62" s="5"/>
      <c r="LJ62" s="5"/>
      <c r="LK62" s="5"/>
      <c r="LL62" s="5"/>
      <c r="LP62" s="5"/>
      <c r="LQ62" s="5"/>
      <c r="LR62" s="5"/>
      <c r="LS62" s="5"/>
      <c r="LT62" s="5"/>
      <c r="LX62" s="1"/>
      <c r="LZ62" s="1"/>
      <c r="MD62" s="1"/>
      <c r="MF62" s="5"/>
      <c r="MJ62" s="5"/>
      <c r="ML62" s="4"/>
      <c r="MM62" s="4"/>
      <c r="MT62" s="3"/>
      <c r="MU62" s="3"/>
      <c r="MV62" s="3"/>
      <c r="MW62" s="3"/>
      <c r="MX62" s="3"/>
      <c r="MY62" s="3"/>
      <c r="MZ62" s="3"/>
      <c r="NA62" s="3"/>
      <c r="NB62" s="3"/>
      <c r="NC62" s="3"/>
      <c r="ND62" s="3"/>
      <c r="NE62" s="3"/>
      <c r="NF62" s="3"/>
      <c r="NG62" s="3"/>
      <c r="NH62" s="3"/>
      <c r="NI62" s="3"/>
      <c r="NJ62" s="3"/>
      <c r="NK62" s="4"/>
      <c r="NM62" s="1"/>
      <c r="NN62" s="1"/>
      <c r="NO62" s="1"/>
      <c r="NP62" s="3"/>
      <c r="NQ62" s="3"/>
      <c r="NR62" s="3"/>
      <c r="NS62" s="3"/>
      <c r="ON62" s="1"/>
    </row>
    <row r="63" spans="1:404" x14ac:dyDescent="0.25">
      <c r="N63" s="1"/>
      <c r="AN63" s="6"/>
      <c r="AO63" s="6"/>
      <c r="AX63" s="1"/>
      <c r="BD63" s="3"/>
      <c r="BF63" s="4"/>
      <c r="BI63" s="4"/>
      <c r="BJ63" s="5"/>
      <c r="BK63" s="5"/>
      <c r="BM63" s="4"/>
      <c r="BN63" s="4"/>
      <c r="BO63" s="4"/>
      <c r="BP63" s="4"/>
      <c r="BQ63" s="4"/>
      <c r="BR63" s="4"/>
      <c r="BS63" s="4"/>
      <c r="BT63" s="4"/>
      <c r="BU63" s="4"/>
      <c r="BV63" s="4"/>
      <c r="BW63" s="4"/>
      <c r="BX63" s="3"/>
      <c r="BY63" s="4"/>
      <c r="BZ63" s="4"/>
      <c r="CA63" s="4"/>
      <c r="CB63" s="4"/>
      <c r="CC63" s="4"/>
      <c r="CD63" s="4"/>
      <c r="CE63" s="4"/>
      <c r="CF63" s="4"/>
      <c r="CG63" s="4"/>
      <c r="CH63" s="4"/>
      <c r="CI63" s="4"/>
      <c r="CJ63" s="4"/>
      <c r="CK63" s="4"/>
      <c r="CL63" s="4"/>
      <c r="CM63" s="4"/>
      <c r="CN63" s="4"/>
      <c r="CO63" s="1"/>
      <c r="CP63" s="1"/>
      <c r="CQ63" s="1"/>
      <c r="CR63" s="1"/>
      <c r="CS63" s="1"/>
      <c r="CT63" s="1"/>
      <c r="CU63" s="1"/>
      <c r="CV63" s="1"/>
      <c r="CZ63" s="1"/>
      <c r="DD63" s="1"/>
      <c r="DE63" s="1"/>
      <c r="DF63" s="1"/>
      <c r="DL63" s="1"/>
      <c r="DP63" s="1"/>
      <c r="DQ63" s="1"/>
      <c r="DU63" s="1"/>
      <c r="EA63" s="3"/>
      <c r="EB63" s="3"/>
      <c r="EC63" s="3"/>
      <c r="ED63" s="3"/>
      <c r="EE63" s="3"/>
      <c r="EF63" s="3"/>
      <c r="EG63" s="3"/>
      <c r="EH63" s="3"/>
      <c r="EI63" s="3"/>
      <c r="EK63" s="1"/>
      <c r="EL63" s="1"/>
      <c r="EM63" s="1"/>
      <c r="EN63" s="1"/>
      <c r="EO63" s="1"/>
      <c r="ES63" s="1"/>
      <c r="ET63" s="1"/>
      <c r="EU63" s="1"/>
      <c r="EV63" s="1"/>
      <c r="EW63" s="1"/>
      <c r="EX63" s="1"/>
      <c r="EY63" s="1"/>
      <c r="FA63" s="1"/>
      <c r="FB63" s="1"/>
      <c r="FC63" s="1"/>
      <c r="FE63" s="1"/>
      <c r="FQ63" s="1"/>
      <c r="FR63" s="1"/>
      <c r="FX63" s="1"/>
      <c r="FY63" s="1"/>
      <c r="FZ63" s="1"/>
      <c r="GA63" s="3"/>
      <c r="GB63" s="1"/>
      <c r="GJ63" s="1"/>
      <c r="GV63" s="1"/>
      <c r="GZ63" s="1"/>
      <c r="HB63" s="1"/>
      <c r="HC63" s="1"/>
      <c r="HH63" s="1"/>
      <c r="HI63" s="1"/>
      <c r="HJ63" s="1"/>
      <c r="HP63" s="1"/>
      <c r="HU63" s="1"/>
      <c r="HW63" s="1"/>
      <c r="IP63" s="1"/>
      <c r="IS63" s="1"/>
      <c r="JD63" s="5"/>
      <c r="JE63" s="5"/>
      <c r="JF63" s="5"/>
      <c r="JG63" s="5"/>
      <c r="JH63" s="5"/>
      <c r="JI63" s="5"/>
      <c r="JJ63" s="5"/>
      <c r="JK63" s="5"/>
      <c r="JL63" s="5"/>
      <c r="JM63" s="5"/>
      <c r="JN63" s="5"/>
      <c r="JO63" s="5"/>
      <c r="JP63" s="5"/>
      <c r="JQ63" s="5"/>
      <c r="JR63" s="5"/>
      <c r="JS63" s="5"/>
      <c r="JT63" s="5"/>
      <c r="JU63" s="5"/>
      <c r="JV63" s="1"/>
      <c r="JW63" s="1"/>
      <c r="JX63" s="1"/>
      <c r="JY63" s="1"/>
      <c r="JZ63" s="1"/>
      <c r="KA63" s="1"/>
      <c r="KB63" s="1"/>
      <c r="KC63" s="1"/>
      <c r="KE63" s="1"/>
      <c r="KT63" s="5"/>
      <c r="LE63" s="2"/>
      <c r="LG63" s="5"/>
      <c r="LJ63" s="5"/>
      <c r="LK63" s="5"/>
      <c r="LL63" s="5"/>
      <c r="LP63" s="5"/>
      <c r="LQ63" s="5"/>
      <c r="LR63" s="5"/>
      <c r="LS63" s="5"/>
      <c r="LT63" s="5"/>
      <c r="LZ63" s="1"/>
      <c r="MF63" s="5"/>
      <c r="MJ63" s="5"/>
      <c r="ML63" s="4"/>
      <c r="MM63" s="4"/>
      <c r="MT63" s="3"/>
      <c r="MU63" s="3"/>
      <c r="MV63" s="3"/>
      <c r="MW63" s="3"/>
      <c r="MX63" s="3"/>
      <c r="MY63" s="3"/>
      <c r="MZ63" s="3"/>
      <c r="NA63" s="3"/>
      <c r="NB63" s="3"/>
      <c r="NC63" s="3"/>
      <c r="ND63" s="3"/>
      <c r="NE63" s="3"/>
      <c r="NF63" s="3"/>
      <c r="NG63" s="3"/>
      <c r="NH63" s="3"/>
      <c r="NI63" s="3"/>
      <c r="NJ63" s="3"/>
      <c r="NK63" s="4"/>
      <c r="NM63" s="1"/>
      <c r="NN63" s="1"/>
      <c r="NO63" s="1"/>
      <c r="NP63" s="3"/>
      <c r="NQ63" s="3"/>
      <c r="NR63" s="3"/>
      <c r="NS63" s="3"/>
    </row>
    <row r="64" spans="1:404" x14ac:dyDescent="0.25">
      <c r="N64" s="1"/>
      <c r="AN64" s="6"/>
      <c r="AO64" s="6"/>
      <c r="AX64" s="1"/>
      <c r="BD64" s="3"/>
      <c r="BE64" s="1"/>
      <c r="BF64" s="4"/>
      <c r="BI64" s="4"/>
      <c r="BJ64" s="5"/>
      <c r="BK64" s="5"/>
      <c r="BL64" s="5"/>
      <c r="BM64" s="4"/>
      <c r="BN64" s="4"/>
      <c r="BO64" s="4"/>
      <c r="BP64" s="4"/>
      <c r="BQ64" s="4"/>
      <c r="BR64" s="4"/>
      <c r="BS64" s="4"/>
      <c r="BT64" s="4"/>
      <c r="BU64" s="4"/>
      <c r="BV64" s="4"/>
      <c r="BW64" s="4"/>
      <c r="BX64" s="3"/>
      <c r="BY64" s="4"/>
      <c r="BZ64" s="4"/>
      <c r="CA64" s="4"/>
      <c r="CB64" s="4"/>
      <c r="CC64" s="4"/>
      <c r="CD64" s="4"/>
      <c r="CE64" s="4"/>
      <c r="CF64" s="4"/>
      <c r="CG64" s="4"/>
      <c r="CH64" s="4"/>
      <c r="CI64" s="4"/>
      <c r="CJ64" s="4"/>
      <c r="CK64" s="4"/>
      <c r="CL64" s="4"/>
      <c r="CM64" s="4"/>
      <c r="CN64" s="4"/>
      <c r="CO64" s="1"/>
      <c r="CP64" s="1"/>
      <c r="CQ64" s="1"/>
      <c r="CR64" s="1"/>
      <c r="CS64" s="1"/>
      <c r="CT64" s="1"/>
      <c r="CU64" s="1"/>
      <c r="CV64" s="1"/>
      <c r="CW64" s="1"/>
      <c r="CX64" s="1"/>
      <c r="CY64" s="1"/>
      <c r="CZ64" s="1"/>
      <c r="DD64" s="1"/>
      <c r="DE64" s="1"/>
      <c r="DF64" s="1"/>
      <c r="DG64" s="1"/>
      <c r="DL64" s="1"/>
      <c r="DM64" s="1"/>
      <c r="DP64" s="1"/>
      <c r="DQ64" s="1"/>
      <c r="DU64" s="1"/>
      <c r="EA64" s="3"/>
      <c r="EB64" s="3"/>
      <c r="EC64" s="3"/>
      <c r="ED64" s="3"/>
      <c r="EE64" s="3"/>
      <c r="EF64" s="3"/>
      <c r="EG64" s="3"/>
      <c r="EH64" s="3"/>
      <c r="EI64" s="3"/>
      <c r="EK64" s="1"/>
      <c r="EL64" s="1"/>
      <c r="EM64" s="1"/>
      <c r="EN64" s="1"/>
      <c r="EO64" s="1"/>
      <c r="EP64" s="1"/>
      <c r="EQ64" s="1"/>
      <c r="ER64" s="1"/>
      <c r="ES64" s="1"/>
      <c r="ET64" s="1"/>
      <c r="EU64" s="1"/>
      <c r="EV64" s="1"/>
      <c r="EW64" s="1"/>
      <c r="EX64" s="1"/>
      <c r="EY64" s="1"/>
      <c r="FA64" s="1"/>
      <c r="FB64" s="1"/>
      <c r="FC64" s="1"/>
      <c r="FE64" s="1"/>
      <c r="FG64" s="1"/>
      <c r="FH64" s="1"/>
      <c r="FJ64" s="1"/>
      <c r="FK64" s="1"/>
      <c r="FP64" s="1"/>
      <c r="FQ64" s="1"/>
      <c r="FR64" s="1"/>
      <c r="FS64" s="1"/>
      <c r="FX64" s="1"/>
      <c r="FY64" s="1"/>
      <c r="FZ64" s="1"/>
      <c r="GA64" s="3"/>
      <c r="GB64" s="1"/>
      <c r="GJ64" s="1"/>
      <c r="GL64" s="1"/>
      <c r="GT64" s="1"/>
      <c r="GU64" s="1"/>
      <c r="GV64" s="1"/>
      <c r="GX64" s="1"/>
      <c r="GY64" s="1"/>
      <c r="GZ64" s="1"/>
      <c r="HA64" s="1"/>
      <c r="HB64" s="1"/>
      <c r="HC64" s="1"/>
      <c r="HE64" s="1"/>
      <c r="HH64" s="1"/>
      <c r="HI64" s="1"/>
      <c r="HJ64" s="1"/>
      <c r="HP64" s="1"/>
      <c r="HQ64" s="1"/>
      <c r="HR64" s="1"/>
      <c r="HU64" s="1"/>
      <c r="HW64" s="1"/>
      <c r="HX64" s="1"/>
      <c r="IP64" s="1"/>
      <c r="IS64" s="1"/>
      <c r="JD64" s="5"/>
      <c r="JE64" s="5"/>
      <c r="JF64" s="5"/>
      <c r="JG64" s="5"/>
      <c r="JH64" s="5"/>
      <c r="JI64" s="5"/>
      <c r="JJ64" s="5"/>
      <c r="JK64" s="5"/>
      <c r="JL64" s="5"/>
      <c r="JM64" s="5"/>
      <c r="JN64" s="5"/>
      <c r="JO64" s="5"/>
      <c r="JP64" s="5"/>
      <c r="JQ64" s="5"/>
      <c r="JR64" s="5"/>
      <c r="JS64" s="5"/>
      <c r="JT64" s="5"/>
      <c r="JU64" s="5"/>
      <c r="JV64" s="1"/>
      <c r="JW64" s="1"/>
      <c r="JX64" s="1"/>
      <c r="JY64" s="1"/>
      <c r="JZ64" s="1"/>
      <c r="KA64" s="1"/>
      <c r="KB64" s="1"/>
      <c r="KC64" s="1"/>
      <c r="KE64" s="1"/>
      <c r="KT64" s="5"/>
      <c r="LE64" s="2"/>
      <c r="LG64" s="5"/>
      <c r="LJ64" s="5"/>
      <c r="LK64" s="5"/>
      <c r="LL64" s="5"/>
      <c r="LP64" s="5"/>
      <c r="LQ64" s="5"/>
      <c r="LR64" s="5"/>
      <c r="LS64" s="5"/>
      <c r="LT64" s="5"/>
      <c r="LX64" s="1"/>
      <c r="LZ64" s="1"/>
      <c r="MD64" s="1"/>
      <c r="MF64" s="5"/>
      <c r="MJ64" s="5"/>
      <c r="ML64" s="4"/>
      <c r="MM64" s="4"/>
      <c r="MT64" s="3"/>
      <c r="MU64" s="3"/>
      <c r="MV64" s="3"/>
      <c r="MW64" s="3"/>
      <c r="MX64" s="3"/>
      <c r="MY64" s="3"/>
      <c r="MZ64" s="3"/>
      <c r="NA64" s="3"/>
      <c r="NB64" s="3"/>
      <c r="NC64" s="3"/>
      <c r="ND64" s="3"/>
      <c r="NE64" s="3"/>
      <c r="NF64" s="3"/>
      <c r="NG64" s="3"/>
      <c r="NH64" s="3"/>
      <c r="NI64" s="3"/>
      <c r="NJ64" s="3"/>
      <c r="NK64" s="4"/>
      <c r="NM64" s="1"/>
      <c r="NN64" s="1"/>
      <c r="NO64" s="1"/>
      <c r="NP64" s="3"/>
      <c r="NQ64" s="3"/>
      <c r="NR64" s="3"/>
      <c r="NS64" s="3"/>
    </row>
    <row r="65" spans="14:383" x14ac:dyDescent="0.25">
      <c r="N65" s="1"/>
      <c r="AN65" s="6"/>
      <c r="AO65" s="6"/>
      <c r="AX65" s="1"/>
      <c r="BD65" s="3"/>
      <c r="BF65" s="4"/>
      <c r="BI65" s="4"/>
      <c r="BJ65" s="5"/>
      <c r="BK65" s="5"/>
      <c r="BL65" s="5"/>
      <c r="BM65" s="4"/>
      <c r="BN65" s="4"/>
      <c r="BO65" s="4"/>
      <c r="BP65" s="4"/>
      <c r="BQ65" s="4"/>
      <c r="BR65" s="4"/>
      <c r="BS65" s="4"/>
      <c r="BT65" s="4"/>
      <c r="BU65" s="4"/>
      <c r="BV65" s="4"/>
      <c r="BW65" s="4"/>
      <c r="BX65" s="3"/>
      <c r="BY65" s="4"/>
      <c r="BZ65" s="4"/>
      <c r="CA65" s="4"/>
      <c r="CB65" s="4"/>
      <c r="CC65" s="4"/>
      <c r="CD65" s="4"/>
      <c r="CE65" s="4"/>
      <c r="CF65" s="4"/>
      <c r="CG65" s="4"/>
      <c r="CH65" s="4"/>
      <c r="CI65" s="4"/>
      <c r="CJ65" s="4"/>
      <c r="CK65" s="4"/>
      <c r="CL65" s="4"/>
      <c r="CM65" s="4"/>
      <c r="CN65" s="4"/>
      <c r="CO65" s="1"/>
      <c r="CP65" s="1"/>
      <c r="CQ65" s="1"/>
      <c r="CR65" s="1"/>
      <c r="CS65" s="1"/>
      <c r="CT65" s="1"/>
      <c r="CU65" s="1"/>
      <c r="CV65" s="1"/>
      <c r="CW65" s="1"/>
      <c r="CY65" s="1"/>
      <c r="CZ65" s="1"/>
      <c r="DD65" s="1"/>
      <c r="DE65" s="1"/>
      <c r="DF65" s="1"/>
      <c r="DG65" s="1"/>
      <c r="DL65" s="1"/>
      <c r="DP65" s="1"/>
      <c r="DQ65" s="1"/>
      <c r="DU65" s="1"/>
      <c r="EA65" s="3"/>
      <c r="EB65" s="3"/>
      <c r="EC65" s="3"/>
      <c r="ED65" s="3"/>
      <c r="EE65" s="3"/>
      <c r="EF65" s="3"/>
      <c r="EG65" s="3"/>
      <c r="EH65" s="3"/>
      <c r="EI65" s="3"/>
      <c r="EK65" s="1"/>
      <c r="EL65" s="1"/>
      <c r="EM65" s="1"/>
      <c r="EN65" s="1"/>
      <c r="EO65" s="1"/>
      <c r="EP65" s="1"/>
      <c r="ER65" s="1"/>
      <c r="ES65" s="1"/>
      <c r="ET65" s="1"/>
      <c r="EU65" s="1"/>
      <c r="EV65" s="1"/>
      <c r="EW65" s="1"/>
      <c r="EX65" s="1"/>
      <c r="EY65" s="1"/>
      <c r="FA65" s="1"/>
      <c r="FB65" s="1"/>
      <c r="FC65" s="1"/>
      <c r="FE65" s="1"/>
      <c r="FG65" s="1"/>
      <c r="FH65" s="1"/>
      <c r="FI65" s="1"/>
      <c r="FK65" s="1"/>
      <c r="FP65" s="1"/>
      <c r="FQ65" s="1"/>
      <c r="FR65" s="1"/>
      <c r="FS65" s="1"/>
      <c r="FT65" s="1"/>
      <c r="FX65" s="1"/>
      <c r="FY65" s="1"/>
      <c r="FZ65" s="1"/>
      <c r="GA65" s="3"/>
      <c r="GB65" s="1"/>
      <c r="GJ65" s="1"/>
      <c r="GZ65" s="1"/>
      <c r="HB65" s="1"/>
      <c r="HC65" s="1"/>
      <c r="HH65" s="1"/>
      <c r="HI65" s="1"/>
      <c r="HJ65" s="1"/>
      <c r="HP65" s="1"/>
      <c r="HU65" s="1"/>
      <c r="HW65" s="1"/>
      <c r="HX65" s="1"/>
      <c r="IP65" s="1"/>
      <c r="IS65" s="1"/>
      <c r="JD65" s="5"/>
      <c r="JE65" s="5"/>
      <c r="JF65" s="5"/>
      <c r="JG65" s="5"/>
      <c r="JH65" s="5"/>
      <c r="JI65" s="5"/>
      <c r="JJ65" s="5"/>
      <c r="JK65" s="5"/>
      <c r="JL65" s="5"/>
      <c r="JM65" s="5"/>
      <c r="JN65" s="5"/>
      <c r="JO65" s="5"/>
      <c r="JP65" s="5"/>
      <c r="JQ65" s="5"/>
      <c r="JR65" s="5"/>
      <c r="JS65" s="5"/>
      <c r="JT65" s="5"/>
      <c r="JU65" s="5"/>
      <c r="JV65" s="1"/>
      <c r="JW65" s="1"/>
      <c r="JX65" s="1"/>
      <c r="JY65" s="1"/>
      <c r="JZ65" s="1"/>
      <c r="KA65" s="1"/>
      <c r="KB65" s="1"/>
      <c r="KC65" s="1"/>
      <c r="KE65" s="1"/>
      <c r="KT65" s="5"/>
      <c r="LE65" s="2"/>
      <c r="LG65" s="5"/>
      <c r="LJ65" s="5"/>
      <c r="LK65" s="5"/>
      <c r="LL65" s="5"/>
      <c r="LP65" s="5"/>
      <c r="LQ65" s="5"/>
      <c r="LR65" s="5"/>
      <c r="LS65" s="5"/>
      <c r="LT65" s="5"/>
      <c r="LX65" s="1"/>
      <c r="LZ65" s="1"/>
      <c r="MF65" s="5"/>
      <c r="MJ65" s="5"/>
      <c r="ML65" s="4"/>
      <c r="MM65" s="4"/>
      <c r="MT65" s="3"/>
      <c r="MU65" s="3"/>
      <c r="MV65" s="3"/>
      <c r="MW65" s="3"/>
      <c r="MX65" s="3"/>
      <c r="MY65" s="3"/>
      <c r="MZ65" s="3"/>
      <c r="NA65" s="3"/>
      <c r="NB65" s="3"/>
      <c r="NC65" s="3"/>
      <c r="ND65" s="3"/>
      <c r="NE65" s="3"/>
      <c r="NF65" s="3"/>
      <c r="NG65" s="3"/>
      <c r="NH65" s="3"/>
      <c r="NI65" s="3"/>
      <c r="NJ65" s="3"/>
      <c r="NK65" s="4"/>
      <c r="NM65" s="1"/>
      <c r="NN65" s="1"/>
      <c r="NO65" s="1"/>
      <c r="NP65" s="3"/>
      <c r="NQ65" s="3"/>
      <c r="NR65" s="3"/>
      <c r="NS65" s="3"/>
    </row>
  </sheetData>
  <sortState ref="A8:ON64">
    <sortCondition ref="B3:B59"/>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R26"/>
  <sheetViews>
    <sheetView workbookViewId="0">
      <selection activeCell="A3" sqref="A3:XFD12"/>
    </sheetView>
  </sheetViews>
  <sheetFormatPr defaultRowHeight="15" x14ac:dyDescent="0.25"/>
  <sheetData>
    <row r="1" spans="1:382" s="472" customFormat="1" ht="12.75" x14ac:dyDescent="0.2">
      <c r="AB1" s="503"/>
      <c r="AC1" s="503"/>
      <c r="AD1" s="503"/>
      <c r="AE1" s="503"/>
      <c r="AF1" s="503"/>
      <c r="AG1" s="503"/>
      <c r="AK1" s="504"/>
      <c r="AL1" s="504"/>
      <c r="AM1" s="504"/>
      <c r="AN1" s="504"/>
      <c r="CK1" s="505"/>
      <c r="EZ1" s="505"/>
      <c r="GJ1" s="505"/>
      <c r="GV1" s="506"/>
      <c r="GW1" s="506"/>
      <c r="GX1" s="503"/>
      <c r="GY1" s="503"/>
      <c r="GZ1" s="503"/>
      <c r="KH1" s="507"/>
    </row>
    <row r="2" spans="1:382" ht="141" x14ac:dyDescent="0.25">
      <c r="A2" s="616" t="s">
        <v>1461</v>
      </c>
      <c r="B2" s="616" t="s">
        <v>1462</v>
      </c>
      <c r="C2" s="601" t="s">
        <v>1463</v>
      </c>
      <c r="D2" s="601"/>
      <c r="E2" s="601" t="s">
        <v>16</v>
      </c>
      <c r="F2" s="601" t="s">
        <v>1464</v>
      </c>
      <c r="G2" s="601" t="s">
        <v>1465</v>
      </c>
      <c r="H2" s="601" t="s">
        <v>1466</v>
      </c>
      <c r="I2" s="601" t="s">
        <v>1467</v>
      </c>
      <c r="J2" s="601" t="s">
        <v>1468</v>
      </c>
      <c r="K2" s="601" t="s">
        <v>1465</v>
      </c>
      <c r="L2" s="601" t="s">
        <v>1466</v>
      </c>
      <c r="M2" s="601" t="s">
        <v>1467</v>
      </c>
      <c r="N2" s="601" t="s">
        <v>128</v>
      </c>
      <c r="O2" s="601" t="s">
        <v>1469</v>
      </c>
      <c r="P2" s="601" t="s">
        <v>1470</v>
      </c>
      <c r="Q2" s="601" t="s">
        <v>1471</v>
      </c>
      <c r="R2" s="601" t="s">
        <v>1472</v>
      </c>
      <c r="S2" s="601" t="s">
        <v>1473</v>
      </c>
      <c r="T2" s="601" t="s">
        <v>1474</v>
      </c>
      <c r="U2" s="601" t="s">
        <v>1470</v>
      </c>
      <c r="V2" s="601" t="s">
        <v>1471</v>
      </c>
      <c r="W2" s="601" t="s">
        <v>1475</v>
      </c>
      <c r="X2" s="601" t="s">
        <v>1476</v>
      </c>
      <c r="Y2" s="601" t="s">
        <v>1477</v>
      </c>
      <c r="Z2" s="601" t="s">
        <v>1478</v>
      </c>
      <c r="AA2" s="601" t="s">
        <v>1479</v>
      </c>
      <c r="AB2" s="602" t="s">
        <v>1480</v>
      </c>
      <c r="AC2" s="602" t="s">
        <v>1481</v>
      </c>
      <c r="AD2" s="602" t="s">
        <v>1482</v>
      </c>
      <c r="AE2" s="602" t="s">
        <v>1483</v>
      </c>
      <c r="AF2" s="602" t="s">
        <v>1484</v>
      </c>
      <c r="AG2" s="602" t="s">
        <v>0</v>
      </c>
      <c r="AH2" s="601" t="s">
        <v>1485</v>
      </c>
      <c r="AI2" s="601" t="s">
        <v>1486</v>
      </c>
      <c r="AJ2" s="601" t="s">
        <v>1487</v>
      </c>
      <c r="AK2" s="603" t="s">
        <v>1488</v>
      </c>
      <c r="AL2" s="603" t="s">
        <v>1489</v>
      </c>
      <c r="AM2" s="603" t="s">
        <v>1490</v>
      </c>
      <c r="AN2" s="603" t="s">
        <v>1491</v>
      </c>
      <c r="AO2" s="601" t="s">
        <v>1492</v>
      </c>
      <c r="AP2" s="601" t="s">
        <v>1493</v>
      </c>
      <c r="AQ2" s="601" t="s">
        <v>1494</v>
      </c>
      <c r="AR2" s="601" t="s">
        <v>1495</v>
      </c>
      <c r="AS2" s="601" t="s">
        <v>1496</v>
      </c>
      <c r="AT2" s="601" t="s">
        <v>1497</v>
      </c>
      <c r="AU2" s="601" t="s">
        <v>1498</v>
      </c>
      <c r="AV2" s="601" t="s">
        <v>1499</v>
      </c>
      <c r="AW2" s="601" t="s">
        <v>1500</v>
      </c>
      <c r="AX2" s="601" t="s">
        <v>1501</v>
      </c>
      <c r="AY2" s="604" t="s">
        <v>1502</v>
      </c>
      <c r="AZ2" s="601" t="s">
        <v>1503</v>
      </c>
      <c r="BA2" s="601" t="s">
        <v>1504</v>
      </c>
      <c r="BB2" s="601" t="s">
        <v>1505</v>
      </c>
      <c r="BC2" s="601" t="s">
        <v>1506</v>
      </c>
      <c r="BD2" s="601" t="s">
        <v>1507</v>
      </c>
      <c r="BE2" s="601" t="s">
        <v>1508</v>
      </c>
      <c r="BF2" s="601" t="s">
        <v>1509</v>
      </c>
      <c r="BG2" s="601" t="s">
        <v>1510</v>
      </c>
      <c r="BH2" s="604" t="s">
        <v>1511</v>
      </c>
      <c r="BI2" s="601" t="s">
        <v>1512</v>
      </c>
      <c r="BJ2" s="601" t="s">
        <v>1</v>
      </c>
      <c r="BK2" s="601" t="s">
        <v>1513</v>
      </c>
      <c r="BL2" s="601" t="s">
        <v>1514</v>
      </c>
      <c r="BM2" s="601" t="s">
        <v>1515</v>
      </c>
      <c r="BN2" s="601" t="s">
        <v>1516</v>
      </c>
      <c r="BO2" s="601" t="s">
        <v>1517</v>
      </c>
      <c r="BP2" s="601" t="s">
        <v>1518</v>
      </c>
      <c r="BQ2" s="601" t="s">
        <v>1415</v>
      </c>
      <c r="BR2" s="601" t="s">
        <v>1519</v>
      </c>
      <c r="BS2" s="601" t="s">
        <v>1520</v>
      </c>
      <c r="BT2" s="601" t="s">
        <v>1521</v>
      </c>
      <c r="BU2" s="601" t="s">
        <v>1522</v>
      </c>
      <c r="BV2" s="601" t="s">
        <v>1523</v>
      </c>
      <c r="BW2" s="601" t="s">
        <v>1524</v>
      </c>
      <c r="BX2" s="601" t="s">
        <v>1525</v>
      </c>
      <c r="BY2" s="601" t="s">
        <v>1526</v>
      </c>
      <c r="BZ2" s="601" t="s">
        <v>1527</v>
      </c>
      <c r="CA2" s="601" t="s">
        <v>2</v>
      </c>
      <c r="CB2" s="601" t="s">
        <v>3</v>
      </c>
      <c r="CC2" s="601" t="s">
        <v>1528</v>
      </c>
      <c r="CD2" s="601" t="s">
        <v>1529</v>
      </c>
      <c r="CE2" s="601" t="s">
        <v>1530</v>
      </c>
      <c r="CF2" s="601" t="s">
        <v>1531</v>
      </c>
      <c r="CG2" s="601" t="s">
        <v>1532</v>
      </c>
      <c r="CH2" s="601" t="s">
        <v>1533</v>
      </c>
      <c r="CI2" s="601" t="s">
        <v>1534</v>
      </c>
      <c r="CJ2" s="601" t="s">
        <v>1535</v>
      </c>
      <c r="CK2" s="605" t="s">
        <v>1536</v>
      </c>
      <c r="CL2" s="601" t="s">
        <v>1537</v>
      </c>
      <c r="CM2" s="601" t="s">
        <v>1538</v>
      </c>
      <c r="CN2" s="601" t="s">
        <v>1539</v>
      </c>
      <c r="CO2" s="601" t="s">
        <v>1540</v>
      </c>
      <c r="CP2" s="601" t="s">
        <v>1541</v>
      </c>
      <c r="CQ2" s="601" t="s">
        <v>1542</v>
      </c>
      <c r="CR2" s="601" t="s">
        <v>1543</v>
      </c>
      <c r="CS2" s="601" t="s">
        <v>1544</v>
      </c>
      <c r="CT2" s="601" t="s">
        <v>1545</v>
      </c>
      <c r="CU2" s="601" t="s">
        <v>1546</v>
      </c>
      <c r="CV2" s="601" t="s">
        <v>1547</v>
      </c>
      <c r="CW2" s="601" t="s">
        <v>1548</v>
      </c>
      <c r="CX2" s="601" t="s">
        <v>1549</v>
      </c>
      <c r="CY2" s="601" t="s">
        <v>1550</v>
      </c>
      <c r="CZ2" s="601" t="s">
        <v>1551</v>
      </c>
      <c r="DA2" s="601" t="s">
        <v>1552</v>
      </c>
      <c r="DB2" s="601" t="s">
        <v>1553</v>
      </c>
      <c r="DC2" s="601" t="s">
        <v>1554</v>
      </c>
      <c r="DD2" s="601" t="s">
        <v>1555</v>
      </c>
      <c r="DE2" s="601" t="s">
        <v>1556</v>
      </c>
      <c r="DF2" s="601" t="s">
        <v>1557</v>
      </c>
      <c r="DG2" s="601" t="s">
        <v>1558</v>
      </c>
      <c r="DH2" s="601" t="s">
        <v>1559</v>
      </c>
      <c r="DI2" s="601" t="s">
        <v>1560</v>
      </c>
      <c r="DJ2" s="601" t="s">
        <v>1561</v>
      </c>
      <c r="DK2" s="601" t="s">
        <v>1562</v>
      </c>
      <c r="DL2" s="601" t="s">
        <v>1563</v>
      </c>
      <c r="DM2" s="601" t="s">
        <v>1564</v>
      </c>
      <c r="DN2" s="601" t="s">
        <v>1565</v>
      </c>
      <c r="DO2" s="601" t="s">
        <v>4</v>
      </c>
      <c r="DP2" s="601" t="s">
        <v>1566</v>
      </c>
      <c r="DQ2" s="601" t="s">
        <v>1567</v>
      </c>
      <c r="DR2" s="601" t="s">
        <v>1568</v>
      </c>
      <c r="DS2" s="601" t="s">
        <v>1569</v>
      </c>
      <c r="DT2" s="601" t="s">
        <v>1570</v>
      </c>
      <c r="DU2" s="601" t="s">
        <v>1571</v>
      </c>
      <c r="DV2" s="601" t="s">
        <v>1572</v>
      </c>
      <c r="DW2" s="601" t="s">
        <v>1573</v>
      </c>
      <c r="DX2" s="601" t="s">
        <v>1574</v>
      </c>
      <c r="DY2" s="601" t="s">
        <v>1575</v>
      </c>
      <c r="DZ2" s="601" t="s">
        <v>1576</v>
      </c>
      <c r="EA2" s="601" t="s">
        <v>1577</v>
      </c>
      <c r="EB2" s="601" t="s">
        <v>1578</v>
      </c>
      <c r="EC2" s="601" t="s">
        <v>1579</v>
      </c>
      <c r="ED2" s="601" t="s">
        <v>1580</v>
      </c>
      <c r="EE2" s="601" t="s">
        <v>1581</v>
      </c>
      <c r="EF2" s="601" t="s">
        <v>1582</v>
      </c>
      <c r="EG2" s="601" t="s">
        <v>1583</v>
      </c>
      <c r="EH2" s="601" t="s">
        <v>1584</v>
      </c>
      <c r="EI2" s="601" t="s">
        <v>1585</v>
      </c>
      <c r="EJ2" s="601" t="s">
        <v>1586</v>
      </c>
      <c r="EK2" s="601" t="s">
        <v>1587</v>
      </c>
      <c r="EL2" s="601" t="s">
        <v>1588</v>
      </c>
      <c r="EM2" s="601" t="s">
        <v>1589</v>
      </c>
      <c r="EN2" s="601" t="s">
        <v>1590</v>
      </c>
      <c r="EO2" s="601" t="s">
        <v>1591</v>
      </c>
      <c r="EP2" s="601" t="s">
        <v>1592</v>
      </c>
      <c r="EQ2" s="601" t="s">
        <v>1593</v>
      </c>
      <c r="ER2" s="601" t="s">
        <v>1594</v>
      </c>
      <c r="ES2" s="601" t="s">
        <v>1595</v>
      </c>
      <c r="ET2" s="601" t="s">
        <v>1596</v>
      </c>
      <c r="EU2" s="601" t="s">
        <v>1597</v>
      </c>
      <c r="EV2" s="601" t="s">
        <v>1598</v>
      </c>
      <c r="EW2" s="601" t="s">
        <v>1599</v>
      </c>
      <c r="EX2" s="601" t="s">
        <v>1600</v>
      </c>
      <c r="EY2" s="601" t="s">
        <v>1601</v>
      </c>
      <c r="EZ2" s="605" t="s">
        <v>1602</v>
      </c>
      <c r="FA2" s="601" t="s">
        <v>1603</v>
      </c>
      <c r="FB2" s="601" t="s">
        <v>1604</v>
      </c>
      <c r="FC2" s="601" t="s">
        <v>1605</v>
      </c>
      <c r="FD2" s="601" t="s">
        <v>1464</v>
      </c>
      <c r="FE2" s="601" t="s">
        <v>1465</v>
      </c>
      <c r="FF2" s="601" t="s">
        <v>1466</v>
      </c>
      <c r="FG2" s="601" t="s">
        <v>1467</v>
      </c>
      <c r="FH2" s="601" t="s">
        <v>1468</v>
      </c>
      <c r="FI2" s="601" t="s">
        <v>1465</v>
      </c>
      <c r="FJ2" s="601" t="s">
        <v>1466</v>
      </c>
      <c r="FK2" s="601" t="s">
        <v>1467</v>
      </c>
      <c r="FL2" s="601" t="s">
        <v>16</v>
      </c>
      <c r="FM2" s="601" t="s">
        <v>1474</v>
      </c>
      <c r="FN2" s="601" t="s">
        <v>1470</v>
      </c>
      <c r="FO2" s="601" t="s">
        <v>1606</v>
      </c>
      <c r="FP2" s="601" t="s">
        <v>1471</v>
      </c>
      <c r="FQ2" s="601" t="s">
        <v>1607</v>
      </c>
      <c r="FR2" s="601" t="s">
        <v>1288</v>
      </c>
      <c r="FS2" s="601" t="s">
        <v>1608</v>
      </c>
      <c r="FT2" s="601" t="s">
        <v>1609</v>
      </c>
      <c r="FU2" s="601" t="s">
        <v>1610</v>
      </c>
      <c r="FV2" s="601" t="s">
        <v>1611</v>
      </c>
      <c r="FW2" s="601" t="s">
        <v>1612</v>
      </c>
      <c r="FX2" s="601" t="s">
        <v>1613</v>
      </c>
      <c r="FY2" s="601" t="s">
        <v>1614</v>
      </c>
      <c r="FZ2" s="601" t="s">
        <v>1477</v>
      </c>
      <c r="GA2" s="601" t="s">
        <v>1615</v>
      </c>
      <c r="GB2" s="601" t="s">
        <v>1611</v>
      </c>
      <c r="GC2" s="601" t="s">
        <v>1613</v>
      </c>
      <c r="GD2" s="601" t="s">
        <v>1616</v>
      </c>
      <c r="GE2" s="601" t="s">
        <v>1617</v>
      </c>
      <c r="GF2" s="601" t="s">
        <v>1618</v>
      </c>
      <c r="GG2" s="601" t="s">
        <v>1619</v>
      </c>
      <c r="GH2" s="601" t="s">
        <v>1620</v>
      </c>
      <c r="GI2" s="601" t="s">
        <v>1621</v>
      </c>
      <c r="GJ2" s="606" t="s">
        <v>1622</v>
      </c>
      <c r="GK2" s="607" t="s">
        <v>1623</v>
      </c>
      <c r="GL2" s="601" t="s">
        <v>1624</v>
      </c>
      <c r="GM2" s="601" t="s">
        <v>1625</v>
      </c>
      <c r="GN2" s="601" t="s">
        <v>1626</v>
      </c>
      <c r="GO2" s="601" t="s">
        <v>1627</v>
      </c>
      <c r="GP2" s="601" t="s">
        <v>1628</v>
      </c>
      <c r="GQ2" s="601" t="s">
        <v>1629</v>
      </c>
      <c r="GR2" s="601" t="s">
        <v>1630</v>
      </c>
      <c r="GS2" s="601" t="s">
        <v>1631</v>
      </c>
      <c r="GT2" s="601" t="s">
        <v>1632</v>
      </c>
      <c r="GU2" s="601" t="s">
        <v>1633</v>
      </c>
      <c r="GV2" s="608" t="s">
        <v>5</v>
      </c>
      <c r="GW2" s="608" t="s">
        <v>6</v>
      </c>
      <c r="GX2" s="602" t="s">
        <v>7</v>
      </c>
      <c r="GY2" s="602" t="s">
        <v>8</v>
      </c>
      <c r="GZ2" s="602" t="s">
        <v>9</v>
      </c>
      <c r="HA2" s="509"/>
      <c r="HB2" s="509"/>
      <c r="HC2" s="509"/>
      <c r="HD2" s="509"/>
      <c r="HE2" s="509"/>
      <c r="HF2" s="5"/>
      <c r="HG2" s="5"/>
      <c r="HH2" s="5"/>
      <c r="HI2" s="5"/>
      <c r="HJ2" s="5"/>
      <c r="HK2" s="5"/>
      <c r="HL2" s="5"/>
      <c r="HM2" s="5"/>
      <c r="HN2" s="5"/>
      <c r="HO2" s="5"/>
      <c r="HP2" s="5"/>
      <c r="HQ2" s="5"/>
      <c r="HR2" s="5"/>
      <c r="IF2" s="1"/>
      <c r="IG2" s="1"/>
      <c r="IH2" s="1"/>
      <c r="II2" s="1"/>
      <c r="IJ2" s="1"/>
      <c r="IK2" s="1"/>
      <c r="IL2" s="1"/>
      <c r="IM2" s="1"/>
      <c r="IO2" s="1"/>
      <c r="IQ2" s="5"/>
      <c r="IR2" s="5"/>
      <c r="IS2" s="5"/>
      <c r="IT2" s="5"/>
      <c r="IU2" s="5"/>
      <c r="IV2" s="5"/>
      <c r="JG2" s="2"/>
      <c r="JI2" s="5"/>
      <c r="JL2" s="5"/>
      <c r="JM2" s="5"/>
      <c r="JN2" s="5"/>
      <c r="JU2" s="1"/>
      <c r="JW2" s="1"/>
      <c r="KC2" s="5"/>
      <c r="KG2" s="5"/>
      <c r="KI2" s="4"/>
      <c r="KJ2" s="4"/>
      <c r="KQ2" s="3"/>
      <c r="KR2" s="3"/>
      <c r="KS2" s="3"/>
      <c r="KT2" s="3"/>
      <c r="KU2" s="3"/>
      <c r="KV2" s="3"/>
      <c r="KW2" s="3"/>
      <c r="KX2" s="3"/>
      <c r="KY2" s="3"/>
      <c r="KZ2" s="3"/>
      <c r="LA2" s="3"/>
      <c r="LB2" s="3"/>
      <c r="LC2" s="3"/>
      <c r="LD2" s="3"/>
      <c r="LE2" s="3"/>
      <c r="LF2" s="3"/>
      <c r="LG2" s="3"/>
      <c r="LH2" s="4"/>
      <c r="LJ2" s="1"/>
      <c r="LK2" s="1"/>
      <c r="LL2" s="1"/>
      <c r="LM2" s="3"/>
      <c r="LN2" s="3"/>
      <c r="LO2" s="3"/>
      <c r="LY2" s="3"/>
      <c r="LZ2" s="3"/>
      <c r="MA2" s="3"/>
      <c r="MB2" s="3"/>
      <c r="MC2" s="3"/>
      <c r="MD2" s="3"/>
      <c r="ME2" s="3"/>
      <c r="MF2" s="3"/>
      <c r="MG2" s="3"/>
      <c r="MH2" s="3"/>
      <c r="MI2" s="3"/>
      <c r="MJ2" s="3"/>
      <c r="MR2" s="6"/>
      <c r="MS2" s="6"/>
      <c r="NB2" s="1"/>
      <c r="NC2" s="1"/>
      <c r="NE2" s="1"/>
      <c r="NF2" s="1"/>
      <c r="NI2" s="1"/>
      <c r="NR2" s="3"/>
    </row>
    <row r="3" spans="1:382" x14ac:dyDescent="0.25">
      <c r="A3" s="609" t="s">
        <v>246</v>
      </c>
      <c r="B3" s="609" t="s">
        <v>248</v>
      </c>
      <c r="C3" s="609" t="s">
        <v>249</v>
      </c>
      <c r="D3" s="609">
        <v>2015</v>
      </c>
      <c r="E3" s="609" t="s">
        <v>251</v>
      </c>
      <c r="F3" s="609" t="s">
        <v>247</v>
      </c>
      <c r="G3" s="609" t="s">
        <v>248</v>
      </c>
      <c r="H3" s="609">
        <v>27514</v>
      </c>
      <c r="I3" s="609">
        <v>3649</v>
      </c>
      <c r="J3" s="609" t="s">
        <v>247</v>
      </c>
      <c r="K3" s="609" t="s">
        <v>248</v>
      </c>
      <c r="L3" s="609">
        <v>27514</v>
      </c>
      <c r="M3" s="609">
        <v>3649</v>
      </c>
      <c r="N3" s="609" t="s">
        <v>252</v>
      </c>
      <c r="O3" s="609" t="s">
        <v>253</v>
      </c>
      <c r="P3" s="609" t="s">
        <v>254</v>
      </c>
      <c r="Q3" s="609" t="s">
        <v>255</v>
      </c>
      <c r="R3" s="609" t="s">
        <v>256</v>
      </c>
      <c r="S3" s="609" t="s">
        <v>257</v>
      </c>
      <c r="T3" s="609" t="s">
        <v>258</v>
      </c>
      <c r="U3" s="609" t="s">
        <v>254</v>
      </c>
      <c r="V3" s="609" t="s">
        <v>259</v>
      </c>
      <c r="W3" s="609">
        <v>1</v>
      </c>
      <c r="X3" s="609">
        <v>0</v>
      </c>
      <c r="Y3" s="609">
        <v>0</v>
      </c>
      <c r="Z3" s="609">
        <v>0</v>
      </c>
      <c r="AA3" s="610">
        <v>3136</v>
      </c>
      <c r="AB3" s="609">
        <v>11</v>
      </c>
      <c r="AC3" s="609">
        <v>0</v>
      </c>
      <c r="AD3" s="609">
        <v>11</v>
      </c>
      <c r="AE3" s="609">
        <v>23.94</v>
      </c>
      <c r="AF3" s="609">
        <v>34.94</v>
      </c>
      <c r="AG3" s="611">
        <v>0.31480000000000002</v>
      </c>
      <c r="AH3" s="612">
        <v>92108</v>
      </c>
      <c r="AI3" s="609" t="s">
        <v>261</v>
      </c>
      <c r="AJ3" s="609">
        <v>2013</v>
      </c>
      <c r="AK3" s="612">
        <v>47117</v>
      </c>
      <c r="AL3" s="613">
        <v>7.25</v>
      </c>
      <c r="AM3" s="609"/>
      <c r="AN3" s="613">
        <v>33824</v>
      </c>
      <c r="AO3" s="612">
        <v>1670610</v>
      </c>
      <c r="AP3" s="612">
        <v>568139</v>
      </c>
      <c r="AQ3" s="612">
        <f>VLOOKUP($A3,'[1]AIR Export'!$A$2:$CB$82,33,FALSE)</f>
        <v>2238749</v>
      </c>
      <c r="AR3" s="612">
        <v>28715</v>
      </c>
      <c r="AS3" s="612">
        <v>0</v>
      </c>
      <c r="AT3" s="612">
        <v>28715</v>
      </c>
      <c r="AU3" s="612">
        <v>30500</v>
      </c>
      <c r="AV3" s="612">
        <v>0</v>
      </c>
      <c r="AW3" s="612">
        <f>VLOOKUP($A3,'[1]AIR Export'!$A$2:$CB$82,35,FALSE)</f>
        <v>30500</v>
      </c>
      <c r="AX3" s="612">
        <f>VLOOKUP($A3,'[1]AIR Export'!$A$2:$CB$82,36,FALSE)</f>
        <v>211544</v>
      </c>
      <c r="AY3" s="612">
        <f>VLOOKUP($A3,'[1]AIR Export'!$A$2:$CB$82,37,FALSE)</f>
        <v>2509508</v>
      </c>
      <c r="AZ3" s="612">
        <v>1400536</v>
      </c>
      <c r="BA3" s="612">
        <v>452398</v>
      </c>
      <c r="BB3" s="612">
        <f>VLOOKUP($A3,'[1]AIR Export'!$A$2:$CB$82,40,FALSE)</f>
        <v>1852934</v>
      </c>
      <c r="BC3" s="612">
        <v>134020</v>
      </c>
      <c r="BD3" s="612">
        <v>68822</v>
      </c>
      <c r="BE3" s="612">
        <v>46691</v>
      </c>
      <c r="BF3" s="612">
        <v>249533</v>
      </c>
      <c r="BG3" s="612">
        <v>407041</v>
      </c>
      <c r="BH3" s="612">
        <f>VLOOKUP($A3,'[1]AIR Export'!$A$2:$CB$82,46,FALSE)</f>
        <v>2509508</v>
      </c>
      <c r="BI3" s="612"/>
      <c r="BJ3" s="612"/>
      <c r="BK3" s="612">
        <v>0</v>
      </c>
      <c r="BL3" s="612">
        <v>0</v>
      </c>
      <c r="BM3" s="612">
        <v>0</v>
      </c>
      <c r="BN3" s="612">
        <v>0</v>
      </c>
      <c r="BO3" s="612">
        <v>0</v>
      </c>
      <c r="BP3" s="612">
        <v>85083</v>
      </c>
      <c r="BQ3" s="610">
        <v>46158</v>
      </c>
      <c r="BR3" s="610">
        <v>42080</v>
      </c>
      <c r="BS3" s="610">
        <v>88238</v>
      </c>
      <c r="BT3" s="610">
        <v>61625</v>
      </c>
      <c r="BU3" s="610">
        <v>22197</v>
      </c>
      <c r="BV3" s="610">
        <v>83822</v>
      </c>
      <c r="BW3" s="610">
        <v>8242</v>
      </c>
      <c r="BX3" s="610">
        <v>1232</v>
      </c>
      <c r="BY3" s="610">
        <v>9474</v>
      </c>
      <c r="BZ3" s="610">
        <v>181534</v>
      </c>
      <c r="CA3" s="610"/>
      <c r="CB3" s="610">
        <v>181534</v>
      </c>
      <c r="CC3" s="609">
        <v>0</v>
      </c>
      <c r="CD3" s="610">
        <v>217548</v>
      </c>
      <c r="CE3" s="609">
        <v>9</v>
      </c>
      <c r="CF3" s="609">
        <v>63</v>
      </c>
      <c r="CG3" s="609">
        <v>72</v>
      </c>
      <c r="CH3" s="610">
        <v>13192</v>
      </c>
      <c r="CI3" s="610">
        <v>14788</v>
      </c>
      <c r="CJ3" s="610">
        <v>9352</v>
      </c>
      <c r="CK3" s="609">
        <v>906</v>
      </c>
      <c r="CL3" s="609">
        <v>56</v>
      </c>
      <c r="CM3" s="609">
        <v>55</v>
      </c>
      <c r="CN3" s="609">
        <v>161</v>
      </c>
      <c r="CO3" s="610">
        <v>182284</v>
      </c>
      <c r="CP3" s="610">
        <v>146891</v>
      </c>
      <c r="CQ3" s="610">
        <v>329175</v>
      </c>
      <c r="CR3" s="610">
        <v>41274</v>
      </c>
      <c r="CS3" s="610">
        <v>2820</v>
      </c>
      <c r="CT3" s="610">
        <v>44094</v>
      </c>
      <c r="CU3" s="610">
        <v>501675</v>
      </c>
      <c r="CV3" s="610">
        <v>111353</v>
      </c>
      <c r="CW3" s="610">
        <v>613028</v>
      </c>
      <c r="CX3" s="610">
        <v>986297</v>
      </c>
      <c r="CY3" s="610">
        <v>3419</v>
      </c>
      <c r="CZ3" s="609"/>
      <c r="DA3" s="610">
        <v>989716</v>
      </c>
      <c r="DB3" s="610">
        <v>96404</v>
      </c>
      <c r="DC3" s="610">
        <v>24624</v>
      </c>
      <c r="DD3" s="610">
        <v>121028</v>
      </c>
      <c r="DE3" s="610">
        <v>187780</v>
      </c>
      <c r="DF3" s="610">
        <v>56922</v>
      </c>
      <c r="DG3" s="610">
        <v>5492</v>
      </c>
      <c r="DH3" s="610">
        <v>87687</v>
      </c>
      <c r="DI3" s="609"/>
      <c r="DJ3" s="609"/>
      <c r="DK3" s="610">
        <v>1360938</v>
      </c>
      <c r="DL3" s="609"/>
      <c r="DM3" s="609"/>
      <c r="DN3" s="609"/>
      <c r="DO3" s="610">
        <v>1360938</v>
      </c>
      <c r="DP3" s="609">
        <v>261</v>
      </c>
      <c r="DQ3" s="610">
        <v>30347</v>
      </c>
      <c r="DR3" s="610">
        <v>6280</v>
      </c>
      <c r="DS3" s="610">
        <v>36627</v>
      </c>
      <c r="DT3" s="610">
        <v>565794</v>
      </c>
      <c r="DU3" s="609">
        <v>109</v>
      </c>
      <c r="DV3" s="609">
        <v>0</v>
      </c>
      <c r="DW3" s="609">
        <v>675</v>
      </c>
      <c r="DX3" s="609">
        <v>83</v>
      </c>
      <c r="DY3" s="609">
        <v>92</v>
      </c>
      <c r="DZ3" s="609">
        <v>10</v>
      </c>
      <c r="EA3" s="609">
        <v>969</v>
      </c>
      <c r="EB3" s="610">
        <v>2945</v>
      </c>
      <c r="EC3" s="609">
        <v>0</v>
      </c>
      <c r="ED3" s="610">
        <v>2945</v>
      </c>
      <c r="EE3" s="610">
        <v>24759</v>
      </c>
      <c r="EF3" s="610">
        <v>4631</v>
      </c>
      <c r="EG3" s="610">
        <v>29390</v>
      </c>
      <c r="EH3" s="610">
        <v>1001</v>
      </c>
      <c r="EI3" s="609">
        <v>610</v>
      </c>
      <c r="EJ3" s="610">
        <v>1611</v>
      </c>
      <c r="EK3" s="610">
        <v>33946</v>
      </c>
      <c r="EL3" s="609">
        <v>63</v>
      </c>
      <c r="EM3" s="609">
        <v>333</v>
      </c>
      <c r="EN3" s="609">
        <v>58</v>
      </c>
      <c r="EO3" s="609">
        <v>330</v>
      </c>
      <c r="EP3" s="610">
        <v>2631</v>
      </c>
      <c r="EQ3" s="610">
        <v>53624</v>
      </c>
      <c r="ER3" s="610">
        <v>31720</v>
      </c>
      <c r="ES3" s="610">
        <v>19552</v>
      </c>
      <c r="ET3" s="610">
        <v>4368</v>
      </c>
      <c r="EU3" s="609">
        <v>0</v>
      </c>
      <c r="EV3" s="609">
        <v>439</v>
      </c>
      <c r="EW3" s="609" t="s">
        <v>260</v>
      </c>
      <c r="EX3" s="609">
        <v>39</v>
      </c>
      <c r="EY3" s="609">
        <v>74</v>
      </c>
      <c r="EZ3" s="610">
        <v>43952</v>
      </c>
      <c r="FA3" s="610">
        <v>412579</v>
      </c>
      <c r="FB3" s="610">
        <v>17986</v>
      </c>
      <c r="FC3" s="609" t="s">
        <v>249</v>
      </c>
      <c r="FD3" s="609" t="s">
        <v>247</v>
      </c>
      <c r="FE3" s="609" t="s">
        <v>248</v>
      </c>
      <c r="FF3" s="609">
        <v>27514</v>
      </c>
      <c r="FG3" s="609">
        <v>3640</v>
      </c>
      <c r="FH3" s="609" t="s">
        <v>247</v>
      </c>
      <c r="FI3" s="609" t="s">
        <v>248</v>
      </c>
      <c r="FJ3" s="609">
        <v>27514</v>
      </c>
      <c r="FK3" s="609">
        <v>3640</v>
      </c>
      <c r="FL3" s="609" t="s">
        <v>251</v>
      </c>
      <c r="FM3" s="609">
        <v>9199682777</v>
      </c>
      <c r="FN3" s="609">
        <v>9199682838</v>
      </c>
      <c r="FO3" s="609" t="s">
        <v>252</v>
      </c>
      <c r="FP3" s="609" t="s">
        <v>262</v>
      </c>
      <c r="FQ3" s="610">
        <v>63305</v>
      </c>
      <c r="FR3" s="609">
        <v>34.94</v>
      </c>
      <c r="FS3" s="609" t="s">
        <v>263</v>
      </c>
      <c r="FT3" s="610">
        <v>3136</v>
      </c>
      <c r="FU3" s="609">
        <v>52</v>
      </c>
      <c r="FV3" s="609"/>
      <c r="FW3" s="609"/>
      <c r="FX3" s="609"/>
      <c r="FY3" s="609" t="s">
        <v>32</v>
      </c>
      <c r="FZ3" s="609"/>
      <c r="GA3" s="609" t="s">
        <v>64</v>
      </c>
      <c r="GB3" s="609"/>
      <c r="GC3" s="609"/>
      <c r="GD3" s="609"/>
      <c r="GE3" s="609"/>
      <c r="GF3" s="609"/>
      <c r="GG3" s="609"/>
      <c r="GH3" s="609"/>
      <c r="GI3" s="609"/>
      <c r="GJ3" s="609">
        <f>VLOOKUP($A3,'[1]AIR Export'!$A$3:$CB$82,25,FALSE)</f>
        <v>59753</v>
      </c>
      <c r="GK3" s="609">
        <v>3</v>
      </c>
      <c r="GL3" s="609" t="s">
        <v>250</v>
      </c>
      <c r="GM3" s="609"/>
      <c r="GN3" s="609"/>
      <c r="GO3" s="609"/>
      <c r="GP3" s="609"/>
      <c r="GQ3" s="609"/>
      <c r="GR3" s="609"/>
      <c r="GS3" s="609"/>
      <c r="GT3" s="609"/>
      <c r="GU3" s="609"/>
      <c r="GV3" s="609">
        <v>0.87</v>
      </c>
      <c r="GW3" s="609">
        <v>0.09</v>
      </c>
      <c r="GX3" s="609">
        <v>35.03</v>
      </c>
      <c r="GY3" s="609">
        <v>38.770000000000003</v>
      </c>
      <c r="GZ3" s="609">
        <v>27.02</v>
      </c>
      <c r="HA3" s="509"/>
      <c r="HB3" s="509"/>
      <c r="HC3" s="509"/>
      <c r="HD3" s="509"/>
      <c r="HE3" s="509"/>
      <c r="HF3" s="5"/>
      <c r="HG3" s="5"/>
      <c r="HH3" s="5"/>
      <c r="HI3" s="5"/>
      <c r="HJ3" s="5"/>
      <c r="HK3" s="5"/>
      <c r="HL3" s="5"/>
      <c r="HM3" s="5"/>
      <c r="HN3" s="5"/>
      <c r="HO3" s="5"/>
      <c r="HP3" s="5"/>
      <c r="HQ3" s="5"/>
      <c r="HR3" s="5"/>
      <c r="IF3" s="1"/>
      <c r="IG3" s="1"/>
      <c r="IH3" s="1"/>
      <c r="II3" s="1"/>
      <c r="IJ3" s="1"/>
      <c r="IK3" s="1"/>
      <c r="IL3" s="1"/>
      <c r="IM3" s="1"/>
      <c r="IO3" s="1"/>
      <c r="IQ3" s="5"/>
      <c r="IR3" s="5"/>
      <c r="IS3" s="5"/>
      <c r="IT3" s="5"/>
      <c r="IU3" s="5"/>
      <c r="IV3" s="5"/>
      <c r="JG3" s="2"/>
      <c r="JI3" s="5"/>
      <c r="JL3" s="5"/>
      <c r="JM3" s="5"/>
      <c r="JN3" s="5"/>
      <c r="JU3" s="1"/>
      <c r="JW3" s="1"/>
      <c r="KC3" s="5"/>
      <c r="KG3" s="5"/>
      <c r="KI3" s="4"/>
      <c r="KJ3" s="4"/>
      <c r="KQ3" s="3"/>
      <c r="KR3" s="3"/>
      <c r="KS3" s="3"/>
      <c r="KT3" s="3"/>
      <c r="KU3" s="3"/>
      <c r="KV3" s="3"/>
      <c r="KW3" s="3"/>
      <c r="KX3" s="3"/>
      <c r="KY3" s="3"/>
      <c r="KZ3" s="3"/>
      <c r="LA3" s="3"/>
      <c r="LB3" s="3"/>
      <c r="LC3" s="3"/>
      <c r="LD3" s="3"/>
      <c r="LE3" s="3"/>
      <c r="LF3" s="3"/>
      <c r="LG3" s="3"/>
      <c r="LH3" s="4"/>
      <c r="LJ3" s="1"/>
      <c r="LK3" s="1"/>
      <c r="LL3" s="1"/>
      <c r="LM3" s="3"/>
      <c r="LN3" s="3"/>
      <c r="LO3" s="3"/>
      <c r="LY3" s="3"/>
      <c r="LZ3" s="3"/>
      <c r="MA3" s="3"/>
      <c r="MB3" s="3"/>
      <c r="MC3" s="3"/>
      <c r="MD3" s="3"/>
      <c r="ME3" s="3"/>
      <c r="MF3" s="3"/>
      <c r="MG3" s="3"/>
      <c r="MH3" s="3"/>
      <c r="MI3" s="3"/>
      <c r="MJ3" s="3"/>
      <c r="MR3" s="6"/>
      <c r="MS3" s="6"/>
      <c r="NB3" s="1"/>
      <c r="NC3" s="1"/>
      <c r="ND3" s="1"/>
      <c r="NE3" s="1"/>
      <c r="NI3" s="1"/>
      <c r="NR3" s="3"/>
    </row>
    <row r="4" spans="1:382" x14ac:dyDescent="0.25">
      <c r="A4" s="609" t="s">
        <v>459</v>
      </c>
      <c r="B4" s="609" t="s">
        <v>461</v>
      </c>
      <c r="C4" s="609" t="s">
        <v>462</v>
      </c>
      <c r="D4" s="609">
        <v>2015</v>
      </c>
      <c r="E4" s="609" t="s">
        <v>463</v>
      </c>
      <c r="F4" s="609" t="s">
        <v>460</v>
      </c>
      <c r="G4" s="609" t="s">
        <v>461</v>
      </c>
      <c r="H4" s="609">
        <v>27828</v>
      </c>
      <c r="I4" s="609"/>
      <c r="J4" s="609" t="s">
        <v>460</v>
      </c>
      <c r="K4" s="609" t="s">
        <v>461</v>
      </c>
      <c r="L4" s="609">
        <v>27828</v>
      </c>
      <c r="M4" s="609"/>
      <c r="N4" s="609" t="s">
        <v>464</v>
      </c>
      <c r="O4" s="609" t="s">
        <v>465</v>
      </c>
      <c r="P4" s="609" t="s">
        <v>466</v>
      </c>
      <c r="Q4" s="609" t="s">
        <v>467</v>
      </c>
      <c r="R4" s="609" t="s">
        <v>464</v>
      </c>
      <c r="S4" s="609" t="s">
        <v>128</v>
      </c>
      <c r="T4" s="609" t="s">
        <v>465</v>
      </c>
      <c r="U4" s="609" t="s">
        <v>466</v>
      </c>
      <c r="V4" s="609" t="s">
        <v>467</v>
      </c>
      <c r="W4" s="609">
        <v>1</v>
      </c>
      <c r="X4" s="609">
        <v>0</v>
      </c>
      <c r="Y4" s="609">
        <v>0</v>
      </c>
      <c r="Z4" s="609">
        <v>0</v>
      </c>
      <c r="AA4" s="610">
        <v>2548</v>
      </c>
      <c r="AB4" s="609">
        <v>1</v>
      </c>
      <c r="AC4" s="609">
        <v>1</v>
      </c>
      <c r="AD4" s="609">
        <v>2</v>
      </c>
      <c r="AE4" s="609">
        <v>2</v>
      </c>
      <c r="AF4" s="609">
        <v>4</v>
      </c>
      <c r="AG4" s="611">
        <v>0.25</v>
      </c>
      <c r="AH4" s="609"/>
      <c r="AI4" s="609"/>
      <c r="AJ4" s="609">
        <v>2012</v>
      </c>
      <c r="AK4" s="612">
        <v>41005</v>
      </c>
      <c r="AL4" s="613">
        <v>13.1</v>
      </c>
      <c r="AM4" s="613">
        <v>15.1</v>
      </c>
      <c r="AN4" s="613">
        <v>16.600000000000001</v>
      </c>
      <c r="AO4" s="612">
        <v>299081</v>
      </c>
      <c r="AP4" s="612">
        <v>4000</v>
      </c>
      <c r="AQ4" s="612">
        <f>VLOOKUP($A4,'[1]AIR Export'!$A$2:$CB$82,33,FALSE)</f>
        <v>303081</v>
      </c>
      <c r="AR4" s="612">
        <v>4139</v>
      </c>
      <c r="AS4" s="612">
        <v>0</v>
      </c>
      <c r="AT4" s="612">
        <v>4139</v>
      </c>
      <c r="AU4" s="612">
        <v>19117</v>
      </c>
      <c r="AV4" s="612">
        <v>0</v>
      </c>
      <c r="AW4" s="612">
        <f>VLOOKUP($A4,'[1]AIR Export'!$A$2:$CB$82,35,FALSE)</f>
        <v>19117</v>
      </c>
      <c r="AX4" s="612">
        <f>VLOOKUP($A4,'[1]AIR Export'!$A$2:$CB$82,36,FALSE)</f>
        <v>0</v>
      </c>
      <c r="AY4" s="612">
        <f>VLOOKUP($A4,'[1]AIR Export'!$A$2:$CB$82,37,FALSE)</f>
        <v>326337</v>
      </c>
      <c r="AZ4" s="612">
        <v>144171</v>
      </c>
      <c r="BA4" s="612">
        <v>66396</v>
      </c>
      <c r="BB4" s="612">
        <f>VLOOKUP($A4,'[1]AIR Export'!$A$2:$CB$82,40,FALSE)</f>
        <v>210567</v>
      </c>
      <c r="BC4" s="612">
        <v>15019</v>
      </c>
      <c r="BD4" s="612">
        <v>2336</v>
      </c>
      <c r="BE4" s="612">
        <v>2241</v>
      </c>
      <c r="BF4" s="612">
        <v>19596</v>
      </c>
      <c r="BG4" s="612">
        <v>43757</v>
      </c>
      <c r="BH4" s="612">
        <f>VLOOKUP($A4,'[1]AIR Export'!$A$2:$CB$82,46,FALSE)</f>
        <v>273920</v>
      </c>
      <c r="BI4" s="612"/>
      <c r="BJ4" s="612"/>
      <c r="BK4" s="612">
        <v>0</v>
      </c>
      <c r="BL4" s="612">
        <v>0</v>
      </c>
      <c r="BM4" s="612">
        <v>0</v>
      </c>
      <c r="BN4" s="612">
        <v>0</v>
      </c>
      <c r="BO4" s="612">
        <v>0</v>
      </c>
      <c r="BP4" s="612">
        <v>0</v>
      </c>
      <c r="BQ4" s="610">
        <v>6867</v>
      </c>
      <c r="BR4" s="610">
        <v>9984</v>
      </c>
      <c r="BS4" s="610">
        <v>16851</v>
      </c>
      <c r="BT4" s="610">
        <v>8933</v>
      </c>
      <c r="BU4" s="610">
        <v>4602</v>
      </c>
      <c r="BV4" s="610">
        <v>13535</v>
      </c>
      <c r="BW4" s="610">
        <v>1490</v>
      </c>
      <c r="BX4" s="610">
        <v>1517</v>
      </c>
      <c r="BY4" s="610">
        <v>3007</v>
      </c>
      <c r="BZ4" s="610">
        <v>33393</v>
      </c>
      <c r="CA4" s="610"/>
      <c r="CB4" s="610">
        <v>33393</v>
      </c>
      <c r="CC4" s="610">
        <v>1736</v>
      </c>
      <c r="CD4" s="610">
        <v>210119</v>
      </c>
      <c r="CE4" s="609">
        <v>1</v>
      </c>
      <c r="CF4" s="609">
        <v>63</v>
      </c>
      <c r="CG4" s="609">
        <v>64</v>
      </c>
      <c r="CH4" s="610">
        <v>5723</v>
      </c>
      <c r="CI4" s="610">
        <v>3657</v>
      </c>
      <c r="CJ4" s="609">
        <v>763</v>
      </c>
      <c r="CK4" s="609">
        <v>743</v>
      </c>
      <c r="CL4" s="609">
        <v>50</v>
      </c>
      <c r="CM4" s="609">
        <v>20</v>
      </c>
      <c r="CN4" s="609">
        <v>90</v>
      </c>
      <c r="CO4" s="610">
        <v>5315</v>
      </c>
      <c r="CP4" s="610">
        <v>1812</v>
      </c>
      <c r="CQ4" s="610">
        <v>7127</v>
      </c>
      <c r="CR4" s="609">
        <v>802</v>
      </c>
      <c r="CS4" s="609">
        <v>132</v>
      </c>
      <c r="CT4" s="609">
        <v>934</v>
      </c>
      <c r="CU4" s="610">
        <v>4842</v>
      </c>
      <c r="CV4" s="609">
        <v>701</v>
      </c>
      <c r="CW4" s="610">
        <v>5543</v>
      </c>
      <c r="CX4" s="610">
        <v>13604</v>
      </c>
      <c r="CY4" s="609">
        <v>916</v>
      </c>
      <c r="CZ4" s="609"/>
      <c r="DA4" s="610">
        <v>14520</v>
      </c>
      <c r="DB4" s="609">
        <v>195</v>
      </c>
      <c r="DC4" s="609">
        <v>127</v>
      </c>
      <c r="DD4" s="609">
        <v>322</v>
      </c>
      <c r="DE4" s="610">
        <v>987</v>
      </c>
      <c r="DF4" s="610">
        <v>1128</v>
      </c>
      <c r="DG4" s="609">
        <v>120</v>
      </c>
      <c r="DH4" s="610">
        <v>1389</v>
      </c>
      <c r="DI4" s="609"/>
      <c r="DJ4" s="609"/>
      <c r="DK4" s="610">
        <v>21085</v>
      </c>
      <c r="DL4" s="609"/>
      <c r="DM4" s="609"/>
      <c r="DN4" s="609"/>
      <c r="DO4" s="610">
        <v>21085</v>
      </c>
      <c r="DP4" s="609">
        <v>224</v>
      </c>
      <c r="DQ4" s="610">
        <v>8411</v>
      </c>
      <c r="DR4" s="610">
        <v>2111</v>
      </c>
      <c r="DS4" s="610">
        <v>10522</v>
      </c>
      <c r="DT4" s="610">
        <v>32234</v>
      </c>
      <c r="DU4" s="609">
        <v>40</v>
      </c>
      <c r="DV4" s="609"/>
      <c r="DW4" s="609">
        <v>246</v>
      </c>
      <c r="DX4" s="609">
        <v>50</v>
      </c>
      <c r="DY4" s="609">
        <v>1</v>
      </c>
      <c r="DZ4" s="609"/>
      <c r="EA4" s="609">
        <v>337</v>
      </c>
      <c r="EB4" s="609">
        <v>553</v>
      </c>
      <c r="EC4" s="609"/>
      <c r="ED4" s="609">
        <v>553</v>
      </c>
      <c r="EE4" s="610">
        <v>3151</v>
      </c>
      <c r="EF4" s="609">
        <v>280</v>
      </c>
      <c r="EG4" s="610">
        <v>3431</v>
      </c>
      <c r="EH4" s="609">
        <v>20</v>
      </c>
      <c r="EI4" s="609"/>
      <c r="EJ4" s="609">
        <v>20</v>
      </c>
      <c r="EK4" s="610">
        <v>4004</v>
      </c>
      <c r="EL4" s="609">
        <v>4</v>
      </c>
      <c r="EM4" s="609">
        <v>32</v>
      </c>
      <c r="EN4" s="609">
        <v>15</v>
      </c>
      <c r="EO4" s="609">
        <v>75</v>
      </c>
      <c r="EP4" s="609">
        <v>50</v>
      </c>
      <c r="EQ4" s="609">
        <v>500</v>
      </c>
      <c r="ER4" s="610">
        <v>21109</v>
      </c>
      <c r="ES4" s="610">
        <v>5735</v>
      </c>
      <c r="ET4" s="609">
        <v>35</v>
      </c>
      <c r="EU4" s="610">
        <v>1646</v>
      </c>
      <c r="EV4" s="610">
        <v>1445</v>
      </c>
      <c r="EW4" s="609" t="s">
        <v>468</v>
      </c>
      <c r="EX4" s="609">
        <v>6</v>
      </c>
      <c r="EY4" s="609">
        <v>20</v>
      </c>
      <c r="EZ4" s="610">
        <v>11336</v>
      </c>
      <c r="FA4" s="610">
        <v>36924</v>
      </c>
      <c r="FB4" s="610">
        <v>1734</v>
      </c>
      <c r="FC4" s="609" t="s">
        <v>462</v>
      </c>
      <c r="FD4" s="609" t="s">
        <v>460</v>
      </c>
      <c r="FE4" s="609" t="s">
        <v>461</v>
      </c>
      <c r="FF4" s="609">
        <v>27828</v>
      </c>
      <c r="FG4" s="609">
        <v>1621</v>
      </c>
      <c r="FH4" s="609" t="s">
        <v>460</v>
      </c>
      <c r="FI4" s="609" t="s">
        <v>461</v>
      </c>
      <c r="FJ4" s="609">
        <v>27828</v>
      </c>
      <c r="FK4" s="609">
        <v>1621</v>
      </c>
      <c r="FL4" s="609" t="s">
        <v>463</v>
      </c>
      <c r="FM4" s="609">
        <v>2527533355</v>
      </c>
      <c r="FN4" s="609">
        <v>2527532855</v>
      </c>
      <c r="FO4" s="609" t="s">
        <v>464</v>
      </c>
      <c r="FP4" s="609" t="s">
        <v>467</v>
      </c>
      <c r="FQ4" s="610">
        <v>9366</v>
      </c>
      <c r="FR4" s="609">
        <v>4</v>
      </c>
      <c r="FS4" s="609" t="s">
        <v>469</v>
      </c>
      <c r="FT4" s="610">
        <v>2548</v>
      </c>
      <c r="FU4" s="609">
        <v>52</v>
      </c>
      <c r="FV4" s="609"/>
      <c r="FW4" s="609"/>
      <c r="FX4" s="609"/>
      <c r="FY4" s="609" t="s">
        <v>32</v>
      </c>
      <c r="FZ4" s="609"/>
      <c r="GA4" s="609" t="s">
        <v>64</v>
      </c>
      <c r="GB4" s="609"/>
      <c r="GC4" s="609"/>
      <c r="GD4" s="609"/>
      <c r="GE4" s="609"/>
      <c r="GF4" s="609"/>
      <c r="GG4" s="609"/>
      <c r="GH4" s="609"/>
      <c r="GI4" s="609"/>
      <c r="GJ4" s="609">
        <f>VLOOKUP($A4,'[1]AIR Export'!$A$3:$CB$82,25,FALSE)</f>
        <v>4714</v>
      </c>
      <c r="GK4" s="609">
        <v>2</v>
      </c>
      <c r="GL4" s="609" t="s">
        <v>250</v>
      </c>
      <c r="GM4" s="609"/>
      <c r="GN4" s="609"/>
      <c r="GO4" s="609"/>
      <c r="GP4" s="609"/>
      <c r="GQ4" s="609"/>
      <c r="GR4" s="609"/>
      <c r="GS4" s="609"/>
      <c r="GT4" s="609"/>
      <c r="GU4" s="609"/>
      <c r="GV4" s="609">
        <v>0.86</v>
      </c>
      <c r="GW4" s="609">
        <v>0.14000000000000001</v>
      </c>
      <c r="GX4" s="609">
        <v>11.88</v>
      </c>
      <c r="GY4" s="609">
        <v>11.59</v>
      </c>
      <c r="GZ4" s="609">
        <v>13.83</v>
      </c>
      <c r="HA4" s="509"/>
      <c r="HB4" s="509"/>
      <c r="HC4" s="509"/>
      <c r="HD4" s="509"/>
      <c r="HE4" s="509"/>
      <c r="HF4" s="5"/>
      <c r="HG4" s="5"/>
      <c r="HH4" s="5"/>
      <c r="HI4" s="5"/>
      <c r="HJ4" s="5"/>
      <c r="HK4" s="5"/>
      <c r="HL4" s="5"/>
      <c r="HM4" s="5"/>
      <c r="HN4" s="5"/>
      <c r="HO4" s="5"/>
      <c r="HP4" s="5"/>
      <c r="HQ4" s="5"/>
      <c r="HR4" s="5"/>
      <c r="IF4" s="1"/>
      <c r="IG4" s="1"/>
      <c r="IH4" s="1"/>
      <c r="II4" s="1"/>
      <c r="IJ4" s="1"/>
      <c r="IK4" s="1"/>
      <c r="IL4" s="1"/>
      <c r="IM4" s="1"/>
      <c r="IO4" s="1"/>
      <c r="IQ4" s="5"/>
      <c r="IR4" s="5"/>
      <c r="IS4" s="5"/>
      <c r="IT4" s="5"/>
      <c r="IU4" s="5"/>
      <c r="IV4" s="5"/>
      <c r="JG4" s="2"/>
      <c r="JI4" s="5"/>
      <c r="JL4" s="5"/>
      <c r="JM4" s="5"/>
      <c r="JN4" s="5"/>
      <c r="KC4" s="5"/>
      <c r="KG4" s="5"/>
      <c r="KI4" s="4"/>
      <c r="KJ4" s="4"/>
      <c r="KQ4" s="3"/>
      <c r="KR4" s="3"/>
      <c r="KS4" s="3"/>
      <c r="KT4" s="3"/>
      <c r="KU4" s="3"/>
      <c r="KV4" s="3"/>
      <c r="KW4" s="3"/>
      <c r="KX4" s="3"/>
      <c r="KY4" s="3"/>
      <c r="KZ4" s="3"/>
      <c r="LA4" s="3"/>
      <c r="LB4" s="3"/>
      <c r="LC4" s="3"/>
      <c r="LD4" s="3"/>
      <c r="LE4" s="3"/>
      <c r="LF4" s="3"/>
      <c r="LG4" s="3"/>
      <c r="LH4" s="4"/>
      <c r="LJ4" s="1"/>
      <c r="LK4" s="1"/>
      <c r="LL4" s="1"/>
      <c r="LM4" s="3"/>
      <c r="LN4" s="3"/>
      <c r="LO4" s="3"/>
      <c r="LY4" s="3"/>
      <c r="LZ4" s="3"/>
      <c r="MA4" s="3"/>
      <c r="MB4" s="3"/>
      <c r="MC4" s="3"/>
      <c r="MD4" s="3"/>
      <c r="ME4" s="3"/>
      <c r="MF4" s="3"/>
      <c r="MG4" s="3"/>
      <c r="MH4" s="3"/>
      <c r="MI4" s="3"/>
      <c r="MJ4" s="3"/>
      <c r="MR4" s="6"/>
      <c r="MS4" s="6"/>
      <c r="NB4" s="1"/>
      <c r="NC4" s="1"/>
      <c r="NE4" s="1"/>
      <c r="NF4" s="1"/>
      <c r="NI4" s="1"/>
      <c r="NR4" s="3"/>
    </row>
    <row r="5" spans="1:382" x14ac:dyDescent="0.25">
      <c r="A5" s="609" t="s">
        <v>666</v>
      </c>
      <c r="B5" s="609" t="s">
        <v>668</v>
      </c>
      <c r="C5" s="609" t="s">
        <v>669</v>
      </c>
      <c r="D5" s="609">
        <v>2015</v>
      </c>
      <c r="E5" s="609" t="s">
        <v>233</v>
      </c>
      <c r="F5" s="609" t="s">
        <v>667</v>
      </c>
      <c r="G5" s="609" t="s">
        <v>668</v>
      </c>
      <c r="H5" s="609">
        <v>28601</v>
      </c>
      <c r="I5" s="609">
        <v>5126</v>
      </c>
      <c r="J5" s="609" t="s">
        <v>667</v>
      </c>
      <c r="K5" s="609" t="s">
        <v>668</v>
      </c>
      <c r="L5" s="609">
        <v>28601</v>
      </c>
      <c r="M5" s="609">
        <v>5126</v>
      </c>
      <c r="N5" s="609" t="s">
        <v>670</v>
      </c>
      <c r="O5" s="609" t="s">
        <v>671</v>
      </c>
      <c r="P5" s="609" t="s">
        <v>672</v>
      </c>
      <c r="Q5" s="609" t="s">
        <v>673</v>
      </c>
      <c r="R5" s="609" t="s">
        <v>674</v>
      </c>
      <c r="S5" s="609" t="s">
        <v>94</v>
      </c>
      <c r="T5" s="609" t="s">
        <v>675</v>
      </c>
      <c r="U5" s="609" t="s">
        <v>672</v>
      </c>
      <c r="V5" s="609" t="s">
        <v>676</v>
      </c>
      <c r="W5" s="609">
        <v>1</v>
      </c>
      <c r="X5" s="609">
        <v>1</v>
      </c>
      <c r="Y5" s="609">
        <v>0</v>
      </c>
      <c r="Z5" s="609">
        <v>2</v>
      </c>
      <c r="AA5" s="610">
        <v>6656</v>
      </c>
      <c r="AB5" s="609">
        <v>6.56</v>
      </c>
      <c r="AC5" s="609">
        <v>0.94</v>
      </c>
      <c r="AD5" s="609">
        <v>7.5</v>
      </c>
      <c r="AE5" s="609">
        <v>17.440000000000001</v>
      </c>
      <c r="AF5" s="609">
        <v>24.94</v>
      </c>
      <c r="AG5" s="611">
        <v>0.26300000000000001</v>
      </c>
      <c r="AH5" s="612">
        <v>72171</v>
      </c>
      <c r="AI5" s="609" t="s">
        <v>678</v>
      </c>
      <c r="AJ5" s="609">
        <v>2012</v>
      </c>
      <c r="AK5" s="612">
        <v>39968</v>
      </c>
      <c r="AL5" s="613">
        <v>13.81</v>
      </c>
      <c r="AM5" s="613">
        <v>13.81</v>
      </c>
      <c r="AN5" s="613">
        <v>13.81</v>
      </c>
      <c r="AO5" s="612">
        <v>1660476</v>
      </c>
      <c r="AP5" s="612">
        <v>211650</v>
      </c>
      <c r="AQ5" s="612">
        <f>VLOOKUP($A5,'[1]AIR Export'!$A$2:$CB$82,33,FALSE)</f>
        <v>1872126</v>
      </c>
      <c r="AR5" s="612">
        <v>25493</v>
      </c>
      <c r="AS5" s="612">
        <v>0</v>
      </c>
      <c r="AT5" s="612">
        <v>25493</v>
      </c>
      <c r="AU5" s="612">
        <v>16579</v>
      </c>
      <c r="AV5" s="612">
        <v>0</v>
      </c>
      <c r="AW5" s="612">
        <f>VLOOKUP($A5,'[1]AIR Export'!$A$2:$CB$82,35,FALSE)</f>
        <v>16579</v>
      </c>
      <c r="AX5" s="612">
        <f>VLOOKUP($A5,'[1]AIR Export'!$A$2:$CB$82,36,FALSE)</f>
        <v>171163</v>
      </c>
      <c r="AY5" s="612">
        <f>VLOOKUP($A5,'[1]AIR Export'!$A$2:$CB$82,37,FALSE)</f>
        <v>2085361</v>
      </c>
      <c r="AZ5" s="612">
        <v>912968</v>
      </c>
      <c r="BA5" s="612">
        <v>221199</v>
      </c>
      <c r="BB5" s="612">
        <f>VLOOKUP($A5,'[1]AIR Export'!$A$2:$CB$82,40,FALSE)</f>
        <v>1134167</v>
      </c>
      <c r="BC5" s="612">
        <v>172269</v>
      </c>
      <c r="BD5" s="612">
        <v>28328</v>
      </c>
      <c r="BE5" s="612">
        <v>50681</v>
      </c>
      <c r="BF5" s="612">
        <v>251278</v>
      </c>
      <c r="BG5" s="612">
        <v>441835</v>
      </c>
      <c r="BH5" s="612">
        <f>VLOOKUP($A5,'[1]AIR Export'!$A$2:$CB$82,46,FALSE)</f>
        <v>1827280</v>
      </c>
      <c r="BI5" s="612"/>
      <c r="BJ5" s="612"/>
      <c r="BK5" s="612">
        <v>65725</v>
      </c>
      <c r="BL5" s="612">
        <v>0</v>
      </c>
      <c r="BM5" s="612">
        <v>0</v>
      </c>
      <c r="BN5" s="612">
        <v>0</v>
      </c>
      <c r="BO5" s="612">
        <v>65725</v>
      </c>
      <c r="BP5" s="612">
        <v>52902</v>
      </c>
      <c r="BQ5" s="610">
        <v>34745</v>
      </c>
      <c r="BR5" s="610">
        <v>32916</v>
      </c>
      <c r="BS5" s="610">
        <v>67661</v>
      </c>
      <c r="BT5" s="610">
        <v>22811</v>
      </c>
      <c r="BU5" s="610">
        <v>15735</v>
      </c>
      <c r="BV5" s="610">
        <v>38546</v>
      </c>
      <c r="BW5" s="610">
        <v>5270</v>
      </c>
      <c r="BX5" s="610">
        <v>2316</v>
      </c>
      <c r="BY5" s="610">
        <v>7586</v>
      </c>
      <c r="BZ5" s="610">
        <v>113793</v>
      </c>
      <c r="CA5" s="610"/>
      <c r="CB5" s="610">
        <v>113793</v>
      </c>
      <c r="CC5" s="609">
        <v>0</v>
      </c>
      <c r="CD5" s="610">
        <v>217060</v>
      </c>
      <c r="CE5" s="609">
        <v>12</v>
      </c>
      <c r="CF5" s="609">
        <v>63</v>
      </c>
      <c r="CG5" s="609">
        <v>75</v>
      </c>
      <c r="CH5" s="610">
        <v>8307</v>
      </c>
      <c r="CI5" s="610">
        <v>34699</v>
      </c>
      <c r="CJ5" s="610">
        <v>11700</v>
      </c>
      <c r="CK5" s="610">
        <v>7894</v>
      </c>
      <c r="CL5" s="609">
        <v>0</v>
      </c>
      <c r="CM5" s="609">
        <v>55</v>
      </c>
      <c r="CN5" s="609">
        <v>350</v>
      </c>
      <c r="CO5" s="610">
        <v>93875</v>
      </c>
      <c r="CP5" s="610">
        <v>19396</v>
      </c>
      <c r="CQ5" s="610">
        <v>113271</v>
      </c>
      <c r="CR5" s="610">
        <v>11134</v>
      </c>
      <c r="CS5" s="609">
        <v>925</v>
      </c>
      <c r="CT5" s="610">
        <v>12059</v>
      </c>
      <c r="CU5" s="610">
        <v>86192</v>
      </c>
      <c r="CV5" s="610">
        <v>20481</v>
      </c>
      <c r="CW5" s="610">
        <v>106673</v>
      </c>
      <c r="CX5" s="610">
        <v>232003</v>
      </c>
      <c r="CY5" s="610">
        <v>1454</v>
      </c>
      <c r="CZ5" s="609"/>
      <c r="DA5" s="610">
        <v>233457</v>
      </c>
      <c r="DB5" s="610">
        <v>24590</v>
      </c>
      <c r="DC5" s="610">
        <v>6213</v>
      </c>
      <c r="DD5" s="610">
        <v>30803</v>
      </c>
      <c r="DE5" s="610">
        <v>108870</v>
      </c>
      <c r="DF5" s="610">
        <v>9913</v>
      </c>
      <c r="DG5" s="609">
        <v>0</v>
      </c>
      <c r="DH5" s="610">
        <v>16219</v>
      </c>
      <c r="DI5" s="609"/>
      <c r="DJ5" s="609"/>
      <c r="DK5" s="610">
        <v>327553</v>
      </c>
      <c r="DL5" s="610">
        <v>23016</v>
      </c>
      <c r="DM5" s="609"/>
      <c r="DN5" s="610">
        <v>18798</v>
      </c>
      <c r="DO5" s="610">
        <v>369367</v>
      </c>
      <c r="DP5" s="609"/>
      <c r="DQ5" s="610">
        <v>27155</v>
      </c>
      <c r="DR5" s="610">
        <v>7038</v>
      </c>
      <c r="DS5" s="610">
        <v>34193</v>
      </c>
      <c r="DT5" s="610">
        <v>355456</v>
      </c>
      <c r="DU5" s="609">
        <v>240</v>
      </c>
      <c r="DV5" s="609">
        <v>4</v>
      </c>
      <c r="DW5" s="609">
        <v>342</v>
      </c>
      <c r="DX5" s="609">
        <v>285</v>
      </c>
      <c r="DY5" s="609">
        <v>9</v>
      </c>
      <c r="DZ5" s="609">
        <v>1</v>
      </c>
      <c r="EA5" s="609">
        <v>881</v>
      </c>
      <c r="EB5" s="610">
        <v>5791</v>
      </c>
      <c r="EC5" s="609">
        <v>573</v>
      </c>
      <c r="ED5" s="610">
        <v>6364</v>
      </c>
      <c r="EE5" s="610">
        <v>8792</v>
      </c>
      <c r="EF5" s="610">
        <v>7580</v>
      </c>
      <c r="EG5" s="610">
        <v>16372</v>
      </c>
      <c r="EH5" s="609">
        <v>262</v>
      </c>
      <c r="EI5" s="609">
        <v>100</v>
      </c>
      <c r="EJ5" s="609">
        <v>362</v>
      </c>
      <c r="EK5" s="610">
        <v>23098</v>
      </c>
      <c r="EL5" s="609">
        <v>1</v>
      </c>
      <c r="EM5" s="609">
        <v>3</v>
      </c>
      <c r="EN5" s="609">
        <v>11</v>
      </c>
      <c r="EO5" s="609">
        <v>87</v>
      </c>
      <c r="EP5" s="610">
        <v>1110</v>
      </c>
      <c r="EQ5" s="610">
        <v>3432</v>
      </c>
      <c r="ER5" s="610">
        <v>50042</v>
      </c>
      <c r="ES5" s="610">
        <v>20865</v>
      </c>
      <c r="ET5" s="610">
        <v>2963</v>
      </c>
      <c r="EU5" s="609">
        <v>208</v>
      </c>
      <c r="EV5" s="609">
        <v>211</v>
      </c>
      <c r="EW5" s="609" t="s">
        <v>677</v>
      </c>
      <c r="EX5" s="609">
        <v>35</v>
      </c>
      <c r="EY5" s="609">
        <v>56</v>
      </c>
      <c r="EZ5" s="610">
        <v>51702</v>
      </c>
      <c r="FA5" s="610">
        <v>77585</v>
      </c>
      <c r="FB5" s="609"/>
      <c r="FC5" s="609" t="s">
        <v>679</v>
      </c>
      <c r="FD5" s="609" t="s">
        <v>667</v>
      </c>
      <c r="FE5" s="609" t="s">
        <v>668</v>
      </c>
      <c r="FF5" s="609">
        <v>28601</v>
      </c>
      <c r="FG5" s="609">
        <v>5126</v>
      </c>
      <c r="FH5" s="609" t="s">
        <v>667</v>
      </c>
      <c r="FI5" s="609" t="s">
        <v>668</v>
      </c>
      <c r="FJ5" s="609">
        <v>28601</v>
      </c>
      <c r="FK5" s="609">
        <v>5126</v>
      </c>
      <c r="FL5" s="609" t="s">
        <v>233</v>
      </c>
      <c r="FM5" s="609">
        <v>8283040500</v>
      </c>
      <c r="FN5" s="609">
        <v>8283040023</v>
      </c>
      <c r="FO5" s="609" t="s">
        <v>670</v>
      </c>
      <c r="FP5" s="609" t="s">
        <v>673</v>
      </c>
      <c r="FQ5" s="610">
        <v>44800</v>
      </c>
      <c r="FR5" s="609">
        <v>24.94</v>
      </c>
      <c r="FS5" s="609" t="s">
        <v>680</v>
      </c>
      <c r="FT5" s="610">
        <v>6656</v>
      </c>
      <c r="FU5" s="609">
        <v>104</v>
      </c>
      <c r="FV5" s="609"/>
      <c r="FW5" s="609"/>
      <c r="FX5" s="609"/>
      <c r="FY5" s="609" t="s">
        <v>32</v>
      </c>
      <c r="FZ5" s="609"/>
      <c r="GA5" s="609" t="s">
        <v>33</v>
      </c>
      <c r="GB5" s="609"/>
      <c r="GC5" s="609"/>
      <c r="GD5" s="609"/>
      <c r="GE5" s="609"/>
      <c r="GF5" s="609"/>
      <c r="GG5" s="609"/>
      <c r="GH5" s="609"/>
      <c r="GI5" s="609"/>
      <c r="GJ5" s="609">
        <f>VLOOKUP($A5,'[1]AIR Export'!$A$3:$CB$82,25,FALSE)</f>
        <v>40330</v>
      </c>
      <c r="GK5" s="609">
        <v>2</v>
      </c>
      <c r="GL5" s="609" t="s">
        <v>250</v>
      </c>
      <c r="GM5" s="609"/>
      <c r="GN5" s="609"/>
      <c r="GO5" s="609"/>
      <c r="GP5" s="609"/>
      <c r="GQ5" s="609"/>
      <c r="GR5" s="609"/>
      <c r="GS5" s="609"/>
      <c r="GT5" s="609"/>
      <c r="GU5" s="609"/>
      <c r="GV5" s="609">
        <v>0.71</v>
      </c>
      <c r="GW5" s="609">
        <v>0.28000000000000003</v>
      </c>
      <c r="GX5" s="609">
        <v>26.22</v>
      </c>
      <c r="GY5" s="609">
        <v>26.11</v>
      </c>
      <c r="GZ5" s="609">
        <v>26.08</v>
      </c>
      <c r="HA5" s="509"/>
      <c r="HB5" s="509"/>
      <c r="HC5" s="509"/>
      <c r="HD5" s="509"/>
      <c r="HE5" s="509"/>
      <c r="HF5" s="5"/>
      <c r="HG5" s="5"/>
      <c r="HH5" s="5"/>
      <c r="HI5" s="5"/>
      <c r="HJ5" s="5"/>
      <c r="HK5" s="5"/>
      <c r="HL5" s="5"/>
      <c r="HM5" s="5"/>
      <c r="HN5" s="5"/>
      <c r="HO5" s="5"/>
      <c r="HP5" s="5"/>
      <c r="HQ5" s="5"/>
      <c r="HR5" s="5"/>
      <c r="IF5" s="1"/>
      <c r="IG5" s="1"/>
      <c r="IH5" s="1"/>
      <c r="II5" s="1"/>
      <c r="IJ5" s="1"/>
      <c r="IK5" s="1"/>
      <c r="IL5" s="1"/>
      <c r="IM5" s="1"/>
      <c r="IO5" s="1"/>
      <c r="IQ5" s="5"/>
      <c r="IR5" s="5"/>
      <c r="IS5" s="5"/>
      <c r="IT5" s="5"/>
      <c r="IU5" s="5"/>
      <c r="IV5" s="5"/>
      <c r="JI5" s="5"/>
      <c r="JL5" s="5"/>
      <c r="JM5" s="5"/>
      <c r="JN5" s="5"/>
      <c r="JU5" s="1"/>
      <c r="JW5" s="1"/>
      <c r="KA5" s="1"/>
      <c r="KC5" s="5"/>
      <c r="KG5" s="5"/>
      <c r="KI5" s="4"/>
      <c r="KJ5" s="4"/>
      <c r="KQ5" s="3"/>
      <c r="KR5" s="3"/>
      <c r="KS5" s="3"/>
      <c r="KT5" s="3"/>
      <c r="KU5" s="3"/>
      <c r="KV5" s="3"/>
      <c r="KW5" s="3"/>
      <c r="KX5" s="3"/>
      <c r="KY5" s="3"/>
      <c r="KZ5" s="3"/>
      <c r="LA5" s="3"/>
      <c r="LB5" s="3"/>
      <c r="LC5" s="3"/>
      <c r="LD5" s="3"/>
      <c r="LE5" s="3"/>
      <c r="LF5" s="3"/>
      <c r="LG5" s="3"/>
      <c r="LH5" s="4"/>
      <c r="LJ5" s="1"/>
      <c r="LK5" s="1"/>
      <c r="LL5" s="1"/>
      <c r="LM5" s="3"/>
      <c r="LN5" s="3"/>
      <c r="LO5" s="3"/>
      <c r="LY5" s="3"/>
      <c r="LZ5" s="3"/>
      <c r="MA5" s="3"/>
      <c r="MB5" s="3"/>
      <c r="MC5" s="3"/>
      <c r="MD5" s="3"/>
      <c r="ME5" s="3"/>
      <c r="MF5" s="3"/>
      <c r="MG5" s="3"/>
      <c r="MH5" s="3"/>
      <c r="MI5" s="3"/>
      <c r="MJ5" s="3"/>
      <c r="MR5" s="6"/>
      <c r="MS5" s="6"/>
      <c r="MX5" s="1"/>
      <c r="NB5" s="1"/>
      <c r="NC5" s="1"/>
      <c r="ND5" s="1"/>
      <c r="NE5" s="1"/>
      <c r="NG5" s="1"/>
      <c r="NH5" s="1"/>
      <c r="NI5" s="1"/>
      <c r="NK5" s="1"/>
      <c r="NL5" s="1"/>
      <c r="NR5" s="3"/>
    </row>
    <row r="6" spans="1:382" x14ac:dyDescent="0.25">
      <c r="A6" s="609" t="s">
        <v>681</v>
      </c>
      <c r="B6" s="609" t="s">
        <v>683</v>
      </c>
      <c r="C6" s="609" t="s">
        <v>685</v>
      </c>
      <c r="D6" s="609">
        <v>2015</v>
      </c>
      <c r="E6" s="609" t="s">
        <v>577</v>
      </c>
      <c r="F6" s="609" t="s">
        <v>682</v>
      </c>
      <c r="G6" s="609" t="s">
        <v>683</v>
      </c>
      <c r="H6" s="609">
        <v>27261</v>
      </c>
      <c r="I6" s="609">
        <v>2530</v>
      </c>
      <c r="J6" s="609" t="s">
        <v>684</v>
      </c>
      <c r="K6" s="609" t="s">
        <v>683</v>
      </c>
      <c r="L6" s="609">
        <v>27262</v>
      </c>
      <c r="M6" s="609">
        <v>3923</v>
      </c>
      <c r="N6" s="609" t="s">
        <v>686</v>
      </c>
      <c r="O6" s="609" t="s">
        <v>687</v>
      </c>
      <c r="P6" s="609" t="s">
        <v>688</v>
      </c>
      <c r="Q6" s="609" t="s">
        <v>689</v>
      </c>
      <c r="R6" s="609" t="s">
        <v>690</v>
      </c>
      <c r="S6" s="609" t="s">
        <v>257</v>
      </c>
      <c r="T6" s="609" t="s">
        <v>691</v>
      </c>
      <c r="U6" s="609" t="s">
        <v>688</v>
      </c>
      <c r="V6" s="609" t="s">
        <v>692</v>
      </c>
      <c r="W6" s="609">
        <v>1</v>
      </c>
      <c r="X6" s="609">
        <v>0</v>
      </c>
      <c r="Y6" s="609">
        <v>1</v>
      </c>
      <c r="Z6" s="609">
        <v>1</v>
      </c>
      <c r="AA6" s="610">
        <v>3081</v>
      </c>
      <c r="AB6" s="609">
        <v>15.75</v>
      </c>
      <c r="AC6" s="609">
        <v>0</v>
      </c>
      <c r="AD6" s="609">
        <v>15.75</v>
      </c>
      <c r="AE6" s="609">
        <v>50.25</v>
      </c>
      <c r="AF6" s="609">
        <v>66</v>
      </c>
      <c r="AG6" s="611">
        <v>0.23860000000000001</v>
      </c>
      <c r="AH6" s="612">
        <v>105564</v>
      </c>
      <c r="AI6" s="609" t="s">
        <v>694</v>
      </c>
      <c r="AJ6" s="609">
        <v>2011</v>
      </c>
      <c r="AK6" s="612">
        <v>38416</v>
      </c>
      <c r="AL6" s="613">
        <v>11.91</v>
      </c>
      <c r="AM6" s="613">
        <v>11.91</v>
      </c>
      <c r="AN6" s="613">
        <v>13.79</v>
      </c>
      <c r="AO6" s="612">
        <v>4147943</v>
      </c>
      <c r="AP6" s="612">
        <v>359960</v>
      </c>
      <c r="AQ6" s="612">
        <f>VLOOKUP($A6,'[1]AIR Export'!$A$2:$CB$82,33,FALSE)</f>
        <v>4507903</v>
      </c>
      <c r="AR6" s="612">
        <v>78790</v>
      </c>
      <c r="AS6" s="612">
        <v>0</v>
      </c>
      <c r="AT6" s="612">
        <v>78790</v>
      </c>
      <c r="AU6" s="612">
        <v>4400</v>
      </c>
      <c r="AV6" s="612">
        <v>0</v>
      </c>
      <c r="AW6" s="612">
        <f>VLOOKUP($A6,'[1]AIR Export'!$A$2:$CB$82,35,FALSE)</f>
        <v>4400</v>
      </c>
      <c r="AX6" s="612">
        <f>VLOOKUP($A6,'[1]AIR Export'!$A$2:$CB$82,36,FALSE)</f>
        <v>0</v>
      </c>
      <c r="AY6" s="612">
        <f>VLOOKUP($A6,'[1]AIR Export'!$A$2:$CB$82,37,FALSE)</f>
        <v>4591093</v>
      </c>
      <c r="AZ6" s="612">
        <v>1734370</v>
      </c>
      <c r="BA6" s="612">
        <v>1072291</v>
      </c>
      <c r="BB6" s="612">
        <f>VLOOKUP($A6,'[1]AIR Export'!$A$2:$CB$82,40,FALSE)</f>
        <v>2806661</v>
      </c>
      <c r="BC6" s="612">
        <v>242625</v>
      </c>
      <c r="BD6" s="612">
        <v>92498</v>
      </c>
      <c r="BE6" s="612">
        <v>81731</v>
      </c>
      <c r="BF6" s="612">
        <v>416854</v>
      </c>
      <c r="BG6" s="612">
        <v>1006358</v>
      </c>
      <c r="BH6" s="612">
        <f>VLOOKUP($A6,'[1]AIR Export'!$A$2:$CB$82,46,FALSE)</f>
        <v>4229873</v>
      </c>
      <c r="BI6" s="612"/>
      <c r="BJ6" s="612"/>
      <c r="BK6" s="612">
        <v>0</v>
      </c>
      <c r="BL6" s="612">
        <v>0</v>
      </c>
      <c r="BM6" s="612">
        <v>0</v>
      </c>
      <c r="BN6" s="612">
        <v>0</v>
      </c>
      <c r="BO6" s="612">
        <v>0</v>
      </c>
      <c r="BP6" s="612">
        <v>0</v>
      </c>
      <c r="BQ6" s="610">
        <v>59886</v>
      </c>
      <c r="BR6" s="610">
        <v>112985</v>
      </c>
      <c r="BS6" s="610">
        <v>172871</v>
      </c>
      <c r="BT6" s="610">
        <v>50262</v>
      </c>
      <c r="BU6" s="610">
        <v>29796</v>
      </c>
      <c r="BV6" s="610">
        <v>80058</v>
      </c>
      <c r="BW6" s="610">
        <v>5826</v>
      </c>
      <c r="BX6" s="609">
        <v>65</v>
      </c>
      <c r="BY6" s="610">
        <v>5891</v>
      </c>
      <c r="BZ6" s="610">
        <v>258820</v>
      </c>
      <c r="CA6" s="610"/>
      <c r="CB6" s="610">
        <v>258820</v>
      </c>
      <c r="CC6" s="610">
        <v>67698</v>
      </c>
      <c r="CD6" s="610">
        <v>243655</v>
      </c>
      <c r="CE6" s="609">
        <v>22</v>
      </c>
      <c r="CF6" s="609">
        <v>63</v>
      </c>
      <c r="CG6" s="609">
        <v>85</v>
      </c>
      <c r="CH6" s="610">
        <v>10041</v>
      </c>
      <c r="CI6" s="610">
        <v>15536</v>
      </c>
      <c r="CJ6" s="610">
        <v>18230</v>
      </c>
      <c r="CK6" s="610">
        <v>1249</v>
      </c>
      <c r="CL6" s="609">
        <v>84</v>
      </c>
      <c r="CM6" s="609">
        <v>158</v>
      </c>
      <c r="CN6" s="609">
        <v>752</v>
      </c>
      <c r="CO6" s="610">
        <v>137251</v>
      </c>
      <c r="CP6" s="610">
        <v>87924</v>
      </c>
      <c r="CQ6" s="610">
        <v>225175</v>
      </c>
      <c r="CR6" s="610">
        <v>22421</v>
      </c>
      <c r="CS6" s="609">
        <v>138</v>
      </c>
      <c r="CT6" s="610">
        <v>22559</v>
      </c>
      <c r="CU6" s="610">
        <v>126270</v>
      </c>
      <c r="CV6" s="610">
        <v>28691</v>
      </c>
      <c r="CW6" s="610">
        <v>154961</v>
      </c>
      <c r="CX6" s="610">
        <v>402695</v>
      </c>
      <c r="CY6" s="610">
        <v>1842</v>
      </c>
      <c r="CZ6" s="609"/>
      <c r="DA6" s="610">
        <v>404537</v>
      </c>
      <c r="DB6" s="610">
        <v>41582</v>
      </c>
      <c r="DC6" s="610">
        <v>11454</v>
      </c>
      <c r="DD6" s="610">
        <v>53036</v>
      </c>
      <c r="DE6" s="610">
        <v>203573</v>
      </c>
      <c r="DF6" s="610">
        <v>28185</v>
      </c>
      <c r="DG6" s="610">
        <v>2144</v>
      </c>
      <c r="DH6" s="610">
        <v>41988</v>
      </c>
      <c r="DI6" s="609"/>
      <c r="DJ6" s="609"/>
      <c r="DK6" s="610">
        <v>692994</v>
      </c>
      <c r="DL6" s="609">
        <v>0</v>
      </c>
      <c r="DM6" s="610">
        <v>8401</v>
      </c>
      <c r="DN6" s="609">
        <v>0</v>
      </c>
      <c r="DO6" s="610">
        <v>701395</v>
      </c>
      <c r="DP6" s="609">
        <v>440</v>
      </c>
      <c r="DQ6" s="610">
        <v>72659</v>
      </c>
      <c r="DR6" s="610">
        <v>14927</v>
      </c>
      <c r="DS6" s="610">
        <v>87586</v>
      </c>
      <c r="DT6" s="610">
        <v>353617</v>
      </c>
      <c r="DU6" s="610">
        <v>1832</v>
      </c>
      <c r="DV6" s="609">
        <v>16</v>
      </c>
      <c r="DW6" s="610">
        <v>1102</v>
      </c>
      <c r="DX6" s="610">
        <v>1031</v>
      </c>
      <c r="DY6" s="609">
        <v>8</v>
      </c>
      <c r="DZ6" s="609">
        <v>0</v>
      </c>
      <c r="EA6" s="610">
        <v>3989</v>
      </c>
      <c r="EB6" s="610">
        <v>6885</v>
      </c>
      <c r="EC6" s="609">
        <v>341</v>
      </c>
      <c r="ED6" s="610">
        <v>7226</v>
      </c>
      <c r="EE6" s="610">
        <v>13141</v>
      </c>
      <c r="EF6" s="610">
        <v>15930</v>
      </c>
      <c r="EG6" s="610">
        <v>29071</v>
      </c>
      <c r="EH6" s="609">
        <v>156</v>
      </c>
      <c r="EI6" s="609">
        <v>0</v>
      </c>
      <c r="EJ6" s="609">
        <v>156</v>
      </c>
      <c r="EK6" s="610">
        <v>36453</v>
      </c>
      <c r="EL6" s="609">
        <v>2</v>
      </c>
      <c r="EM6" s="609">
        <v>10</v>
      </c>
      <c r="EN6" s="609">
        <v>840</v>
      </c>
      <c r="EO6" s="610">
        <v>1084</v>
      </c>
      <c r="EP6" s="609">
        <v>231</v>
      </c>
      <c r="EQ6" s="610">
        <v>6083</v>
      </c>
      <c r="ER6" s="610">
        <v>105003</v>
      </c>
      <c r="ES6" s="610">
        <v>8778</v>
      </c>
      <c r="ET6" s="610">
        <v>14360</v>
      </c>
      <c r="EU6" s="610">
        <v>1381</v>
      </c>
      <c r="EV6" s="609">
        <v>676</v>
      </c>
      <c r="EW6" s="609" t="s">
        <v>693</v>
      </c>
      <c r="EX6" s="609">
        <v>99</v>
      </c>
      <c r="EY6" s="609">
        <v>96</v>
      </c>
      <c r="EZ6" s="610">
        <v>71649</v>
      </c>
      <c r="FA6" s="610">
        <v>150053</v>
      </c>
      <c r="FB6" s="610">
        <v>17823</v>
      </c>
      <c r="FC6" s="609" t="s">
        <v>685</v>
      </c>
      <c r="FD6" s="609" t="s">
        <v>682</v>
      </c>
      <c r="FE6" s="609" t="s">
        <v>683</v>
      </c>
      <c r="FF6" s="609">
        <v>27261</v>
      </c>
      <c r="FG6" s="609">
        <v>2530</v>
      </c>
      <c r="FH6" s="609" t="s">
        <v>684</v>
      </c>
      <c r="FI6" s="609" t="s">
        <v>683</v>
      </c>
      <c r="FJ6" s="609">
        <v>27262</v>
      </c>
      <c r="FK6" s="609">
        <v>3923</v>
      </c>
      <c r="FL6" s="609" t="s">
        <v>577</v>
      </c>
      <c r="FM6" s="609">
        <v>3368833631</v>
      </c>
      <c r="FN6" s="609">
        <v>3368833636</v>
      </c>
      <c r="FO6" s="609" t="s">
        <v>695</v>
      </c>
      <c r="FP6" s="609" t="s">
        <v>689</v>
      </c>
      <c r="FQ6" s="610">
        <v>83440</v>
      </c>
      <c r="FR6" s="609">
        <v>66.75</v>
      </c>
      <c r="FS6" s="609" t="s">
        <v>696</v>
      </c>
      <c r="FT6" s="610">
        <v>3081</v>
      </c>
      <c r="FU6" s="609">
        <v>92</v>
      </c>
      <c r="FV6" s="609"/>
      <c r="FW6" s="609"/>
      <c r="FX6" s="609"/>
      <c r="FY6" s="609" t="s">
        <v>32</v>
      </c>
      <c r="FZ6" s="609"/>
      <c r="GA6" s="609" t="s">
        <v>33</v>
      </c>
      <c r="GB6" s="609"/>
      <c r="GC6" s="609"/>
      <c r="GD6" s="609"/>
      <c r="GE6" s="609"/>
      <c r="GF6" s="609"/>
      <c r="GG6" s="609"/>
      <c r="GH6" s="609"/>
      <c r="GI6" s="609"/>
      <c r="GJ6" s="609">
        <f>VLOOKUP($A6,'[1]AIR Export'!$A$3:$CB$82,25,FALSE)</f>
        <v>108552</v>
      </c>
      <c r="GK6" s="609">
        <v>2</v>
      </c>
      <c r="GL6" s="609" t="s">
        <v>250</v>
      </c>
      <c r="GM6" s="609"/>
      <c r="GN6" s="609"/>
      <c r="GO6" s="609"/>
      <c r="GP6" s="609"/>
      <c r="GQ6" s="609"/>
      <c r="GR6" s="609"/>
      <c r="GS6" s="609"/>
      <c r="GT6" s="609"/>
      <c r="GU6" s="609"/>
      <c r="GV6" s="609">
        <v>0.8</v>
      </c>
      <c r="GW6" s="609">
        <v>0.2</v>
      </c>
      <c r="GX6" s="609">
        <v>9.14</v>
      </c>
      <c r="GY6" s="609">
        <v>13.63</v>
      </c>
      <c r="GZ6" s="609">
        <v>3.91</v>
      </c>
      <c r="HA6" s="509"/>
      <c r="HB6" s="509"/>
      <c r="HC6" s="509"/>
      <c r="HD6" s="509"/>
      <c r="HE6" s="509"/>
      <c r="HF6" s="5"/>
      <c r="HG6" s="5"/>
      <c r="HH6" s="5"/>
      <c r="HI6" s="5"/>
      <c r="HJ6" s="5"/>
      <c r="HK6" s="5"/>
      <c r="HL6" s="5"/>
      <c r="HM6" s="5"/>
      <c r="HN6" s="5"/>
      <c r="HO6" s="5"/>
      <c r="HP6" s="5"/>
      <c r="HQ6" s="5"/>
      <c r="HR6" s="5"/>
      <c r="IG6" s="1"/>
      <c r="IH6" s="1"/>
      <c r="II6" s="1"/>
      <c r="IJ6" s="1"/>
      <c r="IK6" s="1"/>
      <c r="IL6" s="1"/>
      <c r="IM6" s="1"/>
      <c r="IO6" s="1"/>
      <c r="IQ6" s="5"/>
      <c r="IR6" s="5"/>
      <c r="IS6" s="5"/>
      <c r="IT6" s="5"/>
      <c r="IU6" s="5"/>
      <c r="IV6" s="5"/>
      <c r="JG6" s="2"/>
      <c r="JI6" s="5"/>
      <c r="JL6" s="5"/>
      <c r="JM6" s="5"/>
      <c r="JN6" s="5"/>
      <c r="JW6" s="1"/>
      <c r="KC6" s="5"/>
      <c r="KG6" s="5"/>
      <c r="KI6" s="4"/>
      <c r="KJ6" s="4"/>
      <c r="KQ6" s="3"/>
      <c r="KR6" s="3"/>
      <c r="KS6" s="3"/>
      <c r="KT6" s="3"/>
      <c r="KU6" s="3"/>
      <c r="KV6" s="3"/>
      <c r="KW6" s="3"/>
      <c r="KX6" s="3"/>
      <c r="KY6" s="3"/>
      <c r="KZ6" s="3"/>
      <c r="LA6" s="3"/>
      <c r="LB6" s="3"/>
      <c r="LC6" s="3"/>
      <c r="LD6" s="3"/>
      <c r="LE6" s="3"/>
      <c r="LF6" s="3"/>
      <c r="LG6" s="3"/>
      <c r="LH6" s="4"/>
      <c r="LJ6" s="1"/>
      <c r="LK6" s="1"/>
      <c r="LL6" s="1"/>
      <c r="LM6" s="3"/>
      <c r="LN6" s="3"/>
      <c r="LO6" s="3"/>
      <c r="LY6" s="3"/>
      <c r="LZ6" s="3"/>
      <c r="MA6" s="3"/>
      <c r="MB6" s="3"/>
      <c r="MC6" s="3"/>
      <c r="MD6" s="3"/>
      <c r="ME6" s="3"/>
      <c r="MF6" s="3"/>
      <c r="MG6" s="3"/>
      <c r="MH6" s="3"/>
      <c r="MI6" s="3"/>
      <c r="MJ6" s="3"/>
      <c r="MR6" s="6"/>
      <c r="MS6" s="6"/>
      <c r="NB6" s="1"/>
      <c r="NC6" s="1"/>
      <c r="NE6" s="1"/>
      <c r="NI6" s="1"/>
      <c r="NR6" s="3"/>
    </row>
    <row r="7" spans="1:382" x14ac:dyDescent="0.25">
      <c r="A7" s="609" t="s">
        <v>712</v>
      </c>
      <c r="B7" s="609" t="s">
        <v>714</v>
      </c>
      <c r="C7" s="609" t="s">
        <v>715</v>
      </c>
      <c r="D7" s="609">
        <v>2015</v>
      </c>
      <c r="E7" s="609" t="s">
        <v>303</v>
      </c>
      <c r="F7" s="609" t="s">
        <v>713</v>
      </c>
      <c r="G7" s="609" t="s">
        <v>714</v>
      </c>
      <c r="H7" s="609">
        <v>28086</v>
      </c>
      <c r="I7" s="609">
        <v>3414</v>
      </c>
      <c r="J7" s="609" t="s">
        <v>713</v>
      </c>
      <c r="K7" s="609" t="s">
        <v>714</v>
      </c>
      <c r="L7" s="609">
        <v>28086</v>
      </c>
      <c r="M7" s="609">
        <v>3414</v>
      </c>
      <c r="N7" s="609" t="s">
        <v>716</v>
      </c>
      <c r="O7" s="609" t="s">
        <v>717</v>
      </c>
      <c r="P7" s="609" t="s">
        <v>718</v>
      </c>
      <c r="Q7" s="609" t="s">
        <v>719</v>
      </c>
      <c r="R7" s="609" t="s">
        <v>716</v>
      </c>
      <c r="S7" s="609" t="s">
        <v>128</v>
      </c>
      <c r="T7" s="609" t="s">
        <v>717</v>
      </c>
      <c r="U7" s="609" t="s">
        <v>720</v>
      </c>
      <c r="V7" s="609" t="s">
        <v>719</v>
      </c>
      <c r="W7" s="609">
        <v>1</v>
      </c>
      <c r="X7" s="609">
        <v>0</v>
      </c>
      <c r="Y7" s="609">
        <v>0</v>
      </c>
      <c r="Z7" s="609">
        <v>1</v>
      </c>
      <c r="AA7" s="610">
        <v>2704</v>
      </c>
      <c r="AB7" s="609">
        <v>2</v>
      </c>
      <c r="AC7" s="609">
        <v>1</v>
      </c>
      <c r="AD7" s="609">
        <v>3</v>
      </c>
      <c r="AE7" s="609">
        <v>5.5</v>
      </c>
      <c r="AF7" s="609">
        <v>8.5</v>
      </c>
      <c r="AG7" s="611">
        <v>0.23530000000000001</v>
      </c>
      <c r="AH7" s="612">
        <v>55536</v>
      </c>
      <c r="AI7" s="609" t="s">
        <v>722</v>
      </c>
      <c r="AJ7" s="609">
        <v>2004</v>
      </c>
      <c r="AK7" s="612">
        <v>39126</v>
      </c>
      <c r="AL7" s="613">
        <v>12.47</v>
      </c>
      <c r="AM7" s="613">
        <v>14.6</v>
      </c>
      <c r="AN7" s="613">
        <v>14.6</v>
      </c>
      <c r="AO7" s="612">
        <v>560191</v>
      </c>
      <c r="AP7" s="612">
        <v>68000</v>
      </c>
      <c r="AQ7" s="612">
        <f>VLOOKUP($A7,'[1]AIR Export'!$A$2:$CB$82,33,FALSE)</f>
        <v>628191</v>
      </c>
      <c r="AR7" s="612">
        <v>8783</v>
      </c>
      <c r="AS7" s="612">
        <v>0</v>
      </c>
      <c r="AT7" s="612">
        <v>8783</v>
      </c>
      <c r="AU7" s="612">
        <v>50294</v>
      </c>
      <c r="AV7" s="612">
        <v>0</v>
      </c>
      <c r="AW7" s="612">
        <f>VLOOKUP($A7,'[1]AIR Export'!$A$2:$CB$82,35,FALSE)</f>
        <v>50294</v>
      </c>
      <c r="AX7" s="612">
        <f>VLOOKUP($A7,'[1]AIR Export'!$A$2:$CB$82,36,FALSE)</f>
        <v>0</v>
      </c>
      <c r="AY7" s="612">
        <f>VLOOKUP($A7,'[1]AIR Export'!$A$2:$CB$82,37,FALSE)</f>
        <v>687268</v>
      </c>
      <c r="AZ7" s="612">
        <v>249921</v>
      </c>
      <c r="BA7" s="612">
        <v>100389</v>
      </c>
      <c r="BB7" s="612">
        <f>VLOOKUP($A7,'[1]AIR Export'!$A$2:$CB$82,40,FALSE)</f>
        <v>350310</v>
      </c>
      <c r="BC7" s="612">
        <v>47172</v>
      </c>
      <c r="BD7" s="612">
        <v>24215</v>
      </c>
      <c r="BE7" s="612">
        <v>3500</v>
      </c>
      <c r="BF7" s="612">
        <v>74887</v>
      </c>
      <c r="BG7" s="612">
        <v>195795</v>
      </c>
      <c r="BH7" s="612">
        <f>VLOOKUP($A7,'[1]AIR Export'!$A$2:$CB$82,46,FALSE)</f>
        <v>620992</v>
      </c>
      <c r="BI7" s="612"/>
      <c r="BJ7" s="612"/>
      <c r="BK7" s="612">
        <v>10683</v>
      </c>
      <c r="BL7" s="612">
        <v>0</v>
      </c>
      <c r="BM7" s="612">
        <v>0</v>
      </c>
      <c r="BN7" s="612">
        <v>0</v>
      </c>
      <c r="BO7" s="612">
        <v>10683</v>
      </c>
      <c r="BP7" s="612">
        <v>0</v>
      </c>
      <c r="BQ7" s="610">
        <v>12770</v>
      </c>
      <c r="BR7" s="610">
        <v>12998</v>
      </c>
      <c r="BS7" s="610">
        <v>25768</v>
      </c>
      <c r="BT7" s="610">
        <v>12911</v>
      </c>
      <c r="BU7" s="610">
        <v>5938</v>
      </c>
      <c r="BV7" s="610">
        <v>18849</v>
      </c>
      <c r="BW7" s="610">
        <v>2029</v>
      </c>
      <c r="BX7" s="609">
        <v>22</v>
      </c>
      <c r="BY7" s="610">
        <v>2051</v>
      </c>
      <c r="BZ7" s="610">
        <v>46668</v>
      </c>
      <c r="CA7" s="610"/>
      <c r="CB7" s="610">
        <v>46668</v>
      </c>
      <c r="CC7" s="610">
        <v>1921</v>
      </c>
      <c r="CD7" s="610">
        <v>210074</v>
      </c>
      <c r="CE7" s="609">
        <v>12</v>
      </c>
      <c r="CF7" s="609">
        <v>63</v>
      </c>
      <c r="CG7" s="609">
        <v>75</v>
      </c>
      <c r="CH7" s="610">
        <v>1519</v>
      </c>
      <c r="CI7" s="610">
        <v>10470</v>
      </c>
      <c r="CJ7" s="610">
        <v>3424</v>
      </c>
      <c r="CK7" s="609">
        <v>743</v>
      </c>
      <c r="CL7" s="609">
        <v>50</v>
      </c>
      <c r="CM7" s="609">
        <v>52</v>
      </c>
      <c r="CN7" s="609">
        <v>82</v>
      </c>
      <c r="CO7" s="610">
        <v>27210</v>
      </c>
      <c r="CP7" s="610">
        <v>8015</v>
      </c>
      <c r="CQ7" s="610">
        <v>35225</v>
      </c>
      <c r="CR7" s="610">
        <v>3741</v>
      </c>
      <c r="CS7" s="609">
        <v>27</v>
      </c>
      <c r="CT7" s="610">
        <v>3768</v>
      </c>
      <c r="CU7" s="610">
        <v>30904</v>
      </c>
      <c r="CV7" s="610">
        <v>6515</v>
      </c>
      <c r="CW7" s="610">
        <v>37419</v>
      </c>
      <c r="CX7" s="610">
        <v>76412</v>
      </c>
      <c r="CY7" s="609">
        <v>449</v>
      </c>
      <c r="CZ7" s="609"/>
      <c r="DA7" s="610">
        <v>76861</v>
      </c>
      <c r="DB7" s="610">
        <v>2576</v>
      </c>
      <c r="DC7" s="609">
        <v>466</v>
      </c>
      <c r="DD7" s="610">
        <v>3042</v>
      </c>
      <c r="DE7" s="610">
        <v>12413</v>
      </c>
      <c r="DF7" s="610">
        <v>4151</v>
      </c>
      <c r="DG7" s="609">
        <v>134</v>
      </c>
      <c r="DH7" s="610">
        <v>4783</v>
      </c>
      <c r="DI7" s="609"/>
      <c r="DJ7" s="609"/>
      <c r="DK7" s="610">
        <v>82999</v>
      </c>
      <c r="DL7" s="609"/>
      <c r="DM7" s="609"/>
      <c r="DN7" s="609"/>
      <c r="DO7" s="610">
        <v>82999</v>
      </c>
      <c r="DP7" s="609">
        <v>9</v>
      </c>
      <c r="DQ7" s="610">
        <v>16118</v>
      </c>
      <c r="DR7" s="609">
        <v>6</v>
      </c>
      <c r="DS7" s="610">
        <v>16124</v>
      </c>
      <c r="DT7" s="610">
        <v>100149</v>
      </c>
      <c r="DU7" s="609">
        <v>77</v>
      </c>
      <c r="DV7" s="609">
        <v>20</v>
      </c>
      <c r="DW7" s="609">
        <v>161</v>
      </c>
      <c r="DX7" s="609">
        <v>249</v>
      </c>
      <c r="DY7" s="609">
        <v>8</v>
      </c>
      <c r="DZ7" s="609">
        <v>3</v>
      </c>
      <c r="EA7" s="609">
        <v>518</v>
      </c>
      <c r="EB7" s="609">
        <v>544</v>
      </c>
      <c r="EC7" s="609">
        <v>272</v>
      </c>
      <c r="ED7" s="609">
        <v>816</v>
      </c>
      <c r="EE7" s="610">
        <v>6628</v>
      </c>
      <c r="EF7" s="610">
        <v>4262</v>
      </c>
      <c r="EG7" s="610">
        <v>10890</v>
      </c>
      <c r="EH7" s="609">
        <v>133</v>
      </c>
      <c r="EI7" s="609">
        <v>414</v>
      </c>
      <c r="EJ7" s="609">
        <v>547</v>
      </c>
      <c r="EK7" s="610">
        <v>12253</v>
      </c>
      <c r="EL7" s="609">
        <v>38</v>
      </c>
      <c r="EM7" s="609">
        <v>155</v>
      </c>
      <c r="EN7" s="609">
        <v>56</v>
      </c>
      <c r="EO7" s="609">
        <v>216</v>
      </c>
      <c r="EP7" s="609">
        <v>86</v>
      </c>
      <c r="EQ7" s="610">
        <v>1654</v>
      </c>
      <c r="ER7" s="610">
        <v>5928</v>
      </c>
      <c r="ES7" s="610">
        <v>2340</v>
      </c>
      <c r="ET7" s="609">
        <v>806</v>
      </c>
      <c r="EU7" s="610">
        <v>9620</v>
      </c>
      <c r="EV7" s="610">
        <v>9364</v>
      </c>
      <c r="EW7" s="609" t="s">
        <v>721</v>
      </c>
      <c r="EX7" s="609">
        <v>11</v>
      </c>
      <c r="EY7" s="609">
        <v>29</v>
      </c>
      <c r="EZ7" s="610">
        <v>24399</v>
      </c>
      <c r="FA7" s="610">
        <v>52256</v>
      </c>
      <c r="FB7" s="610">
        <v>36865</v>
      </c>
      <c r="FC7" s="609" t="s">
        <v>715</v>
      </c>
      <c r="FD7" s="609" t="s">
        <v>713</v>
      </c>
      <c r="FE7" s="609" t="s">
        <v>714</v>
      </c>
      <c r="FF7" s="609">
        <v>28086</v>
      </c>
      <c r="FG7" s="609">
        <v>3414</v>
      </c>
      <c r="FH7" s="609" t="s">
        <v>713</v>
      </c>
      <c r="FI7" s="609" t="s">
        <v>714</v>
      </c>
      <c r="FJ7" s="609">
        <v>28086</v>
      </c>
      <c r="FK7" s="609">
        <v>3414</v>
      </c>
      <c r="FL7" s="609" t="s">
        <v>303</v>
      </c>
      <c r="FM7" s="609">
        <v>7047392371</v>
      </c>
      <c r="FN7" s="609">
        <v>7047344499</v>
      </c>
      <c r="FO7" s="609" t="s">
        <v>716</v>
      </c>
      <c r="FP7" s="609" t="s">
        <v>719</v>
      </c>
      <c r="FQ7" s="610">
        <v>13457</v>
      </c>
      <c r="FR7" s="609">
        <v>9.5</v>
      </c>
      <c r="FS7" s="609" t="s">
        <v>723</v>
      </c>
      <c r="FT7" s="610">
        <v>2704</v>
      </c>
      <c r="FU7" s="609">
        <v>52</v>
      </c>
      <c r="FV7" s="609"/>
      <c r="FW7" s="609"/>
      <c r="FX7" s="609"/>
      <c r="FY7" s="609" t="s">
        <v>32</v>
      </c>
      <c r="FZ7" s="609"/>
      <c r="GA7" s="609" t="s">
        <v>12</v>
      </c>
      <c r="GB7" s="609"/>
      <c r="GC7" s="609"/>
      <c r="GD7" s="609"/>
      <c r="GE7" s="609"/>
      <c r="GF7" s="609"/>
      <c r="GG7" s="609"/>
      <c r="GH7" s="609"/>
      <c r="GI7" s="609"/>
      <c r="GJ7" s="609">
        <f>VLOOKUP($A7,'[1]AIR Export'!$A$3:$CB$82,25,FALSE)</f>
        <v>10632</v>
      </c>
      <c r="GK7" s="609">
        <v>2</v>
      </c>
      <c r="GL7" s="609" t="s">
        <v>250</v>
      </c>
      <c r="GM7" s="609"/>
      <c r="GN7" s="609"/>
      <c r="GO7" s="609"/>
      <c r="GP7" s="609"/>
      <c r="GQ7" s="609"/>
      <c r="GR7" s="609"/>
      <c r="GS7" s="609"/>
      <c r="GT7" s="609"/>
      <c r="GU7" s="609"/>
      <c r="GV7" s="609">
        <v>0.89</v>
      </c>
      <c r="GW7" s="609">
        <v>7.0000000000000007E-2</v>
      </c>
      <c r="GX7" s="609">
        <v>23.65</v>
      </c>
      <c r="GY7" s="609">
        <v>26.56</v>
      </c>
      <c r="GZ7" s="609">
        <v>8.41</v>
      </c>
      <c r="HA7" s="509"/>
      <c r="HB7" s="509"/>
      <c r="HC7" s="509"/>
      <c r="HD7" s="509"/>
      <c r="HE7" s="509"/>
      <c r="HF7" s="5"/>
      <c r="HG7" s="5"/>
      <c r="HH7" s="5"/>
      <c r="HI7" s="5"/>
      <c r="HJ7" s="5"/>
      <c r="HK7" s="5"/>
      <c r="HL7" s="5"/>
      <c r="HM7" s="5"/>
      <c r="HN7" s="5"/>
      <c r="HO7" s="5"/>
      <c r="HP7" s="5"/>
      <c r="HQ7" s="5"/>
      <c r="HR7" s="5"/>
      <c r="IF7" s="1"/>
      <c r="IG7" s="1"/>
      <c r="IH7" s="1"/>
      <c r="II7" s="1"/>
      <c r="IJ7" s="1"/>
      <c r="IK7" s="1"/>
      <c r="IL7" s="1"/>
      <c r="IM7" s="1"/>
      <c r="IO7" s="1"/>
      <c r="IQ7" s="5"/>
      <c r="IR7" s="5"/>
      <c r="IS7" s="5"/>
      <c r="IT7" s="5"/>
      <c r="IU7" s="5"/>
      <c r="IV7" s="5"/>
      <c r="JG7" s="2"/>
      <c r="JI7" s="5"/>
      <c r="JJ7" s="1"/>
      <c r="JL7" s="5"/>
      <c r="JM7" s="5"/>
      <c r="JN7" s="5"/>
      <c r="JU7" s="1"/>
      <c r="JW7" s="1"/>
      <c r="KC7" s="5"/>
      <c r="KG7" s="5"/>
      <c r="KI7" s="4"/>
      <c r="KJ7" s="4"/>
      <c r="KQ7" s="3"/>
      <c r="KR7" s="3"/>
      <c r="KS7" s="3"/>
      <c r="KT7" s="3"/>
      <c r="KU7" s="3"/>
      <c r="KV7" s="3"/>
      <c r="KW7" s="3"/>
      <c r="KX7" s="3"/>
      <c r="KY7" s="3"/>
      <c r="KZ7" s="3"/>
      <c r="LA7" s="3"/>
      <c r="LB7" s="3"/>
      <c r="LC7" s="3"/>
      <c r="LD7" s="3"/>
      <c r="LE7" s="3"/>
      <c r="LF7" s="3"/>
      <c r="LG7" s="3"/>
      <c r="LH7" s="4"/>
      <c r="LJ7" s="1"/>
      <c r="LK7" s="1"/>
      <c r="LL7" s="1"/>
      <c r="LM7" s="3"/>
      <c r="LN7" s="3"/>
      <c r="LO7" s="3"/>
      <c r="LY7" s="3"/>
      <c r="LZ7" s="3"/>
      <c r="MA7" s="3"/>
      <c r="MB7" s="3"/>
      <c r="MC7" s="3"/>
      <c r="MD7" s="3"/>
      <c r="ME7" s="3"/>
      <c r="MF7" s="3"/>
      <c r="MG7" s="3"/>
      <c r="MH7" s="3"/>
      <c r="MI7" s="3"/>
      <c r="MJ7" s="3"/>
      <c r="MR7" s="6"/>
      <c r="MS7" s="6"/>
      <c r="NB7" s="1"/>
      <c r="NC7" s="1"/>
      <c r="ND7" s="1"/>
      <c r="NE7" s="1"/>
      <c r="NG7" s="1"/>
      <c r="NI7" s="1"/>
      <c r="NK7" s="1"/>
      <c r="NL7" s="1"/>
      <c r="NP7" s="1"/>
      <c r="NR7" s="3"/>
    </row>
    <row r="8" spans="1:382" x14ac:dyDescent="0.25">
      <c r="A8" s="609" t="s">
        <v>779</v>
      </c>
      <c r="B8" s="609" t="s">
        <v>781</v>
      </c>
      <c r="C8" s="609" t="s">
        <v>782</v>
      </c>
      <c r="D8" s="609">
        <v>2015</v>
      </c>
      <c r="E8" s="609" t="s">
        <v>702</v>
      </c>
      <c r="F8" s="609" t="s">
        <v>780</v>
      </c>
      <c r="G8" s="609" t="s">
        <v>781</v>
      </c>
      <c r="H8" s="609">
        <v>28115</v>
      </c>
      <c r="I8" s="609">
        <v>3262</v>
      </c>
      <c r="J8" s="609" t="s">
        <v>780</v>
      </c>
      <c r="K8" s="609" t="s">
        <v>781</v>
      </c>
      <c r="L8" s="609">
        <v>28115</v>
      </c>
      <c r="M8" s="609">
        <v>3262</v>
      </c>
      <c r="N8" s="609" t="s">
        <v>783</v>
      </c>
      <c r="O8" s="609" t="s">
        <v>784</v>
      </c>
      <c r="P8" s="609" t="s">
        <v>785</v>
      </c>
      <c r="Q8" s="609" t="s">
        <v>786</v>
      </c>
      <c r="R8" s="609" t="s">
        <v>787</v>
      </c>
      <c r="S8" s="609" t="s">
        <v>257</v>
      </c>
      <c r="T8" s="609" t="s">
        <v>788</v>
      </c>
      <c r="U8" s="609" t="s">
        <v>789</v>
      </c>
      <c r="V8" s="609" t="s">
        <v>790</v>
      </c>
      <c r="W8" s="609">
        <v>1</v>
      </c>
      <c r="X8" s="609">
        <v>0</v>
      </c>
      <c r="Y8" s="609">
        <v>0</v>
      </c>
      <c r="Z8" s="609">
        <v>1</v>
      </c>
      <c r="AA8" s="610">
        <v>3070</v>
      </c>
      <c r="AB8" s="609">
        <v>6</v>
      </c>
      <c r="AC8" s="609">
        <v>1</v>
      </c>
      <c r="AD8" s="609">
        <v>7</v>
      </c>
      <c r="AE8" s="609">
        <v>19.25</v>
      </c>
      <c r="AF8" s="609">
        <v>26.25</v>
      </c>
      <c r="AG8" s="611">
        <v>0.2286</v>
      </c>
      <c r="AH8" s="612">
        <v>92160</v>
      </c>
      <c r="AI8" s="609" t="s">
        <v>792</v>
      </c>
      <c r="AJ8" s="609">
        <v>2002</v>
      </c>
      <c r="AK8" s="612">
        <v>39650</v>
      </c>
      <c r="AL8" s="613">
        <v>12.48</v>
      </c>
      <c r="AM8" s="613">
        <v>13.76</v>
      </c>
      <c r="AN8" s="613">
        <v>16.73</v>
      </c>
      <c r="AO8" s="612">
        <v>580193</v>
      </c>
      <c r="AP8" s="612">
        <v>1215250</v>
      </c>
      <c r="AQ8" s="612">
        <f>VLOOKUP($A8,'[1]AIR Export'!$A$2:$CB$82,33,FALSE)</f>
        <v>1795443</v>
      </c>
      <c r="AR8" s="612">
        <v>22769</v>
      </c>
      <c r="AS8" s="612">
        <v>0</v>
      </c>
      <c r="AT8" s="612">
        <v>22769</v>
      </c>
      <c r="AU8" s="612">
        <v>0</v>
      </c>
      <c r="AV8" s="612">
        <v>0</v>
      </c>
      <c r="AW8" s="612">
        <f>VLOOKUP($A8,'[1]AIR Export'!$A$2:$CB$82,35,FALSE)</f>
        <v>0</v>
      </c>
      <c r="AX8" s="612">
        <f>VLOOKUP($A8,'[1]AIR Export'!$A$2:$CB$82,36,FALSE)</f>
        <v>83896</v>
      </c>
      <c r="AY8" s="612">
        <f>VLOOKUP($A8,'[1]AIR Export'!$A$2:$CB$82,37,FALSE)</f>
        <v>1902108</v>
      </c>
      <c r="AZ8" s="612">
        <v>962990</v>
      </c>
      <c r="BA8" s="612">
        <v>361794</v>
      </c>
      <c r="BB8" s="612">
        <f>VLOOKUP($A8,'[1]AIR Export'!$A$2:$CB$82,40,FALSE)</f>
        <v>1324784</v>
      </c>
      <c r="BC8" s="612">
        <v>210481</v>
      </c>
      <c r="BD8" s="612">
        <v>25127</v>
      </c>
      <c r="BE8" s="612">
        <v>81560</v>
      </c>
      <c r="BF8" s="612">
        <v>317168</v>
      </c>
      <c r="BG8" s="612">
        <v>260155</v>
      </c>
      <c r="BH8" s="612">
        <f>VLOOKUP($A8,'[1]AIR Export'!$A$2:$CB$82,46,FALSE)</f>
        <v>1902107</v>
      </c>
      <c r="BI8" s="612"/>
      <c r="BJ8" s="612"/>
      <c r="BK8" s="612">
        <v>0</v>
      </c>
      <c r="BL8" s="612">
        <v>0</v>
      </c>
      <c r="BM8" s="612">
        <v>0</v>
      </c>
      <c r="BN8" s="612">
        <v>0</v>
      </c>
      <c r="BO8" s="612">
        <v>0</v>
      </c>
      <c r="BP8" s="612">
        <v>286387</v>
      </c>
      <c r="BQ8" s="610">
        <v>23076</v>
      </c>
      <c r="BR8" s="610">
        <v>38355</v>
      </c>
      <c r="BS8" s="610">
        <v>61431</v>
      </c>
      <c r="BT8" s="610">
        <v>28648</v>
      </c>
      <c r="BU8" s="610">
        <v>20546</v>
      </c>
      <c r="BV8" s="610">
        <v>49194</v>
      </c>
      <c r="BW8" s="610">
        <v>8029</v>
      </c>
      <c r="BX8" s="610">
        <v>2021</v>
      </c>
      <c r="BY8" s="610">
        <v>10050</v>
      </c>
      <c r="BZ8" s="610">
        <v>120675</v>
      </c>
      <c r="CA8" s="610"/>
      <c r="CB8" s="610">
        <v>120675</v>
      </c>
      <c r="CC8" s="609">
        <v>1</v>
      </c>
      <c r="CD8" s="610">
        <v>217087</v>
      </c>
      <c r="CE8" s="609">
        <v>5</v>
      </c>
      <c r="CF8" s="609">
        <v>63</v>
      </c>
      <c r="CG8" s="609">
        <v>68</v>
      </c>
      <c r="CH8" s="610">
        <v>6685</v>
      </c>
      <c r="CI8" s="610">
        <v>14710</v>
      </c>
      <c r="CJ8" s="610">
        <v>12921</v>
      </c>
      <c r="CK8" s="609">
        <v>906</v>
      </c>
      <c r="CL8" s="609">
        <v>61</v>
      </c>
      <c r="CM8" s="609">
        <v>20</v>
      </c>
      <c r="CN8" s="609">
        <v>175</v>
      </c>
      <c r="CO8" s="610">
        <v>78283</v>
      </c>
      <c r="CP8" s="610">
        <v>46526</v>
      </c>
      <c r="CQ8" s="610">
        <v>124809</v>
      </c>
      <c r="CR8" s="610">
        <v>17807</v>
      </c>
      <c r="CS8" s="610">
        <v>1440</v>
      </c>
      <c r="CT8" s="610">
        <v>19247</v>
      </c>
      <c r="CU8" s="610">
        <v>139231</v>
      </c>
      <c r="CV8" s="610">
        <v>44704</v>
      </c>
      <c r="CW8" s="610">
        <v>183935</v>
      </c>
      <c r="CX8" s="610">
        <v>327991</v>
      </c>
      <c r="CY8" s="609"/>
      <c r="CZ8" s="609"/>
      <c r="DA8" s="610">
        <v>327991</v>
      </c>
      <c r="DB8" s="610">
        <v>24911</v>
      </c>
      <c r="DC8" s="610">
        <v>11992</v>
      </c>
      <c r="DD8" s="610">
        <v>36903</v>
      </c>
      <c r="DE8" s="610">
        <v>118646</v>
      </c>
      <c r="DF8" s="610">
        <v>22209</v>
      </c>
      <c r="DG8" s="610">
        <v>1044</v>
      </c>
      <c r="DH8" s="610">
        <v>36888</v>
      </c>
      <c r="DI8" s="609"/>
      <c r="DJ8" s="609"/>
      <c r="DK8" s="610">
        <v>505525</v>
      </c>
      <c r="DL8" s="609"/>
      <c r="DM8" s="609"/>
      <c r="DN8" s="610">
        <v>1268</v>
      </c>
      <c r="DO8" s="610">
        <v>506793</v>
      </c>
      <c r="DP8" s="609"/>
      <c r="DQ8" s="610">
        <v>33587</v>
      </c>
      <c r="DR8" s="610">
        <v>9538</v>
      </c>
      <c r="DS8" s="610">
        <v>43125</v>
      </c>
      <c r="DT8" s="610">
        <v>226543</v>
      </c>
      <c r="DU8" s="609">
        <v>116</v>
      </c>
      <c r="DV8" s="609">
        <v>5</v>
      </c>
      <c r="DW8" s="609">
        <v>391</v>
      </c>
      <c r="DX8" s="609">
        <v>544</v>
      </c>
      <c r="DY8" s="609">
        <v>39</v>
      </c>
      <c r="DZ8" s="609">
        <v>16</v>
      </c>
      <c r="EA8" s="610">
        <v>1111</v>
      </c>
      <c r="EB8" s="609">
        <v>983</v>
      </c>
      <c r="EC8" s="609">
        <v>250</v>
      </c>
      <c r="ED8" s="610">
        <v>1233</v>
      </c>
      <c r="EE8" s="610">
        <v>14334</v>
      </c>
      <c r="EF8" s="610">
        <v>31067</v>
      </c>
      <c r="EG8" s="610">
        <v>45401</v>
      </c>
      <c r="EH8" s="609">
        <v>289</v>
      </c>
      <c r="EI8" s="609">
        <v>316</v>
      </c>
      <c r="EJ8" s="609">
        <v>605</v>
      </c>
      <c r="EK8" s="610">
        <v>47239</v>
      </c>
      <c r="EL8" s="609">
        <v>30</v>
      </c>
      <c r="EM8" s="609">
        <v>124</v>
      </c>
      <c r="EN8" s="609">
        <v>1</v>
      </c>
      <c r="EO8" s="609">
        <v>3</v>
      </c>
      <c r="EP8" s="609">
        <v>158</v>
      </c>
      <c r="EQ8" s="610">
        <v>2699</v>
      </c>
      <c r="ER8" s="610">
        <v>32240</v>
      </c>
      <c r="ES8" s="610">
        <v>11336</v>
      </c>
      <c r="ET8" s="609">
        <v>520</v>
      </c>
      <c r="EU8" s="609">
        <v>19</v>
      </c>
      <c r="EV8" s="609">
        <v>119</v>
      </c>
      <c r="EW8" s="609" t="s">
        <v>791</v>
      </c>
      <c r="EX8" s="609">
        <v>23</v>
      </c>
      <c r="EY8" s="609">
        <v>55</v>
      </c>
      <c r="EZ8" s="610">
        <v>48278</v>
      </c>
      <c r="FA8" s="609"/>
      <c r="FB8" s="609"/>
      <c r="FC8" s="609" t="s">
        <v>782</v>
      </c>
      <c r="FD8" s="609" t="s">
        <v>780</v>
      </c>
      <c r="FE8" s="609" t="s">
        <v>781</v>
      </c>
      <c r="FF8" s="609">
        <v>28115</v>
      </c>
      <c r="FG8" s="609">
        <v>3262</v>
      </c>
      <c r="FH8" s="609" t="s">
        <v>780</v>
      </c>
      <c r="FI8" s="609" t="s">
        <v>781</v>
      </c>
      <c r="FJ8" s="609">
        <v>28115</v>
      </c>
      <c r="FK8" s="609">
        <v>3262</v>
      </c>
      <c r="FL8" s="609" t="s">
        <v>702</v>
      </c>
      <c r="FM8" s="609">
        <v>7046642927</v>
      </c>
      <c r="FN8" s="609">
        <v>7046603292</v>
      </c>
      <c r="FO8" s="609" t="s">
        <v>793</v>
      </c>
      <c r="FP8" s="609" t="s">
        <v>786</v>
      </c>
      <c r="FQ8" s="610">
        <v>34000</v>
      </c>
      <c r="FR8" s="609">
        <v>26.25</v>
      </c>
      <c r="FS8" s="609" t="s">
        <v>794</v>
      </c>
      <c r="FT8" s="610">
        <v>3070</v>
      </c>
      <c r="FU8" s="609">
        <v>52</v>
      </c>
      <c r="FV8" s="609"/>
      <c r="FW8" s="609"/>
      <c r="FX8" s="609"/>
      <c r="FY8" s="609" t="s">
        <v>32</v>
      </c>
      <c r="FZ8" s="609"/>
      <c r="GA8" s="609" t="s">
        <v>12</v>
      </c>
      <c r="GB8" s="609"/>
      <c r="GC8" s="609"/>
      <c r="GD8" s="609"/>
      <c r="GE8" s="609"/>
      <c r="GF8" s="609"/>
      <c r="GG8" s="609"/>
      <c r="GH8" s="609"/>
      <c r="GI8" s="609"/>
      <c r="GJ8" s="609">
        <f>VLOOKUP($A8,'[1]AIR Export'!$A$3:$CB$82,25,FALSE)</f>
        <v>36391</v>
      </c>
      <c r="GK8" s="609">
        <v>3</v>
      </c>
      <c r="GL8" s="609" t="s">
        <v>250</v>
      </c>
      <c r="GM8" s="609"/>
      <c r="GN8" s="609"/>
      <c r="GO8" s="609"/>
      <c r="GP8" s="609"/>
      <c r="GQ8" s="609"/>
      <c r="GR8" s="609"/>
      <c r="GS8" s="609"/>
      <c r="GT8" s="609"/>
      <c r="GU8" s="609"/>
      <c r="GV8" s="609">
        <v>0.96</v>
      </c>
      <c r="GW8" s="609">
        <v>0.03</v>
      </c>
      <c r="GX8" s="609">
        <v>42.52</v>
      </c>
      <c r="GY8" s="609">
        <v>48.56</v>
      </c>
      <c r="GZ8" s="609">
        <v>10.19</v>
      </c>
      <c r="HA8" s="509"/>
      <c r="HB8" s="509"/>
      <c r="HC8" s="509"/>
      <c r="HD8" s="509"/>
      <c r="HE8" s="509"/>
      <c r="HF8" s="5"/>
      <c r="HG8" s="5"/>
      <c r="HH8" s="5"/>
      <c r="HI8" s="5"/>
      <c r="HJ8" s="5"/>
      <c r="HK8" s="5"/>
      <c r="HL8" s="5"/>
      <c r="HM8" s="5"/>
      <c r="HN8" s="5"/>
      <c r="HO8" s="5"/>
      <c r="HP8" s="5"/>
      <c r="HQ8" s="5"/>
      <c r="HR8" s="5"/>
      <c r="IF8" s="1"/>
      <c r="IG8" s="1"/>
      <c r="IH8" s="1"/>
      <c r="II8" s="1"/>
      <c r="IJ8" s="1"/>
      <c r="IK8" s="1"/>
      <c r="IL8" s="1"/>
      <c r="IM8" s="1"/>
      <c r="IO8" s="1"/>
      <c r="IQ8" s="5"/>
      <c r="IR8" s="5"/>
      <c r="IS8" s="5"/>
      <c r="IT8" s="5"/>
      <c r="IU8" s="5"/>
      <c r="IV8" s="5"/>
      <c r="JG8" s="2"/>
      <c r="JI8" s="5"/>
      <c r="JL8" s="5"/>
      <c r="JM8" s="5"/>
      <c r="JN8" s="5"/>
      <c r="JU8" s="1"/>
      <c r="JW8" s="1"/>
      <c r="KA8" s="1"/>
      <c r="KC8" s="5"/>
      <c r="KG8" s="5"/>
      <c r="KI8" s="4"/>
      <c r="KJ8" s="4"/>
      <c r="KQ8" s="3"/>
      <c r="KR8" s="3"/>
      <c r="KS8" s="3"/>
      <c r="KT8" s="3"/>
      <c r="KU8" s="3"/>
      <c r="KV8" s="3"/>
      <c r="KW8" s="3"/>
      <c r="KX8" s="3"/>
      <c r="KY8" s="3"/>
      <c r="KZ8" s="3"/>
      <c r="LA8" s="3"/>
      <c r="LB8" s="3"/>
      <c r="LC8" s="3"/>
      <c r="LD8" s="3"/>
      <c r="LE8" s="3"/>
      <c r="LF8" s="3"/>
      <c r="LG8" s="3"/>
      <c r="LH8" s="4"/>
      <c r="LJ8" s="1"/>
      <c r="LK8" s="1"/>
      <c r="LL8" s="1"/>
      <c r="LM8" s="3"/>
      <c r="LN8" s="3"/>
      <c r="LO8" s="3"/>
      <c r="LY8" s="3"/>
      <c r="LZ8" s="3"/>
      <c r="MA8" s="3"/>
      <c r="MB8" s="3"/>
      <c r="MC8" s="3"/>
      <c r="MD8" s="3"/>
      <c r="ME8" s="3"/>
      <c r="MF8" s="3"/>
      <c r="MG8" s="3"/>
      <c r="MH8" s="3"/>
      <c r="MI8" s="3"/>
      <c r="MJ8" s="3"/>
      <c r="MR8" s="6"/>
      <c r="MS8" s="6"/>
      <c r="MX8" s="1"/>
      <c r="NB8" s="1"/>
      <c r="NC8" s="1"/>
      <c r="ND8" s="1"/>
      <c r="NE8" s="1"/>
      <c r="NG8" s="1"/>
      <c r="NH8" s="1"/>
      <c r="NI8" s="1"/>
      <c r="NK8" s="1"/>
      <c r="NR8" s="3"/>
    </row>
    <row r="9" spans="1:382" x14ac:dyDescent="0.25">
      <c r="A9" s="609" t="s">
        <v>631</v>
      </c>
      <c r="B9" s="609" t="s">
        <v>633</v>
      </c>
      <c r="C9" s="609" t="s">
        <v>634</v>
      </c>
      <c r="D9" s="609">
        <v>2015</v>
      </c>
      <c r="E9" s="609" t="s">
        <v>136</v>
      </c>
      <c r="F9" s="609" t="s">
        <v>632</v>
      </c>
      <c r="G9" s="609" t="s">
        <v>633</v>
      </c>
      <c r="H9" s="609">
        <v>27856</v>
      </c>
      <c r="I9" s="609"/>
      <c r="J9" s="609" t="s">
        <v>632</v>
      </c>
      <c r="K9" s="609" t="s">
        <v>633</v>
      </c>
      <c r="L9" s="609">
        <v>27856</v>
      </c>
      <c r="M9" s="609"/>
      <c r="N9" s="609" t="s">
        <v>635</v>
      </c>
      <c r="O9" s="609" t="s">
        <v>636</v>
      </c>
      <c r="P9" s="609" t="s">
        <v>637</v>
      </c>
      <c r="Q9" s="609" t="s">
        <v>638</v>
      </c>
      <c r="R9" s="609" t="s">
        <v>639</v>
      </c>
      <c r="S9" s="609" t="s">
        <v>128</v>
      </c>
      <c r="T9" s="609" t="s">
        <v>636</v>
      </c>
      <c r="U9" s="609" t="s">
        <v>637</v>
      </c>
      <c r="V9" s="609" t="s">
        <v>638</v>
      </c>
      <c r="W9" s="609">
        <v>1</v>
      </c>
      <c r="X9" s="609">
        <v>0</v>
      </c>
      <c r="Y9" s="609">
        <v>0</v>
      </c>
      <c r="Z9" s="609">
        <v>0</v>
      </c>
      <c r="AA9" s="610">
        <v>2652</v>
      </c>
      <c r="AB9" s="609">
        <v>1</v>
      </c>
      <c r="AC9" s="609">
        <v>0</v>
      </c>
      <c r="AD9" s="609">
        <v>1</v>
      </c>
      <c r="AE9" s="609">
        <v>3</v>
      </c>
      <c r="AF9" s="609">
        <v>4</v>
      </c>
      <c r="AG9" s="611">
        <v>0.25</v>
      </c>
      <c r="AH9" s="612">
        <v>48812</v>
      </c>
      <c r="AI9" s="609" t="s">
        <v>641</v>
      </c>
      <c r="AJ9" s="609">
        <v>2013</v>
      </c>
      <c r="AK9" s="612">
        <v>37125</v>
      </c>
      <c r="AL9" s="613">
        <v>7.25</v>
      </c>
      <c r="AM9" s="613">
        <v>7.25</v>
      </c>
      <c r="AN9" s="613">
        <v>7.25</v>
      </c>
      <c r="AO9" s="612">
        <v>198654</v>
      </c>
      <c r="AP9" s="612">
        <v>13500</v>
      </c>
      <c r="AQ9" s="612">
        <f>VLOOKUP($A9,'[1]AIR Export'!$A$2:$CB$82,33,FALSE)</f>
        <v>212154</v>
      </c>
      <c r="AR9" s="612">
        <v>4048</v>
      </c>
      <c r="AS9" s="612">
        <v>0</v>
      </c>
      <c r="AT9" s="612">
        <v>4048</v>
      </c>
      <c r="AU9" s="612">
        <v>0</v>
      </c>
      <c r="AV9" s="612">
        <v>0</v>
      </c>
      <c r="AW9" s="612">
        <f>VLOOKUP($A9,'[1]AIR Export'!$A$2:$CB$82,35,FALSE)</f>
        <v>0</v>
      </c>
      <c r="AX9" s="612">
        <f>VLOOKUP($A9,'[1]AIR Export'!$A$2:$CB$82,36,FALSE)</f>
        <v>0</v>
      </c>
      <c r="AY9" s="612">
        <f>VLOOKUP($A9,'[1]AIR Export'!$A$2:$CB$82,37,FALSE)</f>
        <v>216202</v>
      </c>
      <c r="AZ9" s="612">
        <v>112180</v>
      </c>
      <c r="BA9" s="612">
        <v>32955</v>
      </c>
      <c r="BB9" s="612">
        <f>VLOOKUP($A9,'[1]AIR Export'!$A$2:$CB$82,40,FALSE)</f>
        <v>145135</v>
      </c>
      <c r="BC9" s="612">
        <v>13000</v>
      </c>
      <c r="BD9" s="612">
        <v>1500</v>
      </c>
      <c r="BE9" s="612">
        <v>1500</v>
      </c>
      <c r="BF9" s="612">
        <v>16000</v>
      </c>
      <c r="BG9" s="612">
        <v>36500</v>
      </c>
      <c r="BH9" s="612">
        <f>VLOOKUP($A9,'[1]AIR Export'!$A$2:$CB$82,46,FALSE)</f>
        <v>197635</v>
      </c>
      <c r="BI9" s="612"/>
      <c r="BJ9" s="612"/>
      <c r="BK9" s="612">
        <v>0</v>
      </c>
      <c r="BL9" s="612">
        <v>0</v>
      </c>
      <c r="BM9" s="612">
        <v>0</v>
      </c>
      <c r="BN9" s="612">
        <v>0</v>
      </c>
      <c r="BO9" s="612">
        <v>0</v>
      </c>
      <c r="BP9" s="612">
        <v>0</v>
      </c>
      <c r="BQ9" s="610">
        <v>7719</v>
      </c>
      <c r="BR9" s="610">
        <v>2125</v>
      </c>
      <c r="BS9" s="610">
        <v>9844</v>
      </c>
      <c r="BT9" s="610">
        <v>6955</v>
      </c>
      <c r="BU9" s="610">
        <v>1552</v>
      </c>
      <c r="BV9" s="610">
        <v>8507</v>
      </c>
      <c r="BW9" s="609">
        <v>940</v>
      </c>
      <c r="BX9" s="609">
        <v>64</v>
      </c>
      <c r="BY9" s="610">
        <v>1004</v>
      </c>
      <c r="BZ9" s="610">
        <v>19355</v>
      </c>
      <c r="CA9" s="610"/>
      <c r="CB9" s="610">
        <v>19355</v>
      </c>
      <c r="CC9" s="609">
        <v>0</v>
      </c>
      <c r="CD9" s="610">
        <v>195757</v>
      </c>
      <c r="CE9" s="609">
        <v>0</v>
      </c>
      <c r="CF9" s="609">
        <v>63</v>
      </c>
      <c r="CG9" s="609">
        <v>63</v>
      </c>
      <c r="CH9" s="609">
        <v>374</v>
      </c>
      <c r="CI9" s="610">
        <v>2915</v>
      </c>
      <c r="CJ9" s="610">
        <v>1510</v>
      </c>
      <c r="CK9" s="609">
        <v>564</v>
      </c>
      <c r="CL9" s="609">
        <v>0</v>
      </c>
      <c r="CM9" s="609">
        <v>3</v>
      </c>
      <c r="CN9" s="609">
        <v>35</v>
      </c>
      <c r="CO9" s="610">
        <v>11228</v>
      </c>
      <c r="CP9" s="610">
        <v>1124</v>
      </c>
      <c r="CQ9" s="610">
        <v>12352</v>
      </c>
      <c r="CR9" s="609">
        <v>861</v>
      </c>
      <c r="CS9" s="609">
        <v>48</v>
      </c>
      <c r="CT9" s="609">
        <v>909</v>
      </c>
      <c r="CU9" s="610">
        <v>12764</v>
      </c>
      <c r="CV9" s="610">
        <v>1428</v>
      </c>
      <c r="CW9" s="610">
        <v>14192</v>
      </c>
      <c r="CX9" s="610">
        <v>27453</v>
      </c>
      <c r="CY9" s="609">
        <v>312</v>
      </c>
      <c r="CZ9" s="609"/>
      <c r="DA9" s="610">
        <v>27765</v>
      </c>
      <c r="DB9" s="609">
        <v>810</v>
      </c>
      <c r="DC9" s="609">
        <v>0</v>
      </c>
      <c r="DD9" s="609">
        <v>810</v>
      </c>
      <c r="DE9" s="610">
        <v>7959</v>
      </c>
      <c r="DF9" s="609">
        <v>13</v>
      </c>
      <c r="DG9" s="609">
        <v>0</v>
      </c>
      <c r="DH9" s="609">
        <v>13</v>
      </c>
      <c r="DI9" s="609"/>
      <c r="DJ9" s="609"/>
      <c r="DK9" s="610">
        <v>36547</v>
      </c>
      <c r="DL9" s="609">
        <v>0</v>
      </c>
      <c r="DM9" s="609">
        <v>0</v>
      </c>
      <c r="DN9" s="609">
        <v>0</v>
      </c>
      <c r="DO9" s="610">
        <v>36547</v>
      </c>
      <c r="DP9" s="609">
        <v>560</v>
      </c>
      <c r="DQ9" s="610">
        <v>6399</v>
      </c>
      <c r="DR9" s="609">
        <v>798</v>
      </c>
      <c r="DS9" s="610">
        <v>7197</v>
      </c>
      <c r="DT9" s="610">
        <v>56246</v>
      </c>
      <c r="DU9" s="609">
        <v>34</v>
      </c>
      <c r="DV9" s="609">
        <v>12</v>
      </c>
      <c r="DW9" s="609">
        <v>61</v>
      </c>
      <c r="DX9" s="609">
        <v>2</v>
      </c>
      <c r="DY9" s="609">
        <v>0</v>
      </c>
      <c r="DZ9" s="609">
        <v>0</v>
      </c>
      <c r="EA9" s="609">
        <v>109</v>
      </c>
      <c r="EB9" s="610">
        <v>1080</v>
      </c>
      <c r="EC9" s="609">
        <v>72</v>
      </c>
      <c r="ED9" s="610">
        <v>1152</v>
      </c>
      <c r="EE9" s="610">
        <v>1036</v>
      </c>
      <c r="EF9" s="609">
        <v>24</v>
      </c>
      <c r="EG9" s="610">
        <v>1060</v>
      </c>
      <c r="EH9" s="609">
        <v>0</v>
      </c>
      <c r="EI9" s="609">
        <v>0</v>
      </c>
      <c r="EJ9" s="609">
        <v>0</v>
      </c>
      <c r="EK9" s="610">
        <v>2212</v>
      </c>
      <c r="EL9" s="609">
        <v>0</v>
      </c>
      <c r="EM9" s="609">
        <v>0</v>
      </c>
      <c r="EN9" s="609">
        <v>0</v>
      </c>
      <c r="EO9" s="609">
        <v>0</v>
      </c>
      <c r="EP9" s="610">
        <v>2392</v>
      </c>
      <c r="EQ9" s="610">
        <v>2964</v>
      </c>
      <c r="ER9" s="610">
        <v>3452</v>
      </c>
      <c r="ES9" s="610">
        <v>3016</v>
      </c>
      <c r="ET9" s="609">
        <v>412</v>
      </c>
      <c r="EU9" s="609">
        <v>0</v>
      </c>
      <c r="EV9" s="609">
        <v>4</v>
      </c>
      <c r="EW9" s="609" t="s">
        <v>640</v>
      </c>
      <c r="EX9" s="609">
        <v>5</v>
      </c>
      <c r="EY9" s="609">
        <v>18</v>
      </c>
      <c r="EZ9" s="610">
        <v>8957</v>
      </c>
      <c r="FA9" s="610">
        <v>13459</v>
      </c>
      <c r="FB9" s="609"/>
      <c r="FC9" s="609" t="s">
        <v>634</v>
      </c>
      <c r="FD9" s="609" t="s">
        <v>632</v>
      </c>
      <c r="FE9" s="609" t="s">
        <v>633</v>
      </c>
      <c r="FF9" s="609">
        <v>27856</v>
      </c>
      <c r="FG9" s="609">
        <v>1310</v>
      </c>
      <c r="FH9" s="609" t="s">
        <v>632</v>
      </c>
      <c r="FI9" s="609" t="s">
        <v>633</v>
      </c>
      <c r="FJ9" s="609">
        <v>27856</v>
      </c>
      <c r="FK9" s="609">
        <v>1310</v>
      </c>
      <c r="FL9" s="609" t="s">
        <v>136</v>
      </c>
      <c r="FM9" s="609">
        <v>2524592106</v>
      </c>
      <c r="FN9" s="609">
        <v>2524598819</v>
      </c>
      <c r="FO9" s="609" t="s">
        <v>639</v>
      </c>
      <c r="FP9" s="609" t="s">
        <v>638</v>
      </c>
      <c r="FQ9" s="610">
        <v>6000</v>
      </c>
      <c r="FR9" s="609">
        <v>4</v>
      </c>
      <c r="FS9" s="609" t="s">
        <v>642</v>
      </c>
      <c r="FT9" s="610">
        <v>2652</v>
      </c>
      <c r="FU9" s="609">
        <v>52</v>
      </c>
      <c r="FV9" s="609"/>
      <c r="FW9" s="609"/>
      <c r="FX9" s="609"/>
      <c r="FY9" s="609" t="s">
        <v>32</v>
      </c>
      <c r="FZ9" s="609"/>
      <c r="GA9" s="609" t="s">
        <v>64</v>
      </c>
      <c r="GB9" s="609"/>
      <c r="GC9" s="609"/>
      <c r="GD9" s="609"/>
      <c r="GE9" s="609"/>
      <c r="GF9" s="609"/>
      <c r="GG9" s="609"/>
      <c r="GH9" s="609"/>
      <c r="GI9" s="609"/>
      <c r="GJ9" s="609">
        <f>VLOOKUP($A9,'[1]AIR Export'!$A$3:$CB$82,25,FALSE)</f>
        <v>5332</v>
      </c>
      <c r="GK9" s="609">
        <v>1</v>
      </c>
      <c r="GL9" s="609" t="s">
        <v>250</v>
      </c>
      <c r="GM9" s="609"/>
      <c r="GN9" s="609"/>
      <c r="GO9" s="609"/>
      <c r="GP9" s="609"/>
      <c r="GQ9" s="609"/>
      <c r="GR9" s="609"/>
      <c r="GS9" s="609"/>
      <c r="GT9" s="609"/>
      <c r="GU9" s="609"/>
      <c r="GV9" s="609">
        <v>0.48</v>
      </c>
      <c r="GW9" s="609">
        <v>0.52</v>
      </c>
      <c r="GX9" s="609">
        <v>20.29</v>
      </c>
      <c r="GY9" s="609">
        <v>16.829999999999998</v>
      </c>
      <c r="GZ9" s="609">
        <v>25.04</v>
      </c>
      <c r="HA9" s="509"/>
      <c r="HB9" s="509"/>
      <c r="HC9" s="509"/>
      <c r="HD9" s="509"/>
      <c r="HE9" s="509"/>
      <c r="HF9" s="5"/>
      <c r="HG9" s="5"/>
      <c r="HH9" s="5"/>
      <c r="HI9" s="5"/>
      <c r="HJ9" s="5"/>
      <c r="HK9" s="5"/>
      <c r="HL9" s="5"/>
      <c r="HM9" s="5"/>
      <c r="HN9" s="5"/>
      <c r="HO9" s="5"/>
      <c r="HP9" s="5"/>
      <c r="HQ9" s="5"/>
      <c r="HR9" s="5"/>
      <c r="IF9" s="1"/>
      <c r="IH9" s="1"/>
      <c r="II9" s="1"/>
      <c r="IK9" s="1"/>
      <c r="IL9" s="1"/>
      <c r="IO9" s="1"/>
      <c r="IQ9" s="5"/>
      <c r="IR9" s="5"/>
      <c r="IS9" s="5"/>
      <c r="IT9" s="5"/>
      <c r="IU9" s="5"/>
      <c r="IV9" s="5"/>
      <c r="JG9" s="2"/>
      <c r="JI9" s="5"/>
      <c r="JL9" s="5"/>
      <c r="JM9" s="5"/>
      <c r="JN9" s="5"/>
      <c r="JU9" s="1"/>
      <c r="JW9" s="1"/>
      <c r="KC9" s="5"/>
      <c r="KG9" s="5"/>
      <c r="KI9" s="4"/>
      <c r="KJ9" s="4"/>
      <c r="KQ9" s="3"/>
      <c r="KR9" s="3"/>
      <c r="KS9" s="3"/>
      <c r="KT9" s="3"/>
      <c r="KU9" s="3"/>
      <c r="KV9" s="3"/>
      <c r="KW9" s="3"/>
      <c r="KX9" s="3"/>
      <c r="KY9" s="3"/>
      <c r="KZ9" s="3"/>
      <c r="LA9" s="3"/>
      <c r="LB9" s="3"/>
      <c r="LC9" s="3"/>
      <c r="LD9" s="3"/>
      <c r="LE9" s="3"/>
      <c r="LF9" s="3"/>
      <c r="LG9" s="3"/>
      <c r="LH9" s="4"/>
      <c r="LJ9" s="1"/>
      <c r="LL9" s="1"/>
      <c r="LM9" s="3"/>
      <c r="LN9" s="3"/>
      <c r="LO9" s="3"/>
      <c r="LY9" s="3"/>
      <c r="LZ9" s="3"/>
      <c r="MA9" s="3"/>
      <c r="MB9" s="3"/>
      <c r="MC9" s="3"/>
      <c r="MD9" s="3"/>
      <c r="ME9" s="3"/>
      <c r="MF9" s="3"/>
      <c r="MG9" s="3"/>
      <c r="MH9" s="3"/>
      <c r="MI9" s="3"/>
      <c r="MJ9" s="3"/>
      <c r="MR9" s="6"/>
      <c r="MS9" s="6"/>
      <c r="NB9" s="1"/>
      <c r="NC9" s="1"/>
      <c r="NE9" s="1"/>
      <c r="NF9" s="1"/>
      <c r="NI9" s="1"/>
      <c r="NR9" s="3"/>
    </row>
    <row r="10" spans="1:382" x14ac:dyDescent="0.25">
      <c r="A10" s="609" t="s">
        <v>982</v>
      </c>
      <c r="B10" s="609" t="s">
        <v>984</v>
      </c>
      <c r="C10" s="609" t="s">
        <v>985</v>
      </c>
      <c r="D10" s="609">
        <v>2015</v>
      </c>
      <c r="E10" s="609" t="s">
        <v>604</v>
      </c>
      <c r="F10" s="609" t="s">
        <v>983</v>
      </c>
      <c r="G10" s="609" t="s">
        <v>984</v>
      </c>
      <c r="H10" s="609">
        <v>27870</v>
      </c>
      <c r="I10" s="609">
        <v>1917</v>
      </c>
      <c r="J10" s="609" t="s">
        <v>983</v>
      </c>
      <c r="K10" s="609" t="s">
        <v>984</v>
      </c>
      <c r="L10" s="609">
        <v>27870</v>
      </c>
      <c r="M10" s="609">
        <v>1917</v>
      </c>
      <c r="N10" s="609" t="s">
        <v>986</v>
      </c>
      <c r="O10" s="609" t="s">
        <v>987</v>
      </c>
      <c r="P10" s="609" t="s">
        <v>988</v>
      </c>
      <c r="Q10" s="609" t="s">
        <v>989</v>
      </c>
      <c r="R10" s="609" t="s">
        <v>986</v>
      </c>
      <c r="S10" s="609" t="s">
        <v>990</v>
      </c>
      <c r="T10" s="609" t="s">
        <v>987</v>
      </c>
      <c r="U10" s="609"/>
      <c r="V10" s="609" t="s">
        <v>989</v>
      </c>
      <c r="W10" s="609">
        <v>1</v>
      </c>
      <c r="X10" s="609">
        <v>0</v>
      </c>
      <c r="Y10" s="609">
        <v>0</v>
      </c>
      <c r="Z10" s="609">
        <v>0</v>
      </c>
      <c r="AA10" s="610">
        <v>2343</v>
      </c>
      <c r="AB10" s="609">
        <v>1</v>
      </c>
      <c r="AC10" s="609">
        <v>0</v>
      </c>
      <c r="AD10" s="609">
        <v>1</v>
      </c>
      <c r="AE10" s="609">
        <v>4.13</v>
      </c>
      <c r="AF10" s="609">
        <v>5.13</v>
      </c>
      <c r="AG10" s="611">
        <v>0.19489999999999999</v>
      </c>
      <c r="AH10" s="612">
        <v>46081</v>
      </c>
      <c r="AI10" s="609"/>
      <c r="AJ10" s="609">
        <v>2008</v>
      </c>
      <c r="AK10" s="609"/>
      <c r="AL10" s="613">
        <v>7.25</v>
      </c>
      <c r="AM10" s="613">
        <v>14.61</v>
      </c>
      <c r="AN10" s="609"/>
      <c r="AO10" s="612">
        <v>246775</v>
      </c>
      <c r="AP10" s="612">
        <v>0</v>
      </c>
      <c r="AQ10" s="612">
        <f>VLOOKUP($A10,'[1]AIR Export'!$A$2:$CB$82,33,FALSE)</f>
        <v>246775</v>
      </c>
      <c r="AR10" s="612">
        <v>12994</v>
      </c>
      <c r="AS10" s="612">
        <v>0</v>
      </c>
      <c r="AT10" s="612">
        <v>12994</v>
      </c>
      <c r="AU10" s="612">
        <v>4952</v>
      </c>
      <c r="AV10" s="612">
        <v>0</v>
      </c>
      <c r="AW10" s="612">
        <f>VLOOKUP($A10,'[1]AIR Export'!$A$2:$CB$82,35,FALSE)</f>
        <v>4952</v>
      </c>
      <c r="AX10" s="612">
        <f>VLOOKUP($A10,'[1]AIR Export'!$A$2:$CB$82,36,FALSE)</f>
        <v>2013</v>
      </c>
      <c r="AY10" s="612">
        <f>VLOOKUP($A10,'[1]AIR Export'!$A$2:$CB$82,37,FALSE)</f>
        <v>266734</v>
      </c>
      <c r="AZ10" s="612">
        <v>147451</v>
      </c>
      <c r="BA10" s="612">
        <v>40238</v>
      </c>
      <c r="BB10" s="612">
        <f>VLOOKUP($A10,'[1]AIR Export'!$A$2:$CB$82,40,FALSE)</f>
        <v>187689</v>
      </c>
      <c r="BC10" s="612">
        <v>18321</v>
      </c>
      <c r="BD10" s="612">
        <v>2664</v>
      </c>
      <c r="BE10" s="612">
        <v>7748</v>
      </c>
      <c r="BF10" s="612">
        <v>28733</v>
      </c>
      <c r="BG10" s="612">
        <v>50312</v>
      </c>
      <c r="BH10" s="612">
        <f>VLOOKUP($A10,'[1]AIR Export'!$A$2:$CB$82,46,FALSE)</f>
        <v>266734</v>
      </c>
      <c r="BI10" s="612"/>
      <c r="BJ10" s="612"/>
      <c r="BK10" s="612">
        <v>3000</v>
      </c>
      <c r="BL10" s="612">
        <v>0</v>
      </c>
      <c r="BM10" s="612">
        <v>0</v>
      </c>
      <c r="BN10" s="612">
        <v>0</v>
      </c>
      <c r="BO10" s="612">
        <v>3000</v>
      </c>
      <c r="BP10" s="612">
        <v>3000</v>
      </c>
      <c r="BQ10" s="610">
        <v>11758</v>
      </c>
      <c r="BR10" s="610">
        <v>8210</v>
      </c>
      <c r="BS10" s="610">
        <v>19968</v>
      </c>
      <c r="BT10" s="610">
        <v>9036</v>
      </c>
      <c r="BU10" s="610">
        <v>4037</v>
      </c>
      <c r="BV10" s="610">
        <v>13073</v>
      </c>
      <c r="BW10" s="610">
        <v>2569</v>
      </c>
      <c r="BX10" s="609">
        <v>661</v>
      </c>
      <c r="BY10" s="610">
        <v>3230</v>
      </c>
      <c r="BZ10" s="610">
        <v>36271</v>
      </c>
      <c r="CA10" s="610"/>
      <c r="CB10" s="610">
        <v>36271</v>
      </c>
      <c r="CC10" s="609">
        <v>158</v>
      </c>
      <c r="CD10" s="610">
        <v>196137</v>
      </c>
      <c r="CE10" s="609">
        <v>0</v>
      </c>
      <c r="CF10" s="609">
        <v>63</v>
      </c>
      <c r="CG10" s="609">
        <v>63</v>
      </c>
      <c r="CH10" s="609">
        <v>903</v>
      </c>
      <c r="CI10" s="610">
        <v>2915</v>
      </c>
      <c r="CJ10" s="610">
        <v>3550</v>
      </c>
      <c r="CK10" s="609">
        <v>564</v>
      </c>
      <c r="CL10" s="609">
        <v>0</v>
      </c>
      <c r="CM10" s="609">
        <v>12</v>
      </c>
      <c r="CN10" s="609">
        <v>46</v>
      </c>
      <c r="CO10" s="610">
        <v>13630</v>
      </c>
      <c r="CP10" s="610">
        <v>2057</v>
      </c>
      <c r="CQ10" s="610">
        <v>15687</v>
      </c>
      <c r="CR10" s="610">
        <v>1524</v>
      </c>
      <c r="CS10" s="609">
        <v>184</v>
      </c>
      <c r="CT10" s="610">
        <v>1708</v>
      </c>
      <c r="CU10" s="610">
        <v>7943</v>
      </c>
      <c r="CV10" s="610">
        <v>1015</v>
      </c>
      <c r="CW10" s="610">
        <v>8958</v>
      </c>
      <c r="CX10" s="610">
        <v>26353</v>
      </c>
      <c r="CY10" s="609">
        <v>323</v>
      </c>
      <c r="CZ10" s="609"/>
      <c r="DA10" s="610">
        <v>26676</v>
      </c>
      <c r="DB10" s="610">
        <v>1153</v>
      </c>
      <c r="DC10" s="609">
        <v>22</v>
      </c>
      <c r="DD10" s="610">
        <v>1175</v>
      </c>
      <c r="DE10" s="610">
        <v>4068</v>
      </c>
      <c r="DF10" s="609">
        <v>12</v>
      </c>
      <c r="DG10" s="609">
        <v>0</v>
      </c>
      <c r="DH10" s="609">
        <v>45</v>
      </c>
      <c r="DI10" s="609"/>
      <c r="DJ10" s="609"/>
      <c r="DK10" s="610">
        <v>31978</v>
      </c>
      <c r="DL10" s="609"/>
      <c r="DM10" s="609"/>
      <c r="DN10" s="609"/>
      <c r="DO10" s="610">
        <v>31978</v>
      </c>
      <c r="DP10" s="609">
        <v>47</v>
      </c>
      <c r="DQ10" s="610">
        <v>6970</v>
      </c>
      <c r="DR10" s="609">
        <v>776</v>
      </c>
      <c r="DS10" s="610">
        <v>7746</v>
      </c>
      <c r="DT10" s="610">
        <v>28688</v>
      </c>
      <c r="DU10" s="609">
        <v>86</v>
      </c>
      <c r="DV10" s="609">
        <v>13</v>
      </c>
      <c r="DW10" s="609">
        <v>59</v>
      </c>
      <c r="DX10" s="609">
        <v>6</v>
      </c>
      <c r="DY10" s="609">
        <v>31</v>
      </c>
      <c r="DZ10" s="609">
        <v>0</v>
      </c>
      <c r="EA10" s="609">
        <v>195</v>
      </c>
      <c r="EB10" s="609">
        <v>770</v>
      </c>
      <c r="EC10" s="609">
        <v>566</v>
      </c>
      <c r="ED10" s="610">
        <v>1336</v>
      </c>
      <c r="EE10" s="610">
        <v>1698</v>
      </c>
      <c r="EF10" s="609">
        <v>141</v>
      </c>
      <c r="EG10" s="610">
        <v>1839</v>
      </c>
      <c r="EH10" s="609">
        <v>376</v>
      </c>
      <c r="EI10" s="609">
        <v>0</v>
      </c>
      <c r="EJ10" s="609">
        <v>376</v>
      </c>
      <c r="EK10" s="610">
        <v>3551</v>
      </c>
      <c r="EL10" s="609">
        <v>0</v>
      </c>
      <c r="EM10" s="609">
        <v>0</v>
      </c>
      <c r="EN10" s="609">
        <v>1</v>
      </c>
      <c r="EO10" s="609">
        <v>4</v>
      </c>
      <c r="EP10" s="609">
        <v>17</v>
      </c>
      <c r="EQ10" s="609">
        <v>525</v>
      </c>
      <c r="ER10" s="610">
        <v>11026</v>
      </c>
      <c r="ES10" s="610">
        <v>2148</v>
      </c>
      <c r="ET10" s="609">
        <v>333</v>
      </c>
      <c r="EU10" s="609">
        <v>18</v>
      </c>
      <c r="EV10" s="609">
        <v>66</v>
      </c>
      <c r="EW10" s="609" t="s">
        <v>991</v>
      </c>
      <c r="EX10" s="609">
        <v>8</v>
      </c>
      <c r="EY10" s="609">
        <v>13</v>
      </c>
      <c r="EZ10" s="610">
        <v>6013</v>
      </c>
      <c r="FA10" s="610">
        <v>44022</v>
      </c>
      <c r="FB10" s="609"/>
      <c r="FC10" s="609" t="s">
        <v>985</v>
      </c>
      <c r="FD10" s="609" t="s">
        <v>983</v>
      </c>
      <c r="FE10" s="609" t="s">
        <v>984</v>
      </c>
      <c r="FF10" s="609">
        <v>27870</v>
      </c>
      <c r="FG10" s="609">
        <v>1917</v>
      </c>
      <c r="FH10" s="609" t="s">
        <v>983</v>
      </c>
      <c r="FI10" s="609" t="s">
        <v>984</v>
      </c>
      <c r="FJ10" s="609">
        <v>27870</v>
      </c>
      <c r="FK10" s="609">
        <v>1917</v>
      </c>
      <c r="FL10" s="609" t="s">
        <v>604</v>
      </c>
      <c r="FM10" s="609">
        <v>2525332890</v>
      </c>
      <c r="FN10" s="609"/>
      <c r="FO10" s="609" t="s">
        <v>986</v>
      </c>
      <c r="FP10" s="609" t="s">
        <v>989</v>
      </c>
      <c r="FQ10" s="610">
        <v>7550</v>
      </c>
      <c r="FR10" s="609">
        <v>5.13</v>
      </c>
      <c r="FS10" s="609" t="s">
        <v>992</v>
      </c>
      <c r="FT10" s="610">
        <v>2343</v>
      </c>
      <c r="FU10" s="609">
        <v>50</v>
      </c>
      <c r="FV10" s="609"/>
      <c r="FW10" s="609"/>
      <c r="FX10" s="609"/>
      <c r="FY10" s="609" t="s">
        <v>32</v>
      </c>
      <c r="FZ10" s="609"/>
      <c r="GA10" s="609" t="s">
        <v>12</v>
      </c>
      <c r="GB10" s="609"/>
      <c r="GC10" s="609"/>
      <c r="GD10" s="609"/>
      <c r="GE10" s="609"/>
      <c r="GF10" s="609"/>
      <c r="GG10" s="609"/>
      <c r="GH10" s="609"/>
      <c r="GI10" s="609"/>
      <c r="GJ10" s="609">
        <f>VLOOKUP($A10,'[1]AIR Export'!$A$3:$CB$82,25,FALSE)</f>
        <v>15392</v>
      </c>
      <c r="GK10" s="609">
        <v>1</v>
      </c>
      <c r="GL10" s="609" t="s">
        <v>250</v>
      </c>
      <c r="GM10" s="609"/>
      <c r="GN10" s="609"/>
      <c r="GO10" s="609"/>
      <c r="GP10" s="609"/>
      <c r="GQ10" s="609"/>
      <c r="GR10" s="609"/>
      <c r="GS10" s="609"/>
      <c r="GT10" s="609"/>
      <c r="GU10" s="609"/>
      <c r="GV10" s="609">
        <v>0.52</v>
      </c>
      <c r="GW10" s="609">
        <v>0.38</v>
      </c>
      <c r="GX10" s="609">
        <v>18.21</v>
      </c>
      <c r="GY10" s="609">
        <v>28.29</v>
      </c>
      <c r="GZ10" s="609">
        <v>13.49</v>
      </c>
      <c r="HA10" s="509"/>
      <c r="HB10" s="509"/>
      <c r="HC10" s="509"/>
      <c r="HD10" s="509"/>
      <c r="HE10" s="509"/>
      <c r="HF10" s="5"/>
      <c r="HG10" s="5"/>
      <c r="HH10" s="5"/>
      <c r="HI10" s="5"/>
      <c r="HJ10" s="5"/>
      <c r="HK10" s="5"/>
      <c r="HL10" s="5"/>
      <c r="HM10" s="5"/>
      <c r="HN10" s="5"/>
      <c r="HO10" s="5"/>
      <c r="HP10" s="5"/>
      <c r="HQ10" s="5"/>
      <c r="HR10" s="5"/>
      <c r="IG10" s="1"/>
      <c r="IH10" s="1"/>
      <c r="II10" s="1"/>
      <c r="IJ10" s="1"/>
      <c r="IK10" s="1"/>
      <c r="IL10" s="1"/>
      <c r="IM10" s="1"/>
      <c r="IO10" s="1"/>
      <c r="IQ10" s="5"/>
      <c r="IR10" s="5"/>
      <c r="IS10" s="5"/>
      <c r="IT10" s="5"/>
      <c r="IU10" s="5"/>
      <c r="IV10" s="5"/>
      <c r="JG10" s="2"/>
      <c r="JI10" s="5"/>
      <c r="JL10" s="5"/>
      <c r="JM10" s="5"/>
      <c r="JN10" s="5"/>
      <c r="JU10" s="1"/>
      <c r="JW10" s="1"/>
      <c r="KC10" s="5"/>
      <c r="KG10" s="5"/>
      <c r="KI10" s="4"/>
      <c r="KJ10" s="4"/>
      <c r="KQ10" s="3"/>
      <c r="KR10" s="3"/>
      <c r="KS10" s="3"/>
      <c r="KT10" s="3"/>
      <c r="KU10" s="3"/>
      <c r="KV10" s="3"/>
      <c r="KW10" s="3"/>
      <c r="KX10" s="3"/>
      <c r="KY10" s="3"/>
      <c r="KZ10" s="3"/>
      <c r="LA10" s="3"/>
      <c r="LB10" s="3"/>
      <c r="LC10" s="3"/>
      <c r="LD10" s="3"/>
      <c r="LE10" s="3"/>
      <c r="LF10" s="3"/>
      <c r="LG10" s="3"/>
      <c r="LH10" s="4"/>
      <c r="LJ10" s="1"/>
      <c r="LK10" s="1"/>
      <c r="LL10" s="1"/>
      <c r="LM10" s="3"/>
      <c r="LN10" s="3"/>
      <c r="LO10" s="3"/>
      <c r="LY10" s="3"/>
      <c r="LZ10" s="3"/>
      <c r="MA10" s="3"/>
      <c r="MB10" s="3"/>
      <c r="MC10" s="3"/>
      <c r="MD10" s="3"/>
      <c r="ME10" s="3"/>
      <c r="MF10" s="3"/>
      <c r="MG10" s="3"/>
      <c r="MH10" s="3"/>
      <c r="MI10" s="3"/>
      <c r="MJ10" s="3"/>
      <c r="MR10" s="6"/>
      <c r="MS10" s="6"/>
      <c r="MX10" s="1"/>
      <c r="NB10" s="1"/>
      <c r="NC10" s="1"/>
      <c r="NE10" s="1"/>
      <c r="NF10" s="1"/>
      <c r="NI10" s="1"/>
      <c r="NL10" s="1"/>
      <c r="NR10" s="3"/>
    </row>
    <row r="11" spans="1:382" x14ac:dyDescent="0.25">
      <c r="A11" s="609" t="s">
        <v>1117</v>
      </c>
      <c r="B11" s="609" t="s">
        <v>1119</v>
      </c>
      <c r="C11" s="609" t="s">
        <v>1120</v>
      </c>
      <c r="D11" s="609">
        <v>2015</v>
      </c>
      <c r="E11" s="609" t="s">
        <v>1121</v>
      </c>
      <c r="F11" s="609" t="s">
        <v>1118</v>
      </c>
      <c r="G11" s="609" t="s">
        <v>1119</v>
      </c>
      <c r="H11" s="609">
        <v>28387</v>
      </c>
      <c r="I11" s="609">
        <v>4819</v>
      </c>
      <c r="J11" s="609" t="s">
        <v>1118</v>
      </c>
      <c r="K11" s="609" t="s">
        <v>1119</v>
      </c>
      <c r="L11" s="609">
        <v>28387</v>
      </c>
      <c r="M11" s="609">
        <v>4819</v>
      </c>
      <c r="N11" s="609" t="s">
        <v>1122</v>
      </c>
      <c r="O11" s="609" t="s">
        <v>1123</v>
      </c>
      <c r="P11" s="609" t="s">
        <v>1124</v>
      </c>
      <c r="Q11" s="609" t="s">
        <v>1125</v>
      </c>
      <c r="R11" s="609" t="s">
        <v>1122</v>
      </c>
      <c r="S11" s="609" t="s">
        <v>45</v>
      </c>
      <c r="T11" s="609" t="s">
        <v>1126</v>
      </c>
      <c r="U11" s="609" t="s">
        <v>1124</v>
      </c>
      <c r="V11" s="609" t="s">
        <v>1125</v>
      </c>
      <c r="W11" s="609">
        <v>1</v>
      </c>
      <c r="X11" s="609">
        <v>0</v>
      </c>
      <c r="Y11" s="609">
        <v>0</v>
      </c>
      <c r="Z11" s="609">
        <v>0</v>
      </c>
      <c r="AA11" s="610">
        <v>2756</v>
      </c>
      <c r="AB11" s="609">
        <v>3</v>
      </c>
      <c r="AC11" s="609">
        <v>2</v>
      </c>
      <c r="AD11" s="609">
        <v>5</v>
      </c>
      <c r="AE11" s="609">
        <v>5.45</v>
      </c>
      <c r="AF11" s="609">
        <v>10.45</v>
      </c>
      <c r="AG11" s="611">
        <v>0.28710000000000002</v>
      </c>
      <c r="AH11" s="612">
        <v>92706</v>
      </c>
      <c r="AI11" s="609" t="s">
        <v>1128</v>
      </c>
      <c r="AJ11" s="609">
        <v>1993</v>
      </c>
      <c r="AK11" s="612">
        <v>36511</v>
      </c>
      <c r="AL11" s="609"/>
      <c r="AM11" s="609"/>
      <c r="AN11" s="609"/>
      <c r="AO11" s="612">
        <v>763438</v>
      </c>
      <c r="AP11" s="612">
        <v>0</v>
      </c>
      <c r="AQ11" s="612">
        <f>VLOOKUP($A11,'[1]AIR Export'!$A$2:$CB$82,33,FALSE)</f>
        <v>763438</v>
      </c>
      <c r="AR11" s="612">
        <v>6395</v>
      </c>
      <c r="AS11" s="612">
        <v>0</v>
      </c>
      <c r="AT11" s="612">
        <v>6395</v>
      </c>
      <c r="AU11" s="612">
        <v>4510</v>
      </c>
      <c r="AV11" s="612">
        <v>0</v>
      </c>
      <c r="AW11" s="612">
        <f>VLOOKUP($A11,'[1]AIR Export'!$A$2:$CB$82,35,FALSE)</f>
        <v>4510</v>
      </c>
      <c r="AX11" s="612">
        <f>VLOOKUP($A11,'[1]AIR Export'!$A$2:$CB$82,36,FALSE)</f>
        <v>42121</v>
      </c>
      <c r="AY11" s="612">
        <f>VLOOKUP($A11,'[1]AIR Export'!$A$2:$CB$82,37,FALSE)</f>
        <v>816464</v>
      </c>
      <c r="AZ11" s="612">
        <v>458929</v>
      </c>
      <c r="BA11" s="612">
        <v>128069</v>
      </c>
      <c r="BB11" s="612">
        <f>VLOOKUP($A11,'[1]AIR Export'!$A$2:$CB$82,40,FALSE)</f>
        <v>586998</v>
      </c>
      <c r="BC11" s="612">
        <v>80018</v>
      </c>
      <c r="BD11" s="612">
        <v>28339</v>
      </c>
      <c r="BE11" s="612">
        <v>8990</v>
      </c>
      <c r="BF11" s="612">
        <v>117347</v>
      </c>
      <c r="BG11" s="612">
        <v>112119</v>
      </c>
      <c r="BH11" s="612">
        <f>VLOOKUP($A11,'[1]AIR Export'!$A$2:$CB$82,46,FALSE)</f>
        <v>816464</v>
      </c>
      <c r="BI11" s="612"/>
      <c r="BJ11" s="612"/>
      <c r="BK11" s="612">
        <v>0</v>
      </c>
      <c r="BL11" s="612">
        <v>0</v>
      </c>
      <c r="BM11" s="612">
        <v>0</v>
      </c>
      <c r="BN11" s="612">
        <v>0</v>
      </c>
      <c r="BO11" s="612">
        <v>0</v>
      </c>
      <c r="BP11" s="612">
        <v>0</v>
      </c>
      <c r="BQ11" s="610">
        <v>22455</v>
      </c>
      <c r="BR11" s="610">
        <v>21637</v>
      </c>
      <c r="BS11" s="610">
        <v>44092</v>
      </c>
      <c r="BT11" s="610">
        <v>11500</v>
      </c>
      <c r="BU11" s="610">
        <v>7576</v>
      </c>
      <c r="BV11" s="610">
        <v>19076</v>
      </c>
      <c r="BW11" s="610">
        <v>2445</v>
      </c>
      <c r="BX11" s="609">
        <v>433</v>
      </c>
      <c r="BY11" s="610">
        <v>2878</v>
      </c>
      <c r="BZ11" s="610">
        <v>66046</v>
      </c>
      <c r="CA11" s="610"/>
      <c r="CB11" s="610">
        <v>66046</v>
      </c>
      <c r="CC11" s="609">
        <v>413</v>
      </c>
      <c r="CD11" s="610">
        <v>217593</v>
      </c>
      <c r="CE11" s="609">
        <v>18</v>
      </c>
      <c r="CF11" s="609">
        <v>63</v>
      </c>
      <c r="CG11" s="609">
        <v>81</v>
      </c>
      <c r="CH11" s="610">
        <v>3341</v>
      </c>
      <c r="CI11" s="610">
        <v>14853</v>
      </c>
      <c r="CJ11" s="610">
        <v>1750</v>
      </c>
      <c r="CK11" s="609">
        <v>906</v>
      </c>
      <c r="CL11" s="609">
        <v>0</v>
      </c>
      <c r="CM11" s="609">
        <v>64</v>
      </c>
      <c r="CN11" s="609">
        <v>119</v>
      </c>
      <c r="CO11" s="610">
        <v>35705</v>
      </c>
      <c r="CP11" s="610">
        <v>10821</v>
      </c>
      <c r="CQ11" s="610">
        <v>46526</v>
      </c>
      <c r="CR11" s="610">
        <v>2973</v>
      </c>
      <c r="CS11" s="609">
        <v>159</v>
      </c>
      <c r="CT11" s="610">
        <v>3132</v>
      </c>
      <c r="CU11" s="610">
        <v>35707</v>
      </c>
      <c r="CV11" s="610">
        <v>8803</v>
      </c>
      <c r="CW11" s="610">
        <v>44510</v>
      </c>
      <c r="CX11" s="610">
        <v>94168</v>
      </c>
      <c r="CY11" s="610">
        <v>1544</v>
      </c>
      <c r="CZ11" s="609"/>
      <c r="DA11" s="610">
        <v>95712</v>
      </c>
      <c r="DB11" s="610">
        <v>8963</v>
      </c>
      <c r="DC11" s="610">
        <v>3134</v>
      </c>
      <c r="DD11" s="610">
        <v>12097</v>
      </c>
      <c r="DE11" s="610">
        <v>4928</v>
      </c>
      <c r="DF11" s="610">
        <v>7459</v>
      </c>
      <c r="DG11" s="609"/>
      <c r="DH11" s="610">
        <v>10632</v>
      </c>
      <c r="DI11" s="609"/>
      <c r="DJ11" s="609"/>
      <c r="DK11" s="610">
        <v>120196</v>
      </c>
      <c r="DL11" s="609"/>
      <c r="DM11" s="609"/>
      <c r="DN11" s="609"/>
      <c r="DO11" s="610">
        <v>120196</v>
      </c>
      <c r="DP11" s="609">
        <v>313</v>
      </c>
      <c r="DQ11" s="610">
        <v>5059</v>
      </c>
      <c r="DR11" s="610">
        <v>1158</v>
      </c>
      <c r="DS11" s="610">
        <v>6217</v>
      </c>
      <c r="DT11" s="610">
        <v>85830</v>
      </c>
      <c r="DU11" s="609">
        <v>50</v>
      </c>
      <c r="DV11" s="609">
        <v>23</v>
      </c>
      <c r="DW11" s="609">
        <v>154</v>
      </c>
      <c r="DX11" s="609">
        <v>348</v>
      </c>
      <c r="DY11" s="609">
        <v>14</v>
      </c>
      <c r="DZ11" s="609">
        <v>1</v>
      </c>
      <c r="EA11" s="609">
        <v>590</v>
      </c>
      <c r="EB11" s="610">
        <v>1165</v>
      </c>
      <c r="EC11" s="609">
        <v>385</v>
      </c>
      <c r="ED11" s="610">
        <v>1550</v>
      </c>
      <c r="EE11" s="610">
        <v>5061</v>
      </c>
      <c r="EF11" s="610">
        <v>7976</v>
      </c>
      <c r="EG11" s="610">
        <v>13037</v>
      </c>
      <c r="EH11" s="609">
        <v>61</v>
      </c>
      <c r="EI11" s="609">
        <v>27</v>
      </c>
      <c r="EJ11" s="609">
        <v>88</v>
      </c>
      <c r="EK11" s="610">
        <v>14675</v>
      </c>
      <c r="EL11" s="609">
        <v>4</v>
      </c>
      <c r="EM11" s="609">
        <v>57</v>
      </c>
      <c r="EN11" s="609">
        <v>5</v>
      </c>
      <c r="EO11" s="609">
        <v>87</v>
      </c>
      <c r="EP11" s="609">
        <v>13</v>
      </c>
      <c r="EQ11" s="609">
        <v>60</v>
      </c>
      <c r="ER11" s="610">
        <v>8200</v>
      </c>
      <c r="ES11" s="610">
        <v>2087</v>
      </c>
      <c r="ET11" s="609">
        <v>179</v>
      </c>
      <c r="EU11" s="609">
        <v>366</v>
      </c>
      <c r="EV11" s="609">
        <v>101</v>
      </c>
      <c r="EW11" s="609" t="s">
        <v>1127</v>
      </c>
      <c r="EX11" s="609">
        <v>12</v>
      </c>
      <c r="EY11" s="609">
        <v>13</v>
      </c>
      <c r="EZ11" s="610">
        <v>8966</v>
      </c>
      <c r="FA11" s="610">
        <v>52667</v>
      </c>
      <c r="FB11" s="610">
        <v>12755</v>
      </c>
      <c r="FC11" s="609" t="s">
        <v>1120</v>
      </c>
      <c r="FD11" s="609" t="s">
        <v>1118</v>
      </c>
      <c r="FE11" s="609" t="s">
        <v>1119</v>
      </c>
      <c r="FF11" s="609">
        <v>28387</v>
      </c>
      <c r="FG11" s="609">
        <v>4819</v>
      </c>
      <c r="FH11" s="609" t="s">
        <v>1118</v>
      </c>
      <c r="FI11" s="609" t="s">
        <v>1119</v>
      </c>
      <c r="FJ11" s="609">
        <v>28387</v>
      </c>
      <c r="FK11" s="609">
        <v>4819</v>
      </c>
      <c r="FL11" s="609" t="s">
        <v>1121</v>
      </c>
      <c r="FM11" s="609">
        <v>9106928235</v>
      </c>
      <c r="FN11" s="609" t="s">
        <v>1129</v>
      </c>
      <c r="FO11" s="609" t="s">
        <v>1130</v>
      </c>
      <c r="FP11" s="609" t="s">
        <v>1130</v>
      </c>
      <c r="FQ11" s="610">
        <v>14750</v>
      </c>
      <c r="FR11" s="609">
        <v>10.45</v>
      </c>
      <c r="FS11" s="609" t="s">
        <v>1131</v>
      </c>
      <c r="FT11" s="610">
        <v>2756</v>
      </c>
      <c r="FU11" s="609">
        <v>52</v>
      </c>
      <c r="FV11" s="609"/>
      <c r="FW11" s="609"/>
      <c r="FX11" s="609"/>
      <c r="FY11" s="609" t="s">
        <v>32</v>
      </c>
      <c r="FZ11" s="609"/>
      <c r="GA11" s="609" t="s">
        <v>12</v>
      </c>
      <c r="GB11" s="609"/>
      <c r="GC11" s="609"/>
      <c r="GD11" s="609"/>
      <c r="GE11" s="609"/>
      <c r="GF11" s="609"/>
      <c r="GG11" s="609"/>
      <c r="GH11" s="609"/>
      <c r="GI11" s="609"/>
      <c r="GJ11" s="609">
        <f>VLOOKUP($A11,'[1]AIR Export'!$A$3:$CB$82,25,FALSE)</f>
        <v>13310</v>
      </c>
      <c r="GK11" s="609">
        <v>3</v>
      </c>
      <c r="GL11" s="609" t="s">
        <v>250</v>
      </c>
      <c r="GM11" s="609"/>
      <c r="GN11" s="609"/>
      <c r="GO11" s="609"/>
      <c r="GP11" s="609"/>
      <c r="GQ11" s="609"/>
      <c r="GR11" s="609"/>
      <c r="GS11" s="609"/>
      <c r="GT11" s="609"/>
      <c r="GU11" s="609"/>
      <c r="GV11" s="609">
        <v>0.89</v>
      </c>
      <c r="GW11" s="609">
        <v>0.11</v>
      </c>
      <c r="GX11" s="609">
        <v>24.87</v>
      </c>
      <c r="GY11" s="609">
        <v>25.97</v>
      </c>
      <c r="GZ11" s="609">
        <v>21.23</v>
      </c>
      <c r="HA11" s="509"/>
      <c r="HB11" s="509"/>
      <c r="HC11" s="509"/>
      <c r="HD11" s="509"/>
      <c r="HE11" s="509"/>
      <c r="HF11" s="5"/>
      <c r="HG11" s="5"/>
      <c r="HH11" s="5"/>
      <c r="HI11" s="5"/>
      <c r="HJ11" s="5"/>
      <c r="HK11" s="5"/>
      <c r="HL11" s="5"/>
      <c r="HM11" s="5"/>
      <c r="HN11" s="5"/>
      <c r="HO11" s="5"/>
      <c r="HP11" s="5"/>
      <c r="HQ11" s="5"/>
      <c r="HR11" s="5"/>
      <c r="IF11" s="1"/>
      <c r="IG11" s="1"/>
      <c r="IH11" s="1"/>
      <c r="II11" s="1"/>
      <c r="IJ11" s="1"/>
      <c r="IK11" s="1"/>
      <c r="IL11" s="1"/>
      <c r="IM11" s="1"/>
      <c r="IO11" s="1"/>
      <c r="IQ11" s="5"/>
      <c r="IR11" s="5"/>
      <c r="IS11" s="5"/>
      <c r="IT11" s="5"/>
      <c r="IU11" s="5"/>
      <c r="IV11" s="5"/>
      <c r="JG11" s="2"/>
      <c r="JI11" s="5"/>
      <c r="JL11" s="5"/>
      <c r="JM11" s="5"/>
      <c r="JN11" s="5"/>
      <c r="JU11" s="1"/>
      <c r="JW11" s="1"/>
      <c r="KC11" s="5"/>
      <c r="KG11" s="5"/>
      <c r="KI11" s="4"/>
      <c r="KJ11" s="4"/>
      <c r="KQ11" s="3"/>
      <c r="KR11" s="3"/>
      <c r="KS11" s="3"/>
      <c r="KT11" s="3"/>
      <c r="KU11" s="3"/>
      <c r="KV11" s="3"/>
      <c r="KW11" s="3"/>
      <c r="KX11" s="3"/>
      <c r="KY11" s="3"/>
      <c r="KZ11" s="3"/>
      <c r="LA11" s="3"/>
      <c r="LB11" s="3"/>
      <c r="LC11" s="3"/>
      <c r="LD11" s="3"/>
      <c r="LE11" s="3"/>
      <c r="LF11" s="3"/>
      <c r="LG11" s="3"/>
      <c r="LH11" s="4"/>
      <c r="LJ11" s="1"/>
      <c r="LK11" s="1"/>
      <c r="LL11" s="1"/>
      <c r="LM11" s="3"/>
      <c r="LN11" s="3"/>
      <c r="LO11" s="3"/>
      <c r="LY11" s="3"/>
      <c r="LZ11" s="3"/>
      <c r="MA11" s="3"/>
      <c r="MB11" s="3"/>
      <c r="MC11" s="3"/>
      <c r="MD11" s="3"/>
      <c r="ME11" s="3"/>
      <c r="MF11" s="3"/>
      <c r="MG11" s="3"/>
      <c r="MH11" s="3"/>
      <c r="MI11" s="3"/>
      <c r="MJ11" s="3"/>
      <c r="MR11" s="6"/>
      <c r="MS11" s="6"/>
      <c r="NB11" s="1"/>
      <c r="NC11" s="1"/>
      <c r="NE11" s="1"/>
      <c r="NG11" s="1"/>
      <c r="NI11" s="1"/>
      <c r="NK11" s="1"/>
      <c r="NR11" s="3"/>
    </row>
    <row r="12" spans="1:382" x14ac:dyDescent="0.25">
      <c r="A12" s="609" t="s">
        <v>543</v>
      </c>
      <c r="B12" s="609" t="s">
        <v>108</v>
      </c>
      <c r="C12" s="609" t="s">
        <v>545</v>
      </c>
      <c r="D12" s="609">
        <v>2015</v>
      </c>
      <c r="E12" s="609" t="s">
        <v>110</v>
      </c>
      <c r="F12" s="609" t="s">
        <v>544</v>
      </c>
      <c r="G12" s="609" t="s">
        <v>108</v>
      </c>
      <c r="H12" s="609">
        <v>27889</v>
      </c>
      <c r="I12" s="609">
        <v>4847</v>
      </c>
      <c r="J12" s="609" t="s">
        <v>544</v>
      </c>
      <c r="K12" s="609" t="s">
        <v>108</v>
      </c>
      <c r="L12" s="609">
        <v>27889</v>
      </c>
      <c r="M12" s="609">
        <v>4847</v>
      </c>
      <c r="N12" s="609" t="s">
        <v>546</v>
      </c>
      <c r="O12" s="609" t="s">
        <v>547</v>
      </c>
      <c r="P12" s="609" t="s">
        <v>548</v>
      </c>
      <c r="Q12" s="609" t="s">
        <v>549</v>
      </c>
      <c r="R12" s="609" t="s">
        <v>550</v>
      </c>
      <c r="S12" s="609" t="s">
        <v>128</v>
      </c>
      <c r="T12" s="609" t="s">
        <v>547</v>
      </c>
      <c r="U12" s="609" t="s">
        <v>548</v>
      </c>
      <c r="V12" s="609" t="s">
        <v>549</v>
      </c>
      <c r="W12" s="609">
        <v>1</v>
      </c>
      <c r="X12" s="609">
        <v>0</v>
      </c>
      <c r="Y12" s="609">
        <v>0</v>
      </c>
      <c r="Z12" s="609">
        <v>0</v>
      </c>
      <c r="AA12" s="610">
        <v>2845</v>
      </c>
      <c r="AB12" s="609">
        <v>0</v>
      </c>
      <c r="AC12" s="609">
        <v>1</v>
      </c>
      <c r="AD12" s="609">
        <v>1</v>
      </c>
      <c r="AE12" s="609">
        <v>5.5</v>
      </c>
      <c r="AF12" s="609">
        <v>6.5</v>
      </c>
      <c r="AG12" s="611">
        <v>0</v>
      </c>
      <c r="AH12" s="612">
        <v>63994</v>
      </c>
      <c r="AI12" s="609" t="s">
        <v>552</v>
      </c>
      <c r="AJ12" s="609">
        <v>2007</v>
      </c>
      <c r="AK12" s="612">
        <v>49357</v>
      </c>
      <c r="AL12" s="613">
        <v>10.73</v>
      </c>
      <c r="AM12" s="613">
        <v>13.69</v>
      </c>
      <c r="AN12" s="609"/>
      <c r="AO12" s="612">
        <v>387840</v>
      </c>
      <c r="AP12" s="612">
        <v>7800</v>
      </c>
      <c r="AQ12" s="612">
        <f>VLOOKUP($A12,'[1]AIR Export'!$A$2:$CB$82,33,FALSE)</f>
        <v>395640</v>
      </c>
      <c r="AR12" s="612">
        <v>8696</v>
      </c>
      <c r="AS12" s="612">
        <v>0</v>
      </c>
      <c r="AT12" s="612">
        <v>8696</v>
      </c>
      <c r="AU12" s="612">
        <v>0</v>
      </c>
      <c r="AV12" s="612">
        <v>0</v>
      </c>
      <c r="AW12" s="612">
        <f>VLOOKUP($A12,'[1]AIR Export'!$A$2:$CB$82,35,FALSE)</f>
        <v>0</v>
      </c>
      <c r="AX12" s="612">
        <f>VLOOKUP($A12,'[1]AIR Export'!$A$2:$CB$82,36,FALSE)</f>
        <v>26275</v>
      </c>
      <c r="AY12" s="612">
        <f>VLOOKUP($A12,'[1]AIR Export'!$A$2:$CB$82,37,FALSE)</f>
        <v>430611</v>
      </c>
      <c r="AZ12" s="612">
        <v>211923</v>
      </c>
      <c r="BA12" s="612">
        <v>68425</v>
      </c>
      <c r="BB12" s="612">
        <f>VLOOKUP($A12,'[1]AIR Export'!$A$2:$CB$82,40,FALSE)</f>
        <v>280348</v>
      </c>
      <c r="BC12" s="612">
        <v>50641</v>
      </c>
      <c r="BD12" s="612">
        <v>4500</v>
      </c>
      <c r="BE12" s="612">
        <v>6821</v>
      </c>
      <c r="BF12" s="612">
        <v>61962</v>
      </c>
      <c r="BG12" s="612">
        <v>113296</v>
      </c>
      <c r="BH12" s="612">
        <f>VLOOKUP($A12,'[1]AIR Export'!$A$2:$CB$82,46,FALSE)</f>
        <v>455606</v>
      </c>
      <c r="BI12" s="612"/>
      <c r="BJ12" s="612"/>
      <c r="BK12" s="612">
        <v>0</v>
      </c>
      <c r="BL12" s="612">
        <v>0</v>
      </c>
      <c r="BM12" s="612">
        <v>0</v>
      </c>
      <c r="BN12" s="612">
        <v>0</v>
      </c>
      <c r="BO12" s="612">
        <v>0</v>
      </c>
      <c r="BP12" s="612">
        <v>0</v>
      </c>
      <c r="BQ12" s="610">
        <v>17845</v>
      </c>
      <c r="BR12" s="610">
        <v>17950</v>
      </c>
      <c r="BS12" s="610">
        <v>35795</v>
      </c>
      <c r="BT12" s="610">
        <v>10066</v>
      </c>
      <c r="BU12" s="610">
        <v>4690</v>
      </c>
      <c r="BV12" s="610">
        <v>14756</v>
      </c>
      <c r="BW12" s="610">
        <v>2038</v>
      </c>
      <c r="BX12" s="609">
        <v>460</v>
      </c>
      <c r="BY12" s="610">
        <v>2498</v>
      </c>
      <c r="BZ12" s="610">
        <v>53049</v>
      </c>
      <c r="CA12" s="610"/>
      <c r="CB12" s="610">
        <v>53049</v>
      </c>
      <c r="CC12" s="610">
        <v>1800</v>
      </c>
      <c r="CD12" s="610">
        <v>211026</v>
      </c>
      <c r="CE12" s="609">
        <v>1</v>
      </c>
      <c r="CF12" s="609">
        <v>63</v>
      </c>
      <c r="CG12" s="609">
        <v>64</v>
      </c>
      <c r="CH12" s="610">
        <v>2962</v>
      </c>
      <c r="CI12" s="610">
        <v>3662</v>
      </c>
      <c r="CJ12" s="610">
        <v>3721</v>
      </c>
      <c r="CK12" s="609">
        <v>743</v>
      </c>
      <c r="CL12" s="609">
        <v>52</v>
      </c>
      <c r="CM12" s="609">
        <v>54</v>
      </c>
      <c r="CN12" s="609">
        <v>50</v>
      </c>
      <c r="CO12" s="610">
        <v>57423</v>
      </c>
      <c r="CP12" s="610">
        <v>15945</v>
      </c>
      <c r="CQ12" s="610">
        <v>73368</v>
      </c>
      <c r="CR12" s="610">
        <v>4716</v>
      </c>
      <c r="CS12" s="609">
        <v>460</v>
      </c>
      <c r="CT12" s="610">
        <v>5176</v>
      </c>
      <c r="CU12" s="610">
        <v>39338</v>
      </c>
      <c r="CV12" s="610">
        <v>9121</v>
      </c>
      <c r="CW12" s="610">
        <v>48459</v>
      </c>
      <c r="CX12" s="610">
        <v>127003</v>
      </c>
      <c r="CY12" s="610">
        <v>2155</v>
      </c>
      <c r="CZ12" s="609"/>
      <c r="DA12" s="610">
        <v>129158</v>
      </c>
      <c r="DB12" s="610">
        <v>11944</v>
      </c>
      <c r="DC12" s="609">
        <v>323</v>
      </c>
      <c r="DD12" s="610">
        <v>12267</v>
      </c>
      <c r="DE12" s="610">
        <v>39303</v>
      </c>
      <c r="DF12" s="610">
        <v>5143</v>
      </c>
      <c r="DG12" s="609">
        <v>245</v>
      </c>
      <c r="DH12" s="610">
        <v>5727</v>
      </c>
      <c r="DI12" s="609"/>
      <c r="DJ12" s="609"/>
      <c r="DK12" s="610">
        <v>260204</v>
      </c>
      <c r="DL12" s="609"/>
      <c r="DM12" s="609"/>
      <c r="DN12" s="609"/>
      <c r="DO12" s="610">
        <v>260204</v>
      </c>
      <c r="DP12" s="609">
        <v>170</v>
      </c>
      <c r="DQ12" s="610">
        <v>12405</v>
      </c>
      <c r="DR12" s="610">
        <v>3213</v>
      </c>
      <c r="DS12" s="610">
        <v>15618</v>
      </c>
      <c r="DT12" s="610">
        <v>101155</v>
      </c>
      <c r="DU12" s="609">
        <v>0</v>
      </c>
      <c r="DV12" s="609">
        <v>0</v>
      </c>
      <c r="DW12" s="609">
        <v>121</v>
      </c>
      <c r="DX12" s="609">
        <v>15</v>
      </c>
      <c r="DY12" s="609">
        <v>14</v>
      </c>
      <c r="DZ12" s="609">
        <v>0</v>
      </c>
      <c r="EA12" s="609">
        <v>150</v>
      </c>
      <c r="EB12" s="609">
        <v>0</v>
      </c>
      <c r="EC12" s="609">
        <v>0</v>
      </c>
      <c r="ED12" s="609">
        <v>0</v>
      </c>
      <c r="EE12" s="610">
        <v>2876</v>
      </c>
      <c r="EF12" s="610">
        <v>1038</v>
      </c>
      <c r="EG12" s="610">
        <v>3914</v>
      </c>
      <c r="EH12" s="609">
        <v>278</v>
      </c>
      <c r="EI12" s="609">
        <v>0</v>
      </c>
      <c r="EJ12" s="609">
        <v>278</v>
      </c>
      <c r="EK12" s="610">
        <v>4192</v>
      </c>
      <c r="EL12" s="609">
        <v>0</v>
      </c>
      <c r="EM12" s="609">
        <v>0</v>
      </c>
      <c r="EN12" s="609">
        <v>0</v>
      </c>
      <c r="EO12" s="609">
        <v>0</v>
      </c>
      <c r="EP12" s="609">
        <v>333</v>
      </c>
      <c r="EQ12" s="610">
        <v>1719</v>
      </c>
      <c r="ER12" s="610">
        <v>14767</v>
      </c>
      <c r="ES12" s="610">
        <v>4433</v>
      </c>
      <c r="ET12" s="610">
        <v>1027</v>
      </c>
      <c r="EU12" s="609">
        <v>265</v>
      </c>
      <c r="EV12" s="609">
        <v>88</v>
      </c>
      <c r="EW12" s="609" t="s">
        <v>551</v>
      </c>
      <c r="EX12" s="609">
        <v>10</v>
      </c>
      <c r="EY12" s="609">
        <v>16</v>
      </c>
      <c r="EZ12" s="610">
        <v>13375</v>
      </c>
      <c r="FA12" s="610">
        <v>6432</v>
      </c>
      <c r="FB12" s="609"/>
      <c r="FC12" s="609" t="s">
        <v>545</v>
      </c>
      <c r="FD12" s="609" t="s">
        <v>544</v>
      </c>
      <c r="FE12" s="609" t="s">
        <v>108</v>
      </c>
      <c r="FF12" s="609">
        <v>27889</v>
      </c>
      <c r="FG12" s="609">
        <v>4847</v>
      </c>
      <c r="FH12" s="609" t="s">
        <v>544</v>
      </c>
      <c r="FI12" s="609" t="s">
        <v>108</v>
      </c>
      <c r="FJ12" s="609">
        <v>27889</v>
      </c>
      <c r="FK12" s="609">
        <v>4847</v>
      </c>
      <c r="FL12" s="609" t="s">
        <v>110</v>
      </c>
      <c r="FM12" s="609">
        <v>2529464300</v>
      </c>
      <c r="FN12" s="609">
        <v>2529752015</v>
      </c>
      <c r="FO12" s="609" t="s">
        <v>553</v>
      </c>
      <c r="FP12" s="609" t="s">
        <v>549</v>
      </c>
      <c r="FQ12" s="610">
        <v>12000</v>
      </c>
      <c r="FR12" s="609">
        <v>6.5</v>
      </c>
      <c r="FS12" s="609" t="s">
        <v>554</v>
      </c>
      <c r="FT12" s="610">
        <v>2845</v>
      </c>
      <c r="FU12" s="609">
        <v>52</v>
      </c>
      <c r="FV12" s="609"/>
      <c r="FW12" s="609"/>
      <c r="FX12" s="609"/>
      <c r="FY12" s="609" t="s">
        <v>32</v>
      </c>
      <c r="FZ12" s="609"/>
      <c r="GA12" s="609" t="s">
        <v>12</v>
      </c>
      <c r="GB12" s="609"/>
      <c r="GC12" s="609"/>
      <c r="GD12" s="609"/>
      <c r="GE12" s="609"/>
      <c r="GF12" s="609"/>
      <c r="GG12" s="609"/>
      <c r="GH12" s="609"/>
      <c r="GI12" s="609"/>
      <c r="GJ12" s="609">
        <f>VLOOKUP($A12,'[1]AIR Export'!$A$3:$CB$82,25,FALSE)</f>
        <v>9643</v>
      </c>
      <c r="GK12" s="609">
        <v>1</v>
      </c>
      <c r="GL12" s="609" t="s">
        <v>250</v>
      </c>
      <c r="GM12" s="609"/>
      <c r="GN12" s="609"/>
      <c r="GO12" s="609"/>
      <c r="GP12" s="609"/>
      <c r="GQ12" s="609"/>
      <c r="GR12" s="609"/>
      <c r="GS12" s="609"/>
      <c r="GT12" s="609"/>
      <c r="GU12" s="609"/>
      <c r="GV12" s="609">
        <v>0.93</v>
      </c>
      <c r="GW12" s="609">
        <v>0</v>
      </c>
      <c r="GX12" s="609">
        <v>27.95</v>
      </c>
      <c r="GY12" s="609">
        <v>28.78</v>
      </c>
      <c r="GZ12" s="609"/>
      <c r="HA12" s="509"/>
      <c r="HB12" s="509"/>
      <c r="HC12" s="509"/>
      <c r="HD12" s="509"/>
      <c r="HE12" s="509"/>
      <c r="HF12" s="5"/>
      <c r="HG12" s="5"/>
      <c r="HH12" s="5"/>
      <c r="HI12" s="5"/>
      <c r="HJ12" s="5"/>
      <c r="HK12" s="5"/>
      <c r="HL12" s="5"/>
      <c r="HM12" s="5"/>
      <c r="HN12" s="5"/>
      <c r="HO12" s="5"/>
      <c r="HP12" s="5"/>
      <c r="HQ12" s="5"/>
      <c r="HR12" s="5"/>
      <c r="IG12" s="1"/>
      <c r="IH12" s="1"/>
      <c r="II12" s="1"/>
      <c r="IJ12" s="1"/>
      <c r="IK12" s="1"/>
      <c r="IL12" s="1"/>
      <c r="IM12" s="1"/>
      <c r="IO12" s="1"/>
      <c r="IQ12" s="5"/>
      <c r="IR12" s="5"/>
      <c r="IS12" s="5"/>
      <c r="IT12" s="5"/>
      <c r="IU12" s="5"/>
      <c r="IV12" s="5"/>
      <c r="JG12" s="2"/>
      <c r="JI12" s="5"/>
      <c r="JL12" s="5"/>
      <c r="JM12" s="5"/>
      <c r="JN12" s="5"/>
      <c r="JU12" s="1"/>
      <c r="JW12" s="1"/>
      <c r="KC12" s="5"/>
      <c r="KG12" s="5"/>
      <c r="KI12" s="4"/>
      <c r="KJ12" s="4"/>
      <c r="KQ12" s="3"/>
      <c r="KR12" s="3"/>
      <c r="KS12" s="3"/>
      <c r="KT12" s="3"/>
      <c r="KU12" s="3"/>
      <c r="KV12" s="3"/>
      <c r="KW12" s="3"/>
      <c r="KX12" s="3"/>
      <c r="KY12" s="3"/>
      <c r="KZ12" s="3"/>
      <c r="LA12" s="3"/>
      <c r="LB12" s="3"/>
      <c r="LC12" s="3"/>
      <c r="LD12" s="3"/>
      <c r="LE12" s="3"/>
      <c r="LF12" s="3"/>
      <c r="LG12" s="3"/>
      <c r="LH12" s="4"/>
      <c r="LJ12" s="1"/>
      <c r="LK12" s="1"/>
      <c r="LL12" s="1"/>
      <c r="LM12" s="3"/>
      <c r="LN12" s="3"/>
      <c r="LO12" s="3"/>
      <c r="LY12" s="3"/>
      <c r="LZ12" s="3"/>
      <c r="MA12" s="3"/>
      <c r="MB12" s="3"/>
      <c r="MC12" s="3"/>
      <c r="MD12" s="3"/>
      <c r="ME12" s="3"/>
      <c r="MF12" s="3"/>
      <c r="MG12" s="3"/>
      <c r="MH12" s="3"/>
      <c r="MI12" s="3"/>
      <c r="MJ12" s="3"/>
      <c r="MR12" s="6"/>
      <c r="MS12" s="6"/>
      <c r="MX12" s="1"/>
      <c r="NB12" s="1"/>
      <c r="NC12" s="1"/>
      <c r="NE12" s="1"/>
      <c r="NG12" s="1"/>
      <c r="NI12" s="1"/>
      <c r="NK12" s="1"/>
      <c r="NR12" s="3"/>
    </row>
    <row r="13" spans="1:382" x14ac:dyDescent="0.25">
      <c r="A13" s="609"/>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10"/>
      <c r="AB13" s="609"/>
      <c r="AC13" s="609"/>
      <c r="AD13" s="609"/>
      <c r="AE13" s="609"/>
      <c r="AF13" s="609"/>
      <c r="AG13" s="611"/>
      <c r="AH13" s="612"/>
      <c r="AI13" s="609"/>
      <c r="AJ13" s="609"/>
      <c r="AK13" s="612"/>
      <c r="AL13" s="613"/>
      <c r="AM13" s="613"/>
      <c r="AN13" s="609"/>
      <c r="AO13" s="612"/>
      <c r="AP13" s="612"/>
      <c r="AQ13" s="612"/>
      <c r="AR13" s="612"/>
      <c r="AS13" s="612"/>
      <c r="AT13" s="612"/>
      <c r="AU13" s="612"/>
      <c r="AV13" s="612"/>
      <c r="AW13" s="612"/>
      <c r="AX13" s="612"/>
      <c r="AY13" s="612"/>
      <c r="AZ13" s="612"/>
      <c r="BA13" s="612"/>
      <c r="BB13" s="612"/>
      <c r="BC13" s="612"/>
      <c r="BD13" s="612"/>
      <c r="BE13" s="612"/>
      <c r="BF13" s="612"/>
      <c r="BG13" s="612"/>
      <c r="BH13" s="612"/>
      <c r="BI13" s="612"/>
      <c r="BJ13" s="612"/>
      <c r="BK13" s="612"/>
      <c r="BL13" s="612"/>
      <c r="BM13" s="612"/>
      <c r="BN13" s="612"/>
      <c r="BO13" s="612"/>
      <c r="BP13" s="612"/>
      <c r="BQ13" s="610"/>
      <c r="BR13" s="610"/>
      <c r="BS13" s="610"/>
      <c r="BT13" s="610"/>
      <c r="BU13" s="610"/>
      <c r="BV13" s="610"/>
      <c r="BW13" s="610"/>
      <c r="BX13" s="609"/>
      <c r="BY13" s="610"/>
      <c r="BZ13" s="610"/>
      <c r="CA13" s="610"/>
      <c r="CB13" s="610"/>
      <c r="CC13" s="610"/>
      <c r="CD13" s="610"/>
      <c r="CE13" s="609"/>
      <c r="CF13" s="609"/>
      <c r="CG13" s="609"/>
      <c r="CH13" s="610"/>
      <c r="CI13" s="610"/>
      <c r="CJ13" s="610"/>
      <c r="CK13" s="609"/>
      <c r="CL13" s="609"/>
      <c r="CM13" s="609"/>
      <c r="CN13" s="609"/>
      <c r="CO13" s="610"/>
      <c r="CP13" s="610"/>
      <c r="CQ13" s="610"/>
      <c r="CR13" s="610"/>
      <c r="CS13" s="609"/>
      <c r="CT13" s="610"/>
      <c r="CU13" s="610"/>
      <c r="CV13" s="610"/>
      <c r="CW13" s="610"/>
      <c r="CX13" s="610"/>
      <c r="CY13" s="610"/>
      <c r="CZ13" s="609"/>
      <c r="DA13" s="610"/>
      <c r="DB13" s="610"/>
      <c r="DC13" s="609"/>
      <c r="DD13" s="610"/>
      <c r="DE13" s="610"/>
      <c r="DF13" s="610"/>
      <c r="DG13" s="609"/>
      <c r="DH13" s="610"/>
      <c r="DI13" s="609"/>
      <c r="DJ13" s="609"/>
      <c r="DK13" s="610"/>
      <c r="DL13" s="609"/>
      <c r="DM13" s="609"/>
      <c r="DN13" s="609"/>
      <c r="DO13" s="610"/>
      <c r="DP13" s="609"/>
      <c r="DQ13" s="610"/>
      <c r="DR13" s="610"/>
      <c r="DS13" s="610"/>
      <c r="DT13" s="610"/>
      <c r="DU13" s="609"/>
      <c r="DV13" s="609"/>
      <c r="DW13" s="609"/>
      <c r="DX13" s="609"/>
      <c r="DY13" s="609"/>
      <c r="DZ13" s="609"/>
      <c r="EA13" s="609"/>
      <c r="EB13" s="609"/>
      <c r="EC13" s="609"/>
      <c r="ED13" s="609"/>
      <c r="EE13" s="610"/>
      <c r="EF13" s="610"/>
      <c r="EG13" s="610"/>
      <c r="EH13" s="609"/>
      <c r="EI13" s="609"/>
      <c r="EJ13" s="609"/>
      <c r="EK13" s="610"/>
      <c r="EL13" s="609"/>
      <c r="EM13" s="609"/>
      <c r="EN13" s="609"/>
      <c r="EO13" s="609"/>
      <c r="EP13" s="609"/>
      <c r="EQ13" s="610"/>
      <c r="ER13" s="610"/>
      <c r="ES13" s="610"/>
      <c r="ET13" s="610"/>
      <c r="EU13" s="609"/>
      <c r="EV13" s="609"/>
      <c r="EW13" s="609"/>
      <c r="EX13" s="609"/>
      <c r="EY13" s="609"/>
      <c r="EZ13" s="610"/>
      <c r="FA13" s="610"/>
      <c r="FB13" s="609"/>
      <c r="FC13" s="609"/>
      <c r="FD13" s="609"/>
      <c r="FE13" s="609"/>
      <c r="FF13" s="609"/>
      <c r="FG13" s="609"/>
      <c r="FH13" s="609"/>
      <c r="FI13" s="609"/>
      <c r="FJ13" s="609"/>
      <c r="FK13" s="609"/>
      <c r="FL13" s="609"/>
      <c r="FM13" s="609"/>
      <c r="FN13" s="609"/>
      <c r="FO13" s="609"/>
      <c r="FP13" s="609"/>
      <c r="FQ13" s="610"/>
      <c r="FR13" s="609"/>
      <c r="FS13" s="609"/>
      <c r="FT13" s="610"/>
      <c r="FU13" s="609"/>
      <c r="FV13" s="609"/>
      <c r="FW13" s="609"/>
      <c r="FX13" s="609"/>
      <c r="FY13" s="609"/>
      <c r="FZ13" s="609"/>
      <c r="GA13" s="609"/>
      <c r="GB13" s="609"/>
      <c r="GC13" s="609"/>
      <c r="GD13" s="609"/>
      <c r="GE13" s="609"/>
      <c r="GF13" s="609"/>
      <c r="GG13" s="609"/>
      <c r="GH13" s="609"/>
      <c r="GI13" s="609"/>
      <c r="GJ13" s="609"/>
      <c r="GK13" s="609"/>
      <c r="GL13" s="609"/>
      <c r="GM13" s="609"/>
      <c r="GN13" s="609"/>
      <c r="GO13" s="609"/>
      <c r="GP13" s="609"/>
      <c r="GQ13" s="609"/>
      <c r="GR13" s="609"/>
      <c r="GS13" s="609"/>
      <c r="GT13" s="609"/>
      <c r="GU13" s="609"/>
      <c r="GV13" s="609"/>
      <c r="GW13" s="609"/>
      <c r="GX13" s="609"/>
      <c r="GY13" s="609"/>
      <c r="GZ13" s="609"/>
      <c r="HA13" s="509"/>
      <c r="HB13" s="509"/>
      <c r="HC13" s="509"/>
      <c r="HD13" s="509"/>
      <c r="HE13" s="509"/>
      <c r="HF13" s="5"/>
      <c r="HG13" s="5"/>
      <c r="HH13" s="5"/>
      <c r="HI13" s="5"/>
      <c r="HJ13" s="5"/>
      <c r="HK13" s="5"/>
      <c r="HL13" s="5"/>
      <c r="HM13" s="5"/>
      <c r="HN13" s="5"/>
      <c r="HO13" s="5"/>
      <c r="HP13" s="5"/>
      <c r="HQ13" s="5"/>
      <c r="HR13" s="5"/>
      <c r="IG13" s="1"/>
      <c r="IH13" s="1"/>
      <c r="II13" s="1"/>
      <c r="IJ13" s="1"/>
      <c r="IK13" s="1"/>
      <c r="IL13" s="1"/>
      <c r="IM13" s="1"/>
      <c r="IO13" s="1"/>
      <c r="IQ13" s="5"/>
      <c r="IR13" s="5"/>
      <c r="IS13" s="5"/>
      <c r="IT13" s="5"/>
      <c r="IU13" s="5"/>
      <c r="IV13" s="5"/>
      <c r="JG13" s="2"/>
      <c r="JI13" s="5"/>
      <c r="JL13" s="5"/>
      <c r="JM13" s="5"/>
      <c r="JN13" s="5"/>
      <c r="JU13" s="1"/>
      <c r="JW13" s="1"/>
      <c r="KC13" s="5"/>
      <c r="KG13" s="5"/>
      <c r="KI13" s="4"/>
      <c r="KJ13" s="4"/>
      <c r="KQ13" s="3"/>
      <c r="KR13" s="3"/>
      <c r="KS13" s="3"/>
      <c r="KT13" s="3"/>
      <c r="KU13" s="3"/>
      <c r="KV13" s="3"/>
      <c r="KW13" s="3"/>
      <c r="KX13" s="3"/>
      <c r="KY13" s="3"/>
      <c r="KZ13" s="3"/>
      <c r="LA13" s="3"/>
      <c r="LB13" s="3"/>
      <c r="LC13" s="3"/>
      <c r="LD13" s="3"/>
      <c r="LE13" s="3"/>
      <c r="LF13" s="3"/>
      <c r="LG13" s="3"/>
      <c r="LH13" s="4"/>
      <c r="LJ13" s="1"/>
      <c r="LK13" s="1"/>
      <c r="LL13" s="1"/>
      <c r="LM13" s="3"/>
      <c r="LN13" s="3"/>
      <c r="LO13" s="3"/>
      <c r="LY13" s="3"/>
      <c r="LZ13" s="3"/>
      <c r="MA13" s="3"/>
      <c r="MB13" s="3"/>
      <c r="MC13" s="3"/>
      <c r="MD13" s="3"/>
      <c r="ME13" s="3"/>
      <c r="MF13" s="3"/>
      <c r="MG13" s="3"/>
      <c r="MH13" s="3"/>
      <c r="MI13" s="3"/>
      <c r="MJ13" s="3"/>
      <c r="MR13" s="6"/>
      <c r="MS13" s="6"/>
      <c r="MX13" s="1"/>
      <c r="NB13" s="1"/>
      <c r="NC13" s="1"/>
      <c r="NE13" s="1"/>
      <c r="NG13" s="1"/>
      <c r="NI13" s="1"/>
      <c r="NK13" s="1"/>
      <c r="NR13" s="3"/>
    </row>
    <row r="17" spans="3:3" x14ac:dyDescent="0.25">
      <c r="C17" s="130"/>
    </row>
    <row r="18" spans="3:3" x14ac:dyDescent="0.25">
      <c r="C18" s="130"/>
    </row>
    <row r="19" spans="3:3" x14ac:dyDescent="0.25">
      <c r="C19" s="130"/>
    </row>
    <row r="20" spans="3:3" x14ac:dyDescent="0.25">
      <c r="C20" s="130"/>
    </row>
    <row r="21" spans="3:3" x14ac:dyDescent="0.25">
      <c r="C21" s="130"/>
    </row>
    <row r="22" spans="3:3" x14ac:dyDescent="0.25">
      <c r="C22" s="130"/>
    </row>
    <row r="23" spans="3:3" x14ac:dyDescent="0.25">
      <c r="C23" s="130"/>
    </row>
    <row r="24" spans="3:3" x14ac:dyDescent="0.25">
      <c r="C24" s="130"/>
    </row>
    <row r="25" spans="3:3" x14ac:dyDescent="0.25">
      <c r="C25" s="130"/>
    </row>
    <row r="26" spans="3:3" x14ac:dyDescent="0.25">
      <c r="C26" s="130"/>
    </row>
  </sheetData>
  <sortState ref="A3:OH12">
    <sortCondition ref="A3:A12"/>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84"/>
  <sheetViews>
    <sheetView topLeftCell="A55" workbookViewId="0">
      <selection activeCell="A60" sqref="A60:XFD69"/>
    </sheetView>
  </sheetViews>
  <sheetFormatPr defaultRowHeight="15" x14ac:dyDescent="0.25"/>
  <cols>
    <col min="42" max="42" width="11.85546875" customWidth="1"/>
    <col min="43" max="43" width="12.7109375" customWidth="1"/>
    <col min="50" max="50" width="10.85546875" customWidth="1"/>
    <col min="51" max="51" width="12.28515625" customWidth="1"/>
    <col min="52" max="52" width="11.7109375" customWidth="1"/>
    <col min="53" max="53" width="11.28515625" customWidth="1"/>
    <col min="54" max="54" width="13" customWidth="1"/>
    <col min="55" max="55" width="13.28515625" customWidth="1"/>
    <col min="56" max="56" width="13" customWidth="1"/>
    <col min="58" max="58" width="12.7109375" customWidth="1"/>
    <col min="59" max="59" width="11.85546875" customWidth="1"/>
    <col min="60" max="60" width="14.140625" customWidth="1"/>
    <col min="61" max="61" width="10.85546875" customWidth="1"/>
    <col min="78" max="78" width="10.140625" bestFit="1" customWidth="1"/>
    <col min="102" max="102" width="10.140625" bestFit="1" customWidth="1"/>
    <col min="119" max="119" width="17.85546875" customWidth="1"/>
    <col min="124" max="124" width="10.140625" bestFit="1" customWidth="1"/>
    <col min="158" max="158" width="11.28515625" customWidth="1"/>
    <col min="204" max="213" width="9.140625" style="508"/>
  </cols>
  <sheetData>
    <row r="1" spans="1:394" ht="141" x14ac:dyDescent="0.25">
      <c r="A1" s="616" t="s">
        <v>1461</v>
      </c>
      <c r="B1" s="616" t="s">
        <v>1462</v>
      </c>
      <c r="C1" s="601" t="s">
        <v>1463</v>
      </c>
      <c r="D1" s="601"/>
      <c r="E1" s="601" t="s">
        <v>16</v>
      </c>
      <c r="F1" s="601" t="s">
        <v>1464</v>
      </c>
      <c r="G1" s="601" t="s">
        <v>1465</v>
      </c>
      <c r="H1" s="601" t="s">
        <v>1466</v>
      </c>
      <c r="I1" s="601" t="s">
        <v>1467</v>
      </c>
      <c r="J1" s="601" t="s">
        <v>1468</v>
      </c>
      <c r="K1" s="601" t="s">
        <v>1465</v>
      </c>
      <c r="L1" s="601" t="s">
        <v>1466</v>
      </c>
      <c r="M1" s="601" t="s">
        <v>1467</v>
      </c>
      <c r="N1" s="601" t="s">
        <v>128</v>
      </c>
      <c r="O1" s="601" t="s">
        <v>1469</v>
      </c>
      <c r="P1" s="601" t="s">
        <v>1470</v>
      </c>
      <c r="Q1" s="601" t="s">
        <v>1471</v>
      </c>
      <c r="R1" s="601" t="s">
        <v>1472</v>
      </c>
      <c r="S1" s="601" t="s">
        <v>1473</v>
      </c>
      <c r="T1" s="601" t="s">
        <v>1474</v>
      </c>
      <c r="U1" s="601" t="s">
        <v>1470</v>
      </c>
      <c r="V1" s="601" t="s">
        <v>1471</v>
      </c>
      <c r="W1" s="601" t="s">
        <v>1475</v>
      </c>
      <c r="X1" s="601" t="s">
        <v>1476</v>
      </c>
      <c r="Y1" s="601" t="s">
        <v>1477</v>
      </c>
      <c r="Z1" s="601" t="s">
        <v>1478</v>
      </c>
      <c r="AA1" s="601" t="s">
        <v>1479</v>
      </c>
      <c r="AB1" s="602" t="s">
        <v>1480</v>
      </c>
      <c r="AC1" s="602" t="s">
        <v>1481</v>
      </c>
      <c r="AD1" s="602" t="s">
        <v>1482</v>
      </c>
      <c r="AE1" s="602" t="s">
        <v>1483</v>
      </c>
      <c r="AF1" s="602" t="s">
        <v>1484</v>
      </c>
      <c r="AG1" s="602" t="s">
        <v>0</v>
      </c>
      <c r="AH1" s="601" t="s">
        <v>1485</v>
      </c>
      <c r="AI1" s="601" t="s">
        <v>1486</v>
      </c>
      <c r="AJ1" s="601" t="s">
        <v>1487</v>
      </c>
      <c r="AK1" s="603" t="s">
        <v>1488</v>
      </c>
      <c r="AL1" s="603" t="s">
        <v>1489</v>
      </c>
      <c r="AM1" s="603" t="s">
        <v>1490</v>
      </c>
      <c r="AN1" s="603" t="s">
        <v>1491</v>
      </c>
      <c r="AO1" s="601" t="s">
        <v>1492</v>
      </c>
      <c r="AP1" s="601" t="s">
        <v>1493</v>
      </c>
      <c r="AQ1" s="601" t="s">
        <v>1494</v>
      </c>
      <c r="AR1" s="601" t="s">
        <v>1495</v>
      </c>
      <c r="AS1" s="601" t="s">
        <v>1496</v>
      </c>
      <c r="AT1" s="601" t="s">
        <v>1497</v>
      </c>
      <c r="AU1" s="601" t="s">
        <v>1498</v>
      </c>
      <c r="AV1" s="601" t="s">
        <v>1499</v>
      </c>
      <c r="AW1" s="601" t="s">
        <v>1500</v>
      </c>
      <c r="AX1" s="601" t="s">
        <v>1501</v>
      </c>
      <c r="AY1" s="604" t="s">
        <v>1502</v>
      </c>
      <c r="AZ1" s="601" t="s">
        <v>1503</v>
      </c>
      <c r="BA1" s="601" t="s">
        <v>1504</v>
      </c>
      <c r="BB1" s="601" t="s">
        <v>1505</v>
      </c>
      <c r="BC1" s="601" t="s">
        <v>1506</v>
      </c>
      <c r="BD1" s="601" t="s">
        <v>1507</v>
      </c>
      <c r="BE1" s="601" t="s">
        <v>1508</v>
      </c>
      <c r="BF1" s="601" t="s">
        <v>1509</v>
      </c>
      <c r="BG1" s="601" t="s">
        <v>1510</v>
      </c>
      <c r="BH1" s="604" t="s">
        <v>1511</v>
      </c>
      <c r="BI1" s="601" t="s">
        <v>1512</v>
      </c>
      <c r="BJ1" s="601" t="s">
        <v>1</v>
      </c>
      <c r="BK1" s="601" t="s">
        <v>1513</v>
      </c>
      <c r="BL1" s="601" t="s">
        <v>1514</v>
      </c>
      <c r="BM1" s="601" t="s">
        <v>1515</v>
      </c>
      <c r="BN1" s="601" t="s">
        <v>1516</v>
      </c>
      <c r="BO1" s="601" t="s">
        <v>1517</v>
      </c>
      <c r="BP1" s="601" t="s">
        <v>1518</v>
      </c>
      <c r="BQ1" s="601" t="s">
        <v>1415</v>
      </c>
      <c r="BR1" s="601" t="s">
        <v>1519</v>
      </c>
      <c r="BS1" s="601" t="s">
        <v>1520</v>
      </c>
      <c r="BT1" s="601" t="s">
        <v>1521</v>
      </c>
      <c r="BU1" s="601" t="s">
        <v>1522</v>
      </c>
      <c r="BV1" s="601" t="s">
        <v>1523</v>
      </c>
      <c r="BW1" s="601" t="s">
        <v>1524</v>
      </c>
      <c r="BX1" s="601" t="s">
        <v>1525</v>
      </c>
      <c r="BY1" s="601" t="s">
        <v>1526</v>
      </c>
      <c r="BZ1" s="601" t="s">
        <v>1527</v>
      </c>
      <c r="CA1" s="601" t="s">
        <v>2</v>
      </c>
      <c r="CB1" s="601" t="s">
        <v>3</v>
      </c>
      <c r="CC1" s="601" t="s">
        <v>1528</v>
      </c>
      <c r="CD1" s="601" t="s">
        <v>1529</v>
      </c>
      <c r="CE1" s="601" t="s">
        <v>1530</v>
      </c>
      <c r="CF1" s="601" t="s">
        <v>1531</v>
      </c>
      <c r="CG1" s="601" t="s">
        <v>1532</v>
      </c>
      <c r="CH1" s="601" t="s">
        <v>1533</v>
      </c>
      <c r="CI1" s="601" t="s">
        <v>1534</v>
      </c>
      <c r="CJ1" s="601" t="s">
        <v>1535</v>
      </c>
      <c r="CK1" s="605" t="s">
        <v>1536</v>
      </c>
      <c r="CL1" s="601" t="s">
        <v>1537</v>
      </c>
      <c r="CM1" s="601" t="s">
        <v>1538</v>
      </c>
      <c r="CN1" s="601" t="s">
        <v>1539</v>
      </c>
      <c r="CO1" s="601" t="s">
        <v>1540</v>
      </c>
      <c r="CP1" s="601" t="s">
        <v>1541</v>
      </c>
      <c r="CQ1" s="601" t="s">
        <v>1542</v>
      </c>
      <c r="CR1" s="601" t="s">
        <v>1543</v>
      </c>
      <c r="CS1" s="601" t="s">
        <v>1544</v>
      </c>
      <c r="CT1" s="601" t="s">
        <v>1545</v>
      </c>
      <c r="CU1" s="601" t="s">
        <v>1546</v>
      </c>
      <c r="CV1" s="601" t="s">
        <v>1547</v>
      </c>
      <c r="CW1" s="601" t="s">
        <v>1548</v>
      </c>
      <c r="CX1" s="601" t="s">
        <v>1549</v>
      </c>
      <c r="CY1" s="601" t="s">
        <v>1550</v>
      </c>
      <c r="CZ1" s="601" t="s">
        <v>1551</v>
      </c>
      <c r="DA1" s="601" t="s">
        <v>1552</v>
      </c>
      <c r="DB1" s="601" t="s">
        <v>1553</v>
      </c>
      <c r="DC1" s="601" t="s">
        <v>1554</v>
      </c>
      <c r="DD1" s="601" t="s">
        <v>1555</v>
      </c>
      <c r="DE1" s="601" t="s">
        <v>1556</v>
      </c>
      <c r="DF1" s="601" t="s">
        <v>1557</v>
      </c>
      <c r="DG1" s="601" t="s">
        <v>1558</v>
      </c>
      <c r="DH1" s="601" t="s">
        <v>1559</v>
      </c>
      <c r="DI1" s="601" t="s">
        <v>1560</v>
      </c>
      <c r="DJ1" s="601" t="s">
        <v>1561</v>
      </c>
      <c r="DK1" s="601" t="s">
        <v>1562</v>
      </c>
      <c r="DL1" s="601" t="s">
        <v>1563</v>
      </c>
      <c r="DM1" s="601" t="s">
        <v>1564</v>
      </c>
      <c r="DN1" s="601" t="s">
        <v>1565</v>
      </c>
      <c r="DO1" s="601" t="s">
        <v>4</v>
      </c>
      <c r="DP1" s="601" t="s">
        <v>1566</v>
      </c>
      <c r="DQ1" s="601" t="s">
        <v>1567</v>
      </c>
      <c r="DR1" s="601" t="s">
        <v>1568</v>
      </c>
      <c r="DS1" s="601" t="s">
        <v>1569</v>
      </c>
      <c r="DT1" s="601" t="s">
        <v>1570</v>
      </c>
      <c r="DU1" s="601" t="s">
        <v>1571</v>
      </c>
      <c r="DV1" s="601" t="s">
        <v>1572</v>
      </c>
      <c r="DW1" s="601" t="s">
        <v>1573</v>
      </c>
      <c r="DX1" s="601" t="s">
        <v>1574</v>
      </c>
      <c r="DY1" s="601" t="s">
        <v>1575</v>
      </c>
      <c r="DZ1" s="601" t="s">
        <v>1576</v>
      </c>
      <c r="EA1" s="601" t="s">
        <v>1577</v>
      </c>
      <c r="EB1" s="601" t="s">
        <v>1578</v>
      </c>
      <c r="EC1" s="601" t="s">
        <v>1579</v>
      </c>
      <c r="ED1" s="601" t="s">
        <v>1580</v>
      </c>
      <c r="EE1" s="601" t="s">
        <v>1581</v>
      </c>
      <c r="EF1" s="601" t="s">
        <v>1582</v>
      </c>
      <c r="EG1" s="601" t="s">
        <v>1583</v>
      </c>
      <c r="EH1" s="601" t="s">
        <v>1584</v>
      </c>
      <c r="EI1" s="601" t="s">
        <v>1585</v>
      </c>
      <c r="EJ1" s="601" t="s">
        <v>1586</v>
      </c>
      <c r="EK1" s="601" t="s">
        <v>1587</v>
      </c>
      <c r="EL1" s="601" t="s">
        <v>1588</v>
      </c>
      <c r="EM1" s="601" t="s">
        <v>1589</v>
      </c>
      <c r="EN1" s="601" t="s">
        <v>1590</v>
      </c>
      <c r="EO1" s="601" t="s">
        <v>1591</v>
      </c>
      <c r="EP1" s="601" t="s">
        <v>1592</v>
      </c>
      <c r="EQ1" s="601" t="s">
        <v>1593</v>
      </c>
      <c r="ER1" s="601" t="s">
        <v>1594</v>
      </c>
      <c r="ES1" s="601" t="s">
        <v>1595</v>
      </c>
      <c r="ET1" s="601" t="s">
        <v>1596</v>
      </c>
      <c r="EU1" s="601" t="s">
        <v>1597</v>
      </c>
      <c r="EV1" s="601" t="s">
        <v>1598</v>
      </c>
      <c r="EW1" s="601" t="s">
        <v>1599</v>
      </c>
      <c r="EX1" s="601" t="s">
        <v>1600</v>
      </c>
      <c r="EY1" s="601" t="s">
        <v>1601</v>
      </c>
      <c r="EZ1" s="605" t="s">
        <v>1602</v>
      </c>
      <c r="FA1" s="601" t="s">
        <v>1603</v>
      </c>
      <c r="FB1" s="601" t="s">
        <v>1604</v>
      </c>
      <c r="FC1" s="601" t="s">
        <v>1605</v>
      </c>
      <c r="FD1" s="601" t="s">
        <v>1464</v>
      </c>
      <c r="FE1" s="601" t="s">
        <v>1465</v>
      </c>
      <c r="FF1" s="601" t="s">
        <v>1466</v>
      </c>
      <c r="FG1" s="601" t="s">
        <v>1467</v>
      </c>
      <c r="FH1" s="601" t="s">
        <v>1468</v>
      </c>
      <c r="FI1" s="601" t="s">
        <v>1465</v>
      </c>
      <c r="FJ1" s="601" t="s">
        <v>1466</v>
      </c>
      <c r="FK1" s="601" t="s">
        <v>1467</v>
      </c>
      <c r="FL1" s="601" t="s">
        <v>16</v>
      </c>
      <c r="FM1" s="601" t="s">
        <v>1474</v>
      </c>
      <c r="FN1" s="601" t="s">
        <v>1470</v>
      </c>
      <c r="FO1" s="601" t="s">
        <v>1606</v>
      </c>
      <c r="FP1" s="601" t="s">
        <v>1471</v>
      </c>
      <c r="FQ1" s="601" t="s">
        <v>1607</v>
      </c>
      <c r="FR1" s="601" t="s">
        <v>1288</v>
      </c>
      <c r="FS1" s="601" t="s">
        <v>1608</v>
      </c>
      <c r="FT1" s="601" t="s">
        <v>1609</v>
      </c>
      <c r="FU1" s="601" t="s">
        <v>1610</v>
      </c>
      <c r="FV1" s="601" t="s">
        <v>1611</v>
      </c>
      <c r="FW1" s="601" t="s">
        <v>1612</v>
      </c>
      <c r="FX1" s="601" t="s">
        <v>1613</v>
      </c>
      <c r="FY1" s="601" t="s">
        <v>1614</v>
      </c>
      <c r="FZ1" s="601" t="s">
        <v>1477</v>
      </c>
      <c r="GA1" s="601" t="s">
        <v>1615</v>
      </c>
      <c r="GB1" s="601" t="s">
        <v>1611</v>
      </c>
      <c r="GC1" s="601" t="s">
        <v>1613</v>
      </c>
      <c r="GD1" s="601" t="s">
        <v>1616</v>
      </c>
      <c r="GE1" s="601" t="s">
        <v>1617</v>
      </c>
      <c r="GF1" s="601" t="s">
        <v>1618</v>
      </c>
      <c r="GG1" s="601" t="s">
        <v>1619</v>
      </c>
      <c r="GH1" s="601" t="s">
        <v>1620</v>
      </c>
      <c r="GI1" s="601" t="s">
        <v>1621</v>
      </c>
      <c r="GJ1" s="606" t="s">
        <v>1622</v>
      </c>
      <c r="GK1" s="607" t="s">
        <v>1623</v>
      </c>
      <c r="GL1" s="601" t="s">
        <v>1624</v>
      </c>
      <c r="GM1" s="601" t="s">
        <v>1625</v>
      </c>
      <c r="GN1" s="601" t="s">
        <v>1626</v>
      </c>
      <c r="GO1" s="601" t="s">
        <v>1627</v>
      </c>
      <c r="GP1" s="601" t="s">
        <v>1628</v>
      </c>
      <c r="GQ1" s="601" t="s">
        <v>1629</v>
      </c>
      <c r="GR1" s="601" t="s">
        <v>1630</v>
      </c>
      <c r="GS1" s="601" t="s">
        <v>1631</v>
      </c>
      <c r="GT1" s="601" t="s">
        <v>1632</v>
      </c>
      <c r="GU1" s="601" t="s">
        <v>1633</v>
      </c>
      <c r="GV1" s="608" t="s">
        <v>5</v>
      </c>
      <c r="GW1" s="608" t="s">
        <v>6</v>
      </c>
      <c r="GX1" s="602" t="s">
        <v>7</v>
      </c>
      <c r="GY1" s="602" t="s">
        <v>8</v>
      </c>
      <c r="GZ1" s="602" t="s">
        <v>9</v>
      </c>
      <c r="HA1" s="509"/>
      <c r="HB1" s="509"/>
      <c r="HC1" s="509"/>
      <c r="HD1" s="509"/>
      <c r="HE1" s="509"/>
      <c r="HF1" s="5"/>
      <c r="HG1" s="5"/>
      <c r="HH1" s="5"/>
      <c r="HI1" s="5"/>
      <c r="HJ1" s="5"/>
      <c r="HK1" s="5"/>
      <c r="HL1" s="5"/>
      <c r="HM1" s="5"/>
      <c r="HN1" s="5"/>
      <c r="HO1" s="5"/>
      <c r="HP1" s="5"/>
      <c r="HQ1" s="5"/>
      <c r="HR1" s="5"/>
      <c r="IF1" s="1"/>
      <c r="IG1" s="1"/>
      <c r="IH1" s="1"/>
      <c r="II1" s="1"/>
      <c r="IJ1" s="1"/>
      <c r="IK1" s="1"/>
      <c r="IL1" s="1"/>
      <c r="IM1" s="1"/>
      <c r="IO1" s="1"/>
      <c r="IQ1" s="5"/>
      <c r="IR1" s="5"/>
      <c r="IS1" s="5"/>
      <c r="IT1" s="5"/>
      <c r="IU1" s="5"/>
      <c r="IV1" s="5"/>
      <c r="JG1" s="2"/>
      <c r="JI1" s="5"/>
      <c r="JL1" s="5"/>
      <c r="JM1" s="5"/>
      <c r="JN1" s="5"/>
      <c r="JU1" s="1"/>
      <c r="JW1" s="1"/>
      <c r="KC1" s="5"/>
      <c r="KG1" s="5"/>
      <c r="KI1" s="4"/>
      <c r="KJ1" s="4"/>
      <c r="KQ1" s="3"/>
      <c r="KR1" s="3"/>
      <c r="KS1" s="3"/>
      <c r="KT1" s="3"/>
      <c r="KU1" s="3"/>
      <c r="KV1" s="3"/>
      <c r="KW1" s="3"/>
      <c r="KX1" s="3"/>
      <c r="KY1" s="3"/>
      <c r="KZ1" s="3"/>
      <c r="LA1" s="3"/>
      <c r="LB1" s="3"/>
      <c r="LC1" s="3"/>
      <c r="LD1" s="3"/>
      <c r="LE1" s="3"/>
      <c r="LF1" s="3"/>
      <c r="LG1" s="3"/>
      <c r="LH1" s="4"/>
      <c r="LJ1" s="1"/>
      <c r="LK1" s="1"/>
      <c r="LL1" s="1"/>
      <c r="LM1" s="3"/>
      <c r="LN1" s="3"/>
      <c r="LO1" s="3"/>
      <c r="LY1" s="3"/>
      <c r="LZ1" s="3"/>
      <c r="MA1" s="3"/>
      <c r="MB1" s="3"/>
      <c r="MC1" s="3"/>
      <c r="MD1" s="3"/>
      <c r="ME1" s="3"/>
      <c r="MF1" s="3"/>
      <c r="MG1" s="3"/>
      <c r="MH1" s="3"/>
      <c r="MI1" s="3"/>
      <c r="MJ1" s="3"/>
      <c r="MR1" s="6"/>
      <c r="MS1" s="6"/>
      <c r="NB1" s="1"/>
      <c r="NC1" s="1"/>
      <c r="NE1" s="1"/>
      <c r="NF1" s="1"/>
      <c r="NI1" s="1"/>
      <c r="NR1" s="3"/>
    </row>
    <row r="2" spans="1:394" s="472" customFormat="1" ht="12.75" x14ac:dyDescent="0.2">
      <c r="A2" s="615" t="s">
        <v>11</v>
      </c>
      <c r="B2" s="615" t="s">
        <v>17</v>
      </c>
      <c r="C2" s="609" t="s">
        <v>15</v>
      </c>
      <c r="D2" s="609">
        <v>2015</v>
      </c>
      <c r="E2" s="609" t="s">
        <v>17</v>
      </c>
      <c r="F2" s="609" t="s">
        <v>13</v>
      </c>
      <c r="G2" s="609" t="s">
        <v>14</v>
      </c>
      <c r="H2" s="609">
        <v>27215</v>
      </c>
      <c r="I2" s="609">
        <v>5863</v>
      </c>
      <c r="J2" s="609" t="s">
        <v>13</v>
      </c>
      <c r="K2" s="609" t="s">
        <v>14</v>
      </c>
      <c r="L2" s="609">
        <v>27215</v>
      </c>
      <c r="M2" s="609">
        <v>5863</v>
      </c>
      <c r="N2" s="609" t="s">
        <v>18</v>
      </c>
      <c r="O2" s="609" t="s">
        <v>19</v>
      </c>
      <c r="P2" s="609" t="s">
        <v>20</v>
      </c>
      <c r="Q2" s="609" t="s">
        <v>21</v>
      </c>
      <c r="R2" s="609" t="s">
        <v>22</v>
      </c>
      <c r="S2" s="609" t="s">
        <v>23</v>
      </c>
      <c r="T2" s="609" t="s">
        <v>24</v>
      </c>
      <c r="U2" s="609" t="s">
        <v>20</v>
      </c>
      <c r="V2" s="609" t="s">
        <v>25</v>
      </c>
      <c r="W2" s="609">
        <v>1</v>
      </c>
      <c r="X2" s="609">
        <v>4</v>
      </c>
      <c r="Y2" s="609">
        <v>0</v>
      </c>
      <c r="Z2" s="609">
        <v>0</v>
      </c>
      <c r="AA2" s="610">
        <v>10669</v>
      </c>
      <c r="AB2" s="609">
        <v>10</v>
      </c>
      <c r="AC2" s="609">
        <v>0</v>
      </c>
      <c r="AD2" s="609">
        <v>10</v>
      </c>
      <c r="AE2" s="609">
        <v>33.700000000000003</v>
      </c>
      <c r="AF2" s="609">
        <v>43.7</v>
      </c>
      <c r="AG2" s="611">
        <v>0.2288</v>
      </c>
      <c r="AH2" s="612">
        <v>68352</v>
      </c>
      <c r="AI2" s="609" t="s">
        <v>27</v>
      </c>
      <c r="AJ2" s="609">
        <v>2010</v>
      </c>
      <c r="AK2" s="612">
        <v>34986</v>
      </c>
      <c r="AL2" s="613">
        <v>10.83</v>
      </c>
      <c r="AM2" s="613">
        <v>12.36</v>
      </c>
      <c r="AN2" s="613">
        <v>14.1</v>
      </c>
      <c r="AO2" s="612">
        <v>227600</v>
      </c>
      <c r="AP2" s="612">
        <v>2189160</v>
      </c>
      <c r="AQ2" s="612">
        <f>VLOOKUP($A2,'[1]AIR Export'!$A$2:$CB$82,33,FALSE)</f>
        <v>2416760</v>
      </c>
      <c r="AR2" s="612">
        <v>170418</v>
      </c>
      <c r="AS2" s="612">
        <v>0</v>
      </c>
      <c r="AT2" s="612">
        <v>170418</v>
      </c>
      <c r="AU2" s="612">
        <v>0</v>
      </c>
      <c r="AV2" s="612">
        <v>14137</v>
      </c>
      <c r="AW2" s="612">
        <f>VLOOKUP($A2,'[1]AIR Export'!$A$2:$CB$82,35,FALSE)</f>
        <v>14137</v>
      </c>
      <c r="AX2" s="612">
        <f>VLOOKUP($A2,'[1]AIR Export'!$A$2:$CB$82,36,FALSE)</f>
        <v>26000</v>
      </c>
      <c r="AY2" s="612">
        <f>VLOOKUP($A2,'[1]AIR Export'!$A$2:$CB$82,37,FALSE)</f>
        <v>2627315</v>
      </c>
      <c r="AZ2" s="612">
        <v>1392088</v>
      </c>
      <c r="BA2" s="612">
        <v>369887</v>
      </c>
      <c r="BB2" s="612">
        <f>VLOOKUP($A2,'[1]AIR Export'!$A$2:$CB$82,40,FALSE)</f>
        <v>1761975</v>
      </c>
      <c r="BC2" s="612">
        <v>170236</v>
      </c>
      <c r="BD2" s="612">
        <v>19849</v>
      </c>
      <c r="BE2" s="612">
        <v>64759</v>
      </c>
      <c r="BF2" s="612">
        <v>254844</v>
      </c>
      <c r="BG2" s="612">
        <v>285216</v>
      </c>
      <c r="BH2" s="612">
        <f>VLOOKUP($A2,'[1]AIR Export'!$A$2:$CB$82,46,FALSE)</f>
        <v>2302035</v>
      </c>
      <c r="BI2" s="612"/>
      <c r="BJ2" s="612"/>
      <c r="BK2" s="612">
        <v>21109</v>
      </c>
      <c r="BL2" s="612">
        <v>0</v>
      </c>
      <c r="BM2" s="612">
        <v>0</v>
      </c>
      <c r="BN2" s="612">
        <v>0</v>
      </c>
      <c r="BO2" s="612">
        <v>21109</v>
      </c>
      <c r="BP2" s="612">
        <v>21109</v>
      </c>
      <c r="BQ2" s="610">
        <v>54971</v>
      </c>
      <c r="BR2" s="610">
        <v>54769</v>
      </c>
      <c r="BS2" s="610">
        <v>109740</v>
      </c>
      <c r="BT2" s="610">
        <v>45375</v>
      </c>
      <c r="BU2" s="610">
        <v>21822</v>
      </c>
      <c r="BV2" s="610">
        <v>67197</v>
      </c>
      <c r="BW2" s="610">
        <v>8796</v>
      </c>
      <c r="BX2" s="609">
        <v>8</v>
      </c>
      <c r="BY2" s="610">
        <v>8804</v>
      </c>
      <c r="BZ2" s="610">
        <v>185741</v>
      </c>
      <c r="CA2" s="610"/>
      <c r="CB2" s="610">
        <v>185741</v>
      </c>
      <c r="CC2" s="610">
        <v>12326</v>
      </c>
      <c r="CD2" s="610">
        <v>197382</v>
      </c>
      <c r="CE2" s="609">
        <v>5</v>
      </c>
      <c r="CF2" s="609">
        <v>63</v>
      </c>
      <c r="CG2" s="609">
        <v>68</v>
      </c>
      <c r="CH2" s="610">
        <v>14588</v>
      </c>
      <c r="CI2" s="610">
        <v>2917</v>
      </c>
      <c r="CJ2" s="610">
        <v>24196</v>
      </c>
      <c r="CK2" s="609">
        <v>564</v>
      </c>
      <c r="CL2" s="609">
        <v>58</v>
      </c>
      <c r="CM2" s="609">
        <v>78</v>
      </c>
      <c r="CN2" s="609">
        <v>453</v>
      </c>
      <c r="CO2" s="610">
        <v>171532</v>
      </c>
      <c r="CP2" s="610">
        <v>57804</v>
      </c>
      <c r="CQ2" s="610">
        <v>229336</v>
      </c>
      <c r="CR2" s="610">
        <v>24481</v>
      </c>
      <c r="CS2" s="609">
        <v>0</v>
      </c>
      <c r="CT2" s="610">
        <v>24481</v>
      </c>
      <c r="CU2" s="610">
        <v>157089</v>
      </c>
      <c r="CV2" s="610">
        <v>34640</v>
      </c>
      <c r="CW2" s="610">
        <v>191729</v>
      </c>
      <c r="CX2" s="610">
        <v>445546</v>
      </c>
      <c r="CY2" s="610">
        <v>5952</v>
      </c>
      <c r="CZ2" s="609"/>
      <c r="DA2" s="610">
        <v>451498</v>
      </c>
      <c r="DB2" s="610">
        <v>56731</v>
      </c>
      <c r="DC2" s="610">
        <v>1151</v>
      </c>
      <c r="DD2" s="610">
        <v>57882</v>
      </c>
      <c r="DE2" s="610">
        <v>264742</v>
      </c>
      <c r="DF2" s="610">
        <v>2877</v>
      </c>
      <c r="DG2" s="610">
        <v>1293</v>
      </c>
      <c r="DH2" s="610">
        <v>5449</v>
      </c>
      <c r="DI2" s="609"/>
      <c r="DJ2" s="609"/>
      <c r="DK2" s="610">
        <v>344566</v>
      </c>
      <c r="DL2" s="610">
        <v>439753</v>
      </c>
      <c r="DM2" s="609">
        <v>0</v>
      </c>
      <c r="DN2" s="609">
        <v>0</v>
      </c>
      <c r="DO2" s="610">
        <v>784319</v>
      </c>
      <c r="DP2" s="610">
        <v>1637</v>
      </c>
      <c r="DQ2" s="610">
        <v>55343</v>
      </c>
      <c r="DR2" s="610">
        <v>9215</v>
      </c>
      <c r="DS2" s="610">
        <v>64558</v>
      </c>
      <c r="DT2" s="610">
        <v>534201</v>
      </c>
      <c r="DU2" s="609">
        <v>311</v>
      </c>
      <c r="DV2" s="609">
        <v>48</v>
      </c>
      <c r="DW2" s="609">
        <v>887</v>
      </c>
      <c r="DX2" s="609">
        <v>71</v>
      </c>
      <c r="DY2" s="609">
        <v>86</v>
      </c>
      <c r="DZ2" s="609">
        <v>0</v>
      </c>
      <c r="EA2" s="610">
        <v>1403</v>
      </c>
      <c r="EB2" s="610">
        <v>7656</v>
      </c>
      <c r="EC2" s="610">
        <v>6274</v>
      </c>
      <c r="ED2" s="610">
        <v>13930</v>
      </c>
      <c r="EE2" s="610">
        <v>20434</v>
      </c>
      <c r="EF2" s="610">
        <v>2428</v>
      </c>
      <c r="EG2" s="610">
        <v>22862</v>
      </c>
      <c r="EH2" s="609">
        <v>929</v>
      </c>
      <c r="EI2" s="609">
        <v>0</v>
      </c>
      <c r="EJ2" s="609">
        <v>929</v>
      </c>
      <c r="EK2" s="610">
        <v>37721</v>
      </c>
      <c r="EL2" s="609">
        <v>26</v>
      </c>
      <c r="EM2" s="609">
        <v>98</v>
      </c>
      <c r="EN2" s="609">
        <v>25</v>
      </c>
      <c r="EO2" s="609">
        <v>77</v>
      </c>
      <c r="EP2" s="609">
        <v>283</v>
      </c>
      <c r="EQ2" s="610">
        <v>3600</v>
      </c>
      <c r="ER2" s="610">
        <v>41073</v>
      </c>
      <c r="ES2" s="610">
        <v>9832</v>
      </c>
      <c r="ET2" s="610">
        <v>2080</v>
      </c>
      <c r="EU2" s="609">
        <v>320</v>
      </c>
      <c r="EV2" s="609">
        <v>197</v>
      </c>
      <c r="EW2" s="609" t="s">
        <v>26</v>
      </c>
      <c r="EX2" s="609">
        <v>55</v>
      </c>
      <c r="EY2" s="609">
        <v>93</v>
      </c>
      <c r="EZ2" s="610">
        <v>127964</v>
      </c>
      <c r="FA2" s="610">
        <v>272469</v>
      </c>
      <c r="FB2" s="609"/>
      <c r="FC2" s="609" t="s">
        <v>28</v>
      </c>
      <c r="FD2" s="609" t="s">
        <v>13</v>
      </c>
      <c r="FE2" s="609" t="s">
        <v>14</v>
      </c>
      <c r="FF2" s="609">
        <v>27215</v>
      </c>
      <c r="FG2" s="609">
        <v>5863</v>
      </c>
      <c r="FH2" s="609" t="s">
        <v>13</v>
      </c>
      <c r="FI2" s="609" t="s">
        <v>14</v>
      </c>
      <c r="FJ2" s="609">
        <v>27215</v>
      </c>
      <c r="FK2" s="609">
        <v>5863</v>
      </c>
      <c r="FL2" s="609" t="s">
        <v>17</v>
      </c>
      <c r="FM2" s="609">
        <v>3362293588</v>
      </c>
      <c r="FN2" s="609"/>
      <c r="FO2" s="609" t="s">
        <v>29</v>
      </c>
      <c r="FP2" s="609" t="s">
        <v>30</v>
      </c>
      <c r="FQ2" s="610">
        <v>56056</v>
      </c>
      <c r="FR2" s="609">
        <v>43.88</v>
      </c>
      <c r="FS2" s="609" t="s">
        <v>31</v>
      </c>
      <c r="FT2" s="610">
        <v>10669</v>
      </c>
      <c r="FU2" s="609">
        <v>260</v>
      </c>
      <c r="FV2" s="609"/>
      <c r="FW2" s="609"/>
      <c r="FX2" s="609"/>
      <c r="FY2" s="609" t="s">
        <v>32</v>
      </c>
      <c r="FZ2" s="609"/>
      <c r="GA2" s="609" t="s">
        <v>33</v>
      </c>
      <c r="GB2" s="609"/>
      <c r="GC2" s="609"/>
      <c r="GD2" s="609"/>
      <c r="GE2" s="609"/>
      <c r="GF2" s="609"/>
      <c r="GG2" s="609"/>
      <c r="GH2" s="609"/>
      <c r="GI2" s="609"/>
      <c r="GJ2" s="609">
        <f>VLOOKUP($A2,'[1]AIR Export'!$A$3:$CB$82,25,FALSE)</f>
        <v>155789</v>
      </c>
      <c r="GK2" s="609">
        <v>2</v>
      </c>
      <c r="GL2" s="609" t="s">
        <v>16</v>
      </c>
      <c r="GM2" s="609"/>
      <c r="GN2" s="609"/>
      <c r="GO2" s="609"/>
      <c r="GP2" s="609"/>
      <c r="GQ2" s="609"/>
      <c r="GR2" s="609"/>
      <c r="GS2" s="609"/>
      <c r="GT2" s="609"/>
      <c r="GU2" s="609"/>
      <c r="GV2" s="609">
        <v>0.61</v>
      </c>
      <c r="GW2" s="609">
        <v>0.37</v>
      </c>
      <c r="GX2" s="609">
        <v>26.89</v>
      </c>
      <c r="GY2" s="609">
        <v>23.86</v>
      </c>
      <c r="GZ2" s="609">
        <v>38.799999999999997</v>
      </c>
      <c r="KH2" s="507"/>
    </row>
    <row r="3" spans="1:394" x14ac:dyDescent="0.25">
      <c r="A3" s="609" t="s">
        <v>52</v>
      </c>
      <c r="B3" s="609" t="s">
        <v>56</v>
      </c>
      <c r="C3" s="609" t="s">
        <v>55</v>
      </c>
      <c r="D3" s="609">
        <v>2015</v>
      </c>
      <c r="E3" s="609" t="s">
        <v>56</v>
      </c>
      <c r="F3" s="609" t="s">
        <v>53</v>
      </c>
      <c r="G3" s="609" t="s">
        <v>54</v>
      </c>
      <c r="H3" s="609">
        <v>28681</v>
      </c>
      <c r="I3" s="609">
        <v>2698</v>
      </c>
      <c r="J3" s="609" t="s">
        <v>53</v>
      </c>
      <c r="K3" s="609" t="s">
        <v>54</v>
      </c>
      <c r="L3" s="609">
        <v>28681</v>
      </c>
      <c r="M3" s="609">
        <v>2698</v>
      </c>
      <c r="N3" s="609" t="s">
        <v>57</v>
      </c>
      <c r="O3" s="609" t="s">
        <v>58</v>
      </c>
      <c r="P3" s="609" t="s">
        <v>59</v>
      </c>
      <c r="Q3" s="609" t="s">
        <v>60</v>
      </c>
      <c r="R3" s="609" t="s">
        <v>57</v>
      </c>
      <c r="S3" s="609" t="s">
        <v>45</v>
      </c>
      <c r="T3" s="609" t="s">
        <v>58</v>
      </c>
      <c r="U3" s="609" t="s">
        <v>59</v>
      </c>
      <c r="V3" s="609" t="s">
        <v>60</v>
      </c>
      <c r="W3" s="609">
        <v>1</v>
      </c>
      <c r="X3" s="609">
        <v>1</v>
      </c>
      <c r="Y3" s="609">
        <v>0</v>
      </c>
      <c r="Z3" s="609">
        <v>0</v>
      </c>
      <c r="AA3" s="610">
        <v>3801</v>
      </c>
      <c r="AB3" s="609">
        <v>1</v>
      </c>
      <c r="AC3" s="609">
        <v>0</v>
      </c>
      <c r="AD3" s="609">
        <v>1</v>
      </c>
      <c r="AE3" s="609">
        <v>7.85</v>
      </c>
      <c r="AF3" s="609">
        <v>8.85</v>
      </c>
      <c r="AG3" s="611">
        <v>0.113</v>
      </c>
      <c r="AH3" s="612">
        <v>47983</v>
      </c>
      <c r="AI3" s="609" t="s">
        <v>62</v>
      </c>
      <c r="AJ3" s="609">
        <v>2011</v>
      </c>
      <c r="AK3" s="609"/>
      <c r="AL3" s="609"/>
      <c r="AM3" s="609"/>
      <c r="AN3" s="609"/>
      <c r="AO3" s="612">
        <v>0</v>
      </c>
      <c r="AP3" s="612">
        <v>331158</v>
      </c>
      <c r="AQ3" s="612">
        <f>VLOOKUP($A3,'[1]AIR Export'!$A$2:$CB$82,33,FALSE)</f>
        <v>331158</v>
      </c>
      <c r="AR3" s="612">
        <v>90834</v>
      </c>
      <c r="AS3" s="612">
        <v>800</v>
      </c>
      <c r="AT3" s="612">
        <v>91634</v>
      </c>
      <c r="AU3" s="612">
        <v>4540</v>
      </c>
      <c r="AV3" s="612">
        <v>0</v>
      </c>
      <c r="AW3" s="612">
        <f>VLOOKUP($A3,'[1]AIR Export'!$A$2:$CB$82,35,FALSE)</f>
        <v>4540</v>
      </c>
      <c r="AX3" s="612">
        <f>VLOOKUP($A3,'[1]AIR Export'!$A$2:$CB$82,36,FALSE)</f>
        <v>11556</v>
      </c>
      <c r="AY3" s="612">
        <f>VLOOKUP($A3,'[1]AIR Export'!$A$2:$CB$82,37,FALSE)</f>
        <v>438888</v>
      </c>
      <c r="AZ3" s="612">
        <v>268493</v>
      </c>
      <c r="BA3" s="612">
        <v>52007</v>
      </c>
      <c r="BB3" s="612">
        <f>VLOOKUP($A3,'[1]AIR Export'!$A$2:$CB$82,40,FALSE)</f>
        <v>320500</v>
      </c>
      <c r="BC3" s="612">
        <v>27850</v>
      </c>
      <c r="BD3" s="612">
        <v>2400</v>
      </c>
      <c r="BE3" s="612">
        <v>4050</v>
      </c>
      <c r="BF3" s="612">
        <v>34300</v>
      </c>
      <c r="BG3" s="612">
        <v>68723</v>
      </c>
      <c r="BH3" s="612">
        <f>VLOOKUP($A3,'[1]AIR Export'!$A$2:$CB$82,46,FALSE)</f>
        <v>423523</v>
      </c>
      <c r="BI3" s="612"/>
      <c r="BJ3" s="612"/>
      <c r="BK3" s="612">
        <v>0</v>
      </c>
      <c r="BL3" s="612">
        <v>0</v>
      </c>
      <c r="BM3" s="612">
        <v>0</v>
      </c>
      <c r="BN3" s="612">
        <v>0</v>
      </c>
      <c r="BO3" s="612">
        <v>0</v>
      </c>
      <c r="BP3" s="612">
        <v>0</v>
      </c>
      <c r="BQ3" s="610">
        <v>18596</v>
      </c>
      <c r="BR3" s="610">
        <v>16086</v>
      </c>
      <c r="BS3" s="610">
        <v>34682</v>
      </c>
      <c r="BT3" s="610">
        <v>16185</v>
      </c>
      <c r="BU3" s="610">
        <v>7308</v>
      </c>
      <c r="BV3" s="610">
        <v>23493</v>
      </c>
      <c r="BW3" s="610">
        <v>3719</v>
      </c>
      <c r="BX3" s="609"/>
      <c r="BY3" s="610">
        <v>3719</v>
      </c>
      <c r="BZ3" s="610">
        <v>61894</v>
      </c>
      <c r="CA3" s="610"/>
      <c r="CB3" s="610">
        <v>61894</v>
      </c>
      <c r="CC3" s="609">
        <v>166</v>
      </c>
      <c r="CD3" s="610">
        <v>195820</v>
      </c>
      <c r="CE3" s="609">
        <v>1</v>
      </c>
      <c r="CF3" s="609">
        <v>63</v>
      </c>
      <c r="CG3" s="609">
        <v>64</v>
      </c>
      <c r="CH3" s="610">
        <v>2798</v>
      </c>
      <c r="CI3" s="610">
        <v>2915</v>
      </c>
      <c r="CJ3" s="610">
        <v>4600</v>
      </c>
      <c r="CK3" s="609">
        <v>564</v>
      </c>
      <c r="CL3" s="609">
        <v>0</v>
      </c>
      <c r="CM3" s="609">
        <v>20</v>
      </c>
      <c r="CN3" s="609">
        <v>62</v>
      </c>
      <c r="CO3" s="610">
        <v>28144</v>
      </c>
      <c r="CP3" s="610">
        <v>5937</v>
      </c>
      <c r="CQ3" s="610">
        <v>34081</v>
      </c>
      <c r="CR3" s="610">
        <v>5751</v>
      </c>
      <c r="CS3" s="609">
        <v>12</v>
      </c>
      <c r="CT3" s="610">
        <v>5763</v>
      </c>
      <c r="CU3" s="610">
        <v>18880</v>
      </c>
      <c r="CV3" s="610">
        <v>12840</v>
      </c>
      <c r="CW3" s="610">
        <v>31720</v>
      </c>
      <c r="CX3" s="610">
        <v>71564</v>
      </c>
      <c r="CY3" s="609">
        <v>617</v>
      </c>
      <c r="CZ3" s="609"/>
      <c r="DA3" s="610">
        <v>72181</v>
      </c>
      <c r="DB3" s="610">
        <v>4988</v>
      </c>
      <c r="DC3" s="609">
        <v>103</v>
      </c>
      <c r="DD3" s="610">
        <v>5091</v>
      </c>
      <c r="DE3" s="610">
        <v>21191</v>
      </c>
      <c r="DF3" s="609">
        <v>142</v>
      </c>
      <c r="DG3" s="609"/>
      <c r="DH3" s="609">
        <v>252</v>
      </c>
      <c r="DI3" s="609"/>
      <c r="DJ3" s="609"/>
      <c r="DK3" s="610">
        <v>80645</v>
      </c>
      <c r="DL3" s="610">
        <v>17960</v>
      </c>
      <c r="DM3" s="609"/>
      <c r="DN3" s="609"/>
      <c r="DO3" s="610">
        <v>98605</v>
      </c>
      <c r="DP3" s="609"/>
      <c r="DQ3" s="610">
        <v>15075</v>
      </c>
      <c r="DR3" s="610">
        <v>4883</v>
      </c>
      <c r="DS3" s="610">
        <v>19958</v>
      </c>
      <c r="DT3" s="610">
        <v>54502</v>
      </c>
      <c r="DU3" s="609">
        <v>22</v>
      </c>
      <c r="DV3" s="609">
        <v>2</v>
      </c>
      <c r="DW3" s="609">
        <v>197</v>
      </c>
      <c r="DX3" s="609">
        <v>148</v>
      </c>
      <c r="DY3" s="609"/>
      <c r="DZ3" s="609"/>
      <c r="EA3" s="609">
        <v>369</v>
      </c>
      <c r="EB3" s="609">
        <v>565</v>
      </c>
      <c r="EC3" s="609">
        <v>50</v>
      </c>
      <c r="ED3" s="609">
        <v>615</v>
      </c>
      <c r="EE3" s="610">
        <v>2626</v>
      </c>
      <c r="EF3" s="610">
        <v>3670</v>
      </c>
      <c r="EG3" s="610">
        <v>6296</v>
      </c>
      <c r="EH3" s="609"/>
      <c r="EI3" s="609"/>
      <c r="EJ3" s="609"/>
      <c r="EK3" s="610">
        <v>6911</v>
      </c>
      <c r="EL3" s="609">
        <v>0</v>
      </c>
      <c r="EM3" s="609">
        <v>0</v>
      </c>
      <c r="EN3" s="609">
        <v>5</v>
      </c>
      <c r="EO3" s="609">
        <v>30</v>
      </c>
      <c r="EP3" s="609"/>
      <c r="EQ3" s="609"/>
      <c r="ER3" s="610">
        <v>5256</v>
      </c>
      <c r="ES3" s="610">
        <v>2466</v>
      </c>
      <c r="ET3" s="610">
        <v>1632</v>
      </c>
      <c r="EU3" s="609"/>
      <c r="EV3" s="609"/>
      <c r="EW3" s="609" t="s">
        <v>61</v>
      </c>
      <c r="EX3" s="609">
        <v>11</v>
      </c>
      <c r="EY3" s="609">
        <v>13</v>
      </c>
      <c r="EZ3" s="610">
        <v>14869</v>
      </c>
      <c r="FA3" s="609"/>
      <c r="FB3" s="609"/>
      <c r="FC3" s="609" t="s">
        <v>55</v>
      </c>
      <c r="FD3" s="609" t="s">
        <v>53</v>
      </c>
      <c r="FE3" s="609" t="s">
        <v>54</v>
      </c>
      <c r="FF3" s="609">
        <v>28681</v>
      </c>
      <c r="FG3" s="609">
        <v>2639</v>
      </c>
      <c r="FH3" s="609" t="s">
        <v>53</v>
      </c>
      <c r="FI3" s="609" t="s">
        <v>54</v>
      </c>
      <c r="FJ3" s="609">
        <v>28681</v>
      </c>
      <c r="FK3" s="609">
        <v>2639</v>
      </c>
      <c r="FL3" s="609" t="s">
        <v>56</v>
      </c>
      <c r="FM3" s="609">
        <v>8286324058</v>
      </c>
      <c r="FN3" s="609">
        <v>8286321094</v>
      </c>
      <c r="FO3" s="609" t="s">
        <v>57</v>
      </c>
      <c r="FP3" s="609" t="s">
        <v>60</v>
      </c>
      <c r="FQ3" s="610">
        <v>10620</v>
      </c>
      <c r="FR3" s="609">
        <v>9.33</v>
      </c>
      <c r="FS3" s="609" t="s">
        <v>63</v>
      </c>
      <c r="FT3" s="610">
        <v>3801</v>
      </c>
      <c r="FU3" s="609">
        <v>104</v>
      </c>
      <c r="FV3" s="609"/>
      <c r="FW3" s="609"/>
      <c r="FX3" s="609"/>
      <c r="FY3" s="609" t="s">
        <v>32</v>
      </c>
      <c r="FZ3" s="609"/>
      <c r="GA3" s="609" t="s">
        <v>64</v>
      </c>
      <c r="GB3" s="609"/>
      <c r="GC3" s="609"/>
      <c r="GD3" s="609"/>
      <c r="GE3" s="609"/>
      <c r="GF3" s="609"/>
      <c r="GG3" s="609"/>
      <c r="GH3" s="609"/>
      <c r="GI3" s="609"/>
      <c r="GJ3" s="609">
        <f>VLOOKUP($A3,'[1]AIR Export'!$A$3:$CB$82,25,FALSE)</f>
        <v>37832</v>
      </c>
      <c r="GK3" s="609">
        <v>3</v>
      </c>
      <c r="GL3" s="609" t="s">
        <v>16</v>
      </c>
      <c r="GM3" s="609"/>
      <c r="GN3" s="609"/>
      <c r="GO3" s="609"/>
      <c r="GP3" s="609"/>
      <c r="GQ3" s="609"/>
      <c r="GR3" s="609"/>
      <c r="GS3" s="609"/>
      <c r="GT3" s="609"/>
      <c r="GU3" s="609"/>
      <c r="GV3" s="609">
        <v>0.91</v>
      </c>
      <c r="GW3" s="609">
        <v>0.09</v>
      </c>
      <c r="GX3" s="609">
        <v>18.73</v>
      </c>
      <c r="GY3" s="609">
        <v>18.25</v>
      </c>
      <c r="GZ3" s="609">
        <v>25.63</v>
      </c>
      <c r="HA3" s="509"/>
      <c r="HB3" s="509"/>
      <c r="HC3" s="509"/>
      <c r="HD3" s="509"/>
      <c r="HE3" s="509"/>
      <c r="HF3" s="5"/>
      <c r="HG3" s="5"/>
      <c r="HH3" s="5"/>
      <c r="HI3" s="5"/>
      <c r="HJ3" s="5"/>
      <c r="HK3" s="5"/>
      <c r="HL3" s="5"/>
      <c r="HM3" s="5"/>
      <c r="HN3" s="5"/>
      <c r="HO3" s="5"/>
      <c r="HP3" s="5"/>
      <c r="HQ3" s="5"/>
      <c r="HR3" s="5"/>
      <c r="IG3" s="1"/>
      <c r="IH3" s="1"/>
      <c r="II3" s="1"/>
      <c r="IJ3" s="1"/>
      <c r="IK3" s="1"/>
      <c r="IL3" s="1"/>
      <c r="IM3" s="1"/>
      <c r="IO3" s="1"/>
      <c r="IQ3" s="5"/>
      <c r="IR3" s="5"/>
      <c r="IS3" s="5"/>
      <c r="IT3" s="5"/>
      <c r="IU3" s="5"/>
      <c r="IV3" s="5"/>
      <c r="JG3" s="2"/>
      <c r="JI3" s="5"/>
      <c r="JL3" s="5"/>
      <c r="JM3" s="5"/>
      <c r="JN3" s="5"/>
      <c r="JU3" s="1"/>
      <c r="JW3" s="1"/>
      <c r="KC3" s="5"/>
      <c r="KG3" s="5"/>
      <c r="KI3" s="4"/>
      <c r="KJ3" s="4"/>
      <c r="KQ3" s="3"/>
      <c r="KR3" s="3"/>
      <c r="KS3" s="3"/>
      <c r="KT3" s="3"/>
      <c r="KU3" s="3"/>
      <c r="KV3" s="3"/>
      <c r="KW3" s="3"/>
      <c r="KX3" s="3"/>
      <c r="KY3" s="3"/>
      <c r="KZ3" s="3"/>
      <c r="LA3" s="3"/>
      <c r="LB3" s="3"/>
      <c r="LC3" s="3"/>
      <c r="LD3" s="3"/>
      <c r="LE3" s="3"/>
      <c r="LF3" s="3"/>
      <c r="LG3" s="3"/>
      <c r="LH3" s="4"/>
      <c r="LJ3" s="1"/>
      <c r="LK3" s="1"/>
      <c r="LL3" s="1"/>
      <c r="LM3" s="3"/>
      <c r="LN3" s="3"/>
      <c r="LO3" s="3"/>
      <c r="LY3" s="3"/>
      <c r="LZ3" s="3"/>
      <c r="MA3" s="3"/>
      <c r="MB3" s="3"/>
      <c r="MC3" s="3"/>
      <c r="MD3" s="3"/>
      <c r="ME3" s="3"/>
      <c r="MF3" s="3"/>
      <c r="MG3" s="3"/>
      <c r="MH3" s="3"/>
      <c r="MI3" s="3"/>
      <c r="MJ3" s="3"/>
      <c r="MR3" s="6"/>
      <c r="MS3" s="6"/>
      <c r="MX3" s="1"/>
      <c r="NB3" s="1"/>
      <c r="NC3" s="1"/>
      <c r="ND3" s="1"/>
      <c r="NE3" s="1"/>
      <c r="NH3" s="1"/>
      <c r="NI3" s="1"/>
      <c r="NR3" s="3"/>
    </row>
    <row r="4" spans="1:394" x14ac:dyDescent="0.25">
      <c r="A4" s="609" t="s">
        <v>118</v>
      </c>
      <c r="B4" s="609" t="s">
        <v>123</v>
      </c>
      <c r="C4" s="609" t="s">
        <v>122</v>
      </c>
      <c r="D4" s="609">
        <v>2015</v>
      </c>
      <c r="E4" s="609" t="s">
        <v>123</v>
      </c>
      <c r="F4" s="609" t="s">
        <v>119</v>
      </c>
      <c r="G4" s="609" t="s">
        <v>120</v>
      </c>
      <c r="H4" s="609">
        <v>28337</v>
      </c>
      <c r="I4" s="609">
        <v>1419</v>
      </c>
      <c r="J4" s="609" t="s">
        <v>121</v>
      </c>
      <c r="K4" s="609" t="s">
        <v>120</v>
      </c>
      <c r="L4" s="609">
        <v>28337</v>
      </c>
      <c r="M4" s="609">
        <v>1419</v>
      </c>
      <c r="N4" s="609" t="s">
        <v>124</v>
      </c>
      <c r="O4" s="609" t="s">
        <v>125</v>
      </c>
      <c r="P4" s="609" t="s">
        <v>126</v>
      </c>
      <c r="Q4" s="609" t="s">
        <v>127</v>
      </c>
      <c r="R4" s="609" t="s">
        <v>124</v>
      </c>
      <c r="S4" s="609" t="s">
        <v>128</v>
      </c>
      <c r="T4" s="609" t="s">
        <v>125</v>
      </c>
      <c r="U4" s="609" t="s">
        <v>126</v>
      </c>
      <c r="V4" s="609" t="s">
        <v>127</v>
      </c>
      <c r="W4" s="609">
        <v>1</v>
      </c>
      <c r="X4" s="609">
        <v>2</v>
      </c>
      <c r="Y4" s="609">
        <v>1</v>
      </c>
      <c r="Z4" s="609">
        <v>2</v>
      </c>
      <c r="AA4" s="610">
        <v>6494</v>
      </c>
      <c r="AB4" s="609">
        <v>1</v>
      </c>
      <c r="AC4" s="609">
        <v>0</v>
      </c>
      <c r="AD4" s="609">
        <v>1</v>
      </c>
      <c r="AE4" s="609">
        <v>9.26</v>
      </c>
      <c r="AF4" s="609">
        <v>10.26</v>
      </c>
      <c r="AG4" s="611">
        <v>9.7500000000000003E-2</v>
      </c>
      <c r="AH4" s="612">
        <v>48136</v>
      </c>
      <c r="AI4" s="609" t="s">
        <v>130</v>
      </c>
      <c r="AJ4" s="609">
        <v>2015</v>
      </c>
      <c r="AK4" s="612">
        <v>48136</v>
      </c>
      <c r="AL4" s="613">
        <v>11.59</v>
      </c>
      <c r="AM4" s="613">
        <v>14.21</v>
      </c>
      <c r="AN4" s="609"/>
      <c r="AO4" s="612">
        <v>15000</v>
      </c>
      <c r="AP4" s="612">
        <v>315757</v>
      </c>
      <c r="AQ4" s="612">
        <f>VLOOKUP($A4,'[1]AIR Export'!$A$2:$CB$82,33,FALSE)</f>
        <v>330757</v>
      </c>
      <c r="AR4" s="612">
        <v>91620</v>
      </c>
      <c r="AS4" s="612">
        <v>0</v>
      </c>
      <c r="AT4" s="612">
        <v>91620</v>
      </c>
      <c r="AU4" s="612">
        <v>7316</v>
      </c>
      <c r="AV4" s="612">
        <v>0</v>
      </c>
      <c r="AW4" s="612">
        <f>VLOOKUP($A4,'[1]AIR Export'!$A$2:$CB$82,35,FALSE)</f>
        <v>7316</v>
      </c>
      <c r="AX4" s="612">
        <f>VLOOKUP($A4,'[1]AIR Export'!$A$2:$CB$82,36,FALSE)</f>
        <v>0</v>
      </c>
      <c r="AY4" s="612">
        <f>VLOOKUP($A4,'[1]AIR Export'!$A$2:$CB$82,37,FALSE)</f>
        <v>429693</v>
      </c>
      <c r="AZ4" s="612">
        <v>267717</v>
      </c>
      <c r="BA4" s="612">
        <v>102177</v>
      </c>
      <c r="BB4" s="612">
        <f>VLOOKUP($A4,'[1]AIR Export'!$A$2:$CB$82,40,FALSE)</f>
        <v>369894</v>
      </c>
      <c r="BC4" s="612">
        <v>9198</v>
      </c>
      <c r="BD4" s="612">
        <v>1911</v>
      </c>
      <c r="BE4" s="612">
        <v>4401</v>
      </c>
      <c r="BF4" s="612">
        <v>15510</v>
      </c>
      <c r="BG4" s="612">
        <v>44289</v>
      </c>
      <c r="BH4" s="612">
        <f>VLOOKUP($A4,'[1]AIR Export'!$A$2:$CB$82,46,FALSE)</f>
        <v>429693</v>
      </c>
      <c r="BI4" s="612"/>
      <c r="BJ4" s="612"/>
      <c r="BK4" s="612">
        <v>0</v>
      </c>
      <c r="BL4" s="612">
        <v>0</v>
      </c>
      <c r="BM4" s="612">
        <v>0</v>
      </c>
      <c r="BN4" s="612">
        <v>0</v>
      </c>
      <c r="BO4" s="612">
        <v>0</v>
      </c>
      <c r="BP4" s="612">
        <v>0</v>
      </c>
      <c r="BQ4" s="610">
        <v>25498</v>
      </c>
      <c r="BR4" s="610">
        <v>15163</v>
      </c>
      <c r="BS4" s="610">
        <v>40661</v>
      </c>
      <c r="BT4" s="610">
        <v>11236</v>
      </c>
      <c r="BU4" s="610">
        <v>4929</v>
      </c>
      <c r="BV4" s="610">
        <v>16165</v>
      </c>
      <c r="BW4" s="609"/>
      <c r="BX4" s="609"/>
      <c r="BY4" s="609"/>
      <c r="BZ4" s="610">
        <v>56826</v>
      </c>
      <c r="CA4" s="609"/>
      <c r="CB4" s="610">
        <v>56826</v>
      </c>
      <c r="CC4" s="609">
        <v>449</v>
      </c>
      <c r="CD4" s="610">
        <v>196057</v>
      </c>
      <c r="CE4" s="609">
        <v>0</v>
      </c>
      <c r="CF4" s="609">
        <v>63</v>
      </c>
      <c r="CG4" s="609">
        <v>63</v>
      </c>
      <c r="CH4" s="610">
        <v>2303</v>
      </c>
      <c r="CI4" s="610">
        <v>2915</v>
      </c>
      <c r="CJ4" s="610">
        <v>3066</v>
      </c>
      <c r="CK4" s="609">
        <v>564</v>
      </c>
      <c r="CL4" s="609">
        <v>0</v>
      </c>
      <c r="CM4" s="609">
        <v>20</v>
      </c>
      <c r="CN4" s="609">
        <v>40</v>
      </c>
      <c r="CO4" s="610">
        <v>12698</v>
      </c>
      <c r="CP4" s="610">
        <v>2501</v>
      </c>
      <c r="CQ4" s="610">
        <v>15199</v>
      </c>
      <c r="CR4" s="609"/>
      <c r="CS4" s="609"/>
      <c r="CT4" s="609"/>
      <c r="CU4" s="610">
        <v>10669</v>
      </c>
      <c r="CV4" s="610">
        <v>1948</v>
      </c>
      <c r="CW4" s="610">
        <v>12617</v>
      </c>
      <c r="CX4" s="610">
        <v>27816</v>
      </c>
      <c r="CY4" s="609">
        <v>64</v>
      </c>
      <c r="CZ4" s="609"/>
      <c r="DA4" s="610">
        <v>27880</v>
      </c>
      <c r="DB4" s="610">
        <v>1537</v>
      </c>
      <c r="DC4" s="609">
        <v>114</v>
      </c>
      <c r="DD4" s="610">
        <v>1651</v>
      </c>
      <c r="DE4" s="610">
        <v>3702</v>
      </c>
      <c r="DF4" s="609">
        <v>86</v>
      </c>
      <c r="DG4" s="609"/>
      <c r="DH4" s="609">
        <v>206</v>
      </c>
      <c r="DI4" s="609"/>
      <c r="DJ4" s="609"/>
      <c r="DK4" s="610">
        <v>22707</v>
      </c>
      <c r="DL4" s="610">
        <v>25336</v>
      </c>
      <c r="DM4" s="610">
        <v>4538</v>
      </c>
      <c r="DN4" s="610">
        <v>9171</v>
      </c>
      <c r="DO4" s="610">
        <v>61752</v>
      </c>
      <c r="DP4" s="609"/>
      <c r="DQ4" s="610">
        <v>14389</v>
      </c>
      <c r="DR4" s="610">
        <v>5154</v>
      </c>
      <c r="DS4" s="610">
        <v>19543</v>
      </c>
      <c r="DT4" s="610">
        <v>26151</v>
      </c>
      <c r="DU4" s="609">
        <v>1</v>
      </c>
      <c r="DV4" s="609">
        <v>0</v>
      </c>
      <c r="DW4" s="609">
        <v>115</v>
      </c>
      <c r="DX4" s="609">
        <v>216</v>
      </c>
      <c r="DY4" s="609"/>
      <c r="DZ4" s="609"/>
      <c r="EA4" s="609">
        <v>332</v>
      </c>
      <c r="EB4" s="609">
        <v>8</v>
      </c>
      <c r="EC4" s="609">
        <v>0</v>
      </c>
      <c r="ED4" s="609">
        <v>8</v>
      </c>
      <c r="EE4" s="609">
        <v>749</v>
      </c>
      <c r="EF4" s="610">
        <v>3924</v>
      </c>
      <c r="EG4" s="610">
        <v>4673</v>
      </c>
      <c r="EH4" s="609"/>
      <c r="EI4" s="609"/>
      <c r="EJ4" s="609"/>
      <c r="EK4" s="610">
        <v>4681</v>
      </c>
      <c r="EL4" s="609">
        <v>0</v>
      </c>
      <c r="EM4" s="609">
        <v>0</v>
      </c>
      <c r="EN4" s="609">
        <v>0</v>
      </c>
      <c r="EO4" s="609">
        <v>0</v>
      </c>
      <c r="EP4" s="609">
        <v>180</v>
      </c>
      <c r="EQ4" s="610">
        <v>2236</v>
      </c>
      <c r="ER4" s="610">
        <v>4733</v>
      </c>
      <c r="ES4" s="609">
        <v>647</v>
      </c>
      <c r="ET4" s="609">
        <v>313</v>
      </c>
      <c r="EU4" s="609">
        <v>0</v>
      </c>
      <c r="EV4" s="609">
        <v>17</v>
      </c>
      <c r="EW4" s="609" t="s">
        <v>129</v>
      </c>
      <c r="EX4" s="609">
        <v>14</v>
      </c>
      <c r="EY4" s="609">
        <v>11</v>
      </c>
      <c r="EZ4" s="610">
        <v>8029</v>
      </c>
      <c r="FA4" s="609">
        <v>251</v>
      </c>
      <c r="FB4" s="609"/>
      <c r="FC4" s="609" t="s">
        <v>122</v>
      </c>
      <c r="FD4" s="609" t="s">
        <v>119</v>
      </c>
      <c r="FE4" s="609" t="s">
        <v>120</v>
      </c>
      <c r="FF4" s="609">
        <v>28337</v>
      </c>
      <c r="FG4" s="609">
        <v>1419</v>
      </c>
      <c r="FH4" s="609" t="s">
        <v>121</v>
      </c>
      <c r="FI4" s="609" t="s">
        <v>120</v>
      </c>
      <c r="FJ4" s="609">
        <v>28337</v>
      </c>
      <c r="FK4" s="609">
        <v>1419</v>
      </c>
      <c r="FL4" s="609" t="s">
        <v>123</v>
      </c>
      <c r="FM4" s="609">
        <v>9108626990</v>
      </c>
      <c r="FN4" s="609">
        <v>9108628777</v>
      </c>
      <c r="FO4" s="609" t="s">
        <v>124</v>
      </c>
      <c r="FP4" s="609" t="s">
        <v>127</v>
      </c>
      <c r="FQ4" s="610">
        <v>15388</v>
      </c>
      <c r="FR4" s="609">
        <v>10.26</v>
      </c>
      <c r="FS4" s="609" t="s">
        <v>131</v>
      </c>
      <c r="FT4" s="610">
        <v>6494</v>
      </c>
      <c r="FU4" s="609">
        <v>201</v>
      </c>
      <c r="FV4" s="609"/>
      <c r="FW4" s="609"/>
      <c r="FX4" s="609"/>
      <c r="FY4" s="609" t="s">
        <v>32</v>
      </c>
      <c r="FZ4" s="609"/>
      <c r="GA4" s="609" t="s">
        <v>12</v>
      </c>
      <c r="GB4" s="609"/>
      <c r="GC4" s="609"/>
      <c r="GD4" s="609"/>
      <c r="GE4" s="609"/>
      <c r="GF4" s="609"/>
      <c r="GG4" s="609"/>
      <c r="GH4" s="609"/>
      <c r="GI4" s="609"/>
      <c r="GJ4" s="609">
        <f>VLOOKUP($A4,'[1]AIR Export'!$A$3:$CB$82,25,FALSE)</f>
        <v>35113</v>
      </c>
      <c r="GK4" s="609">
        <v>1</v>
      </c>
      <c r="GL4" s="609" t="s">
        <v>16</v>
      </c>
      <c r="GM4" s="609"/>
      <c r="GN4" s="609"/>
      <c r="GO4" s="609"/>
      <c r="GP4" s="609"/>
      <c r="GQ4" s="609"/>
      <c r="GR4" s="609"/>
      <c r="GS4" s="609"/>
      <c r="GT4" s="609"/>
      <c r="GU4" s="609"/>
      <c r="GV4" s="609">
        <v>1</v>
      </c>
      <c r="GW4" s="609">
        <v>0</v>
      </c>
      <c r="GX4" s="609">
        <v>14.1</v>
      </c>
      <c r="GY4" s="609">
        <v>14.12</v>
      </c>
      <c r="GZ4" s="609">
        <v>8</v>
      </c>
      <c r="HA4" s="509"/>
      <c r="HB4" s="509"/>
      <c r="HC4" s="509"/>
      <c r="HD4" s="509"/>
      <c r="HE4" s="509"/>
      <c r="HF4" s="5"/>
      <c r="HG4" s="5"/>
      <c r="HH4" s="5"/>
      <c r="HI4" s="5"/>
      <c r="HJ4" s="5"/>
      <c r="HK4" s="5"/>
      <c r="HL4" s="5"/>
      <c r="HM4" s="5"/>
      <c r="HN4" s="5"/>
      <c r="HO4" s="5"/>
      <c r="HP4" s="5"/>
      <c r="HQ4" s="5"/>
      <c r="HR4" s="5"/>
      <c r="IG4" s="1"/>
      <c r="IH4" s="1"/>
      <c r="II4" s="1"/>
      <c r="IJ4" s="1"/>
      <c r="IK4" s="1"/>
      <c r="IL4" s="1"/>
      <c r="IM4" s="1"/>
      <c r="IO4" s="1"/>
      <c r="IQ4" s="5"/>
      <c r="IR4" s="5"/>
      <c r="IS4" s="5"/>
      <c r="IT4" s="5"/>
      <c r="IU4" s="5"/>
      <c r="IV4" s="5"/>
      <c r="JG4" s="2"/>
      <c r="JI4" s="5"/>
      <c r="JL4" s="5"/>
      <c r="JM4" s="5"/>
      <c r="JN4" s="5"/>
      <c r="JU4" s="1"/>
      <c r="JW4" s="1"/>
      <c r="KC4" s="5"/>
      <c r="KG4" s="5"/>
      <c r="KI4" s="4"/>
      <c r="KJ4" s="4"/>
      <c r="KQ4" s="3"/>
      <c r="KR4" s="3"/>
      <c r="KS4" s="3"/>
      <c r="KT4" s="3"/>
      <c r="KU4" s="3"/>
      <c r="KV4" s="3"/>
      <c r="KW4" s="3"/>
      <c r="KX4" s="3"/>
      <c r="KY4" s="3"/>
      <c r="KZ4" s="3"/>
      <c r="LA4" s="3"/>
      <c r="LB4" s="3"/>
      <c r="LC4" s="3"/>
      <c r="LD4" s="3"/>
      <c r="LE4" s="3"/>
      <c r="LF4" s="3"/>
      <c r="LG4" s="3"/>
      <c r="LH4" s="4"/>
      <c r="LJ4" s="1"/>
      <c r="LK4" s="1"/>
      <c r="LL4" s="1"/>
      <c r="LM4" s="3"/>
      <c r="LN4" s="3"/>
      <c r="LO4" s="3"/>
      <c r="LY4" s="3"/>
      <c r="LZ4" s="3"/>
      <c r="MA4" s="3"/>
      <c r="MB4" s="3"/>
      <c r="MC4" s="3"/>
      <c r="MD4" s="3"/>
      <c r="ME4" s="3"/>
      <c r="MF4" s="3"/>
      <c r="MG4" s="3"/>
      <c r="MH4" s="3"/>
      <c r="MI4" s="3"/>
      <c r="MJ4" s="3"/>
      <c r="MR4" s="6"/>
      <c r="MS4" s="6"/>
      <c r="NB4" s="1"/>
      <c r="NC4" s="1"/>
      <c r="NE4" s="1"/>
      <c r="NI4" s="1"/>
      <c r="NR4" s="3"/>
    </row>
    <row r="5" spans="1:394" x14ac:dyDescent="0.25">
      <c r="A5" s="609" t="s">
        <v>146</v>
      </c>
      <c r="B5" s="609" t="s">
        <v>150</v>
      </c>
      <c r="C5" s="609" t="s">
        <v>149</v>
      </c>
      <c r="D5" s="609">
        <v>2015</v>
      </c>
      <c r="E5" s="609" t="s">
        <v>150</v>
      </c>
      <c r="F5" s="609" t="s">
        <v>147</v>
      </c>
      <c r="G5" s="609" t="s">
        <v>148</v>
      </c>
      <c r="H5" s="609">
        <v>28461</v>
      </c>
      <c r="I5" s="609">
        <v>3827</v>
      </c>
      <c r="J5" s="609" t="s">
        <v>147</v>
      </c>
      <c r="K5" s="609" t="s">
        <v>148</v>
      </c>
      <c r="L5" s="609">
        <v>28461</v>
      </c>
      <c r="M5" s="609">
        <v>3827</v>
      </c>
      <c r="N5" s="609" t="s">
        <v>151</v>
      </c>
      <c r="O5" s="609" t="s">
        <v>152</v>
      </c>
      <c r="P5" s="609" t="s">
        <v>153</v>
      </c>
      <c r="Q5" s="609" t="s">
        <v>154</v>
      </c>
      <c r="R5" s="609" t="s">
        <v>151</v>
      </c>
      <c r="S5" s="609" t="s">
        <v>45</v>
      </c>
      <c r="T5" s="609" t="s">
        <v>152</v>
      </c>
      <c r="U5" s="609" t="s">
        <v>153</v>
      </c>
      <c r="V5" s="609" t="s">
        <v>154</v>
      </c>
      <c r="W5" s="609">
        <v>0</v>
      </c>
      <c r="X5" s="609">
        <v>5</v>
      </c>
      <c r="Y5" s="609">
        <v>0</v>
      </c>
      <c r="Z5" s="609">
        <v>0</v>
      </c>
      <c r="AA5" s="610">
        <v>11850</v>
      </c>
      <c r="AB5" s="609">
        <v>1</v>
      </c>
      <c r="AC5" s="609">
        <v>0</v>
      </c>
      <c r="AD5" s="609">
        <v>1</v>
      </c>
      <c r="AE5" s="609">
        <v>16</v>
      </c>
      <c r="AF5" s="609">
        <v>17</v>
      </c>
      <c r="AG5" s="611">
        <v>5.8799999999999998E-2</v>
      </c>
      <c r="AH5" s="612">
        <v>104993</v>
      </c>
      <c r="AI5" s="609" t="s">
        <v>156</v>
      </c>
      <c r="AJ5" s="609">
        <v>1980</v>
      </c>
      <c r="AK5" s="609"/>
      <c r="AL5" s="613">
        <v>13.42</v>
      </c>
      <c r="AM5" s="613">
        <v>13.42</v>
      </c>
      <c r="AN5" s="613">
        <v>21.05</v>
      </c>
      <c r="AO5" s="612">
        <v>0</v>
      </c>
      <c r="AP5" s="612">
        <v>1166757</v>
      </c>
      <c r="AQ5" s="612">
        <f>VLOOKUP($A5,'[1]AIR Export'!$A$2:$CB$82,33,FALSE)</f>
        <v>1166757</v>
      </c>
      <c r="AR5" s="612">
        <v>130576</v>
      </c>
      <c r="AS5" s="612">
        <v>0</v>
      </c>
      <c r="AT5" s="612">
        <v>130576</v>
      </c>
      <c r="AU5" s="612">
        <v>1200</v>
      </c>
      <c r="AV5" s="612">
        <v>0</v>
      </c>
      <c r="AW5" s="612">
        <f>VLOOKUP($A5,'[1]AIR Export'!$A$2:$CB$82,35,FALSE)</f>
        <v>1200</v>
      </c>
      <c r="AX5" s="612">
        <f>VLOOKUP($A5,'[1]AIR Export'!$A$2:$CB$82,36,FALSE)</f>
        <v>0</v>
      </c>
      <c r="AY5" s="612">
        <f>VLOOKUP($A5,'[1]AIR Export'!$A$2:$CB$82,37,FALSE)</f>
        <v>1298533</v>
      </c>
      <c r="AZ5" s="612">
        <v>678186</v>
      </c>
      <c r="BA5" s="612">
        <v>311618</v>
      </c>
      <c r="BB5" s="612">
        <f>VLOOKUP($A5,'[1]AIR Export'!$A$2:$CB$82,40,FALSE)</f>
        <v>989804</v>
      </c>
      <c r="BC5" s="612">
        <v>47659</v>
      </c>
      <c r="BD5" s="612">
        <v>27000</v>
      </c>
      <c r="BE5" s="612">
        <v>4989</v>
      </c>
      <c r="BF5" s="612">
        <v>79648</v>
      </c>
      <c r="BG5" s="612">
        <v>162627</v>
      </c>
      <c r="BH5" s="612">
        <f>VLOOKUP($A5,'[1]AIR Export'!$A$2:$CB$82,46,FALSE)</f>
        <v>1232079</v>
      </c>
      <c r="BI5" s="612"/>
      <c r="BJ5" s="612"/>
      <c r="BK5" s="612">
        <v>0</v>
      </c>
      <c r="BL5" s="612">
        <v>0</v>
      </c>
      <c r="BM5" s="612">
        <v>0</v>
      </c>
      <c r="BN5" s="612">
        <v>0</v>
      </c>
      <c r="BO5" s="612">
        <v>0</v>
      </c>
      <c r="BP5" s="612">
        <v>0</v>
      </c>
      <c r="BQ5" s="610">
        <v>52989</v>
      </c>
      <c r="BR5" s="610">
        <v>36422</v>
      </c>
      <c r="BS5" s="610">
        <v>89411</v>
      </c>
      <c r="BT5" s="610">
        <v>33145</v>
      </c>
      <c r="BU5" s="610">
        <v>12393</v>
      </c>
      <c r="BV5" s="610">
        <v>45538</v>
      </c>
      <c r="BW5" s="610">
        <v>26093</v>
      </c>
      <c r="BX5" s="609"/>
      <c r="BY5" s="610">
        <v>26093</v>
      </c>
      <c r="BZ5" s="610">
        <v>161042</v>
      </c>
      <c r="CA5" s="610"/>
      <c r="CB5" s="610">
        <v>161042</v>
      </c>
      <c r="CC5" s="610">
        <v>5000</v>
      </c>
      <c r="CD5" s="610">
        <v>197357</v>
      </c>
      <c r="CE5" s="609">
        <v>1</v>
      </c>
      <c r="CF5" s="609">
        <v>63</v>
      </c>
      <c r="CG5" s="609">
        <v>64</v>
      </c>
      <c r="CH5" s="610">
        <v>3241</v>
      </c>
      <c r="CI5" s="610">
        <v>2915</v>
      </c>
      <c r="CJ5" s="610">
        <v>6699</v>
      </c>
      <c r="CK5" s="609">
        <v>564</v>
      </c>
      <c r="CL5" s="609">
        <v>0</v>
      </c>
      <c r="CM5" s="609">
        <v>48</v>
      </c>
      <c r="CN5" s="609">
        <v>125</v>
      </c>
      <c r="CO5" s="610">
        <v>195539</v>
      </c>
      <c r="CP5" s="610">
        <v>37262</v>
      </c>
      <c r="CQ5" s="610">
        <v>232801</v>
      </c>
      <c r="CR5" s="609"/>
      <c r="CS5" s="609"/>
      <c r="CT5" s="609"/>
      <c r="CU5" s="610">
        <v>76112</v>
      </c>
      <c r="CV5" s="610">
        <v>10837</v>
      </c>
      <c r="CW5" s="610">
        <v>86949</v>
      </c>
      <c r="CX5" s="610">
        <v>319750</v>
      </c>
      <c r="CY5" s="610">
        <v>1730</v>
      </c>
      <c r="CZ5" s="609"/>
      <c r="DA5" s="610">
        <v>321480</v>
      </c>
      <c r="DB5" s="610">
        <v>14672</v>
      </c>
      <c r="DC5" s="609">
        <v>675</v>
      </c>
      <c r="DD5" s="610">
        <v>15347</v>
      </c>
      <c r="DE5" s="610">
        <v>37765</v>
      </c>
      <c r="DF5" s="610">
        <v>7699</v>
      </c>
      <c r="DG5" s="609">
        <v>0</v>
      </c>
      <c r="DH5" s="610">
        <v>8418</v>
      </c>
      <c r="DI5" s="609"/>
      <c r="DJ5" s="609"/>
      <c r="DK5" s="609"/>
      <c r="DL5" s="610">
        <v>397638</v>
      </c>
      <c r="DM5" s="609"/>
      <c r="DN5" s="609"/>
      <c r="DO5" s="610">
        <v>397638</v>
      </c>
      <c r="DP5" s="609"/>
      <c r="DQ5" s="610">
        <v>50518</v>
      </c>
      <c r="DR5" s="610">
        <v>8942</v>
      </c>
      <c r="DS5" s="610">
        <v>59460</v>
      </c>
      <c r="DT5" s="610">
        <v>259566</v>
      </c>
      <c r="DU5" s="609">
        <v>758</v>
      </c>
      <c r="DV5" s="609">
        <v>2</v>
      </c>
      <c r="DW5" s="609">
        <v>200</v>
      </c>
      <c r="DX5" s="609"/>
      <c r="DY5" s="609"/>
      <c r="DZ5" s="609"/>
      <c r="EA5" s="609">
        <v>960</v>
      </c>
      <c r="EB5" s="610">
        <v>12567</v>
      </c>
      <c r="EC5" s="609">
        <v>26</v>
      </c>
      <c r="ED5" s="610">
        <v>12593</v>
      </c>
      <c r="EE5" s="610">
        <v>4909</v>
      </c>
      <c r="EF5" s="609"/>
      <c r="EG5" s="610">
        <v>4909</v>
      </c>
      <c r="EH5" s="609"/>
      <c r="EI5" s="609"/>
      <c r="EJ5" s="609"/>
      <c r="EK5" s="610">
        <v>17502</v>
      </c>
      <c r="EL5" s="609">
        <v>2</v>
      </c>
      <c r="EM5" s="609">
        <v>7</v>
      </c>
      <c r="EN5" s="609">
        <v>63</v>
      </c>
      <c r="EO5" s="609">
        <v>312</v>
      </c>
      <c r="EP5" s="609"/>
      <c r="EQ5" s="609"/>
      <c r="ER5" s="610">
        <v>58103</v>
      </c>
      <c r="ES5" s="610">
        <v>9824</v>
      </c>
      <c r="ET5" s="610">
        <v>2902</v>
      </c>
      <c r="EU5" s="609">
        <v>11</v>
      </c>
      <c r="EV5" s="609">
        <v>243</v>
      </c>
      <c r="EW5" s="609" t="s">
        <v>155</v>
      </c>
      <c r="EX5" s="609">
        <v>16</v>
      </c>
      <c r="EY5" s="609">
        <v>65</v>
      </c>
      <c r="EZ5" s="610">
        <v>89128</v>
      </c>
      <c r="FA5" s="609"/>
      <c r="FB5" s="610">
        <v>10707</v>
      </c>
      <c r="FC5" s="609" t="s">
        <v>157</v>
      </c>
      <c r="FD5" s="609" t="s">
        <v>147</v>
      </c>
      <c r="FE5" s="609" t="s">
        <v>148</v>
      </c>
      <c r="FF5" s="609">
        <v>28461</v>
      </c>
      <c r="FG5" s="609">
        <v>3827</v>
      </c>
      <c r="FH5" s="609" t="s">
        <v>147</v>
      </c>
      <c r="FI5" s="609" t="s">
        <v>148</v>
      </c>
      <c r="FJ5" s="609">
        <v>28461</v>
      </c>
      <c r="FK5" s="609">
        <v>3827</v>
      </c>
      <c r="FL5" s="609" t="s">
        <v>150</v>
      </c>
      <c r="FM5" s="609">
        <v>9104576237</v>
      </c>
      <c r="FN5" s="609">
        <v>9104576977</v>
      </c>
      <c r="FO5" s="609" t="s">
        <v>158</v>
      </c>
      <c r="FP5" s="609" t="s">
        <v>159</v>
      </c>
      <c r="FQ5" s="610">
        <v>33856</v>
      </c>
      <c r="FR5" s="609">
        <v>17</v>
      </c>
      <c r="FS5" s="609" t="s">
        <v>160</v>
      </c>
      <c r="FT5" s="610">
        <v>11850</v>
      </c>
      <c r="FU5" s="609">
        <v>260</v>
      </c>
      <c r="FV5" s="609"/>
      <c r="FW5" s="609"/>
      <c r="FX5" s="609"/>
      <c r="FY5" s="609" t="s">
        <v>82</v>
      </c>
      <c r="FZ5" s="609"/>
      <c r="GA5" s="609" t="s">
        <v>64</v>
      </c>
      <c r="GB5" s="609"/>
      <c r="GC5" s="609"/>
      <c r="GD5" s="609"/>
      <c r="GE5" s="609"/>
      <c r="GF5" s="609"/>
      <c r="GG5" s="609"/>
      <c r="GH5" s="609"/>
      <c r="GI5" s="609"/>
      <c r="GJ5" s="609">
        <f>VLOOKUP($A5,'[1]AIR Export'!$A$3:$CB$82,25,FALSE)</f>
        <v>117834</v>
      </c>
      <c r="GK5" s="609">
        <v>3</v>
      </c>
      <c r="GL5" s="609" t="s">
        <v>16</v>
      </c>
      <c r="GM5" s="609"/>
      <c r="GN5" s="609"/>
      <c r="GO5" s="609"/>
      <c r="GP5" s="609"/>
      <c r="GQ5" s="609"/>
      <c r="GR5" s="609"/>
      <c r="GS5" s="609"/>
      <c r="GT5" s="609"/>
      <c r="GU5" s="609"/>
      <c r="GV5" s="609">
        <v>0.28000000000000003</v>
      </c>
      <c r="GW5" s="609">
        <v>0.72</v>
      </c>
      <c r="GX5" s="609">
        <v>18.23</v>
      </c>
      <c r="GY5" s="609">
        <v>24.55</v>
      </c>
      <c r="GZ5" s="609">
        <v>16.57</v>
      </c>
      <c r="HA5" s="509"/>
      <c r="HB5" s="509"/>
      <c r="HC5" s="509"/>
      <c r="HD5" s="509"/>
      <c r="HE5" s="509"/>
      <c r="HF5" s="5"/>
      <c r="HG5" s="5"/>
      <c r="HH5" s="5"/>
      <c r="HI5" s="5"/>
      <c r="HJ5" s="5"/>
      <c r="HK5" s="5"/>
      <c r="HL5" s="5"/>
      <c r="HM5" s="5"/>
      <c r="HN5" s="5"/>
      <c r="HO5" s="5"/>
      <c r="HP5" s="5"/>
      <c r="HQ5" s="5"/>
      <c r="HR5" s="5"/>
      <c r="IF5" s="1"/>
      <c r="IG5" s="1"/>
      <c r="IH5" s="1"/>
      <c r="II5" s="1"/>
      <c r="IJ5" s="1"/>
      <c r="IK5" s="1"/>
      <c r="IL5" s="1"/>
      <c r="IM5" s="1"/>
      <c r="IO5" s="1"/>
      <c r="IQ5" s="5"/>
      <c r="IR5" s="5"/>
      <c r="IS5" s="5"/>
      <c r="IT5" s="5"/>
      <c r="IU5" s="5"/>
      <c r="IV5" s="5"/>
      <c r="JG5" s="2"/>
      <c r="JI5" s="5"/>
      <c r="JL5" s="5"/>
      <c r="JM5" s="5"/>
      <c r="JN5" s="5"/>
      <c r="JU5" s="1"/>
      <c r="JW5" s="1"/>
      <c r="KC5" s="5"/>
      <c r="KG5" s="5"/>
      <c r="KI5" s="4"/>
      <c r="KJ5" s="4"/>
      <c r="KQ5" s="3"/>
      <c r="KR5" s="3"/>
      <c r="KS5" s="3"/>
      <c r="KT5" s="3"/>
      <c r="KU5" s="3"/>
      <c r="KV5" s="3"/>
      <c r="KW5" s="3"/>
      <c r="KX5" s="3"/>
      <c r="KY5" s="3"/>
      <c r="KZ5" s="3"/>
      <c r="LA5" s="3"/>
      <c r="LB5" s="3"/>
      <c r="LC5" s="3"/>
      <c r="LD5" s="3"/>
      <c r="LE5" s="3"/>
      <c r="LF5" s="3"/>
      <c r="LG5" s="3"/>
      <c r="LH5" s="4"/>
      <c r="LJ5" s="1"/>
      <c r="LK5" s="1"/>
      <c r="LL5" s="1"/>
      <c r="LM5" s="3"/>
      <c r="LN5" s="3"/>
      <c r="LO5" s="3"/>
      <c r="LY5" s="3"/>
      <c r="LZ5" s="3"/>
      <c r="MA5" s="3"/>
      <c r="MB5" s="3"/>
      <c r="MC5" s="3"/>
      <c r="MD5" s="3"/>
      <c r="ME5" s="3"/>
      <c r="MF5" s="3"/>
      <c r="MG5" s="3"/>
      <c r="MH5" s="3"/>
      <c r="MI5" s="3"/>
      <c r="MJ5" s="3"/>
      <c r="MR5" s="6"/>
      <c r="MS5" s="6"/>
      <c r="MX5" s="1"/>
      <c r="NB5" s="1"/>
      <c r="NC5" s="1"/>
      <c r="NE5" s="1"/>
      <c r="NF5" s="1"/>
      <c r="NI5" s="1"/>
      <c r="NR5" s="3"/>
    </row>
    <row r="6" spans="1:394" x14ac:dyDescent="0.25">
      <c r="A6" s="609" t="s">
        <v>161</v>
      </c>
      <c r="B6" s="609" t="s">
        <v>165</v>
      </c>
      <c r="C6" s="609" t="s">
        <v>164</v>
      </c>
      <c r="D6" s="609">
        <v>2015</v>
      </c>
      <c r="E6" s="609" t="s">
        <v>165</v>
      </c>
      <c r="F6" s="609" t="s">
        <v>162</v>
      </c>
      <c r="G6" s="609" t="s">
        <v>163</v>
      </c>
      <c r="H6" s="609">
        <v>28801</v>
      </c>
      <c r="I6" s="609">
        <v>2834</v>
      </c>
      <c r="J6" s="609" t="s">
        <v>162</v>
      </c>
      <c r="K6" s="609" t="s">
        <v>163</v>
      </c>
      <c r="L6" s="609">
        <v>28801</v>
      </c>
      <c r="M6" s="609">
        <v>2834</v>
      </c>
      <c r="N6" s="609" t="s">
        <v>166</v>
      </c>
      <c r="O6" s="609" t="s">
        <v>167</v>
      </c>
      <c r="P6" s="609"/>
      <c r="Q6" s="609" t="s">
        <v>168</v>
      </c>
      <c r="R6" s="609" t="s">
        <v>169</v>
      </c>
      <c r="S6" s="609">
        <v>-1</v>
      </c>
      <c r="T6" s="609" t="s">
        <v>170</v>
      </c>
      <c r="U6" s="609"/>
      <c r="V6" s="609" t="s">
        <v>171</v>
      </c>
      <c r="W6" s="609">
        <v>1</v>
      </c>
      <c r="X6" s="609">
        <v>12</v>
      </c>
      <c r="Y6" s="609">
        <v>0</v>
      </c>
      <c r="Z6" s="609">
        <v>0</v>
      </c>
      <c r="AA6" s="610">
        <v>32188</v>
      </c>
      <c r="AB6" s="609">
        <v>12</v>
      </c>
      <c r="AC6" s="609">
        <v>0</v>
      </c>
      <c r="AD6" s="609">
        <v>12</v>
      </c>
      <c r="AE6" s="609">
        <v>46</v>
      </c>
      <c r="AF6" s="609">
        <v>58</v>
      </c>
      <c r="AG6" s="611">
        <v>0.2069</v>
      </c>
      <c r="AH6" s="612">
        <v>99500</v>
      </c>
      <c r="AI6" s="609" t="s">
        <v>173</v>
      </c>
      <c r="AJ6" s="609">
        <v>2015</v>
      </c>
      <c r="AK6" s="612">
        <v>40417</v>
      </c>
      <c r="AL6" s="613">
        <v>12.6</v>
      </c>
      <c r="AM6" s="613">
        <v>14.38</v>
      </c>
      <c r="AN6" s="613">
        <v>17.940000000000001</v>
      </c>
      <c r="AO6" s="612">
        <v>0</v>
      </c>
      <c r="AP6" s="612">
        <v>4742829</v>
      </c>
      <c r="AQ6" s="612">
        <f>VLOOKUP($A6,'[1]AIR Export'!$A$2:$CB$82,33,FALSE)</f>
        <v>4742829</v>
      </c>
      <c r="AR6" s="612">
        <v>218847</v>
      </c>
      <c r="AS6" s="612">
        <v>0</v>
      </c>
      <c r="AT6" s="612">
        <v>218847</v>
      </c>
      <c r="AU6" s="612">
        <v>25788</v>
      </c>
      <c r="AV6" s="612">
        <v>0</v>
      </c>
      <c r="AW6" s="612">
        <f>VLOOKUP($A6,'[1]AIR Export'!$A$2:$CB$82,35,FALSE)</f>
        <v>25788</v>
      </c>
      <c r="AX6" s="612">
        <f>VLOOKUP($A6,'[1]AIR Export'!$A$2:$CB$82,36,FALSE)</f>
        <v>234580</v>
      </c>
      <c r="AY6" s="612">
        <f>VLOOKUP($A6,'[1]AIR Export'!$A$2:$CB$82,37,FALSE)</f>
        <v>5222044</v>
      </c>
      <c r="AZ6" s="612">
        <v>2441263</v>
      </c>
      <c r="BA6" s="612">
        <v>1528659</v>
      </c>
      <c r="BB6" s="612">
        <f>VLOOKUP($A6,'[1]AIR Export'!$A$2:$CB$82,40,FALSE)</f>
        <v>3969922</v>
      </c>
      <c r="BC6" s="612">
        <v>600569</v>
      </c>
      <c r="BD6" s="612">
        <v>73432</v>
      </c>
      <c r="BE6" s="612">
        <v>0</v>
      </c>
      <c r="BF6" s="612">
        <v>674001</v>
      </c>
      <c r="BG6" s="612">
        <v>614863</v>
      </c>
      <c r="BH6" s="612">
        <f>VLOOKUP($A6,'[1]AIR Export'!$A$2:$CB$82,46,FALSE)</f>
        <v>5258786</v>
      </c>
      <c r="BI6" s="612"/>
      <c r="BJ6" s="612"/>
      <c r="BK6" s="612">
        <v>0</v>
      </c>
      <c r="BL6" s="612">
        <v>0</v>
      </c>
      <c r="BM6" s="612">
        <v>0</v>
      </c>
      <c r="BN6" s="612">
        <v>0</v>
      </c>
      <c r="BO6" s="612">
        <v>0</v>
      </c>
      <c r="BP6" s="612">
        <v>0</v>
      </c>
      <c r="BQ6" s="610">
        <v>141698</v>
      </c>
      <c r="BR6" s="610">
        <v>135185</v>
      </c>
      <c r="BS6" s="610">
        <v>276883</v>
      </c>
      <c r="BT6" s="610">
        <v>386391</v>
      </c>
      <c r="BU6" s="610">
        <v>50288</v>
      </c>
      <c r="BV6" s="610">
        <v>436679</v>
      </c>
      <c r="BW6" s="610">
        <v>16637</v>
      </c>
      <c r="BX6" s="610">
        <v>6057</v>
      </c>
      <c r="BY6" s="610">
        <v>22694</v>
      </c>
      <c r="BZ6" s="610">
        <v>736256</v>
      </c>
      <c r="CA6" s="610"/>
      <c r="CB6" s="610">
        <v>736256</v>
      </c>
      <c r="CC6" s="610">
        <v>10800</v>
      </c>
      <c r="CD6" s="610">
        <v>221078</v>
      </c>
      <c r="CE6" s="609">
        <v>6</v>
      </c>
      <c r="CF6" s="609">
        <v>63</v>
      </c>
      <c r="CG6" s="609">
        <v>69</v>
      </c>
      <c r="CH6" s="610">
        <v>39747</v>
      </c>
      <c r="CI6" s="610">
        <v>16559</v>
      </c>
      <c r="CJ6" s="610">
        <v>16280</v>
      </c>
      <c r="CK6" s="609">
        <v>909</v>
      </c>
      <c r="CL6" s="609">
        <v>58</v>
      </c>
      <c r="CM6" s="609">
        <v>173</v>
      </c>
      <c r="CN6" s="609">
        <v>620</v>
      </c>
      <c r="CO6" s="610">
        <v>370987</v>
      </c>
      <c r="CP6" s="610">
        <v>170894</v>
      </c>
      <c r="CQ6" s="610">
        <v>541881</v>
      </c>
      <c r="CR6" s="610">
        <v>30334</v>
      </c>
      <c r="CS6" s="610">
        <v>11025</v>
      </c>
      <c r="CT6" s="610">
        <v>41359</v>
      </c>
      <c r="CU6" s="610">
        <v>392323</v>
      </c>
      <c r="CV6" s="610">
        <v>89692</v>
      </c>
      <c r="CW6" s="610">
        <v>482015</v>
      </c>
      <c r="CX6" s="610">
        <v>1065255</v>
      </c>
      <c r="CY6" s="609">
        <v>3</v>
      </c>
      <c r="CZ6" s="609"/>
      <c r="DA6" s="610">
        <v>1065258</v>
      </c>
      <c r="DB6" s="610">
        <v>163568</v>
      </c>
      <c r="DC6" s="610">
        <v>52607</v>
      </c>
      <c r="DD6" s="610">
        <v>216175</v>
      </c>
      <c r="DE6" s="610">
        <v>155535</v>
      </c>
      <c r="DF6" s="610">
        <v>82641</v>
      </c>
      <c r="DG6" s="610">
        <v>6967</v>
      </c>
      <c r="DH6" s="610">
        <v>143120</v>
      </c>
      <c r="DI6" s="609"/>
      <c r="DJ6" s="609"/>
      <c r="DK6" s="610">
        <v>447453</v>
      </c>
      <c r="DL6" s="610">
        <v>1128341</v>
      </c>
      <c r="DM6" s="609"/>
      <c r="DN6" s="610">
        <v>27200</v>
      </c>
      <c r="DO6" s="610">
        <v>1602994</v>
      </c>
      <c r="DP6" s="610">
        <v>1937</v>
      </c>
      <c r="DQ6" s="610">
        <v>124702</v>
      </c>
      <c r="DR6" s="610">
        <v>23108</v>
      </c>
      <c r="DS6" s="610">
        <v>147810</v>
      </c>
      <c r="DT6" s="610">
        <v>1923593</v>
      </c>
      <c r="DU6" s="609">
        <v>466</v>
      </c>
      <c r="DV6" s="609">
        <v>15</v>
      </c>
      <c r="DW6" s="610">
        <v>2067</v>
      </c>
      <c r="DX6" s="610">
        <v>2954</v>
      </c>
      <c r="DY6" s="609">
        <v>22</v>
      </c>
      <c r="DZ6" s="609"/>
      <c r="EA6" s="610">
        <v>5524</v>
      </c>
      <c r="EB6" s="610">
        <v>19771</v>
      </c>
      <c r="EC6" s="610">
        <v>1303</v>
      </c>
      <c r="ED6" s="610">
        <v>21074</v>
      </c>
      <c r="EE6" s="610">
        <v>58683</v>
      </c>
      <c r="EF6" s="610">
        <v>29185</v>
      </c>
      <c r="EG6" s="610">
        <v>87868</v>
      </c>
      <c r="EH6" s="609">
        <v>219</v>
      </c>
      <c r="EI6" s="609"/>
      <c r="EJ6" s="609">
        <v>219</v>
      </c>
      <c r="EK6" s="610">
        <v>109161</v>
      </c>
      <c r="EL6" s="609">
        <v>2</v>
      </c>
      <c r="EM6" s="609">
        <v>36</v>
      </c>
      <c r="EN6" s="609">
        <v>95</v>
      </c>
      <c r="EO6" s="609">
        <v>212</v>
      </c>
      <c r="EP6" s="610">
        <v>1165</v>
      </c>
      <c r="EQ6" s="610">
        <v>15717</v>
      </c>
      <c r="ER6" s="610">
        <v>105800</v>
      </c>
      <c r="ES6" s="610">
        <v>18776</v>
      </c>
      <c r="ET6" s="610">
        <v>3129</v>
      </c>
      <c r="EU6" s="610">
        <v>51997</v>
      </c>
      <c r="EV6" s="610">
        <v>52298</v>
      </c>
      <c r="EW6" s="609" t="s">
        <v>172</v>
      </c>
      <c r="EX6" s="609">
        <v>82</v>
      </c>
      <c r="EY6" s="609">
        <v>162</v>
      </c>
      <c r="EZ6" s="610">
        <v>140540</v>
      </c>
      <c r="FA6" s="610">
        <v>345482</v>
      </c>
      <c r="FB6" s="610">
        <v>11155</v>
      </c>
      <c r="FC6" s="609" t="s">
        <v>174</v>
      </c>
      <c r="FD6" s="609" t="s">
        <v>162</v>
      </c>
      <c r="FE6" s="609" t="s">
        <v>163</v>
      </c>
      <c r="FF6" s="609">
        <v>28801</v>
      </c>
      <c r="FG6" s="609">
        <v>2834</v>
      </c>
      <c r="FH6" s="609" t="s">
        <v>162</v>
      </c>
      <c r="FI6" s="609" t="s">
        <v>163</v>
      </c>
      <c r="FJ6" s="609">
        <v>28801</v>
      </c>
      <c r="FK6" s="609">
        <v>2834</v>
      </c>
      <c r="FL6" s="609" t="s">
        <v>165</v>
      </c>
      <c r="FM6" s="609">
        <v>8282504700</v>
      </c>
      <c r="FN6" s="609"/>
      <c r="FO6" s="609" t="s">
        <v>166</v>
      </c>
      <c r="FP6" s="609" t="s">
        <v>168</v>
      </c>
      <c r="FQ6" s="610">
        <v>118803</v>
      </c>
      <c r="FR6" s="609">
        <v>58</v>
      </c>
      <c r="FS6" s="609" t="s">
        <v>175</v>
      </c>
      <c r="FT6" s="610">
        <v>32188</v>
      </c>
      <c r="FU6" s="609">
        <v>676</v>
      </c>
      <c r="FV6" s="609"/>
      <c r="FW6" s="609"/>
      <c r="FX6" s="609"/>
      <c r="FY6" s="609" t="s">
        <v>32</v>
      </c>
      <c r="FZ6" s="609"/>
      <c r="GA6" s="609" t="s">
        <v>33</v>
      </c>
      <c r="GB6" s="609"/>
      <c r="GC6" s="609"/>
      <c r="GD6" s="609"/>
      <c r="GE6" s="609"/>
      <c r="GF6" s="609"/>
      <c r="GG6" s="609"/>
      <c r="GH6" s="609"/>
      <c r="GI6" s="609"/>
      <c r="GJ6" s="609">
        <f>VLOOKUP($A6,'[1]AIR Export'!$A$3:$CB$82,25,FALSE)</f>
        <v>251275</v>
      </c>
      <c r="GK6" s="609">
        <v>3</v>
      </c>
      <c r="GL6" s="609" t="s">
        <v>16</v>
      </c>
      <c r="GM6" s="609"/>
      <c r="GN6" s="609"/>
      <c r="GO6" s="609"/>
      <c r="GP6" s="609"/>
      <c r="GQ6" s="609"/>
      <c r="GR6" s="609"/>
      <c r="GS6" s="609"/>
      <c r="GT6" s="609"/>
      <c r="GU6" s="609"/>
      <c r="GV6" s="609">
        <v>0.8</v>
      </c>
      <c r="GW6" s="609">
        <v>0.19</v>
      </c>
      <c r="GX6" s="609">
        <v>19.760000000000002</v>
      </c>
      <c r="GY6" s="609">
        <v>17.5</v>
      </c>
      <c r="GZ6" s="609">
        <v>43.81</v>
      </c>
      <c r="HA6" s="509"/>
      <c r="HB6" s="509"/>
      <c r="HC6" s="509"/>
      <c r="HD6" s="509"/>
      <c r="HE6" s="509"/>
      <c r="HF6" s="5"/>
      <c r="HG6" s="5"/>
      <c r="HH6" s="5"/>
      <c r="HI6" s="5"/>
      <c r="HJ6" s="5"/>
      <c r="HK6" s="5"/>
      <c r="HL6" s="5"/>
      <c r="HM6" s="5"/>
      <c r="HN6" s="5"/>
      <c r="HO6" s="5"/>
      <c r="HP6" s="5"/>
      <c r="HQ6" s="5"/>
      <c r="HR6" s="5"/>
      <c r="IF6" s="1"/>
      <c r="IG6" s="1"/>
      <c r="IH6" s="1"/>
      <c r="II6" s="1"/>
      <c r="IJ6" s="1"/>
      <c r="IK6" s="1"/>
      <c r="IL6" s="1"/>
      <c r="IM6" s="1"/>
      <c r="IO6" s="1"/>
      <c r="IQ6" s="5"/>
      <c r="IR6" s="5"/>
      <c r="IS6" s="5"/>
      <c r="IT6" s="5"/>
      <c r="IU6" s="5"/>
      <c r="IV6" s="5"/>
      <c r="JG6" s="2"/>
      <c r="JI6" s="5"/>
      <c r="JL6" s="5"/>
      <c r="JM6" s="5"/>
      <c r="JN6" s="5"/>
      <c r="JU6" s="1"/>
      <c r="JW6" s="1"/>
      <c r="KA6" s="1"/>
      <c r="KC6" s="5"/>
      <c r="KG6" s="5"/>
      <c r="KI6" s="4"/>
      <c r="KJ6" s="4"/>
      <c r="KQ6" s="3"/>
      <c r="KR6" s="3"/>
      <c r="KS6" s="3"/>
      <c r="KT6" s="3"/>
      <c r="KU6" s="3"/>
      <c r="KV6" s="3"/>
      <c r="KW6" s="3"/>
      <c r="KX6" s="3"/>
      <c r="KY6" s="3"/>
      <c r="KZ6" s="3"/>
      <c r="LA6" s="3"/>
      <c r="LB6" s="3"/>
      <c r="LC6" s="3"/>
      <c r="LD6" s="3"/>
      <c r="LE6" s="3"/>
      <c r="LF6" s="3"/>
      <c r="LG6" s="3"/>
      <c r="LH6" s="4"/>
      <c r="LJ6" s="1"/>
      <c r="LK6" s="1"/>
      <c r="LL6" s="1"/>
      <c r="LM6" s="3"/>
      <c r="LN6" s="3"/>
      <c r="LO6" s="3"/>
      <c r="LY6" s="3"/>
      <c r="LZ6" s="3"/>
      <c r="MA6" s="3"/>
      <c r="MB6" s="3"/>
      <c r="MC6" s="3"/>
      <c r="MD6" s="3"/>
      <c r="ME6" s="3"/>
      <c r="MF6" s="3"/>
      <c r="MG6" s="3"/>
      <c r="MH6" s="3"/>
      <c r="MI6" s="3"/>
      <c r="MJ6" s="3"/>
      <c r="MR6" s="6"/>
      <c r="MS6" s="6"/>
      <c r="MX6" s="1"/>
      <c r="NB6" s="1"/>
      <c r="NC6" s="1"/>
      <c r="NE6" s="1"/>
      <c r="NH6" s="1"/>
      <c r="NI6" s="1"/>
      <c r="NR6" s="3"/>
    </row>
    <row r="7" spans="1:394" x14ac:dyDescent="0.25">
      <c r="A7" s="609" t="s">
        <v>176</v>
      </c>
      <c r="B7" s="609" t="s">
        <v>180</v>
      </c>
      <c r="C7" s="609" t="s">
        <v>179</v>
      </c>
      <c r="D7" s="609">
        <v>2015</v>
      </c>
      <c r="E7" s="609" t="s">
        <v>180</v>
      </c>
      <c r="F7" s="609" t="s">
        <v>177</v>
      </c>
      <c r="G7" s="609" t="s">
        <v>178</v>
      </c>
      <c r="H7" s="609">
        <v>28655</v>
      </c>
      <c r="I7" s="609">
        <v>3535</v>
      </c>
      <c r="J7" s="609" t="s">
        <v>177</v>
      </c>
      <c r="K7" s="609" t="s">
        <v>178</v>
      </c>
      <c r="L7" s="609">
        <v>28655</v>
      </c>
      <c r="M7" s="609"/>
      <c r="N7" s="609" t="s">
        <v>181</v>
      </c>
      <c r="O7" s="609" t="s">
        <v>182</v>
      </c>
      <c r="P7" s="609" t="s">
        <v>183</v>
      </c>
      <c r="Q7" s="609" t="s">
        <v>184</v>
      </c>
      <c r="R7" s="609" t="s">
        <v>181</v>
      </c>
      <c r="S7" s="609" t="s">
        <v>45</v>
      </c>
      <c r="T7" s="609" t="s">
        <v>182</v>
      </c>
      <c r="U7" s="609" t="s">
        <v>183</v>
      </c>
      <c r="V7" s="609" t="s">
        <v>184</v>
      </c>
      <c r="W7" s="609">
        <v>1</v>
      </c>
      <c r="X7" s="609">
        <v>2</v>
      </c>
      <c r="Y7" s="609">
        <v>0</v>
      </c>
      <c r="Z7" s="609">
        <v>1</v>
      </c>
      <c r="AA7" s="610">
        <v>7332</v>
      </c>
      <c r="AB7" s="609">
        <v>2</v>
      </c>
      <c r="AC7" s="609">
        <v>2</v>
      </c>
      <c r="AD7" s="609">
        <v>4</v>
      </c>
      <c r="AE7" s="609">
        <v>17.05</v>
      </c>
      <c r="AF7" s="609">
        <v>21.05</v>
      </c>
      <c r="AG7" s="611">
        <v>9.5000000000000001E-2</v>
      </c>
      <c r="AH7" s="612">
        <v>66300</v>
      </c>
      <c r="AI7" s="609" t="s">
        <v>186</v>
      </c>
      <c r="AJ7" s="609">
        <v>2007</v>
      </c>
      <c r="AK7" s="612">
        <v>34301</v>
      </c>
      <c r="AL7" s="613">
        <v>10.119999999999999</v>
      </c>
      <c r="AM7" s="613">
        <v>11.72</v>
      </c>
      <c r="AN7" s="613">
        <v>12.93</v>
      </c>
      <c r="AO7" s="612">
        <v>255415</v>
      </c>
      <c r="AP7" s="612">
        <v>780060</v>
      </c>
      <c r="AQ7" s="612">
        <f>VLOOKUP($A7,'[1]AIR Export'!$A$2:$CB$82,33,FALSE)</f>
        <v>1035475</v>
      </c>
      <c r="AR7" s="612">
        <v>137794</v>
      </c>
      <c r="AS7" s="612">
        <v>0</v>
      </c>
      <c r="AT7" s="612">
        <v>137794</v>
      </c>
      <c r="AU7" s="612">
        <v>0</v>
      </c>
      <c r="AV7" s="612">
        <v>9354</v>
      </c>
      <c r="AW7" s="612">
        <f>VLOOKUP($A7,'[1]AIR Export'!$A$2:$CB$82,35,FALSE)</f>
        <v>9354</v>
      </c>
      <c r="AX7" s="612">
        <f>VLOOKUP($A7,'[1]AIR Export'!$A$2:$CB$82,36,FALSE)</f>
        <v>38618</v>
      </c>
      <c r="AY7" s="612">
        <f>VLOOKUP($A7,'[1]AIR Export'!$A$2:$CB$82,37,FALSE)</f>
        <v>1221241</v>
      </c>
      <c r="AZ7" s="612">
        <v>668785</v>
      </c>
      <c r="BA7" s="612">
        <v>253574</v>
      </c>
      <c r="BB7" s="612">
        <f>VLOOKUP($A7,'[1]AIR Export'!$A$2:$CB$82,40,FALSE)</f>
        <v>922359</v>
      </c>
      <c r="BC7" s="612">
        <v>71538</v>
      </c>
      <c r="BD7" s="612">
        <v>11000</v>
      </c>
      <c r="BE7" s="612">
        <v>3995</v>
      </c>
      <c r="BF7" s="612">
        <v>86533</v>
      </c>
      <c r="BG7" s="612">
        <v>202741</v>
      </c>
      <c r="BH7" s="612">
        <f>VLOOKUP($A7,'[1]AIR Export'!$A$2:$CB$82,46,FALSE)</f>
        <v>1211633</v>
      </c>
      <c r="BI7" s="612"/>
      <c r="BJ7" s="612"/>
      <c r="BK7" s="612">
        <v>39900</v>
      </c>
      <c r="BL7" s="612">
        <v>0</v>
      </c>
      <c r="BM7" s="612">
        <v>0</v>
      </c>
      <c r="BN7" s="612">
        <v>0</v>
      </c>
      <c r="BO7" s="612">
        <v>39900</v>
      </c>
      <c r="BP7" s="612">
        <v>39900</v>
      </c>
      <c r="BQ7" s="610">
        <v>32466</v>
      </c>
      <c r="BR7" s="610">
        <v>34481</v>
      </c>
      <c r="BS7" s="610">
        <v>66947</v>
      </c>
      <c r="BT7" s="610">
        <v>27090</v>
      </c>
      <c r="BU7" s="610">
        <v>13493</v>
      </c>
      <c r="BV7" s="610">
        <v>40583</v>
      </c>
      <c r="BW7" s="610">
        <v>6026</v>
      </c>
      <c r="BX7" s="610">
        <v>1811</v>
      </c>
      <c r="BY7" s="610">
        <v>7837</v>
      </c>
      <c r="BZ7" s="610">
        <v>115367</v>
      </c>
      <c r="CA7" s="610"/>
      <c r="CB7" s="610">
        <v>115367</v>
      </c>
      <c r="CC7" s="610">
        <v>1599</v>
      </c>
      <c r="CD7" s="610">
        <v>210260</v>
      </c>
      <c r="CE7" s="609">
        <v>0</v>
      </c>
      <c r="CF7" s="609">
        <v>63</v>
      </c>
      <c r="CG7" s="609">
        <v>63</v>
      </c>
      <c r="CH7" s="610">
        <v>3574</v>
      </c>
      <c r="CI7" s="610">
        <v>3657</v>
      </c>
      <c r="CJ7" s="610">
        <v>1411</v>
      </c>
      <c r="CK7" s="609">
        <v>784</v>
      </c>
      <c r="CL7" s="609">
        <v>0</v>
      </c>
      <c r="CM7" s="609">
        <v>84</v>
      </c>
      <c r="CN7" s="609">
        <v>134</v>
      </c>
      <c r="CO7" s="610">
        <v>62558</v>
      </c>
      <c r="CP7" s="610">
        <v>31466</v>
      </c>
      <c r="CQ7" s="610">
        <v>94024</v>
      </c>
      <c r="CR7" s="610">
        <v>10509</v>
      </c>
      <c r="CS7" s="610">
        <v>2824</v>
      </c>
      <c r="CT7" s="610">
        <v>13333</v>
      </c>
      <c r="CU7" s="610">
        <v>50008</v>
      </c>
      <c r="CV7" s="610">
        <v>11461</v>
      </c>
      <c r="CW7" s="610">
        <v>61469</v>
      </c>
      <c r="CX7" s="610">
        <v>168826</v>
      </c>
      <c r="CY7" s="609">
        <v>223</v>
      </c>
      <c r="CZ7" s="609"/>
      <c r="DA7" s="610">
        <v>169049</v>
      </c>
      <c r="DB7" s="610">
        <v>5481</v>
      </c>
      <c r="DC7" s="610">
        <v>1419</v>
      </c>
      <c r="DD7" s="610">
        <v>6900</v>
      </c>
      <c r="DE7" s="610">
        <v>2317</v>
      </c>
      <c r="DF7" s="610">
        <v>9210</v>
      </c>
      <c r="DG7" s="609"/>
      <c r="DH7" s="610">
        <v>11013</v>
      </c>
      <c r="DI7" s="609"/>
      <c r="DJ7" s="609"/>
      <c r="DK7" s="610">
        <v>131229</v>
      </c>
      <c r="DL7" s="610">
        <v>56274</v>
      </c>
      <c r="DM7" s="609"/>
      <c r="DN7" s="609"/>
      <c r="DO7" s="610">
        <v>187503</v>
      </c>
      <c r="DP7" s="609"/>
      <c r="DQ7" s="610">
        <v>45308</v>
      </c>
      <c r="DR7" s="610">
        <v>17164</v>
      </c>
      <c r="DS7" s="610">
        <v>62472</v>
      </c>
      <c r="DT7" s="610">
        <v>120763</v>
      </c>
      <c r="DU7" s="609">
        <v>162</v>
      </c>
      <c r="DV7" s="609">
        <v>47</v>
      </c>
      <c r="DW7" s="609">
        <v>760</v>
      </c>
      <c r="DX7" s="609">
        <v>100</v>
      </c>
      <c r="DY7" s="609">
        <v>93</v>
      </c>
      <c r="DZ7" s="609">
        <v>31</v>
      </c>
      <c r="EA7" s="610">
        <v>1193</v>
      </c>
      <c r="EB7" s="610">
        <v>2245</v>
      </c>
      <c r="EC7" s="610">
        <v>1525</v>
      </c>
      <c r="ED7" s="610">
        <v>3770</v>
      </c>
      <c r="EE7" s="610">
        <v>15859</v>
      </c>
      <c r="EF7" s="610">
        <v>2934</v>
      </c>
      <c r="EG7" s="610">
        <v>18793</v>
      </c>
      <c r="EH7" s="610">
        <v>1387</v>
      </c>
      <c r="EI7" s="610">
        <v>1635</v>
      </c>
      <c r="EJ7" s="610">
        <v>3022</v>
      </c>
      <c r="EK7" s="610">
        <v>25585</v>
      </c>
      <c r="EL7" s="609">
        <v>6</v>
      </c>
      <c r="EM7" s="609">
        <v>110</v>
      </c>
      <c r="EN7" s="609">
        <v>35</v>
      </c>
      <c r="EO7" s="609">
        <v>399</v>
      </c>
      <c r="EP7" s="609">
        <v>101</v>
      </c>
      <c r="EQ7" s="609">
        <v>932</v>
      </c>
      <c r="ER7" s="610">
        <v>25168</v>
      </c>
      <c r="ES7" s="610">
        <v>7800</v>
      </c>
      <c r="ET7" s="610">
        <v>1248</v>
      </c>
      <c r="EU7" s="609">
        <v>107</v>
      </c>
      <c r="EV7" s="609">
        <v>517</v>
      </c>
      <c r="EW7" s="609" t="s">
        <v>185</v>
      </c>
      <c r="EX7" s="609">
        <v>35</v>
      </c>
      <c r="EY7" s="609">
        <v>37</v>
      </c>
      <c r="EZ7" s="610">
        <v>29680</v>
      </c>
      <c r="FA7" s="610">
        <v>143742</v>
      </c>
      <c r="FB7" s="609"/>
      <c r="FC7" s="609" t="s">
        <v>179</v>
      </c>
      <c r="FD7" s="609" t="s">
        <v>177</v>
      </c>
      <c r="FE7" s="609" t="s">
        <v>178</v>
      </c>
      <c r="FF7" s="609">
        <v>28655</v>
      </c>
      <c r="FG7" s="609">
        <v>3535</v>
      </c>
      <c r="FH7" s="609" t="s">
        <v>177</v>
      </c>
      <c r="FI7" s="609" t="s">
        <v>178</v>
      </c>
      <c r="FJ7" s="609">
        <v>28655</v>
      </c>
      <c r="FK7" s="609">
        <v>3535</v>
      </c>
      <c r="FL7" s="609" t="s">
        <v>180</v>
      </c>
      <c r="FM7" s="609">
        <v>8287649260</v>
      </c>
      <c r="FN7" s="609">
        <v>8284331914</v>
      </c>
      <c r="FO7" s="609" t="s">
        <v>181</v>
      </c>
      <c r="FP7" s="609" t="s">
        <v>184</v>
      </c>
      <c r="FQ7" s="610">
        <v>26200</v>
      </c>
      <c r="FR7" s="609">
        <v>21.05</v>
      </c>
      <c r="FS7" s="609" t="s">
        <v>187</v>
      </c>
      <c r="FT7" s="610">
        <v>7332</v>
      </c>
      <c r="FU7" s="609">
        <v>156</v>
      </c>
      <c r="FV7" s="609"/>
      <c r="FW7" s="609"/>
      <c r="FX7" s="609"/>
      <c r="FY7" s="609" t="s">
        <v>32</v>
      </c>
      <c r="FZ7" s="609"/>
      <c r="GA7" s="609" t="s">
        <v>33</v>
      </c>
      <c r="GB7" s="609"/>
      <c r="GC7" s="609"/>
      <c r="GD7" s="609"/>
      <c r="GE7" s="609"/>
      <c r="GF7" s="609"/>
      <c r="GG7" s="609"/>
      <c r="GH7" s="609"/>
      <c r="GI7" s="609"/>
      <c r="GJ7" s="609">
        <f>VLOOKUP($A7,'[1]AIR Export'!$A$3:$CB$82,25,FALSE)</f>
        <v>89197</v>
      </c>
      <c r="GK7" s="609">
        <v>2</v>
      </c>
      <c r="GL7" s="609" t="s">
        <v>16</v>
      </c>
      <c r="GM7" s="609"/>
      <c r="GN7" s="609"/>
      <c r="GO7" s="609"/>
      <c r="GP7" s="609"/>
      <c r="GQ7" s="609"/>
      <c r="GR7" s="609"/>
      <c r="GS7" s="609"/>
      <c r="GT7" s="609"/>
      <c r="GU7" s="609"/>
      <c r="GV7" s="609">
        <v>0.73</v>
      </c>
      <c r="GW7" s="609">
        <v>0.15</v>
      </c>
      <c r="GX7" s="609">
        <v>21.45</v>
      </c>
      <c r="GY7" s="609">
        <v>21.85</v>
      </c>
      <c r="GZ7" s="609">
        <v>18.04</v>
      </c>
      <c r="HA7" s="509"/>
      <c r="HB7" s="509"/>
      <c r="HC7" s="509"/>
      <c r="HD7" s="509"/>
      <c r="HE7" s="509"/>
      <c r="HF7" s="5"/>
      <c r="HG7" s="5"/>
      <c r="HH7" s="5"/>
      <c r="HI7" s="5"/>
      <c r="HJ7" s="5"/>
      <c r="HK7" s="5"/>
      <c r="HL7" s="5"/>
      <c r="HM7" s="5"/>
      <c r="HN7" s="5"/>
      <c r="HO7" s="5"/>
      <c r="HP7" s="5"/>
      <c r="HQ7" s="5"/>
      <c r="HR7" s="5"/>
      <c r="IF7" s="1"/>
      <c r="IG7" s="1"/>
      <c r="IH7" s="1"/>
      <c r="II7" s="1"/>
      <c r="IJ7" s="1"/>
      <c r="IK7" s="1"/>
      <c r="IL7" s="1"/>
      <c r="IM7" s="1"/>
      <c r="IO7" s="1"/>
      <c r="IQ7" s="5"/>
      <c r="IR7" s="5"/>
      <c r="IS7" s="5"/>
      <c r="IT7" s="5"/>
      <c r="IU7" s="5"/>
      <c r="IV7" s="5"/>
      <c r="JG7" s="2"/>
      <c r="JI7" s="5"/>
      <c r="JL7" s="5"/>
      <c r="JM7" s="5"/>
      <c r="JN7" s="5"/>
      <c r="JR7" s="1"/>
      <c r="JS7" s="1"/>
      <c r="JU7" s="1"/>
      <c r="JW7" s="1"/>
      <c r="KA7" s="1"/>
      <c r="KC7" s="5"/>
      <c r="KG7" s="5"/>
      <c r="KI7" s="4"/>
      <c r="KJ7" s="4"/>
      <c r="KQ7" s="3"/>
      <c r="KR7" s="3"/>
      <c r="KS7" s="3"/>
      <c r="KT7" s="3"/>
      <c r="KU7" s="3"/>
      <c r="KV7" s="3"/>
      <c r="KW7" s="3"/>
      <c r="KX7" s="3"/>
      <c r="KY7" s="3"/>
      <c r="KZ7" s="3"/>
      <c r="LA7" s="3"/>
      <c r="LB7" s="3"/>
      <c r="LC7" s="3"/>
      <c r="LD7" s="3"/>
      <c r="LE7" s="3"/>
      <c r="LF7" s="3"/>
      <c r="LG7" s="3"/>
      <c r="LH7" s="4"/>
      <c r="LJ7" s="1"/>
      <c r="LK7" s="1"/>
      <c r="LL7" s="1"/>
      <c r="LM7" s="3"/>
      <c r="LN7" s="3"/>
      <c r="LO7" s="3"/>
      <c r="LY7" s="3"/>
      <c r="LZ7" s="3"/>
      <c r="MA7" s="3"/>
      <c r="MB7" s="3"/>
      <c r="MC7" s="3"/>
      <c r="MD7" s="3"/>
      <c r="ME7" s="3"/>
      <c r="MF7" s="3"/>
      <c r="MG7" s="3"/>
      <c r="MH7" s="3"/>
      <c r="MI7" s="3"/>
      <c r="MJ7" s="3"/>
      <c r="MR7" s="6"/>
      <c r="MS7" s="6"/>
      <c r="NB7" s="1"/>
      <c r="NC7" s="1"/>
      <c r="NE7" s="1"/>
      <c r="NG7" s="1"/>
      <c r="NH7" s="1"/>
      <c r="NI7" s="1"/>
      <c r="NK7" s="1"/>
      <c r="NL7" s="1"/>
      <c r="NR7" s="3"/>
    </row>
    <row r="8" spans="1:394" x14ac:dyDescent="0.25">
      <c r="A8" s="609" t="s">
        <v>188</v>
      </c>
      <c r="B8" s="609" t="s">
        <v>192</v>
      </c>
      <c r="C8" s="609" t="s">
        <v>191</v>
      </c>
      <c r="D8" s="609">
        <v>2015</v>
      </c>
      <c r="E8" s="609" t="s">
        <v>192</v>
      </c>
      <c r="F8" s="609" t="s">
        <v>189</v>
      </c>
      <c r="G8" s="609" t="s">
        <v>190</v>
      </c>
      <c r="H8" s="609">
        <v>28025</v>
      </c>
      <c r="I8" s="609">
        <v>4793</v>
      </c>
      <c r="J8" s="609" t="s">
        <v>189</v>
      </c>
      <c r="K8" s="609" t="s">
        <v>190</v>
      </c>
      <c r="L8" s="609">
        <v>28025</v>
      </c>
      <c r="M8" s="609">
        <v>4793</v>
      </c>
      <c r="N8" s="609" t="s">
        <v>193</v>
      </c>
      <c r="O8" s="609" t="s">
        <v>194</v>
      </c>
      <c r="P8" s="609" t="s">
        <v>195</v>
      </c>
      <c r="Q8" s="609" t="s">
        <v>196</v>
      </c>
      <c r="R8" s="609" t="s">
        <v>193</v>
      </c>
      <c r="S8" s="609" t="s">
        <v>128</v>
      </c>
      <c r="T8" s="609" t="s">
        <v>194</v>
      </c>
      <c r="U8" s="609" t="s">
        <v>195</v>
      </c>
      <c r="V8" s="609" t="s">
        <v>196</v>
      </c>
      <c r="W8" s="609">
        <v>1</v>
      </c>
      <c r="X8" s="609">
        <v>3</v>
      </c>
      <c r="Y8" s="609">
        <v>0</v>
      </c>
      <c r="Z8" s="609">
        <v>1</v>
      </c>
      <c r="AA8" s="610">
        <v>9108</v>
      </c>
      <c r="AB8" s="609">
        <v>8</v>
      </c>
      <c r="AC8" s="609">
        <v>0</v>
      </c>
      <c r="AD8" s="609">
        <v>8</v>
      </c>
      <c r="AE8" s="609">
        <v>33.799999999999997</v>
      </c>
      <c r="AF8" s="609">
        <v>41.8</v>
      </c>
      <c r="AG8" s="611">
        <v>0.19139999999999999</v>
      </c>
      <c r="AH8" s="612">
        <v>78642</v>
      </c>
      <c r="AI8" s="609" t="s">
        <v>198</v>
      </c>
      <c r="AJ8" s="609">
        <v>2014</v>
      </c>
      <c r="AK8" s="612">
        <v>42119</v>
      </c>
      <c r="AL8" s="613">
        <v>14.39</v>
      </c>
      <c r="AM8" s="613">
        <v>14.39</v>
      </c>
      <c r="AN8" s="613">
        <v>14.39</v>
      </c>
      <c r="AO8" s="612">
        <v>0</v>
      </c>
      <c r="AP8" s="612">
        <v>3087612</v>
      </c>
      <c r="AQ8" s="612">
        <f>VLOOKUP($A8,'[1]AIR Export'!$A$2:$CB$82,33,FALSE)</f>
        <v>3087612</v>
      </c>
      <c r="AR8" s="612">
        <v>172521</v>
      </c>
      <c r="AS8" s="612">
        <v>0</v>
      </c>
      <c r="AT8" s="612">
        <v>172521</v>
      </c>
      <c r="AU8" s="612">
        <v>0</v>
      </c>
      <c r="AV8" s="612">
        <v>0</v>
      </c>
      <c r="AW8" s="612">
        <f>VLOOKUP($A8,'[1]AIR Export'!$A$2:$CB$82,35,FALSE)</f>
        <v>0</v>
      </c>
      <c r="AX8" s="612">
        <f>VLOOKUP($A8,'[1]AIR Export'!$A$2:$CB$82,36,FALSE)</f>
        <v>201000</v>
      </c>
      <c r="AY8" s="612">
        <f>VLOOKUP($A8,'[1]AIR Export'!$A$2:$CB$82,37,FALSE)</f>
        <v>3461133</v>
      </c>
      <c r="AZ8" s="612">
        <v>1349589</v>
      </c>
      <c r="BA8" s="612">
        <v>457943</v>
      </c>
      <c r="BB8" s="612">
        <f>VLOOKUP($A8,'[1]AIR Export'!$A$2:$CB$82,40,FALSE)</f>
        <v>1807532</v>
      </c>
      <c r="BC8" s="612">
        <v>273319</v>
      </c>
      <c r="BD8" s="612">
        <v>54682</v>
      </c>
      <c r="BE8" s="612">
        <v>36545</v>
      </c>
      <c r="BF8" s="612">
        <v>364546</v>
      </c>
      <c r="BG8" s="612">
        <v>134139</v>
      </c>
      <c r="BH8" s="612">
        <f>VLOOKUP($A8,'[1]AIR Export'!$A$2:$CB$82,46,FALSE)</f>
        <v>2306217</v>
      </c>
      <c r="BI8" s="612"/>
      <c r="BJ8" s="612"/>
      <c r="BK8" s="612">
        <v>0</v>
      </c>
      <c r="BL8" s="612">
        <v>0</v>
      </c>
      <c r="BM8" s="612">
        <v>0</v>
      </c>
      <c r="BN8" s="612">
        <v>0</v>
      </c>
      <c r="BO8" s="612">
        <v>0</v>
      </c>
      <c r="BP8" s="612">
        <v>0</v>
      </c>
      <c r="BQ8" s="610">
        <v>57891</v>
      </c>
      <c r="BR8" s="610">
        <v>43812</v>
      </c>
      <c r="BS8" s="610">
        <v>101703</v>
      </c>
      <c r="BT8" s="610">
        <v>46712</v>
      </c>
      <c r="BU8" s="610">
        <v>23899</v>
      </c>
      <c r="BV8" s="610">
        <v>70611</v>
      </c>
      <c r="BW8" s="610">
        <v>8320</v>
      </c>
      <c r="BX8" s="609"/>
      <c r="BY8" s="610">
        <v>8320</v>
      </c>
      <c r="BZ8" s="610">
        <v>180634</v>
      </c>
      <c r="CA8" s="610"/>
      <c r="CB8" s="610">
        <v>180634</v>
      </c>
      <c r="CC8" s="609">
        <v>0</v>
      </c>
      <c r="CD8" s="610">
        <v>198534</v>
      </c>
      <c r="CE8" s="609">
        <v>0</v>
      </c>
      <c r="CF8" s="609">
        <v>63</v>
      </c>
      <c r="CG8" s="609">
        <v>63</v>
      </c>
      <c r="CH8" s="610">
        <v>5677</v>
      </c>
      <c r="CI8" s="610">
        <v>6658</v>
      </c>
      <c r="CJ8" s="610">
        <v>5550</v>
      </c>
      <c r="CK8" s="609">
        <v>564</v>
      </c>
      <c r="CL8" s="609">
        <v>59</v>
      </c>
      <c r="CM8" s="609">
        <v>50</v>
      </c>
      <c r="CN8" s="609">
        <v>295</v>
      </c>
      <c r="CO8" s="610">
        <v>209224</v>
      </c>
      <c r="CP8" s="610">
        <v>57935</v>
      </c>
      <c r="CQ8" s="610">
        <v>267159</v>
      </c>
      <c r="CR8" s="609"/>
      <c r="CS8" s="609"/>
      <c r="CT8" s="609"/>
      <c r="CU8" s="610">
        <v>257774</v>
      </c>
      <c r="CV8" s="610">
        <v>64196</v>
      </c>
      <c r="CW8" s="610">
        <v>321970</v>
      </c>
      <c r="CX8" s="610">
        <v>589129</v>
      </c>
      <c r="CY8" s="609"/>
      <c r="CZ8" s="609"/>
      <c r="DA8" s="610">
        <v>589129</v>
      </c>
      <c r="DB8" s="610">
        <v>25436</v>
      </c>
      <c r="DC8" s="610">
        <v>9025</v>
      </c>
      <c r="DD8" s="610">
        <v>34461</v>
      </c>
      <c r="DE8" s="610">
        <v>44989</v>
      </c>
      <c r="DF8" s="610">
        <v>9777</v>
      </c>
      <c r="DG8" s="609">
        <v>794</v>
      </c>
      <c r="DH8" s="610">
        <v>19659</v>
      </c>
      <c r="DI8" s="609"/>
      <c r="DJ8" s="609"/>
      <c r="DK8" s="610">
        <v>264324</v>
      </c>
      <c r="DL8" s="610">
        <v>404719</v>
      </c>
      <c r="DM8" s="609">
        <v>0</v>
      </c>
      <c r="DN8" s="609">
        <v>0</v>
      </c>
      <c r="DO8" s="610">
        <v>669043</v>
      </c>
      <c r="DP8" s="609"/>
      <c r="DQ8" s="610">
        <v>49440</v>
      </c>
      <c r="DR8" s="610">
        <v>12718</v>
      </c>
      <c r="DS8" s="610">
        <v>62158</v>
      </c>
      <c r="DT8" s="610">
        <v>374183</v>
      </c>
      <c r="DU8" s="610">
        <v>1007</v>
      </c>
      <c r="DV8" s="609">
        <v>57</v>
      </c>
      <c r="DW8" s="610">
        <v>1453</v>
      </c>
      <c r="DX8" s="609">
        <v>31</v>
      </c>
      <c r="DY8" s="609">
        <v>155</v>
      </c>
      <c r="DZ8" s="609">
        <v>5</v>
      </c>
      <c r="EA8" s="610">
        <v>2708</v>
      </c>
      <c r="EB8" s="610">
        <v>6872</v>
      </c>
      <c r="EC8" s="609">
        <v>557</v>
      </c>
      <c r="ED8" s="610">
        <v>7429</v>
      </c>
      <c r="EE8" s="610">
        <v>28196</v>
      </c>
      <c r="EF8" s="610">
        <v>2450</v>
      </c>
      <c r="EG8" s="610">
        <v>30646</v>
      </c>
      <c r="EH8" s="610">
        <v>1792</v>
      </c>
      <c r="EI8" s="609">
        <v>108</v>
      </c>
      <c r="EJ8" s="610">
        <v>1900</v>
      </c>
      <c r="EK8" s="610">
        <v>39975</v>
      </c>
      <c r="EL8" s="609">
        <v>13</v>
      </c>
      <c r="EM8" s="609">
        <v>66</v>
      </c>
      <c r="EN8" s="609">
        <v>263</v>
      </c>
      <c r="EO8" s="610">
        <v>3471</v>
      </c>
      <c r="EP8" s="609">
        <v>674</v>
      </c>
      <c r="EQ8" s="610">
        <v>4495</v>
      </c>
      <c r="ER8" s="610">
        <v>62355</v>
      </c>
      <c r="ES8" s="610">
        <v>22916</v>
      </c>
      <c r="ET8" s="610">
        <v>4394</v>
      </c>
      <c r="EU8" s="610">
        <v>1318</v>
      </c>
      <c r="EV8" s="609">
        <v>416</v>
      </c>
      <c r="EW8" s="609" t="s">
        <v>197</v>
      </c>
      <c r="EX8" s="609">
        <v>54</v>
      </c>
      <c r="EY8" s="609">
        <v>62</v>
      </c>
      <c r="EZ8" s="610">
        <v>72893</v>
      </c>
      <c r="FA8" s="609"/>
      <c r="FB8" s="609"/>
      <c r="FC8" s="609" t="s">
        <v>191</v>
      </c>
      <c r="FD8" s="609" t="s">
        <v>189</v>
      </c>
      <c r="FE8" s="609" t="s">
        <v>190</v>
      </c>
      <c r="FF8" s="609">
        <v>28025</v>
      </c>
      <c r="FG8" s="609">
        <v>4793</v>
      </c>
      <c r="FH8" s="609" t="s">
        <v>189</v>
      </c>
      <c r="FI8" s="609" t="s">
        <v>190</v>
      </c>
      <c r="FJ8" s="609">
        <v>28025</v>
      </c>
      <c r="FK8" s="609">
        <v>4793</v>
      </c>
      <c r="FL8" s="609" t="s">
        <v>192</v>
      </c>
      <c r="FM8" s="609">
        <v>7049202050</v>
      </c>
      <c r="FN8" s="609">
        <v>7047843822</v>
      </c>
      <c r="FO8" s="609" t="s">
        <v>199</v>
      </c>
      <c r="FP8" s="609" t="s">
        <v>200</v>
      </c>
      <c r="FQ8" s="610">
        <v>55060</v>
      </c>
      <c r="FR8" s="609">
        <v>41.8</v>
      </c>
      <c r="FS8" s="609" t="s">
        <v>201</v>
      </c>
      <c r="FT8" s="610">
        <v>9108</v>
      </c>
      <c r="FU8" s="609">
        <v>208</v>
      </c>
      <c r="FV8" s="609"/>
      <c r="FW8" s="609"/>
      <c r="FX8" s="609"/>
      <c r="FY8" s="609" t="s">
        <v>32</v>
      </c>
      <c r="FZ8" s="609"/>
      <c r="GA8" s="609" t="s">
        <v>33</v>
      </c>
      <c r="GB8" s="609"/>
      <c r="GC8" s="609"/>
      <c r="GD8" s="609"/>
      <c r="GE8" s="609"/>
      <c r="GF8" s="609"/>
      <c r="GG8" s="609"/>
      <c r="GH8" s="609"/>
      <c r="GI8" s="609"/>
      <c r="GJ8" s="609">
        <f>VLOOKUP($A8,'[1]AIR Export'!$A$3:$CB$82,25,FALSE)</f>
        <v>191060</v>
      </c>
      <c r="GK8" s="609">
        <v>3</v>
      </c>
      <c r="GL8" s="609" t="s">
        <v>16</v>
      </c>
      <c r="GM8" s="609"/>
      <c r="GN8" s="609"/>
      <c r="GO8" s="609"/>
      <c r="GP8" s="609"/>
      <c r="GQ8" s="609"/>
      <c r="GR8" s="609"/>
      <c r="GS8" s="609"/>
      <c r="GT8" s="609"/>
      <c r="GU8" s="609"/>
      <c r="GV8" s="609">
        <v>0.77</v>
      </c>
      <c r="GW8" s="609">
        <v>0.19</v>
      </c>
      <c r="GX8" s="609">
        <v>14.76</v>
      </c>
      <c r="GY8" s="609">
        <v>20.65</v>
      </c>
      <c r="GZ8" s="609">
        <v>6.98</v>
      </c>
      <c r="HA8" s="509"/>
      <c r="HB8" s="509"/>
      <c r="HC8" s="509"/>
      <c r="HD8" s="509"/>
      <c r="HE8" s="509"/>
      <c r="HF8" s="5"/>
      <c r="HG8" s="5"/>
      <c r="HH8" s="5"/>
      <c r="HI8" s="5"/>
      <c r="HJ8" s="5"/>
      <c r="HK8" s="5"/>
      <c r="HL8" s="5"/>
      <c r="HM8" s="5"/>
      <c r="HN8" s="5"/>
      <c r="HO8" s="5"/>
      <c r="HP8" s="5"/>
      <c r="HQ8" s="5"/>
      <c r="HR8" s="5"/>
      <c r="IF8" s="1"/>
      <c r="IG8" s="1"/>
      <c r="IH8" s="1"/>
      <c r="II8" s="1"/>
      <c r="IJ8" s="1"/>
      <c r="IK8" s="1"/>
      <c r="IL8" s="1"/>
      <c r="IM8" s="1"/>
      <c r="IO8" s="1"/>
      <c r="IQ8" s="5"/>
      <c r="IR8" s="5"/>
      <c r="IS8" s="5"/>
      <c r="IT8" s="5"/>
      <c r="IU8" s="5"/>
      <c r="IV8" s="5"/>
      <c r="JG8" s="2"/>
      <c r="JI8" s="5"/>
      <c r="JL8" s="5"/>
      <c r="JM8" s="5"/>
      <c r="JN8" s="5"/>
      <c r="JU8" s="1"/>
      <c r="JW8" s="1"/>
      <c r="KC8" s="5"/>
      <c r="KG8" s="5"/>
      <c r="KI8" s="4"/>
      <c r="KJ8" s="4"/>
      <c r="KQ8" s="3"/>
      <c r="KR8" s="3"/>
      <c r="KS8" s="3"/>
      <c r="KT8" s="3"/>
      <c r="KU8" s="3"/>
      <c r="KV8" s="3"/>
      <c r="KW8" s="3"/>
      <c r="KX8" s="3"/>
      <c r="KY8" s="3"/>
      <c r="KZ8" s="3"/>
      <c r="LA8" s="3"/>
      <c r="LB8" s="3"/>
      <c r="LC8" s="3"/>
      <c r="LD8" s="3"/>
      <c r="LE8" s="3"/>
      <c r="LF8" s="3"/>
      <c r="LG8" s="3"/>
      <c r="LH8" s="4"/>
      <c r="LJ8" s="1"/>
      <c r="LK8" s="1"/>
      <c r="LL8" s="1"/>
      <c r="LM8" s="3"/>
      <c r="LN8" s="3"/>
      <c r="LO8" s="3"/>
      <c r="LY8" s="3"/>
      <c r="LZ8" s="3"/>
      <c r="MA8" s="3"/>
      <c r="MB8" s="3"/>
      <c r="MC8" s="3"/>
      <c r="MD8" s="3"/>
      <c r="ME8" s="3"/>
      <c r="MF8" s="3"/>
      <c r="MG8" s="3"/>
      <c r="MH8" s="3"/>
      <c r="MI8" s="3"/>
      <c r="MJ8" s="3"/>
      <c r="MR8" s="6"/>
      <c r="MS8" s="6"/>
      <c r="MX8" s="1"/>
      <c r="NB8" s="1"/>
      <c r="NC8" s="1"/>
      <c r="NE8" s="1"/>
      <c r="NF8" s="1"/>
      <c r="NI8" s="1"/>
      <c r="NR8" s="3"/>
    </row>
    <row r="9" spans="1:394" x14ac:dyDescent="0.25">
      <c r="A9" s="609" t="s">
        <v>202</v>
      </c>
      <c r="B9" s="609" t="s">
        <v>206</v>
      </c>
      <c r="C9" s="609" t="s">
        <v>205</v>
      </c>
      <c r="D9" s="609">
        <v>2015</v>
      </c>
      <c r="E9" s="609" t="s">
        <v>206</v>
      </c>
      <c r="F9" s="609" t="s">
        <v>203</v>
      </c>
      <c r="G9" s="609" t="s">
        <v>204</v>
      </c>
      <c r="H9" s="609">
        <v>28645</v>
      </c>
      <c r="I9" s="609">
        <v>4454</v>
      </c>
      <c r="J9" s="609" t="s">
        <v>203</v>
      </c>
      <c r="K9" s="609" t="s">
        <v>204</v>
      </c>
      <c r="L9" s="609">
        <v>28645</v>
      </c>
      <c r="M9" s="609">
        <v>4454</v>
      </c>
      <c r="N9" s="609" t="s">
        <v>207</v>
      </c>
      <c r="O9" s="609" t="s">
        <v>208</v>
      </c>
      <c r="P9" s="609"/>
      <c r="Q9" s="609" t="s">
        <v>209</v>
      </c>
      <c r="R9" s="609" t="s">
        <v>210</v>
      </c>
      <c r="S9" s="609" t="s">
        <v>211</v>
      </c>
      <c r="T9" s="609" t="s">
        <v>212</v>
      </c>
      <c r="U9" s="609"/>
      <c r="V9" s="609" t="s">
        <v>213</v>
      </c>
      <c r="W9" s="609">
        <v>1</v>
      </c>
      <c r="X9" s="609">
        <v>2</v>
      </c>
      <c r="Y9" s="609">
        <v>0</v>
      </c>
      <c r="Z9" s="609">
        <v>0</v>
      </c>
      <c r="AA9" s="610">
        <v>7228</v>
      </c>
      <c r="AB9" s="609">
        <v>4</v>
      </c>
      <c r="AC9" s="609">
        <v>1</v>
      </c>
      <c r="AD9" s="609">
        <v>5</v>
      </c>
      <c r="AE9" s="609">
        <v>14</v>
      </c>
      <c r="AF9" s="609">
        <v>19</v>
      </c>
      <c r="AG9" s="611">
        <v>0.21049999999999999</v>
      </c>
      <c r="AH9" s="612">
        <v>57409</v>
      </c>
      <c r="AI9" s="609" t="s">
        <v>215</v>
      </c>
      <c r="AJ9" s="609">
        <v>2009</v>
      </c>
      <c r="AK9" s="612">
        <v>34236</v>
      </c>
      <c r="AL9" s="609"/>
      <c r="AM9" s="613">
        <v>11.05</v>
      </c>
      <c r="AN9" s="613">
        <v>11.05</v>
      </c>
      <c r="AO9" s="612">
        <v>0</v>
      </c>
      <c r="AP9" s="612">
        <v>899121</v>
      </c>
      <c r="AQ9" s="612">
        <f>VLOOKUP($A9,'[1]AIR Export'!$A$2:$CB$82,33,FALSE)</f>
        <v>899121</v>
      </c>
      <c r="AR9" s="612">
        <v>131453</v>
      </c>
      <c r="AS9" s="612">
        <v>0</v>
      </c>
      <c r="AT9" s="612">
        <v>131453</v>
      </c>
      <c r="AU9" s="612">
        <v>4605</v>
      </c>
      <c r="AV9" s="612">
        <v>0</v>
      </c>
      <c r="AW9" s="612">
        <f>VLOOKUP($A9,'[1]AIR Export'!$A$2:$CB$82,35,FALSE)</f>
        <v>4605</v>
      </c>
      <c r="AX9" s="612">
        <f>VLOOKUP($A9,'[1]AIR Export'!$A$2:$CB$82,36,FALSE)</f>
        <v>32997</v>
      </c>
      <c r="AY9" s="612">
        <f>VLOOKUP($A9,'[1]AIR Export'!$A$2:$CB$82,37,FALSE)</f>
        <v>1068176</v>
      </c>
      <c r="AZ9" s="612">
        <v>658964</v>
      </c>
      <c r="BA9" s="612">
        <v>210706</v>
      </c>
      <c r="BB9" s="612">
        <f>VLOOKUP($A9,'[1]AIR Export'!$A$2:$CB$82,40,FALSE)</f>
        <v>869670</v>
      </c>
      <c r="BC9" s="612">
        <v>89208</v>
      </c>
      <c r="BD9" s="612">
        <v>29093</v>
      </c>
      <c r="BE9" s="612">
        <v>17680</v>
      </c>
      <c r="BF9" s="612">
        <v>135981</v>
      </c>
      <c r="BG9" s="612">
        <v>62527</v>
      </c>
      <c r="BH9" s="612">
        <f>VLOOKUP($A9,'[1]AIR Export'!$A$2:$CB$82,46,FALSE)</f>
        <v>1068178</v>
      </c>
      <c r="BI9" s="612"/>
      <c r="BJ9" s="612"/>
      <c r="BK9" s="612">
        <v>0</v>
      </c>
      <c r="BL9" s="612">
        <v>0</v>
      </c>
      <c r="BM9" s="612">
        <v>0</v>
      </c>
      <c r="BN9" s="612">
        <v>0</v>
      </c>
      <c r="BO9" s="612">
        <v>0</v>
      </c>
      <c r="BP9" s="612">
        <v>88000</v>
      </c>
      <c r="BQ9" s="610">
        <v>43048</v>
      </c>
      <c r="BR9" s="610">
        <v>42923</v>
      </c>
      <c r="BS9" s="610">
        <v>85971</v>
      </c>
      <c r="BT9" s="610">
        <v>23912</v>
      </c>
      <c r="BU9" s="610">
        <v>11186</v>
      </c>
      <c r="BV9" s="610">
        <v>35098</v>
      </c>
      <c r="BW9" s="610">
        <v>5978</v>
      </c>
      <c r="BX9" s="609">
        <v>0</v>
      </c>
      <c r="BY9" s="610">
        <v>5978</v>
      </c>
      <c r="BZ9" s="610">
        <v>127047</v>
      </c>
      <c r="CA9" s="610"/>
      <c r="CB9" s="610">
        <v>127047</v>
      </c>
      <c r="CC9" s="609">
        <v>898</v>
      </c>
      <c r="CD9" s="610">
        <v>216788</v>
      </c>
      <c r="CE9" s="609">
        <v>4</v>
      </c>
      <c r="CF9" s="609">
        <v>63</v>
      </c>
      <c r="CG9" s="609">
        <v>67</v>
      </c>
      <c r="CH9" s="610">
        <v>6496</v>
      </c>
      <c r="CI9" s="610">
        <v>14673</v>
      </c>
      <c r="CJ9" s="610">
        <v>10191</v>
      </c>
      <c r="CK9" s="609">
        <v>906</v>
      </c>
      <c r="CL9" s="609">
        <v>20</v>
      </c>
      <c r="CM9" s="609">
        <v>5</v>
      </c>
      <c r="CN9" s="609">
        <v>209</v>
      </c>
      <c r="CO9" s="610">
        <v>75367</v>
      </c>
      <c r="CP9" s="610">
        <v>25649</v>
      </c>
      <c r="CQ9" s="610">
        <v>101016</v>
      </c>
      <c r="CR9" s="610">
        <v>12268</v>
      </c>
      <c r="CS9" s="609">
        <v>24</v>
      </c>
      <c r="CT9" s="610">
        <v>12292</v>
      </c>
      <c r="CU9" s="610">
        <v>57205</v>
      </c>
      <c r="CV9" s="610">
        <v>12287</v>
      </c>
      <c r="CW9" s="610">
        <v>69492</v>
      </c>
      <c r="CX9" s="610">
        <v>182800</v>
      </c>
      <c r="CY9" s="610">
        <v>4708</v>
      </c>
      <c r="CZ9" s="609"/>
      <c r="DA9" s="610">
        <v>187508</v>
      </c>
      <c r="DB9" s="610">
        <v>10529</v>
      </c>
      <c r="DC9" s="610">
        <v>7552</v>
      </c>
      <c r="DD9" s="610">
        <v>18081</v>
      </c>
      <c r="DE9" s="610">
        <v>67877</v>
      </c>
      <c r="DF9" s="610">
        <v>15355</v>
      </c>
      <c r="DG9" s="609">
        <v>117</v>
      </c>
      <c r="DH9" s="610">
        <v>23223</v>
      </c>
      <c r="DI9" s="609"/>
      <c r="DJ9" s="609"/>
      <c r="DK9" s="610">
        <v>163823</v>
      </c>
      <c r="DL9" s="610">
        <v>101099</v>
      </c>
      <c r="DM9" s="609"/>
      <c r="DN9" s="610">
        <v>22810</v>
      </c>
      <c r="DO9" s="610">
        <v>287732</v>
      </c>
      <c r="DP9" s="609"/>
      <c r="DQ9" s="610">
        <v>30051</v>
      </c>
      <c r="DR9" s="610">
        <v>7860</v>
      </c>
      <c r="DS9" s="610">
        <v>37911</v>
      </c>
      <c r="DT9" s="610">
        <v>206366</v>
      </c>
      <c r="DU9" s="609">
        <v>56</v>
      </c>
      <c r="DV9" s="609">
        <v>20</v>
      </c>
      <c r="DW9" s="609">
        <v>300</v>
      </c>
      <c r="DX9" s="609">
        <v>0</v>
      </c>
      <c r="DY9" s="609">
        <v>11</v>
      </c>
      <c r="DZ9" s="609">
        <v>0</v>
      </c>
      <c r="EA9" s="609">
        <v>387</v>
      </c>
      <c r="EB9" s="609">
        <v>350</v>
      </c>
      <c r="EC9" s="609">
        <v>109</v>
      </c>
      <c r="ED9" s="609">
        <v>459</v>
      </c>
      <c r="EE9" s="610">
        <v>7687</v>
      </c>
      <c r="EF9" s="609">
        <v>0</v>
      </c>
      <c r="EG9" s="610">
        <v>7687</v>
      </c>
      <c r="EH9" s="609">
        <v>120</v>
      </c>
      <c r="EI9" s="609">
        <v>0</v>
      </c>
      <c r="EJ9" s="609">
        <v>120</v>
      </c>
      <c r="EK9" s="610">
        <v>8266</v>
      </c>
      <c r="EL9" s="609">
        <v>0</v>
      </c>
      <c r="EM9" s="609">
        <v>0</v>
      </c>
      <c r="EN9" s="609">
        <v>45</v>
      </c>
      <c r="EO9" s="609">
        <v>257</v>
      </c>
      <c r="EP9" s="610">
        <v>1106</v>
      </c>
      <c r="EQ9" s="610">
        <v>19006</v>
      </c>
      <c r="ER9" s="610">
        <v>53820</v>
      </c>
      <c r="ES9" s="610">
        <v>17316</v>
      </c>
      <c r="ET9" s="609">
        <v>780</v>
      </c>
      <c r="EU9" s="610">
        <v>9524</v>
      </c>
      <c r="EV9" s="610">
        <v>9231</v>
      </c>
      <c r="EW9" s="609" t="s">
        <v>214</v>
      </c>
      <c r="EX9" s="609">
        <v>36</v>
      </c>
      <c r="EY9" s="609">
        <v>39</v>
      </c>
      <c r="EZ9" s="610">
        <v>50586</v>
      </c>
      <c r="FA9" s="609"/>
      <c r="FB9" s="609"/>
      <c r="FC9" s="609" t="s">
        <v>205</v>
      </c>
      <c r="FD9" s="609" t="s">
        <v>203</v>
      </c>
      <c r="FE9" s="609" t="s">
        <v>204</v>
      </c>
      <c r="FF9" s="609">
        <v>28645</v>
      </c>
      <c r="FG9" s="609">
        <v>4454</v>
      </c>
      <c r="FH9" s="609" t="s">
        <v>203</v>
      </c>
      <c r="FI9" s="609" t="s">
        <v>204</v>
      </c>
      <c r="FJ9" s="609">
        <v>28645</v>
      </c>
      <c r="FK9" s="609">
        <v>4454</v>
      </c>
      <c r="FL9" s="609" t="s">
        <v>206</v>
      </c>
      <c r="FM9" s="609">
        <v>8287571270</v>
      </c>
      <c r="FN9" s="609"/>
      <c r="FO9" s="609" t="s">
        <v>207</v>
      </c>
      <c r="FP9" s="609" t="s">
        <v>209</v>
      </c>
      <c r="FQ9" s="610">
        <v>58314</v>
      </c>
      <c r="FR9" s="609">
        <v>19</v>
      </c>
      <c r="FS9" s="609">
        <v>58</v>
      </c>
      <c r="FT9" s="610">
        <v>7228</v>
      </c>
      <c r="FU9" s="609">
        <v>156</v>
      </c>
      <c r="FV9" s="609"/>
      <c r="FW9" s="609"/>
      <c r="FX9" s="609"/>
      <c r="FY9" s="609" t="s">
        <v>32</v>
      </c>
      <c r="FZ9" s="609"/>
      <c r="GA9" s="609" t="s">
        <v>33</v>
      </c>
      <c r="GB9" s="609"/>
      <c r="GC9" s="609"/>
      <c r="GD9" s="609"/>
      <c r="GE9" s="609"/>
      <c r="GF9" s="609"/>
      <c r="GG9" s="609"/>
      <c r="GH9" s="609"/>
      <c r="GI9" s="609"/>
      <c r="GJ9" s="609">
        <f>VLOOKUP($A9,'[1]AIR Export'!$A$3:$CB$82,25,FALSE)</f>
        <v>82445</v>
      </c>
      <c r="GK9" s="609">
        <v>2</v>
      </c>
      <c r="GL9" s="609" t="s">
        <v>16</v>
      </c>
      <c r="GM9" s="609"/>
      <c r="GN9" s="609"/>
      <c r="GO9" s="609"/>
      <c r="GP9" s="609"/>
      <c r="GQ9" s="609"/>
      <c r="GR9" s="609"/>
      <c r="GS9" s="609"/>
      <c r="GT9" s="609"/>
      <c r="GU9" s="609"/>
      <c r="GV9" s="609">
        <v>0.93</v>
      </c>
      <c r="GW9" s="609">
        <v>0.06</v>
      </c>
      <c r="GX9" s="609">
        <v>21.36</v>
      </c>
      <c r="GY9" s="609">
        <v>25.62</v>
      </c>
      <c r="GZ9" s="609">
        <v>6.04</v>
      </c>
      <c r="HA9" s="509"/>
      <c r="HB9" s="509"/>
      <c r="HC9" s="509"/>
      <c r="HD9" s="509"/>
      <c r="HE9" s="509"/>
      <c r="HF9" s="5"/>
      <c r="HG9" s="5"/>
      <c r="HH9" s="5"/>
      <c r="HI9" s="5"/>
      <c r="HJ9" s="5"/>
      <c r="HK9" s="5"/>
      <c r="HL9" s="5"/>
      <c r="HM9" s="5"/>
      <c r="HN9" s="5"/>
      <c r="HO9" s="5"/>
      <c r="HP9" s="5"/>
      <c r="HQ9" s="5"/>
      <c r="HR9" s="5"/>
      <c r="IF9" s="1"/>
      <c r="IG9" s="1"/>
      <c r="IH9" s="1"/>
      <c r="II9" s="1"/>
      <c r="IJ9" s="1"/>
      <c r="IK9" s="1"/>
      <c r="IL9" s="1"/>
      <c r="IM9" s="1"/>
      <c r="IO9" s="1"/>
      <c r="IQ9" s="5"/>
      <c r="IR9" s="5"/>
      <c r="IS9" s="5"/>
      <c r="IT9" s="5"/>
      <c r="IU9" s="5"/>
      <c r="IV9" s="5"/>
      <c r="JG9" s="2"/>
      <c r="JI9" s="5"/>
      <c r="JL9" s="5"/>
      <c r="JM9" s="5"/>
      <c r="JN9" s="5"/>
      <c r="JU9" s="1"/>
      <c r="JW9" s="1"/>
      <c r="KA9" s="1"/>
      <c r="KC9" s="5"/>
      <c r="KG9" s="5"/>
      <c r="KI9" s="4"/>
      <c r="KJ9" s="4"/>
      <c r="KQ9" s="3"/>
      <c r="KR9" s="3"/>
      <c r="KS9" s="3"/>
      <c r="KT9" s="3"/>
      <c r="KU9" s="3"/>
      <c r="KV9" s="3"/>
      <c r="KW9" s="3"/>
      <c r="KX9" s="3"/>
      <c r="KY9" s="3"/>
      <c r="KZ9" s="3"/>
      <c r="LA9" s="3"/>
      <c r="LB9" s="3"/>
      <c r="LC9" s="3"/>
      <c r="LD9" s="3"/>
      <c r="LE9" s="3"/>
      <c r="LF9" s="3"/>
      <c r="LG9" s="3"/>
      <c r="LH9" s="4"/>
      <c r="LJ9" s="1"/>
      <c r="LK9" s="1"/>
      <c r="LL9" s="1"/>
      <c r="LM9" s="3"/>
      <c r="LN9" s="3"/>
      <c r="LO9" s="3"/>
      <c r="LY9" s="3"/>
      <c r="LZ9" s="3"/>
      <c r="MA9" s="3"/>
      <c r="MB9" s="3"/>
      <c r="MC9" s="3"/>
      <c r="MD9" s="3"/>
      <c r="ME9" s="3"/>
      <c r="MF9" s="3"/>
      <c r="MG9" s="3"/>
      <c r="MH9" s="3"/>
      <c r="MI9" s="3"/>
      <c r="MJ9" s="3"/>
      <c r="MR9" s="6"/>
      <c r="MS9" s="6"/>
      <c r="MX9" s="1"/>
      <c r="NB9" s="1"/>
      <c r="NC9" s="1"/>
      <c r="ND9" s="1"/>
      <c r="NE9" s="1"/>
      <c r="NH9" s="1"/>
      <c r="NI9" s="1"/>
      <c r="NL9" s="1"/>
      <c r="NR9" s="3"/>
    </row>
    <row r="10" spans="1:394" x14ac:dyDescent="0.25">
      <c r="A10" s="609" t="s">
        <v>216</v>
      </c>
      <c r="B10" s="609" t="s">
        <v>220</v>
      </c>
      <c r="C10" s="609" t="s">
        <v>219</v>
      </c>
      <c r="D10" s="609">
        <v>2015</v>
      </c>
      <c r="E10" s="609" t="s">
        <v>220</v>
      </c>
      <c r="F10" s="609" t="s">
        <v>217</v>
      </c>
      <c r="G10" s="609" t="s">
        <v>218</v>
      </c>
      <c r="H10" s="609">
        <v>27379</v>
      </c>
      <c r="I10" s="609"/>
      <c r="J10" s="609" t="s">
        <v>217</v>
      </c>
      <c r="K10" s="609" t="s">
        <v>218</v>
      </c>
      <c r="L10" s="609">
        <v>27379</v>
      </c>
      <c r="M10" s="609"/>
      <c r="N10" s="609" t="s">
        <v>221</v>
      </c>
      <c r="O10" s="609" t="s">
        <v>222</v>
      </c>
      <c r="P10" s="609" t="s">
        <v>223</v>
      </c>
      <c r="Q10" s="609" t="s">
        <v>224</v>
      </c>
      <c r="R10" s="609" t="s">
        <v>221</v>
      </c>
      <c r="S10" s="609" t="s">
        <v>128</v>
      </c>
      <c r="T10" s="609" t="s">
        <v>222</v>
      </c>
      <c r="U10" s="609" t="s">
        <v>223</v>
      </c>
      <c r="V10" s="609" t="s">
        <v>224</v>
      </c>
      <c r="W10" s="609">
        <v>1</v>
      </c>
      <c r="X10" s="609">
        <v>0</v>
      </c>
      <c r="Y10" s="609">
        <v>0</v>
      </c>
      <c r="Z10" s="609">
        <v>1</v>
      </c>
      <c r="AA10" s="610">
        <v>2410</v>
      </c>
      <c r="AB10" s="609">
        <v>1</v>
      </c>
      <c r="AC10" s="609">
        <v>0</v>
      </c>
      <c r="AD10" s="609">
        <v>1</v>
      </c>
      <c r="AE10" s="609">
        <v>6.02</v>
      </c>
      <c r="AF10" s="609">
        <v>7.02</v>
      </c>
      <c r="AG10" s="611">
        <v>0.14249999999999999</v>
      </c>
      <c r="AH10" s="612">
        <v>50856</v>
      </c>
      <c r="AI10" s="609"/>
      <c r="AJ10" s="609">
        <v>2010</v>
      </c>
      <c r="AK10" s="609"/>
      <c r="AL10" s="609"/>
      <c r="AM10" s="609"/>
      <c r="AN10" s="609"/>
      <c r="AO10" s="612">
        <v>0</v>
      </c>
      <c r="AP10" s="612">
        <v>167618</v>
      </c>
      <c r="AQ10" s="612">
        <f>VLOOKUP($A10,'[1]AIR Export'!$A$2:$CB$82,33,FALSE)</f>
        <v>167618</v>
      </c>
      <c r="AR10" s="612">
        <v>82081</v>
      </c>
      <c r="AS10" s="612">
        <v>0</v>
      </c>
      <c r="AT10" s="612">
        <v>82081</v>
      </c>
      <c r="AU10" s="612">
        <v>37102</v>
      </c>
      <c r="AV10" s="612">
        <v>0</v>
      </c>
      <c r="AW10" s="612">
        <f>VLOOKUP($A10,'[1]AIR Export'!$A$2:$CB$82,35,FALSE)</f>
        <v>37102</v>
      </c>
      <c r="AX10" s="612">
        <f>VLOOKUP($A10,'[1]AIR Export'!$A$2:$CB$82,36,FALSE)</f>
        <v>15390</v>
      </c>
      <c r="AY10" s="612">
        <f>VLOOKUP($A10,'[1]AIR Export'!$A$2:$CB$82,37,FALSE)</f>
        <v>302191</v>
      </c>
      <c r="AZ10" s="612">
        <v>179452</v>
      </c>
      <c r="BA10" s="612">
        <v>42628</v>
      </c>
      <c r="BB10" s="612">
        <f>VLOOKUP($A10,'[1]AIR Export'!$A$2:$CB$82,40,FALSE)</f>
        <v>222080</v>
      </c>
      <c r="BC10" s="612">
        <v>24355</v>
      </c>
      <c r="BD10" s="612">
        <v>3000</v>
      </c>
      <c r="BE10" s="612">
        <v>2948</v>
      </c>
      <c r="BF10" s="612">
        <v>30303</v>
      </c>
      <c r="BG10" s="612">
        <v>40499</v>
      </c>
      <c r="BH10" s="612">
        <f>VLOOKUP($A10,'[1]AIR Export'!$A$2:$CB$82,46,FALSE)</f>
        <v>292882</v>
      </c>
      <c r="BI10" s="612"/>
      <c r="BJ10" s="612"/>
      <c r="BK10" s="612">
        <v>0</v>
      </c>
      <c r="BL10" s="612">
        <v>0</v>
      </c>
      <c r="BM10" s="612">
        <v>0</v>
      </c>
      <c r="BN10" s="612">
        <v>0</v>
      </c>
      <c r="BO10" s="612">
        <v>0</v>
      </c>
      <c r="BP10" s="612">
        <v>0</v>
      </c>
      <c r="BQ10" s="610">
        <v>13293</v>
      </c>
      <c r="BR10" s="610">
        <v>9544</v>
      </c>
      <c r="BS10" s="610">
        <v>22837</v>
      </c>
      <c r="BT10" s="610">
        <v>8878</v>
      </c>
      <c r="BU10" s="610">
        <v>4540</v>
      </c>
      <c r="BV10" s="610">
        <v>13418</v>
      </c>
      <c r="BW10" s="610">
        <v>1527</v>
      </c>
      <c r="BX10" s="609">
        <v>508</v>
      </c>
      <c r="BY10" s="610">
        <v>2035</v>
      </c>
      <c r="BZ10" s="610">
        <v>38290</v>
      </c>
      <c r="CA10" s="610"/>
      <c r="CB10" s="610">
        <v>38290</v>
      </c>
      <c r="CC10" s="610">
        <v>1062</v>
      </c>
      <c r="CD10" s="610">
        <v>210073</v>
      </c>
      <c r="CE10" s="609">
        <v>2</v>
      </c>
      <c r="CF10" s="609">
        <v>63</v>
      </c>
      <c r="CG10" s="609">
        <v>65</v>
      </c>
      <c r="CH10" s="609">
        <v>799</v>
      </c>
      <c r="CI10" s="610">
        <v>3657</v>
      </c>
      <c r="CJ10" s="610">
        <v>1728</v>
      </c>
      <c r="CK10" s="609">
        <v>743</v>
      </c>
      <c r="CL10" s="609">
        <v>0</v>
      </c>
      <c r="CM10" s="609">
        <v>31</v>
      </c>
      <c r="CN10" s="609">
        <v>32</v>
      </c>
      <c r="CO10" s="610">
        <v>15456</v>
      </c>
      <c r="CP10" s="610">
        <v>4261</v>
      </c>
      <c r="CQ10" s="610">
        <v>19717</v>
      </c>
      <c r="CR10" s="610">
        <v>2686</v>
      </c>
      <c r="CS10" s="609">
        <v>921</v>
      </c>
      <c r="CT10" s="610">
        <v>3607</v>
      </c>
      <c r="CU10" s="610">
        <v>14761</v>
      </c>
      <c r="CV10" s="610">
        <v>4465</v>
      </c>
      <c r="CW10" s="610">
        <v>19226</v>
      </c>
      <c r="CX10" s="610">
        <v>42550</v>
      </c>
      <c r="CY10" s="609">
        <v>329</v>
      </c>
      <c r="CZ10" s="609"/>
      <c r="DA10" s="610">
        <v>42879</v>
      </c>
      <c r="DB10" s="610">
        <v>1182</v>
      </c>
      <c r="DC10" s="609">
        <v>258</v>
      </c>
      <c r="DD10" s="610">
        <v>1440</v>
      </c>
      <c r="DE10" s="610">
        <v>8751</v>
      </c>
      <c r="DF10" s="610">
        <v>2032</v>
      </c>
      <c r="DG10" s="609"/>
      <c r="DH10" s="610">
        <v>2294</v>
      </c>
      <c r="DI10" s="609"/>
      <c r="DJ10" s="609"/>
      <c r="DK10" s="610">
        <v>57447</v>
      </c>
      <c r="DL10" s="609"/>
      <c r="DM10" s="609"/>
      <c r="DN10" s="609"/>
      <c r="DO10" s="610">
        <v>57447</v>
      </c>
      <c r="DP10" s="610">
        <v>1625</v>
      </c>
      <c r="DQ10" s="610">
        <v>7831</v>
      </c>
      <c r="DR10" s="610">
        <v>2608</v>
      </c>
      <c r="DS10" s="610">
        <v>10439</v>
      </c>
      <c r="DT10" s="610">
        <v>73533</v>
      </c>
      <c r="DU10" s="609">
        <v>58</v>
      </c>
      <c r="DV10" s="609">
        <v>70</v>
      </c>
      <c r="DW10" s="609">
        <v>112</v>
      </c>
      <c r="DX10" s="609">
        <v>2</v>
      </c>
      <c r="DY10" s="609">
        <v>25</v>
      </c>
      <c r="DZ10" s="609"/>
      <c r="EA10" s="609">
        <v>267</v>
      </c>
      <c r="EB10" s="609">
        <v>720</v>
      </c>
      <c r="EC10" s="609">
        <v>649</v>
      </c>
      <c r="ED10" s="610">
        <v>1369</v>
      </c>
      <c r="EE10" s="610">
        <v>3232</v>
      </c>
      <c r="EF10" s="609">
        <v>202</v>
      </c>
      <c r="EG10" s="610">
        <v>3434</v>
      </c>
      <c r="EH10" s="609">
        <v>247</v>
      </c>
      <c r="EI10" s="609"/>
      <c r="EJ10" s="609">
        <v>247</v>
      </c>
      <c r="EK10" s="610">
        <v>5050</v>
      </c>
      <c r="EL10" s="609">
        <v>4</v>
      </c>
      <c r="EM10" s="609">
        <v>28</v>
      </c>
      <c r="EN10" s="609">
        <v>9</v>
      </c>
      <c r="EO10" s="609">
        <v>53</v>
      </c>
      <c r="EP10" s="609">
        <v>37</v>
      </c>
      <c r="EQ10" s="609">
        <v>347</v>
      </c>
      <c r="ER10" s="610">
        <v>7017</v>
      </c>
      <c r="ES10" s="610">
        <v>3129</v>
      </c>
      <c r="ET10" s="609">
        <v>777</v>
      </c>
      <c r="EU10" s="610">
        <v>2481</v>
      </c>
      <c r="EV10" s="610">
        <v>2486</v>
      </c>
      <c r="EW10" s="609" t="s">
        <v>225</v>
      </c>
      <c r="EX10" s="609">
        <v>9</v>
      </c>
      <c r="EY10" s="609">
        <v>23</v>
      </c>
      <c r="EZ10" s="610">
        <v>13909</v>
      </c>
      <c r="FA10" s="609"/>
      <c r="FB10" s="609">
        <v>717</v>
      </c>
      <c r="FC10" s="609" t="s">
        <v>226</v>
      </c>
      <c r="FD10" s="609" t="s">
        <v>217</v>
      </c>
      <c r="FE10" s="609" t="s">
        <v>218</v>
      </c>
      <c r="FF10" s="609">
        <v>27379</v>
      </c>
      <c r="FG10" s="609"/>
      <c r="FH10" s="609" t="s">
        <v>227</v>
      </c>
      <c r="FI10" s="609" t="s">
        <v>218</v>
      </c>
      <c r="FJ10" s="609">
        <v>27379</v>
      </c>
      <c r="FK10" s="609"/>
      <c r="FL10" s="609" t="s">
        <v>220</v>
      </c>
      <c r="FM10" s="609">
        <v>3366946241</v>
      </c>
      <c r="FN10" s="609">
        <v>3366949846</v>
      </c>
      <c r="FO10" s="609" t="s">
        <v>221</v>
      </c>
      <c r="FP10" s="609" t="s">
        <v>224</v>
      </c>
      <c r="FQ10" s="610">
        <v>7584</v>
      </c>
      <c r="FR10" s="609">
        <v>6.02</v>
      </c>
      <c r="FS10" s="609" t="s">
        <v>228</v>
      </c>
      <c r="FT10" s="610">
        <v>2410</v>
      </c>
      <c r="FU10" s="609">
        <v>52</v>
      </c>
      <c r="FV10" s="609"/>
      <c r="FW10" s="609"/>
      <c r="FX10" s="609"/>
      <c r="FY10" s="609" t="s">
        <v>32</v>
      </c>
      <c r="FZ10" s="609"/>
      <c r="GA10" s="609" t="s">
        <v>12</v>
      </c>
      <c r="GB10" s="609"/>
      <c r="GC10" s="609"/>
      <c r="GD10" s="609"/>
      <c r="GE10" s="609"/>
      <c r="GF10" s="609"/>
      <c r="GG10" s="609"/>
      <c r="GH10" s="609"/>
      <c r="GI10" s="609"/>
      <c r="GJ10" s="609">
        <f>VLOOKUP($A10,'[1]AIR Export'!$A$3:$CB$82,25,FALSE)</f>
        <v>23602</v>
      </c>
      <c r="GK10" s="609">
        <v>1</v>
      </c>
      <c r="GL10" s="609" t="s">
        <v>16</v>
      </c>
      <c r="GM10" s="609"/>
      <c r="GN10" s="609"/>
      <c r="GO10" s="609"/>
      <c r="GP10" s="609"/>
      <c r="GQ10" s="609"/>
      <c r="GR10" s="609"/>
      <c r="GS10" s="609"/>
      <c r="GT10" s="609"/>
      <c r="GU10" s="609"/>
      <c r="GV10" s="609">
        <v>0.68</v>
      </c>
      <c r="GW10" s="609">
        <v>0.27</v>
      </c>
      <c r="GX10" s="609">
        <v>18.91</v>
      </c>
      <c r="GY10" s="609">
        <v>30.12</v>
      </c>
      <c r="GZ10" s="609">
        <v>10.7</v>
      </c>
      <c r="HA10" s="509"/>
      <c r="HB10" s="509"/>
      <c r="HC10" s="509"/>
      <c r="HD10" s="509"/>
      <c r="HE10" s="509"/>
      <c r="HF10" s="5"/>
      <c r="HG10" s="5"/>
      <c r="HH10" s="5"/>
      <c r="HI10" s="5"/>
      <c r="HJ10" s="5"/>
      <c r="HK10" s="5"/>
      <c r="HL10" s="5"/>
      <c r="HM10" s="5"/>
      <c r="HN10" s="5"/>
      <c r="HO10" s="5"/>
      <c r="HP10" s="5"/>
      <c r="HQ10" s="5"/>
      <c r="HR10" s="5"/>
      <c r="IF10" s="1"/>
      <c r="IG10" s="1"/>
      <c r="IH10" s="1"/>
      <c r="II10" s="1"/>
      <c r="IJ10" s="1"/>
      <c r="IK10" s="1"/>
      <c r="IL10" s="1"/>
      <c r="IM10" s="1"/>
      <c r="IO10" s="1"/>
      <c r="IQ10" s="5"/>
      <c r="IR10" s="5"/>
      <c r="IS10" s="5"/>
      <c r="IT10" s="5"/>
      <c r="IU10" s="5"/>
      <c r="IV10" s="5"/>
      <c r="JG10" s="2"/>
      <c r="JI10" s="5"/>
      <c r="JL10" s="5"/>
      <c r="JM10" s="5"/>
      <c r="JN10" s="5"/>
      <c r="JU10" s="1"/>
      <c r="JW10" s="1"/>
      <c r="KA10" s="1"/>
      <c r="KC10" s="5"/>
      <c r="KG10" s="5"/>
      <c r="KI10" s="4"/>
      <c r="KJ10" s="4"/>
      <c r="KQ10" s="3"/>
      <c r="KR10" s="3"/>
      <c r="KS10" s="3"/>
      <c r="KT10" s="3"/>
      <c r="KU10" s="3"/>
      <c r="KV10" s="3"/>
      <c r="KW10" s="3"/>
      <c r="KX10" s="3"/>
      <c r="KY10" s="3"/>
      <c r="KZ10" s="3"/>
      <c r="LA10" s="3"/>
      <c r="LB10" s="3"/>
      <c r="LC10" s="3"/>
      <c r="LD10" s="3"/>
      <c r="LE10" s="3"/>
      <c r="LF10" s="3"/>
      <c r="LG10" s="3"/>
      <c r="LH10" s="4"/>
      <c r="LJ10" s="1"/>
      <c r="LK10" s="1"/>
      <c r="LL10" s="1"/>
      <c r="LM10" s="3"/>
      <c r="LN10" s="3"/>
      <c r="LO10" s="3"/>
      <c r="LY10" s="3"/>
      <c r="LZ10" s="3"/>
      <c r="MA10" s="3"/>
      <c r="MB10" s="3"/>
      <c r="MC10" s="3"/>
      <c r="MD10" s="3"/>
      <c r="ME10" s="3"/>
      <c r="MF10" s="3"/>
      <c r="MG10" s="3"/>
      <c r="MH10" s="3"/>
      <c r="MI10" s="3"/>
      <c r="MJ10" s="3"/>
      <c r="MR10" s="6"/>
      <c r="MS10" s="6"/>
      <c r="NB10" s="1"/>
      <c r="NC10" s="1"/>
      <c r="NE10" s="1"/>
      <c r="NG10" s="1"/>
      <c r="NI10" s="1"/>
      <c r="NK10" s="1"/>
      <c r="NR10" s="3"/>
    </row>
    <row r="11" spans="1:394" x14ac:dyDescent="0.25">
      <c r="A11" s="609" t="s">
        <v>229</v>
      </c>
      <c r="B11" s="609" t="s">
        <v>233</v>
      </c>
      <c r="C11" s="609" t="s">
        <v>232</v>
      </c>
      <c r="D11" s="609">
        <v>2015</v>
      </c>
      <c r="E11" s="609" t="s">
        <v>233</v>
      </c>
      <c r="F11" s="609" t="s">
        <v>230</v>
      </c>
      <c r="G11" s="609" t="s">
        <v>231</v>
      </c>
      <c r="H11" s="609">
        <v>28658</v>
      </c>
      <c r="I11" s="609">
        <v>3397</v>
      </c>
      <c r="J11" s="609" t="s">
        <v>230</v>
      </c>
      <c r="K11" s="609" t="s">
        <v>231</v>
      </c>
      <c r="L11" s="609">
        <v>28658</v>
      </c>
      <c r="M11" s="609">
        <v>3397</v>
      </c>
      <c r="N11" s="609" t="s">
        <v>234</v>
      </c>
      <c r="O11" s="609" t="s">
        <v>235</v>
      </c>
      <c r="P11" s="609" t="s">
        <v>236</v>
      </c>
      <c r="Q11" s="609" t="s">
        <v>237</v>
      </c>
      <c r="R11" s="609" t="s">
        <v>238</v>
      </c>
      <c r="S11" s="609" t="s">
        <v>239</v>
      </c>
      <c r="T11" s="609" t="s">
        <v>240</v>
      </c>
      <c r="U11" s="609" t="s">
        <v>236</v>
      </c>
      <c r="V11" s="609" t="s">
        <v>241</v>
      </c>
      <c r="W11" s="609">
        <v>1</v>
      </c>
      <c r="X11" s="609">
        <v>6</v>
      </c>
      <c r="Y11" s="609">
        <v>0</v>
      </c>
      <c r="Z11" s="609">
        <v>1</v>
      </c>
      <c r="AA11" s="610">
        <v>16796</v>
      </c>
      <c r="AB11" s="609">
        <v>8</v>
      </c>
      <c r="AC11" s="609">
        <v>2</v>
      </c>
      <c r="AD11" s="609">
        <v>10</v>
      </c>
      <c r="AE11" s="609">
        <v>23.8</v>
      </c>
      <c r="AF11" s="609">
        <v>33.799999999999997</v>
      </c>
      <c r="AG11" s="611">
        <v>0.23669999999999999</v>
      </c>
      <c r="AH11" s="612">
        <v>79440</v>
      </c>
      <c r="AI11" s="609" t="s">
        <v>243</v>
      </c>
      <c r="AJ11" s="609">
        <v>2013</v>
      </c>
      <c r="AK11" s="612">
        <v>40214</v>
      </c>
      <c r="AL11" s="613">
        <v>11.3</v>
      </c>
      <c r="AM11" s="613">
        <v>13.73</v>
      </c>
      <c r="AN11" s="613">
        <v>16.7</v>
      </c>
      <c r="AO11" s="612">
        <v>57525</v>
      </c>
      <c r="AP11" s="612">
        <v>2144442</v>
      </c>
      <c r="AQ11" s="612">
        <f>VLOOKUP($A11,'[1]AIR Export'!$A$2:$CB$82,33,FALSE)</f>
        <v>2201967</v>
      </c>
      <c r="AR11" s="612">
        <v>143453</v>
      </c>
      <c r="AS11" s="612">
        <v>2412</v>
      </c>
      <c r="AT11" s="612">
        <v>145865</v>
      </c>
      <c r="AU11" s="612">
        <v>136289</v>
      </c>
      <c r="AV11" s="612">
        <v>0</v>
      </c>
      <c r="AW11" s="612">
        <f>VLOOKUP($A11,'[1]AIR Export'!$A$2:$CB$82,35,FALSE)</f>
        <v>136289</v>
      </c>
      <c r="AX11" s="612">
        <f>VLOOKUP($A11,'[1]AIR Export'!$A$2:$CB$82,36,FALSE)</f>
        <v>68200</v>
      </c>
      <c r="AY11" s="612">
        <f>VLOOKUP($A11,'[1]AIR Export'!$A$2:$CB$82,37,FALSE)</f>
        <v>2552321</v>
      </c>
      <c r="AZ11" s="612">
        <v>1303332</v>
      </c>
      <c r="BA11" s="612">
        <v>353616</v>
      </c>
      <c r="BB11" s="612">
        <f>VLOOKUP($A11,'[1]AIR Export'!$A$2:$CB$82,40,FALSE)</f>
        <v>1656948</v>
      </c>
      <c r="BC11" s="612">
        <v>295703</v>
      </c>
      <c r="BD11" s="612">
        <v>38626</v>
      </c>
      <c r="BE11" s="612">
        <v>69334</v>
      </c>
      <c r="BF11" s="612">
        <v>403663</v>
      </c>
      <c r="BG11" s="612">
        <v>491710</v>
      </c>
      <c r="BH11" s="612">
        <f>VLOOKUP($A11,'[1]AIR Export'!$A$2:$CB$82,46,FALSE)</f>
        <v>2552321</v>
      </c>
      <c r="BI11" s="612"/>
      <c r="BJ11" s="612"/>
      <c r="BK11" s="612">
        <v>0</v>
      </c>
      <c r="BL11" s="612">
        <v>0</v>
      </c>
      <c r="BM11" s="612">
        <v>0</v>
      </c>
      <c r="BN11" s="612">
        <v>0</v>
      </c>
      <c r="BO11" s="612">
        <v>0</v>
      </c>
      <c r="BP11" s="612">
        <v>0</v>
      </c>
      <c r="BQ11" s="610">
        <v>42468</v>
      </c>
      <c r="BR11" s="610">
        <v>35622</v>
      </c>
      <c r="BS11" s="610">
        <v>78090</v>
      </c>
      <c r="BT11" s="610">
        <v>42203</v>
      </c>
      <c r="BU11" s="610">
        <v>15343</v>
      </c>
      <c r="BV11" s="610">
        <v>57546</v>
      </c>
      <c r="BW11" s="610">
        <v>8269</v>
      </c>
      <c r="BX11" s="610">
        <v>2307</v>
      </c>
      <c r="BY11" s="610">
        <v>10576</v>
      </c>
      <c r="BZ11" s="610">
        <v>146212</v>
      </c>
      <c r="CA11" s="610"/>
      <c r="CB11" s="610">
        <v>146212</v>
      </c>
      <c r="CC11" s="609">
        <v>0</v>
      </c>
      <c r="CD11" s="610">
        <v>194645</v>
      </c>
      <c r="CE11" s="609">
        <v>9</v>
      </c>
      <c r="CF11" s="609">
        <v>63</v>
      </c>
      <c r="CG11" s="609">
        <v>72</v>
      </c>
      <c r="CH11" s="610">
        <v>9050</v>
      </c>
      <c r="CI11" s="610">
        <v>14673</v>
      </c>
      <c r="CJ11" s="610">
        <v>17742</v>
      </c>
      <c r="CK11" s="609">
        <v>906</v>
      </c>
      <c r="CL11" s="609">
        <v>0</v>
      </c>
      <c r="CM11" s="609">
        <v>93</v>
      </c>
      <c r="CN11" s="609">
        <v>359</v>
      </c>
      <c r="CO11" s="610">
        <v>134774</v>
      </c>
      <c r="CP11" s="610">
        <v>35391</v>
      </c>
      <c r="CQ11" s="610">
        <v>170165</v>
      </c>
      <c r="CR11" s="610">
        <v>19581</v>
      </c>
      <c r="CS11" s="610">
        <v>2700</v>
      </c>
      <c r="CT11" s="610">
        <v>22281</v>
      </c>
      <c r="CU11" s="610">
        <v>130406</v>
      </c>
      <c r="CV11" s="610">
        <v>20556</v>
      </c>
      <c r="CW11" s="610">
        <v>150962</v>
      </c>
      <c r="CX11" s="610">
        <v>343408</v>
      </c>
      <c r="CY11" s="610">
        <v>6273</v>
      </c>
      <c r="CZ11" s="609"/>
      <c r="DA11" s="610">
        <v>349681</v>
      </c>
      <c r="DB11" s="610">
        <v>24629</v>
      </c>
      <c r="DC11" s="610">
        <v>14632</v>
      </c>
      <c r="DD11" s="610">
        <v>39261</v>
      </c>
      <c r="DE11" s="610">
        <v>167746</v>
      </c>
      <c r="DF11" s="610">
        <v>19634</v>
      </c>
      <c r="DG11" s="609"/>
      <c r="DH11" s="610">
        <v>34388</v>
      </c>
      <c r="DI11" s="609"/>
      <c r="DJ11" s="609"/>
      <c r="DK11" s="610">
        <v>196414</v>
      </c>
      <c r="DL11" s="610">
        <v>376155</v>
      </c>
      <c r="DM11" s="609"/>
      <c r="DN11" s="609"/>
      <c r="DO11" s="610">
        <v>572569</v>
      </c>
      <c r="DP11" s="609">
        <v>175</v>
      </c>
      <c r="DQ11" s="610">
        <v>66508</v>
      </c>
      <c r="DR11" s="610">
        <v>14684</v>
      </c>
      <c r="DS11" s="610">
        <v>81192</v>
      </c>
      <c r="DT11" s="610">
        <v>419393</v>
      </c>
      <c r="DU11" s="609">
        <v>286</v>
      </c>
      <c r="DV11" s="609">
        <v>23</v>
      </c>
      <c r="DW11" s="610">
        <v>1049</v>
      </c>
      <c r="DX11" s="609">
        <v>33</v>
      </c>
      <c r="DY11" s="609">
        <v>34</v>
      </c>
      <c r="DZ11" s="609">
        <v>0</v>
      </c>
      <c r="EA11" s="610">
        <v>1425</v>
      </c>
      <c r="EB11" s="610">
        <v>2452</v>
      </c>
      <c r="EC11" s="609">
        <v>948</v>
      </c>
      <c r="ED11" s="610">
        <v>3400</v>
      </c>
      <c r="EE11" s="610">
        <v>15002</v>
      </c>
      <c r="EF11" s="610">
        <v>3131</v>
      </c>
      <c r="EG11" s="610">
        <v>18133</v>
      </c>
      <c r="EH11" s="610">
        <v>1030</v>
      </c>
      <c r="EI11" s="609">
        <v>0</v>
      </c>
      <c r="EJ11" s="610">
        <v>1030</v>
      </c>
      <c r="EK11" s="610">
        <v>22563</v>
      </c>
      <c r="EL11" s="609">
        <v>15</v>
      </c>
      <c r="EM11" s="609">
        <v>66</v>
      </c>
      <c r="EN11" s="609">
        <v>167</v>
      </c>
      <c r="EO11" s="609">
        <v>997</v>
      </c>
      <c r="EP11" s="609">
        <v>385</v>
      </c>
      <c r="EQ11" s="610">
        <v>15645</v>
      </c>
      <c r="ER11" s="610">
        <v>31153</v>
      </c>
      <c r="ES11" s="610">
        <v>20017</v>
      </c>
      <c r="ET11" s="610">
        <v>4266</v>
      </c>
      <c r="EU11" s="609"/>
      <c r="EV11" s="609">
        <v>164</v>
      </c>
      <c r="EW11" s="609" t="s">
        <v>242</v>
      </c>
      <c r="EX11" s="609">
        <v>65</v>
      </c>
      <c r="EY11" s="609">
        <v>131</v>
      </c>
      <c r="EZ11" s="610">
        <v>102693</v>
      </c>
      <c r="FA11" s="610">
        <v>68565</v>
      </c>
      <c r="FB11" s="609"/>
      <c r="FC11" s="609" t="s">
        <v>232</v>
      </c>
      <c r="FD11" s="609" t="s">
        <v>230</v>
      </c>
      <c r="FE11" s="609" t="s">
        <v>231</v>
      </c>
      <c r="FF11" s="609">
        <v>28658</v>
      </c>
      <c r="FG11" s="609">
        <v>3397</v>
      </c>
      <c r="FH11" s="609" t="s">
        <v>230</v>
      </c>
      <c r="FI11" s="609" t="s">
        <v>231</v>
      </c>
      <c r="FJ11" s="609">
        <v>28658</v>
      </c>
      <c r="FK11" s="609">
        <v>3397</v>
      </c>
      <c r="FL11" s="609" t="s">
        <v>233</v>
      </c>
      <c r="FM11" s="609">
        <v>8284658664</v>
      </c>
      <c r="FN11" s="609">
        <v>8284658983</v>
      </c>
      <c r="FO11" s="609" t="s">
        <v>244</v>
      </c>
      <c r="FP11" s="609" t="s">
        <v>245</v>
      </c>
      <c r="FQ11" s="610">
        <v>58075</v>
      </c>
      <c r="FR11" s="609">
        <v>33.799999999999997</v>
      </c>
      <c r="FS11" s="609">
        <v>3224</v>
      </c>
      <c r="FT11" s="610">
        <v>16796</v>
      </c>
      <c r="FU11" s="609">
        <v>364</v>
      </c>
      <c r="FV11" s="609"/>
      <c r="FW11" s="609"/>
      <c r="FX11" s="609"/>
      <c r="FY11" s="609" t="s">
        <v>32</v>
      </c>
      <c r="FZ11" s="609"/>
      <c r="GA11" s="609" t="s">
        <v>64</v>
      </c>
      <c r="GB11" s="609"/>
      <c r="GC11" s="609"/>
      <c r="GD11" s="609"/>
      <c r="GE11" s="609"/>
      <c r="GF11" s="609"/>
      <c r="GG11" s="609"/>
      <c r="GH11" s="609"/>
      <c r="GI11" s="609"/>
      <c r="GJ11" s="609">
        <f>VLOOKUP($A11,'[1]AIR Export'!$A$3:$CB$82,25,FALSE)</f>
        <v>115500</v>
      </c>
      <c r="GK11" s="609">
        <v>2</v>
      </c>
      <c r="GL11" s="609" t="s">
        <v>16</v>
      </c>
      <c r="GM11" s="609"/>
      <c r="GN11" s="609"/>
      <c r="GO11" s="609"/>
      <c r="GP11" s="609"/>
      <c r="GQ11" s="609"/>
      <c r="GR11" s="609"/>
      <c r="GS11" s="609"/>
      <c r="GT11" s="609"/>
      <c r="GU11" s="609"/>
      <c r="GV11" s="609">
        <v>0.8</v>
      </c>
      <c r="GW11" s="609">
        <v>0.15</v>
      </c>
      <c r="GX11" s="609">
        <v>15.83</v>
      </c>
      <c r="GY11" s="609">
        <v>16.760000000000002</v>
      </c>
      <c r="GZ11" s="609">
        <v>11</v>
      </c>
      <c r="HA11" s="509"/>
      <c r="HB11" s="509"/>
      <c r="HC11" s="509"/>
      <c r="HD11" s="509"/>
      <c r="HE11" s="509"/>
      <c r="HF11" s="5"/>
      <c r="HG11" s="5"/>
      <c r="HH11" s="5"/>
      <c r="HI11" s="5"/>
      <c r="HJ11" s="5"/>
      <c r="HK11" s="5"/>
      <c r="HL11" s="5"/>
      <c r="HM11" s="5"/>
      <c r="HN11" s="5"/>
      <c r="HO11" s="5"/>
      <c r="HP11" s="5"/>
      <c r="HQ11" s="5"/>
      <c r="HR11" s="5"/>
      <c r="IF11" s="1"/>
      <c r="IG11" s="1"/>
      <c r="IH11" s="1"/>
      <c r="II11" s="1"/>
      <c r="IJ11" s="1"/>
      <c r="IK11" s="1"/>
      <c r="IL11" s="1"/>
      <c r="IM11" s="1"/>
      <c r="IO11" s="1"/>
      <c r="IQ11" s="5"/>
      <c r="IR11" s="5"/>
      <c r="IS11" s="5"/>
      <c r="IT11" s="5"/>
      <c r="IU11" s="5"/>
      <c r="IV11" s="5"/>
      <c r="JG11" s="2"/>
      <c r="JI11" s="5"/>
      <c r="JL11" s="5"/>
      <c r="JM11" s="5"/>
      <c r="JN11" s="5"/>
      <c r="JU11" s="1"/>
      <c r="JW11" s="1"/>
      <c r="KC11" s="5"/>
      <c r="KG11" s="5"/>
      <c r="KI11" s="4"/>
      <c r="KJ11" s="4"/>
      <c r="KQ11" s="3"/>
      <c r="KR11" s="3"/>
      <c r="KS11" s="3"/>
      <c r="KT11" s="3"/>
      <c r="KU11" s="3"/>
      <c r="KV11" s="3"/>
      <c r="KW11" s="3"/>
      <c r="KX11" s="3"/>
      <c r="KY11" s="3"/>
      <c r="KZ11" s="3"/>
      <c r="LA11" s="3"/>
      <c r="LB11" s="3"/>
      <c r="LC11" s="3"/>
      <c r="LD11" s="3"/>
      <c r="LE11" s="3"/>
      <c r="LF11" s="3"/>
      <c r="LG11" s="3"/>
      <c r="LH11" s="4"/>
      <c r="LJ11" s="1"/>
      <c r="LK11" s="1"/>
      <c r="LL11" s="1"/>
      <c r="LM11" s="3"/>
      <c r="LN11" s="3"/>
      <c r="LO11" s="3"/>
      <c r="LY11" s="3"/>
      <c r="LZ11" s="3"/>
      <c r="MA11" s="3"/>
      <c r="MB11" s="3"/>
      <c r="MC11" s="3"/>
      <c r="MD11" s="3"/>
      <c r="ME11" s="3"/>
      <c r="MF11" s="3"/>
      <c r="MG11" s="3"/>
      <c r="MH11" s="3"/>
      <c r="MI11" s="3"/>
      <c r="MJ11" s="3"/>
      <c r="MR11" s="6"/>
      <c r="MS11" s="6"/>
      <c r="NB11" s="1"/>
      <c r="NC11" s="1"/>
      <c r="NE11" s="1"/>
      <c r="NF11" s="1"/>
      <c r="NI11" s="1"/>
      <c r="NR11" s="3"/>
    </row>
    <row r="12" spans="1:394" x14ac:dyDescent="0.25">
      <c r="A12" s="609" t="s">
        <v>282</v>
      </c>
      <c r="B12" s="609" t="s">
        <v>286</v>
      </c>
      <c r="C12" s="609" t="s">
        <v>285</v>
      </c>
      <c r="D12" s="609">
        <v>2015</v>
      </c>
      <c r="E12" s="609" t="s">
        <v>286</v>
      </c>
      <c r="F12" s="609" t="s">
        <v>283</v>
      </c>
      <c r="G12" s="609" t="s">
        <v>284</v>
      </c>
      <c r="H12" s="609">
        <v>27312</v>
      </c>
      <c r="I12" s="609">
        <v>9471</v>
      </c>
      <c r="J12" s="609" t="s">
        <v>283</v>
      </c>
      <c r="K12" s="609" t="s">
        <v>284</v>
      </c>
      <c r="L12" s="609">
        <v>27312</v>
      </c>
      <c r="M12" s="609">
        <v>9471</v>
      </c>
      <c r="N12" s="609" t="s">
        <v>287</v>
      </c>
      <c r="O12" s="609" t="s">
        <v>288</v>
      </c>
      <c r="P12" s="609" t="s">
        <v>289</v>
      </c>
      <c r="Q12" s="609" t="s">
        <v>290</v>
      </c>
      <c r="R12" s="609" t="s">
        <v>287</v>
      </c>
      <c r="S12" s="609" t="s">
        <v>128</v>
      </c>
      <c r="T12" s="609" t="s">
        <v>288</v>
      </c>
      <c r="U12" s="609" t="s">
        <v>289</v>
      </c>
      <c r="V12" s="609" t="s">
        <v>290</v>
      </c>
      <c r="W12" s="609">
        <v>1</v>
      </c>
      <c r="X12" s="609">
        <v>2</v>
      </c>
      <c r="Y12" s="609">
        <v>0</v>
      </c>
      <c r="Z12" s="609">
        <v>0</v>
      </c>
      <c r="AA12" s="610">
        <v>7100</v>
      </c>
      <c r="AB12" s="609">
        <v>3</v>
      </c>
      <c r="AC12" s="609">
        <v>0</v>
      </c>
      <c r="AD12" s="609">
        <v>3</v>
      </c>
      <c r="AE12" s="609">
        <v>10.5</v>
      </c>
      <c r="AF12" s="609">
        <v>13.5</v>
      </c>
      <c r="AG12" s="611">
        <v>0.22220000000000001</v>
      </c>
      <c r="AH12" s="612">
        <v>76380</v>
      </c>
      <c r="AI12" s="609" t="s">
        <v>292</v>
      </c>
      <c r="AJ12" s="609">
        <v>2001</v>
      </c>
      <c r="AK12" s="612">
        <v>35000</v>
      </c>
      <c r="AL12" s="613">
        <v>11.93</v>
      </c>
      <c r="AM12" s="613">
        <v>12.41</v>
      </c>
      <c r="AN12" s="613">
        <v>12.75</v>
      </c>
      <c r="AO12" s="612">
        <v>0</v>
      </c>
      <c r="AP12" s="612">
        <v>1696035</v>
      </c>
      <c r="AQ12" s="612">
        <f>VLOOKUP($A12,'[1]AIR Export'!$A$2:$CB$82,33,FALSE)</f>
        <v>1696035</v>
      </c>
      <c r="AR12" s="612">
        <v>96442</v>
      </c>
      <c r="AS12" s="612">
        <v>0</v>
      </c>
      <c r="AT12" s="612">
        <v>96442</v>
      </c>
      <c r="AU12" s="612">
        <v>5000</v>
      </c>
      <c r="AV12" s="612">
        <v>0</v>
      </c>
      <c r="AW12" s="612">
        <f>VLOOKUP($A12,'[1]AIR Export'!$A$2:$CB$82,35,FALSE)</f>
        <v>5000</v>
      </c>
      <c r="AX12" s="612">
        <f>VLOOKUP($A12,'[1]AIR Export'!$A$2:$CB$82,36,FALSE)</f>
        <v>126450</v>
      </c>
      <c r="AY12" s="612">
        <f>VLOOKUP($A12,'[1]AIR Export'!$A$2:$CB$82,37,FALSE)</f>
        <v>1923927</v>
      </c>
      <c r="AZ12" s="612">
        <v>644943</v>
      </c>
      <c r="BA12" s="612">
        <v>237112</v>
      </c>
      <c r="BB12" s="612">
        <f>VLOOKUP($A12,'[1]AIR Export'!$A$2:$CB$82,40,FALSE)</f>
        <v>882055</v>
      </c>
      <c r="BC12" s="612">
        <v>127675</v>
      </c>
      <c r="BD12" s="612">
        <v>32254</v>
      </c>
      <c r="BE12" s="612">
        <v>14704</v>
      </c>
      <c r="BF12" s="612">
        <v>174633</v>
      </c>
      <c r="BG12" s="612">
        <v>867239</v>
      </c>
      <c r="BH12" s="612">
        <f>VLOOKUP($A12,'[1]AIR Export'!$A$2:$CB$82,46,FALSE)</f>
        <v>1923927</v>
      </c>
      <c r="BI12" s="612"/>
      <c r="BJ12" s="612"/>
      <c r="BK12" s="612">
        <v>0</v>
      </c>
      <c r="BL12" s="612">
        <v>0</v>
      </c>
      <c r="BM12" s="612">
        <v>0</v>
      </c>
      <c r="BN12" s="612">
        <v>0</v>
      </c>
      <c r="BO12" s="612">
        <v>0</v>
      </c>
      <c r="BP12" s="612">
        <v>0</v>
      </c>
      <c r="BQ12" s="610">
        <v>29184</v>
      </c>
      <c r="BR12" s="610">
        <v>30350</v>
      </c>
      <c r="BS12" s="610">
        <v>59534</v>
      </c>
      <c r="BT12" s="610">
        <v>19780</v>
      </c>
      <c r="BU12" s="610">
        <v>11418</v>
      </c>
      <c r="BV12" s="610">
        <v>31198</v>
      </c>
      <c r="BW12" s="610">
        <v>3523</v>
      </c>
      <c r="BX12" s="609">
        <v>59</v>
      </c>
      <c r="BY12" s="610">
        <v>3582</v>
      </c>
      <c r="BZ12" s="610">
        <v>94314</v>
      </c>
      <c r="CA12" s="610"/>
      <c r="CB12" s="610">
        <v>94314</v>
      </c>
      <c r="CC12" s="609">
        <v>98</v>
      </c>
      <c r="CD12" s="610">
        <v>210074</v>
      </c>
      <c r="CE12" s="609">
        <v>8</v>
      </c>
      <c r="CF12" s="609">
        <v>63</v>
      </c>
      <c r="CG12" s="609">
        <v>71</v>
      </c>
      <c r="CH12" s="610">
        <v>2983</v>
      </c>
      <c r="CI12" s="610">
        <v>3657</v>
      </c>
      <c r="CJ12" s="610">
        <v>3845</v>
      </c>
      <c r="CK12" s="609">
        <v>743</v>
      </c>
      <c r="CL12" s="609">
        <v>69</v>
      </c>
      <c r="CM12" s="609">
        <v>10</v>
      </c>
      <c r="CN12" s="609">
        <v>182</v>
      </c>
      <c r="CO12" s="610">
        <v>55881</v>
      </c>
      <c r="CP12" s="610">
        <v>27181</v>
      </c>
      <c r="CQ12" s="610">
        <v>83062</v>
      </c>
      <c r="CR12" s="610">
        <v>8352</v>
      </c>
      <c r="CS12" s="609">
        <v>77</v>
      </c>
      <c r="CT12" s="610">
        <v>8429</v>
      </c>
      <c r="CU12" s="610">
        <v>73359</v>
      </c>
      <c r="CV12" s="610">
        <v>14784</v>
      </c>
      <c r="CW12" s="610">
        <v>88143</v>
      </c>
      <c r="CX12" s="610">
        <v>179634</v>
      </c>
      <c r="CY12" s="610">
        <v>2139</v>
      </c>
      <c r="CZ12" s="609"/>
      <c r="DA12" s="610">
        <v>181773</v>
      </c>
      <c r="DB12" s="610">
        <v>13034</v>
      </c>
      <c r="DC12" s="610">
        <v>2838</v>
      </c>
      <c r="DD12" s="610">
        <v>15872</v>
      </c>
      <c r="DE12" s="610">
        <v>41918</v>
      </c>
      <c r="DF12" s="610">
        <v>24420</v>
      </c>
      <c r="DG12" s="610">
        <v>1435</v>
      </c>
      <c r="DH12" s="610">
        <v>28819</v>
      </c>
      <c r="DI12" s="609"/>
      <c r="DJ12" s="609"/>
      <c r="DK12" s="610">
        <v>206939</v>
      </c>
      <c r="DL12" s="610">
        <v>64005</v>
      </c>
      <c r="DM12" s="609"/>
      <c r="DN12" s="609"/>
      <c r="DO12" s="610">
        <v>270944</v>
      </c>
      <c r="DP12" s="609">
        <v>246</v>
      </c>
      <c r="DQ12" s="610">
        <v>29211</v>
      </c>
      <c r="DR12" s="610">
        <v>5349</v>
      </c>
      <c r="DS12" s="610">
        <v>34560</v>
      </c>
      <c r="DT12" s="610">
        <v>178820</v>
      </c>
      <c r="DU12" s="609">
        <v>209</v>
      </c>
      <c r="DV12" s="609">
        <v>4</v>
      </c>
      <c r="DW12" s="609">
        <v>391</v>
      </c>
      <c r="DX12" s="609">
        <v>8</v>
      </c>
      <c r="DY12" s="609">
        <v>31</v>
      </c>
      <c r="DZ12" s="609">
        <v>1</v>
      </c>
      <c r="EA12" s="609">
        <v>644</v>
      </c>
      <c r="EB12" s="610">
        <v>1727</v>
      </c>
      <c r="EC12" s="609">
        <v>277</v>
      </c>
      <c r="ED12" s="610">
        <v>2004</v>
      </c>
      <c r="EE12" s="610">
        <v>9876</v>
      </c>
      <c r="EF12" s="609">
        <v>104</v>
      </c>
      <c r="EG12" s="610">
        <v>9980</v>
      </c>
      <c r="EH12" s="609">
        <v>344</v>
      </c>
      <c r="EI12" s="609">
        <v>30</v>
      </c>
      <c r="EJ12" s="609">
        <v>374</v>
      </c>
      <c r="EK12" s="610">
        <v>12358</v>
      </c>
      <c r="EL12" s="609">
        <v>4</v>
      </c>
      <c r="EM12" s="609">
        <v>13</v>
      </c>
      <c r="EN12" s="609">
        <v>45</v>
      </c>
      <c r="EO12" s="609">
        <v>254</v>
      </c>
      <c r="EP12" s="609">
        <v>183</v>
      </c>
      <c r="EQ12" s="610">
        <v>9323</v>
      </c>
      <c r="ER12" s="610">
        <v>24575</v>
      </c>
      <c r="ES12" s="610">
        <v>3777</v>
      </c>
      <c r="ET12" s="609">
        <v>796</v>
      </c>
      <c r="EU12" s="609">
        <v>4</v>
      </c>
      <c r="EV12" s="609">
        <v>254</v>
      </c>
      <c r="EW12" s="609" t="s">
        <v>291</v>
      </c>
      <c r="EX12" s="609">
        <v>24</v>
      </c>
      <c r="EY12" s="609">
        <v>57</v>
      </c>
      <c r="EZ12" s="610">
        <v>30965</v>
      </c>
      <c r="FA12" s="610">
        <v>69370</v>
      </c>
      <c r="FB12" s="609"/>
      <c r="FC12" s="609" t="s">
        <v>293</v>
      </c>
      <c r="FD12" s="609" t="s">
        <v>294</v>
      </c>
      <c r="FE12" s="609" t="s">
        <v>295</v>
      </c>
      <c r="FF12" s="609">
        <v>27344</v>
      </c>
      <c r="FG12" s="609">
        <v>3123</v>
      </c>
      <c r="FH12" s="609" t="s">
        <v>294</v>
      </c>
      <c r="FI12" s="609" t="s">
        <v>295</v>
      </c>
      <c r="FJ12" s="609">
        <v>27344</v>
      </c>
      <c r="FK12" s="609">
        <v>3123</v>
      </c>
      <c r="FL12" s="609" t="s">
        <v>286</v>
      </c>
      <c r="FM12" s="609">
        <v>9197422016</v>
      </c>
      <c r="FN12" s="609"/>
      <c r="FO12" s="609" t="s">
        <v>296</v>
      </c>
      <c r="FP12" s="609" t="s">
        <v>297</v>
      </c>
      <c r="FQ12" s="610">
        <v>35000</v>
      </c>
      <c r="FR12" s="609">
        <v>11.75</v>
      </c>
      <c r="FS12" s="609">
        <v>2660</v>
      </c>
      <c r="FT12" s="610">
        <v>7100</v>
      </c>
      <c r="FU12" s="609">
        <v>156</v>
      </c>
      <c r="FV12" s="609"/>
      <c r="FW12" s="609"/>
      <c r="FX12" s="609"/>
      <c r="FY12" s="609" t="s">
        <v>82</v>
      </c>
      <c r="FZ12" s="609"/>
      <c r="GA12" s="609" t="s">
        <v>64</v>
      </c>
      <c r="GB12" s="609"/>
      <c r="GC12" s="609"/>
      <c r="GD12" s="609"/>
      <c r="GE12" s="609"/>
      <c r="GF12" s="609"/>
      <c r="GG12" s="609"/>
      <c r="GH12" s="609"/>
      <c r="GI12" s="609"/>
      <c r="GJ12" s="609">
        <f>VLOOKUP($A12,'[1]AIR Export'!$A$3:$CB$82,25,FALSE)</f>
        <v>68725</v>
      </c>
      <c r="GK12" s="609">
        <v>3</v>
      </c>
      <c r="GL12" s="609" t="s">
        <v>16</v>
      </c>
      <c r="GM12" s="609"/>
      <c r="GN12" s="609"/>
      <c r="GO12" s="609"/>
      <c r="GP12" s="609"/>
      <c r="GQ12" s="609"/>
      <c r="GR12" s="609"/>
      <c r="GS12" s="609"/>
      <c r="GT12" s="609"/>
      <c r="GU12" s="609"/>
      <c r="GV12" s="609">
        <v>0.81</v>
      </c>
      <c r="GW12" s="609">
        <v>0.16</v>
      </c>
      <c r="GX12" s="609">
        <v>19.190000000000001</v>
      </c>
      <c r="GY12" s="609">
        <v>25.01</v>
      </c>
      <c r="GZ12" s="609">
        <v>9.41</v>
      </c>
      <c r="HA12" s="509"/>
      <c r="HB12" s="509"/>
      <c r="HC12" s="509"/>
      <c r="HD12" s="509"/>
      <c r="HE12" s="509"/>
      <c r="HF12" s="5"/>
      <c r="HG12" s="5"/>
      <c r="HH12" s="5"/>
      <c r="HI12" s="5"/>
      <c r="HJ12" s="5"/>
      <c r="HK12" s="5"/>
      <c r="HL12" s="5"/>
      <c r="HM12" s="5"/>
      <c r="HN12" s="5"/>
      <c r="HO12" s="5"/>
      <c r="HP12" s="5"/>
      <c r="HQ12" s="5"/>
      <c r="HR12" s="5"/>
      <c r="IF12" s="1"/>
      <c r="IG12" s="1"/>
      <c r="IH12" s="1"/>
      <c r="II12" s="1"/>
      <c r="IJ12" s="1"/>
      <c r="IK12" s="1"/>
      <c r="IL12" s="1"/>
      <c r="IM12" s="1"/>
      <c r="IO12" s="1"/>
      <c r="IQ12" s="5"/>
      <c r="IR12" s="5"/>
      <c r="IS12" s="5"/>
      <c r="IT12" s="5"/>
      <c r="IU12" s="5"/>
      <c r="IV12" s="5"/>
      <c r="JI12" s="5"/>
      <c r="JL12" s="5"/>
      <c r="JM12" s="5"/>
      <c r="JN12" s="5"/>
      <c r="JU12" s="1"/>
      <c r="JW12" s="1"/>
      <c r="KA12" s="1"/>
      <c r="KC12" s="5"/>
      <c r="KG12" s="5"/>
      <c r="KI12" s="4"/>
      <c r="KJ12" s="4"/>
      <c r="KQ12" s="3"/>
      <c r="KR12" s="3"/>
      <c r="KS12" s="3"/>
      <c r="KT12" s="3"/>
      <c r="KU12" s="3"/>
      <c r="KV12" s="3"/>
      <c r="KW12" s="3"/>
      <c r="KX12" s="3"/>
      <c r="KY12" s="3"/>
      <c r="KZ12" s="3"/>
      <c r="LA12" s="3"/>
      <c r="LB12" s="3"/>
      <c r="LC12" s="3"/>
      <c r="LD12" s="3"/>
      <c r="LE12" s="3"/>
      <c r="LF12" s="3"/>
      <c r="LG12" s="3"/>
      <c r="LH12" s="4"/>
      <c r="LJ12" s="1"/>
      <c r="LK12" s="1"/>
      <c r="LL12" s="1"/>
      <c r="LM12" s="3"/>
      <c r="LN12" s="3"/>
      <c r="LO12" s="3"/>
      <c r="LY12" s="3"/>
      <c r="LZ12" s="3"/>
      <c r="MA12" s="3"/>
      <c r="MB12" s="3"/>
      <c r="MC12" s="3"/>
      <c r="MD12" s="3"/>
      <c r="ME12" s="3"/>
      <c r="MF12" s="3"/>
      <c r="MG12" s="3"/>
      <c r="MH12" s="3"/>
      <c r="MI12" s="3"/>
      <c r="MJ12" s="3"/>
      <c r="MR12" s="6"/>
      <c r="MS12" s="6"/>
      <c r="MX12" s="1"/>
      <c r="NB12" s="1"/>
      <c r="NC12" s="1"/>
      <c r="ND12" s="1"/>
      <c r="NE12" s="1"/>
      <c r="NH12" s="1"/>
      <c r="NI12" s="1"/>
      <c r="NL12" s="1"/>
      <c r="NR12" s="3"/>
      <c r="OD12" s="1"/>
    </row>
    <row r="13" spans="1:394" x14ac:dyDescent="0.25">
      <c r="A13" s="609" t="s">
        <v>298</v>
      </c>
      <c r="B13" s="609" t="s">
        <v>303</v>
      </c>
      <c r="C13" s="609" t="s">
        <v>302</v>
      </c>
      <c r="D13" s="609">
        <v>2015</v>
      </c>
      <c r="E13" s="609" t="s">
        <v>303</v>
      </c>
      <c r="F13" s="609" t="s">
        <v>299</v>
      </c>
      <c r="G13" s="609" t="s">
        <v>300</v>
      </c>
      <c r="H13" s="609">
        <v>28151</v>
      </c>
      <c r="I13" s="609">
        <v>1120</v>
      </c>
      <c r="J13" s="609" t="s">
        <v>301</v>
      </c>
      <c r="K13" s="609" t="s">
        <v>300</v>
      </c>
      <c r="L13" s="609">
        <v>28150</v>
      </c>
      <c r="M13" s="609">
        <v>5036</v>
      </c>
      <c r="N13" s="609" t="s">
        <v>304</v>
      </c>
      <c r="O13" s="609" t="s">
        <v>305</v>
      </c>
      <c r="P13" s="609" t="s">
        <v>306</v>
      </c>
      <c r="Q13" s="609" t="s">
        <v>307</v>
      </c>
      <c r="R13" s="609" t="s">
        <v>308</v>
      </c>
      <c r="S13" s="609" t="s">
        <v>45</v>
      </c>
      <c r="T13" s="609" t="s">
        <v>305</v>
      </c>
      <c r="U13" s="609" t="s">
        <v>306</v>
      </c>
      <c r="V13" s="609" t="s">
        <v>307</v>
      </c>
      <c r="W13" s="609">
        <v>1</v>
      </c>
      <c r="X13" s="609">
        <v>1</v>
      </c>
      <c r="Y13" s="609">
        <v>0</v>
      </c>
      <c r="Z13" s="609">
        <v>1</v>
      </c>
      <c r="AA13" s="610">
        <v>3620</v>
      </c>
      <c r="AB13" s="609">
        <v>3</v>
      </c>
      <c r="AC13" s="609">
        <v>0</v>
      </c>
      <c r="AD13" s="609">
        <v>3</v>
      </c>
      <c r="AE13" s="609">
        <v>15.25</v>
      </c>
      <c r="AF13" s="609">
        <v>18.25</v>
      </c>
      <c r="AG13" s="611">
        <v>0.16439999999999999</v>
      </c>
      <c r="AH13" s="612">
        <v>64764</v>
      </c>
      <c r="AI13" s="609"/>
      <c r="AJ13" s="609">
        <v>1986</v>
      </c>
      <c r="AK13" s="612">
        <v>38648</v>
      </c>
      <c r="AL13" s="613">
        <v>11.39</v>
      </c>
      <c r="AM13" s="613">
        <v>11.39</v>
      </c>
      <c r="AN13" s="613">
        <v>11.39</v>
      </c>
      <c r="AO13" s="612">
        <v>0</v>
      </c>
      <c r="AP13" s="612">
        <v>904111</v>
      </c>
      <c r="AQ13" s="612">
        <f>VLOOKUP($A13,'[1]AIR Export'!$A$2:$CB$82,33,FALSE)</f>
        <v>904111</v>
      </c>
      <c r="AR13" s="612">
        <v>136386</v>
      </c>
      <c r="AS13" s="612">
        <v>0</v>
      </c>
      <c r="AT13" s="612">
        <v>136386</v>
      </c>
      <c r="AU13" s="612">
        <v>88450</v>
      </c>
      <c r="AV13" s="612">
        <v>0</v>
      </c>
      <c r="AW13" s="612">
        <f>VLOOKUP($A13,'[1]AIR Export'!$A$2:$CB$82,35,FALSE)</f>
        <v>88450</v>
      </c>
      <c r="AX13" s="612">
        <f>VLOOKUP($A13,'[1]AIR Export'!$A$2:$CB$82,36,FALSE)</f>
        <v>114896</v>
      </c>
      <c r="AY13" s="612">
        <f>VLOOKUP($A13,'[1]AIR Export'!$A$2:$CB$82,37,FALSE)</f>
        <v>1243843</v>
      </c>
      <c r="AZ13" s="612">
        <v>531674</v>
      </c>
      <c r="BA13" s="612">
        <v>203189</v>
      </c>
      <c r="BB13" s="612">
        <f>VLOOKUP($A13,'[1]AIR Export'!$A$2:$CB$82,40,FALSE)</f>
        <v>734863</v>
      </c>
      <c r="BC13" s="612">
        <v>74419</v>
      </c>
      <c r="BD13" s="612">
        <v>10340</v>
      </c>
      <c r="BE13" s="612">
        <v>4576</v>
      </c>
      <c r="BF13" s="612">
        <v>89335</v>
      </c>
      <c r="BG13" s="612">
        <v>223157</v>
      </c>
      <c r="BH13" s="612">
        <f>VLOOKUP($A13,'[1]AIR Export'!$A$2:$CB$82,46,FALSE)</f>
        <v>1047355</v>
      </c>
      <c r="BI13" s="612"/>
      <c r="BJ13" s="612"/>
      <c r="BK13" s="612">
        <v>7267</v>
      </c>
      <c r="BL13" s="612">
        <v>0</v>
      </c>
      <c r="BM13" s="612">
        <v>88450</v>
      </c>
      <c r="BN13" s="612">
        <v>0</v>
      </c>
      <c r="BO13" s="612">
        <v>95717</v>
      </c>
      <c r="BP13" s="612">
        <v>95717</v>
      </c>
      <c r="BQ13" s="610">
        <v>29298</v>
      </c>
      <c r="BR13" s="610">
        <v>30578</v>
      </c>
      <c r="BS13" s="610">
        <v>59876</v>
      </c>
      <c r="BT13" s="610">
        <v>28128</v>
      </c>
      <c r="BU13" s="610">
        <v>9390</v>
      </c>
      <c r="BV13" s="610">
        <v>37518</v>
      </c>
      <c r="BW13" s="610">
        <v>3212</v>
      </c>
      <c r="BX13" s="609">
        <v>208</v>
      </c>
      <c r="BY13" s="610">
        <v>3420</v>
      </c>
      <c r="BZ13" s="610">
        <v>100814</v>
      </c>
      <c r="CA13" s="610"/>
      <c r="CB13" s="610">
        <v>100814</v>
      </c>
      <c r="CC13" s="610">
        <v>2401</v>
      </c>
      <c r="CD13" s="610">
        <v>210073</v>
      </c>
      <c r="CE13" s="609">
        <v>3</v>
      </c>
      <c r="CF13" s="609">
        <v>63</v>
      </c>
      <c r="CG13" s="609">
        <v>66</v>
      </c>
      <c r="CH13" s="610">
        <v>5325</v>
      </c>
      <c r="CI13" s="610">
        <v>3656</v>
      </c>
      <c r="CJ13" s="610">
        <v>3048</v>
      </c>
      <c r="CK13" s="609">
        <v>743</v>
      </c>
      <c r="CL13" s="609">
        <v>0</v>
      </c>
      <c r="CM13" s="609">
        <v>32</v>
      </c>
      <c r="CN13" s="609">
        <v>91</v>
      </c>
      <c r="CO13" s="610">
        <v>63617</v>
      </c>
      <c r="CP13" s="610">
        <v>18846</v>
      </c>
      <c r="CQ13" s="610">
        <v>82463</v>
      </c>
      <c r="CR13" s="610">
        <v>6763</v>
      </c>
      <c r="CS13" s="609">
        <v>21</v>
      </c>
      <c r="CT13" s="610">
        <v>6784</v>
      </c>
      <c r="CU13" s="610">
        <v>55838</v>
      </c>
      <c r="CV13" s="610">
        <v>12055</v>
      </c>
      <c r="CW13" s="610">
        <v>67893</v>
      </c>
      <c r="CX13" s="610">
        <v>157140</v>
      </c>
      <c r="CY13" s="609">
        <v>0</v>
      </c>
      <c r="CZ13" s="609"/>
      <c r="DA13" s="610">
        <v>157140</v>
      </c>
      <c r="DB13" s="610">
        <v>25300</v>
      </c>
      <c r="DC13" s="610">
        <v>1045</v>
      </c>
      <c r="DD13" s="610">
        <v>26345</v>
      </c>
      <c r="DE13" s="610">
        <v>18322</v>
      </c>
      <c r="DF13" s="610">
        <v>11795</v>
      </c>
      <c r="DG13" s="609"/>
      <c r="DH13" s="610">
        <v>12863</v>
      </c>
      <c r="DI13" s="609"/>
      <c r="DJ13" s="609"/>
      <c r="DK13" s="610">
        <v>152568</v>
      </c>
      <c r="DL13" s="610">
        <v>15189</v>
      </c>
      <c r="DM13" s="610">
        <v>22663</v>
      </c>
      <c r="DN13" s="609"/>
      <c r="DO13" s="610">
        <v>190420</v>
      </c>
      <c r="DP13" s="609"/>
      <c r="DQ13" s="610">
        <v>35313</v>
      </c>
      <c r="DR13" s="609"/>
      <c r="DS13" s="610">
        <v>35313</v>
      </c>
      <c r="DT13" s="610">
        <v>163989</v>
      </c>
      <c r="DU13" s="609">
        <v>6</v>
      </c>
      <c r="DV13" s="609">
        <v>10</v>
      </c>
      <c r="DW13" s="609">
        <v>126</v>
      </c>
      <c r="DX13" s="609">
        <v>48</v>
      </c>
      <c r="DY13" s="609">
        <v>12</v>
      </c>
      <c r="DZ13" s="609">
        <v>5</v>
      </c>
      <c r="EA13" s="609">
        <v>207</v>
      </c>
      <c r="EB13" s="609">
        <v>397</v>
      </c>
      <c r="EC13" s="609">
        <v>660</v>
      </c>
      <c r="ED13" s="610">
        <v>1057</v>
      </c>
      <c r="EE13" s="610">
        <v>5128</v>
      </c>
      <c r="EF13" s="610">
        <v>4470</v>
      </c>
      <c r="EG13" s="610">
        <v>9598</v>
      </c>
      <c r="EH13" s="609">
        <v>442</v>
      </c>
      <c r="EI13" s="609">
        <v>822</v>
      </c>
      <c r="EJ13" s="610">
        <v>1264</v>
      </c>
      <c r="EK13" s="610">
        <v>11919</v>
      </c>
      <c r="EL13" s="609">
        <v>1</v>
      </c>
      <c r="EM13" s="609">
        <v>26</v>
      </c>
      <c r="EN13" s="609">
        <v>3</v>
      </c>
      <c r="EO13" s="609">
        <v>31</v>
      </c>
      <c r="EP13" s="609">
        <v>660</v>
      </c>
      <c r="EQ13" s="610">
        <v>7613</v>
      </c>
      <c r="ER13" s="610">
        <v>48212</v>
      </c>
      <c r="ES13" s="610">
        <v>33110</v>
      </c>
      <c r="ET13" s="610">
        <v>15102</v>
      </c>
      <c r="EU13" s="610">
        <v>11446</v>
      </c>
      <c r="EV13" s="610">
        <v>11662</v>
      </c>
      <c r="EW13" s="609" t="s">
        <v>309</v>
      </c>
      <c r="EX13" s="609">
        <v>23</v>
      </c>
      <c r="EY13" s="609">
        <v>33</v>
      </c>
      <c r="EZ13" s="610">
        <v>35564</v>
      </c>
      <c r="FA13" s="610">
        <v>132876</v>
      </c>
      <c r="FB13" s="609"/>
      <c r="FC13" s="609" t="s">
        <v>302</v>
      </c>
      <c r="FD13" s="609" t="s">
        <v>299</v>
      </c>
      <c r="FE13" s="609" t="s">
        <v>300</v>
      </c>
      <c r="FF13" s="609">
        <v>28151</v>
      </c>
      <c r="FG13" s="609">
        <v>1120</v>
      </c>
      <c r="FH13" s="609" t="s">
        <v>301</v>
      </c>
      <c r="FI13" s="609" t="s">
        <v>300</v>
      </c>
      <c r="FJ13" s="609">
        <v>28150</v>
      </c>
      <c r="FK13" s="609">
        <v>5036</v>
      </c>
      <c r="FL13" s="609" t="s">
        <v>303</v>
      </c>
      <c r="FM13" s="609">
        <v>7044879069</v>
      </c>
      <c r="FN13" s="609">
        <v>7044874856</v>
      </c>
      <c r="FO13" s="609" t="s">
        <v>308</v>
      </c>
      <c r="FP13" s="609" t="s">
        <v>307</v>
      </c>
      <c r="FQ13" s="610">
        <v>29000</v>
      </c>
      <c r="FR13" s="609">
        <v>18.25</v>
      </c>
      <c r="FS13" s="609" t="s">
        <v>310</v>
      </c>
      <c r="FT13" s="610">
        <v>3620</v>
      </c>
      <c r="FU13" s="609">
        <v>104</v>
      </c>
      <c r="FV13" s="609"/>
      <c r="FW13" s="609"/>
      <c r="FX13" s="609"/>
      <c r="FY13" s="609" t="s">
        <v>32</v>
      </c>
      <c r="FZ13" s="609"/>
      <c r="GA13" s="609" t="s">
        <v>12</v>
      </c>
      <c r="GB13" s="609"/>
      <c r="GC13" s="609"/>
      <c r="GD13" s="609"/>
      <c r="GE13" s="609"/>
      <c r="GF13" s="609"/>
      <c r="GG13" s="609"/>
      <c r="GH13" s="609"/>
      <c r="GI13" s="609"/>
      <c r="GJ13" s="609">
        <f>VLOOKUP($A13,'[1]AIR Export'!$A$3:$CB$82,25,FALSE)</f>
        <v>87288</v>
      </c>
      <c r="GK13" s="609">
        <v>2</v>
      </c>
      <c r="GL13" s="609" t="s">
        <v>16</v>
      </c>
      <c r="GM13" s="609"/>
      <c r="GN13" s="609"/>
      <c r="GO13" s="609"/>
      <c r="GP13" s="609"/>
      <c r="GQ13" s="609"/>
      <c r="GR13" s="609"/>
      <c r="GS13" s="609"/>
      <c r="GT13" s="609"/>
      <c r="GU13" s="609"/>
      <c r="GV13" s="609">
        <v>0.81</v>
      </c>
      <c r="GW13" s="609">
        <v>0.09</v>
      </c>
      <c r="GX13" s="609">
        <v>57.58</v>
      </c>
      <c r="GY13" s="609">
        <v>55.16</v>
      </c>
      <c r="GZ13" s="609">
        <v>66.06</v>
      </c>
      <c r="HA13" s="509"/>
      <c r="HB13" s="509"/>
      <c r="HC13" s="509"/>
      <c r="HD13" s="509"/>
      <c r="HE13" s="509"/>
      <c r="HF13" s="5"/>
      <c r="HG13" s="5"/>
      <c r="HH13" s="5"/>
      <c r="HI13" s="5"/>
      <c r="HJ13" s="5"/>
      <c r="HK13" s="5"/>
      <c r="HL13" s="5"/>
      <c r="HM13" s="5"/>
      <c r="HN13" s="5"/>
      <c r="HO13" s="5"/>
      <c r="HP13" s="5"/>
      <c r="HQ13" s="5"/>
      <c r="HR13" s="5"/>
      <c r="IF13" s="1"/>
      <c r="IG13" s="1"/>
      <c r="IH13" s="1"/>
      <c r="II13" s="1"/>
      <c r="IJ13" s="1"/>
      <c r="IK13" s="1"/>
      <c r="IL13" s="1"/>
      <c r="IM13" s="1"/>
      <c r="IO13" s="1"/>
      <c r="IQ13" s="5"/>
      <c r="IR13" s="5"/>
      <c r="IS13" s="5"/>
      <c r="IT13" s="5"/>
      <c r="IU13" s="5"/>
      <c r="IV13" s="5"/>
      <c r="JG13" s="2"/>
      <c r="JI13" s="5"/>
      <c r="JL13" s="5"/>
      <c r="JM13" s="5"/>
      <c r="JN13" s="5"/>
      <c r="JU13" s="1"/>
      <c r="JW13" s="1"/>
      <c r="KC13" s="5"/>
      <c r="KG13" s="5"/>
      <c r="KI13" s="4"/>
      <c r="KJ13" s="4"/>
      <c r="KQ13" s="3"/>
      <c r="KR13" s="3"/>
      <c r="KS13" s="3"/>
      <c r="KT13" s="3"/>
      <c r="KU13" s="3"/>
      <c r="KV13" s="3"/>
      <c r="KW13" s="3"/>
      <c r="KX13" s="3"/>
      <c r="KY13" s="3"/>
      <c r="KZ13" s="3"/>
      <c r="LA13" s="3"/>
      <c r="LB13" s="3"/>
      <c r="LC13" s="3"/>
      <c r="LD13" s="3"/>
      <c r="LE13" s="3"/>
      <c r="LF13" s="3"/>
      <c r="LG13" s="3"/>
      <c r="LH13" s="4"/>
      <c r="LJ13" s="1"/>
      <c r="LK13" s="1"/>
      <c r="LL13" s="1"/>
      <c r="LM13" s="3"/>
      <c r="LN13" s="3"/>
      <c r="LO13" s="3"/>
      <c r="LY13" s="3"/>
      <c r="LZ13" s="3"/>
      <c r="MA13" s="3"/>
      <c r="MB13" s="3"/>
      <c r="MC13" s="3"/>
      <c r="MD13" s="3"/>
      <c r="ME13" s="3"/>
      <c r="MF13" s="3"/>
      <c r="MG13" s="3"/>
      <c r="MH13" s="3"/>
      <c r="MI13" s="3"/>
      <c r="MJ13" s="3"/>
      <c r="MR13" s="6"/>
      <c r="MS13" s="6"/>
      <c r="NB13" s="1"/>
      <c r="NC13" s="1"/>
      <c r="NE13" s="1"/>
      <c r="NF13" s="1"/>
      <c r="NI13" s="1"/>
      <c r="NR13" s="3"/>
    </row>
    <row r="14" spans="1:394" x14ac:dyDescent="0.25">
      <c r="A14" s="609" t="s">
        <v>311</v>
      </c>
      <c r="B14" s="609" t="s">
        <v>315</v>
      </c>
      <c r="C14" s="609" t="s">
        <v>314</v>
      </c>
      <c r="D14" s="609">
        <v>2015</v>
      </c>
      <c r="E14" s="609" t="s">
        <v>315</v>
      </c>
      <c r="F14" s="609" t="s">
        <v>312</v>
      </c>
      <c r="G14" s="609" t="s">
        <v>313</v>
      </c>
      <c r="H14" s="609">
        <v>28472</v>
      </c>
      <c r="I14" s="609">
        <v>3977</v>
      </c>
      <c r="J14" s="609" t="s">
        <v>312</v>
      </c>
      <c r="K14" s="609" t="s">
        <v>313</v>
      </c>
      <c r="L14" s="609">
        <v>28472</v>
      </c>
      <c r="M14" s="609">
        <v>3198</v>
      </c>
      <c r="N14" s="609" t="s">
        <v>316</v>
      </c>
      <c r="O14" s="609" t="s">
        <v>317</v>
      </c>
      <c r="P14" s="609" t="s">
        <v>318</v>
      </c>
      <c r="Q14" s="609" t="s">
        <v>319</v>
      </c>
      <c r="R14" s="609" t="s">
        <v>320</v>
      </c>
      <c r="S14" s="609" t="s">
        <v>45</v>
      </c>
      <c r="T14" s="609" t="s">
        <v>321</v>
      </c>
      <c r="U14" s="609" t="s">
        <v>318</v>
      </c>
      <c r="V14" s="609" t="s">
        <v>319</v>
      </c>
      <c r="W14" s="609">
        <v>1</v>
      </c>
      <c r="X14" s="609">
        <v>5</v>
      </c>
      <c r="Y14" s="609">
        <v>1</v>
      </c>
      <c r="Z14" s="609">
        <v>2</v>
      </c>
      <c r="AA14" s="610">
        <v>13244</v>
      </c>
      <c r="AB14" s="609">
        <v>1</v>
      </c>
      <c r="AC14" s="609">
        <v>0</v>
      </c>
      <c r="AD14" s="609">
        <v>1</v>
      </c>
      <c r="AE14" s="609">
        <v>25</v>
      </c>
      <c r="AF14" s="609">
        <v>26</v>
      </c>
      <c r="AG14" s="611">
        <v>3.85E-2</v>
      </c>
      <c r="AH14" s="612">
        <v>54989</v>
      </c>
      <c r="AI14" s="609" t="s">
        <v>323</v>
      </c>
      <c r="AJ14" s="609">
        <v>2002</v>
      </c>
      <c r="AK14" s="612">
        <v>37125</v>
      </c>
      <c r="AL14" s="613">
        <v>9.82</v>
      </c>
      <c r="AM14" s="613">
        <v>9.82</v>
      </c>
      <c r="AN14" s="613">
        <v>9.82</v>
      </c>
      <c r="AO14" s="612">
        <v>0</v>
      </c>
      <c r="AP14" s="612">
        <v>1215384</v>
      </c>
      <c r="AQ14" s="612">
        <f>VLOOKUP($A14,'[1]AIR Export'!$A$2:$CB$82,33,FALSE)</f>
        <v>1215384</v>
      </c>
      <c r="AR14" s="612">
        <v>112094</v>
      </c>
      <c r="AS14" s="612">
        <v>0</v>
      </c>
      <c r="AT14" s="612">
        <v>112094</v>
      </c>
      <c r="AU14" s="612">
        <v>0</v>
      </c>
      <c r="AV14" s="612">
        <v>0</v>
      </c>
      <c r="AW14" s="612">
        <f>VLOOKUP($A14,'[1]AIR Export'!$A$2:$CB$82,35,FALSE)</f>
        <v>0</v>
      </c>
      <c r="AX14" s="612">
        <f>VLOOKUP($A14,'[1]AIR Export'!$A$2:$CB$82,36,FALSE)</f>
        <v>0</v>
      </c>
      <c r="AY14" s="612">
        <f>VLOOKUP($A14,'[1]AIR Export'!$A$2:$CB$82,37,FALSE)</f>
        <v>1327478</v>
      </c>
      <c r="AZ14" s="612">
        <v>752325</v>
      </c>
      <c r="BA14" s="612">
        <v>328748</v>
      </c>
      <c r="BB14" s="612">
        <f>VLOOKUP($A14,'[1]AIR Export'!$A$2:$CB$82,40,FALSE)</f>
        <v>1081073</v>
      </c>
      <c r="BC14" s="612">
        <v>91500</v>
      </c>
      <c r="BD14" s="612">
        <v>6000</v>
      </c>
      <c r="BE14" s="612">
        <v>8700</v>
      </c>
      <c r="BF14" s="612">
        <v>106200</v>
      </c>
      <c r="BG14" s="612">
        <v>143855</v>
      </c>
      <c r="BH14" s="612">
        <f>VLOOKUP($A14,'[1]AIR Export'!$A$2:$CB$82,46,FALSE)</f>
        <v>1331128</v>
      </c>
      <c r="BI14" s="612"/>
      <c r="BJ14" s="612"/>
      <c r="BK14" s="612">
        <v>0</v>
      </c>
      <c r="BL14" s="612">
        <v>0</v>
      </c>
      <c r="BM14" s="612">
        <v>0</v>
      </c>
      <c r="BN14" s="612">
        <v>0</v>
      </c>
      <c r="BO14" s="612">
        <v>0</v>
      </c>
      <c r="BP14" s="612">
        <v>0</v>
      </c>
      <c r="BQ14" s="610">
        <v>68423</v>
      </c>
      <c r="BR14" s="610">
        <v>53975</v>
      </c>
      <c r="BS14" s="610">
        <v>122398</v>
      </c>
      <c r="BT14" s="610">
        <v>39422</v>
      </c>
      <c r="BU14" s="610">
        <v>15497</v>
      </c>
      <c r="BV14" s="610">
        <v>54919</v>
      </c>
      <c r="BW14" s="610">
        <v>7814</v>
      </c>
      <c r="BX14" s="610">
        <v>2517</v>
      </c>
      <c r="BY14" s="610">
        <v>10331</v>
      </c>
      <c r="BZ14" s="610">
        <v>187648</v>
      </c>
      <c r="CA14" s="610"/>
      <c r="CB14" s="610">
        <v>187648</v>
      </c>
      <c r="CC14" s="609">
        <v>0</v>
      </c>
      <c r="CD14" s="610">
        <v>210074</v>
      </c>
      <c r="CE14" s="609">
        <v>0</v>
      </c>
      <c r="CF14" s="609">
        <v>63</v>
      </c>
      <c r="CG14" s="609">
        <v>63</v>
      </c>
      <c r="CH14" s="610">
        <v>1948</v>
      </c>
      <c r="CI14" s="610">
        <v>3657</v>
      </c>
      <c r="CJ14" s="610">
        <v>6244</v>
      </c>
      <c r="CK14" s="609">
        <v>743</v>
      </c>
      <c r="CL14" s="609">
        <v>0</v>
      </c>
      <c r="CM14" s="609">
        <v>25</v>
      </c>
      <c r="CN14" s="609">
        <v>351</v>
      </c>
      <c r="CO14" s="610">
        <v>83448</v>
      </c>
      <c r="CP14" s="610">
        <v>17063</v>
      </c>
      <c r="CQ14" s="610">
        <v>100511</v>
      </c>
      <c r="CR14" s="610">
        <v>1439</v>
      </c>
      <c r="CS14" s="609">
        <v>273</v>
      </c>
      <c r="CT14" s="610">
        <v>1712</v>
      </c>
      <c r="CU14" s="610">
        <v>45974</v>
      </c>
      <c r="CV14" s="610">
        <v>6324</v>
      </c>
      <c r="CW14" s="610">
        <v>52298</v>
      </c>
      <c r="CX14" s="610">
        <v>154521</v>
      </c>
      <c r="CY14" s="610">
        <v>2167</v>
      </c>
      <c r="CZ14" s="609"/>
      <c r="DA14" s="610">
        <v>156688</v>
      </c>
      <c r="DB14" s="610">
        <v>2252</v>
      </c>
      <c r="DC14" s="609">
        <v>462</v>
      </c>
      <c r="DD14" s="610">
        <v>2714</v>
      </c>
      <c r="DE14" s="610">
        <v>17911</v>
      </c>
      <c r="DF14" s="610">
        <v>2976</v>
      </c>
      <c r="DG14" s="609">
        <v>0</v>
      </c>
      <c r="DH14" s="610">
        <v>3502</v>
      </c>
      <c r="DI14" s="609"/>
      <c r="DJ14" s="609"/>
      <c r="DK14" s="610">
        <v>78476</v>
      </c>
      <c r="DL14" s="610">
        <v>86009</v>
      </c>
      <c r="DM14" s="610">
        <v>16368</v>
      </c>
      <c r="DN14" s="609">
        <v>0</v>
      </c>
      <c r="DO14" s="610">
        <v>180853</v>
      </c>
      <c r="DP14" s="609"/>
      <c r="DQ14" s="610">
        <v>28792</v>
      </c>
      <c r="DR14" s="610">
        <v>11499</v>
      </c>
      <c r="DS14" s="610">
        <v>40291</v>
      </c>
      <c r="DT14" s="610">
        <v>105858</v>
      </c>
      <c r="DU14" s="609">
        <v>23</v>
      </c>
      <c r="DV14" s="609">
        <v>25</v>
      </c>
      <c r="DW14" s="609">
        <v>144</v>
      </c>
      <c r="DX14" s="609">
        <v>864</v>
      </c>
      <c r="DY14" s="609">
        <v>57</v>
      </c>
      <c r="DZ14" s="609">
        <v>25</v>
      </c>
      <c r="EA14" s="610">
        <v>1138</v>
      </c>
      <c r="EB14" s="609">
        <v>723</v>
      </c>
      <c r="EC14" s="609">
        <v>294</v>
      </c>
      <c r="ED14" s="610">
        <v>1017</v>
      </c>
      <c r="EE14" s="610">
        <v>1551</v>
      </c>
      <c r="EF14" s="610">
        <v>4149</v>
      </c>
      <c r="EG14" s="610">
        <v>5700</v>
      </c>
      <c r="EH14" s="610">
        <v>1379</v>
      </c>
      <c r="EI14" s="609">
        <v>272</v>
      </c>
      <c r="EJ14" s="610">
        <v>1651</v>
      </c>
      <c r="EK14" s="610">
        <v>8368</v>
      </c>
      <c r="EL14" s="609">
        <v>26</v>
      </c>
      <c r="EM14" s="609">
        <v>192</v>
      </c>
      <c r="EN14" s="609">
        <v>28</v>
      </c>
      <c r="EO14" s="609">
        <v>176</v>
      </c>
      <c r="EP14" s="609">
        <v>38</v>
      </c>
      <c r="EQ14" s="609">
        <v>422</v>
      </c>
      <c r="ER14" s="610">
        <v>32954</v>
      </c>
      <c r="ES14" s="610">
        <v>12010</v>
      </c>
      <c r="ET14" s="610">
        <v>3800</v>
      </c>
      <c r="EU14" s="609">
        <v>0</v>
      </c>
      <c r="EV14" s="609">
        <v>38</v>
      </c>
      <c r="EW14" s="609" t="s">
        <v>322</v>
      </c>
      <c r="EX14" s="609">
        <v>47</v>
      </c>
      <c r="EY14" s="609">
        <v>92</v>
      </c>
      <c r="EZ14" s="610">
        <v>54779</v>
      </c>
      <c r="FA14" s="609"/>
      <c r="FB14" s="610">
        <v>10721</v>
      </c>
      <c r="FC14" s="609" t="s">
        <v>314</v>
      </c>
      <c r="FD14" s="609" t="s">
        <v>312</v>
      </c>
      <c r="FE14" s="609" t="s">
        <v>313</v>
      </c>
      <c r="FF14" s="609">
        <v>28472</v>
      </c>
      <c r="FG14" s="609">
        <v>3198</v>
      </c>
      <c r="FH14" s="609" t="s">
        <v>312</v>
      </c>
      <c r="FI14" s="609" t="s">
        <v>313</v>
      </c>
      <c r="FJ14" s="609">
        <v>28472</v>
      </c>
      <c r="FK14" s="609">
        <v>3198</v>
      </c>
      <c r="FL14" s="609" t="s">
        <v>315</v>
      </c>
      <c r="FM14" s="609">
        <v>9106423116</v>
      </c>
      <c r="FN14" s="609">
        <v>9106423839</v>
      </c>
      <c r="FO14" s="609" t="s">
        <v>324</v>
      </c>
      <c r="FP14" s="609" t="s">
        <v>319</v>
      </c>
      <c r="FQ14" s="610">
        <v>24466</v>
      </c>
      <c r="FR14" s="609">
        <v>26.5</v>
      </c>
      <c r="FS14" s="609" t="s">
        <v>325</v>
      </c>
      <c r="FT14" s="610">
        <v>13244</v>
      </c>
      <c r="FU14" s="609">
        <v>364</v>
      </c>
      <c r="FV14" s="609"/>
      <c r="FW14" s="609"/>
      <c r="FX14" s="609"/>
      <c r="FY14" s="609" t="s">
        <v>32</v>
      </c>
      <c r="FZ14" s="609"/>
      <c r="GA14" s="609" t="s">
        <v>12</v>
      </c>
      <c r="GB14" s="609"/>
      <c r="GC14" s="609"/>
      <c r="GD14" s="609"/>
      <c r="GE14" s="609"/>
      <c r="GF14" s="609"/>
      <c r="GG14" s="609"/>
      <c r="GH14" s="609"/>
      <c r="GI14" s="609"/>
      <c r="GJ14" s="609">
        <f>VLOOKUP($A14,'[1]AIR Export'!$A$3:$CB$82,25,FALSE)</f>
        <v>57632</v>
      </c>
      <c r="GK14" s="609">
        <v>1</v>
      </c>
      <c r="GL14" s="609" t="s">
        <v>16</v>
      </c>
      <c r="GM14" s="609"/>
      <c r="GN14" s="609"/>
      <c r="GO14" s="609"/>
      <c r="GP14" s="609"/>
      <c r="GQ14" s="609"/>
      <c r="GR14" s="609"/>
      <c r="GS14" s="609"/>
      <c r="GT14" s="609"/>
      <c r="GU14" s="609"/>
      <c r="GV14" s="609">
        <v>0.68</v>
      </c>
      <c r="GW14" s="609">
        <v>0.12</v>
      </c>
      <c r="GX14" s="609">
        <v>7.35</v>
      </c>
      <c r="GY14" s="609">
        <v>5.65</v>
      </c>
      <c r="GZ14" s="609">
        <v>21.19</v>
      </c>
      <c r="HA14" s="509"/>
      <c r="HB14" s="509"/>
      <c r="HC14" s="509"/>
      <c r="HD14" s="509"/>
      <c r="HE14" s="509"/>
      <c r="HF14" s="5"/>
      <c r="HG14" s="5"/>
      <c r="HH14" s="5"/>
      <c r="HI14" s="5"/>
      <c r="HJ14" s="5"/>
      <c r="HK14" s="5"/>
      <c r="HL14" s="5"/>
      <c r="HM14" s="5"/>
      <c r="HN14" s="5"/>
      <c r="HO14" s="5"/>
      <c r="HP14" s="5"/>
      <c r="HQ14" s="5"/>
      <c r="HR14" s="5"/>
      <c r="IF14" s="1"/>
      <c r="IG14" s="1"/>
      <c r="IH14" s="1"/>
      <c r="II14" s="1"/>
      <c r="IJ14" s="1"/>
      <c r="IK14" s="1"/>
      <c r="IL14" s="1"/>
      <c r="IM14" s="1"/>
      <c r="IO14" s="1"/>
      <c r="IQ14" s="5"/>
      <c r="IR14" s="5"/>
      <c r="IS14" s="5"/>
      <c r="IT14" s="5"/>
      <c r="IU14" s="5"/>
      <c r="IV14" s="5"/>
      <c r="JG14" s="2"/>
      <c r="JI14" s="5"/>
      <c r="JL14" s="5"/>
      <c r="JM14" s="5"/>
      <c r="JN14" s="5"/>
      <c r="JU14" s="1"/>
      <c r="JW14" s="1"/>
      <c r="KC14" s="5"/>
      <c r="KG14" s="5"/>
      <c r="KI14" s="4"/>
      <c r="KJ14" s="4"/>
      <c r="KQ14" s="3"/>
      <c r="KR14" s="3"/>
      <c r="KS14" s="3"/>
      <c r="KT14" s="3"/>
      <c r="KU14" s="3"/>
      <c r="KV14" s="3"/>
      <c r="KW14" s="3"/>
      <c r="KX14" s="3"/>
      <c r="KY14" s="3"/>
      <c r="KZ14" s="3"/>
      <c r="LA14" s="3"/>
      <c r="LB14" s="3"/>
      <c r="LC14" s="3"/>
      <c r="LD14" s="3"/>
      <c r="LE14" s="3"/>
      <c r="LF14" s="3"/>
      <c r="LG14" s="3"/>
      <c r="LH14" s="4"/>
      <c r="LJ14" s="1"/>
      <c r="LK14" s="1"/>
      <c r="LL14" s="1"/>
      <c r="LM14" s="3"/>
      <c r="LN14" s="3"/>
      <c r="LO14" s="3"/>
      <c r="LY14" s="3"/>
      <c r="LZ14" s="3"/>
      <c r="MA14" s="3"/>
      <c r="MB14" s="3"/>
      <c r="MC14" s="3"/>
      <c r="MD14" s="3"/>
      <c r="ME14" s="3"/>
      <c r="MF14" s="3"/>
      <c r="MG14" s="3"/>
      <c r="MH14" s="3"/>
      <c r="MI14" s="3"/>
      <c r="MJ14" s="3"/>
      <c r="MR14" s="6"/>
      <c r="MS14" s="6"/>
      <c r="MX14" s="1"/>
      <c r="NB14" s="1"/>
      <c r="NC14" s="1"/>
      <c r="ND14" s="1"/>
      <c r="NE14" s="1"/>
      <c r="NF14" s="1"/>
      <c r="NI14" s="1"/>
      <c r="NR14" s="3"/>
    </row>
    <row r="15" spans="1:394" x14ac:dyDescent="0.25">
      <c r="A15" s="609" t="s">
        <v>345</v>
      </c>
      <c r="B15" s="609" t="s">
        <v>350</v>
      </c>
      <c r="C15" s="609" t="s">
        <v>349</v>
      </c>
      <c r="D15" s="609">
        <v>2015</v>
      </c>
      <c r="E15" s="609" t="s">
        <v>350</v>
      </c>
      <c r="F15" s="609" t="s">
        <v>346</v>
      </c>
      <c r="G15" s="609" t="s">
        <v>347</v>
      </c>
      <c r="H15" s="609">
        <v>28301</v>
      </c>
      <c r="I15" s="609">
        <v>5032</v>
      </c>
      <c r="J15" s="609" t="s">
        <v>348</v>
      </c>
      <c r="K15" s="609" t="s">
        <v>347</v>
      </c>
      <c r="L15" s="609">
        <v>28301</v>
      </c>
      <c r="M15" s="609">
        <v>5032</v>
      </c>
      <c r="N15" s="609" t="s">
        <v>351</v>
      </c>
      <c r="O15" s="609" t="s">
        <v>352</v>
      </c>
      <c r="P15" s="609" t="s">
        <v>353</v>
      </c>
      <c r="Q15" s="609" t="s">
        <v>354</v>
      </c>
      <c r="R15" s="609" t="s">
        <v>355</v>
      </c>
      <c r="S15" s="609" t="s">
        <v>356</v>
      </c>
      <c r="T15" s="609" t="s">
        <v>352</v>
      </c>
      <c r="U15" s="609" t="s">
        <v>353</v>
      </c>
      <c r="V15" s="609" t="s">
        <v>357</v>
      </c>
      <c r="W15" s="609">
        <v>1</v>
      </c>
      <c r="X15" s="609">
        <v>8</v>
      </c>
      <c r="Y15" s="609">
        <v>0</v>
      </c>
      <c r="Z15" s="609">
        <v>1</v>
      </c>
      <c r="AA15" s="610">
        <v>30108</v>
      </c>
      <c r="AB15" s="609">
        <v>45</v>
      </c>
      <c r="AC15" s="609">
        <v>0</v>
      </c>
      <c r="AD15" s="609">
        <v>45</v>
      </c>
      <c r="AE15" s="609">
        <v>140</v>
      </c>
      <c r="AF15" s="609">
        <v>185</v>
      </c>
      <c r="AG15" s="611">
        <v>0.2432</v>
      </c>
      <c r="AH15" s="612">
        <v>102251</v>
      </c>
      <c r="AI15" s="609" t="s">
        <v>359</v>
      </c>
      <c r="AJ15" s="609">
        <v>2008</v>
      </c>
      <c r="AK15" s="612">
        <v>37025</v>
      </c>
      <c r="AL15" s="613">
        <v>11.27</v>
      </c>
      <c r="AM15" s="613">
        <v>12.89</v>
      </c>
      <c r="AN15" s="613">
        <v>15.5</v>
      </c>
      <c r="AO15" s="612">
        <v>0</v>
      </c>
      <c r="AP15" s="612">
        <v>10333317</v>
      </c>
      <c r="AQ15" s="612">
        <f>VLOOKUP($A15,'[1]AIR Export'!$A$2:$CB$82,33,FALSE)</f>
        <v>10333317</v>
      </c>
      <c r="AR15" s="612">
        <v>302240</v>
      </c>
      <c r="AS15" s="612">
        <v>153384</v>
      </c>
      <c r="AT15" s="612">
        <v>455624</v>
      </c>
      <c r="AU15" s="612">
        <v>53322</v>
      </c>
      <c r="AV15" s="612">
        <v>0</v>
      </c>
      <c r="AW15" s="612">
        <f>VLOOKUP($A15,'[1]AIR Export'!$A$2:$CB$82,35,FALSE)</f>
        <v>53322</v>
      </c>
      <c r="AX15" s="612">
        <f>VLOOKUP($A15,'[1]AIR Export'!$A$2:$CB$82,36,FALSE)</f>
        <v>106987</v>
      </c>
      <c r="AY15" s="612">
        <f>VLOOKUP($A15,'[1]AIR Export'!$A$2:$CB$82,37,FALSE)</f>
        <v>10949250</v>
      </c>
      <c r="AZ15" s="612">
        <v>6115100</v>
      </c>
      <c r="BA15" s="612">
        <v>2078195</v>
      </c>
      <c r="BB15" s="612">
        <f>VLOOKUP($A15,'[1]AIR Export'!$A$2:$CB$82,40,FALSE)</f>
        <v>8193295</v>
      </c>
      <c r="BC15" s="612">
        <v>787170</v>
      </c>
      <c r="BD15" s="612">
        <v>252039</v>
      </c>
      <c r="BE15" s="612">
        <v>25814</v>
      </c>
      <c r="BF15" s="612">
        <v>1065023</v>
      </c>
      <c r="BG15" s="612">
        <v>1348169</v>
      </c>
      <c r="BH15" s="612">
        <f>VLOOKUP($A15,'[1]AIR Export'!$A$2:$CB$82,46,FALSE)</f>
        <v>10606487</v>
      </c>
      <c r="BI15" s="612"/>
      <c r="BJ15" s="612"/>
      <c r="BK15" s="612">
        <v>0</v>
      </c>
      <c r="BL15" s="612">
        <v>0</v>
      </c>
      <c r="BM15" s="612">
        <v>0</v>
      </c>
      <c r="BN15" s="612">
        <v>0</v>
      </c>
      <c r="BO15" s="612">
        <v>0</v>
      </c>
      <c r="BP15" s="612">
        <v>20316</v>
      </c>
      <c r="BQ15" s="610">
        <v>116475</v>
      </c>
      <c r="BR15" s="610">
        <v>137360</v>
      </c>
      <c r="BS15" s="610">
        <v>253835</v>
      </c>
      <c r="BT15" s="610">
        <v>131360</v>
      </c>
      <c r="BU15" s="610">
        <v>58677</v>
      </c>
      <c r="BV15" s="610">
        <v>190037</v>
      </c>
      <c r="BW15" s="610">
        <v>32732</v>
      </c>
      <c r="BX15" s="609">
        <v>784</v>
      </c>
      <c r="BY15" s="610">
        <v>33516</v>
      </c>
      <c r="BZ15" s="610">
        <v>477388</v>
      </c>
      <c r="CA15" s="610"/>
      <c r="CB15" s="610">
        <v>477388</v>
      </c>
      <c r="CC15" s="610">
        <v>1217</v>
      </c>
      <c r="CD15" s="610">
        <v>218421</v>
      </c>
      <c r="CE15" s="609">
        <v>17</v>
      </c>
      <c r="CF15" s="609">
        <v>63</v>
      </c>
      <c r="CG15" s="609">
        <v>80</v>
      </c>
      <c r="CH15" s="610">
        <v>27378</v>
      </c>
      <c r="CI15" s="610">
        <v>17913</v>
      </c>
      <c r="CJ15" s="610">
        <v>29430</v>
      </c>
      <c r="CK15" s="609">
        <v>906</v>
      </c>
      <c r="CL15" s="609">
        <v>140</v>
      </c>
      <c r="CM15" s="609">
        <v>245</v>
      </c>
      <c r="CN15" s="609">
        <v>695</v>
      </c>
      <c r="CO15" s="610">
        <v>333316</v>
      </c>
      <c r="CP15" s="610">
        <v>192480</v>
      </c>
      <c r="CQ15" s="610">
        <v>525796</v>
      </c>
      <c r="CR15" s="610">
        <v>97140</v>
      </c>
      <c r="CS15" s="609">
        <v>862</v>
      </c>
      <c r="CT15" s="610">
        <v>98002</v>
      </c>
      <c r="CU15" s="610">
        <v>490946</v>
      </c>
      <c r="CV15" s="610">
        <v>118249</v>
      </c>
      <c r="CW15" s="610">
        <v>609195</v>
      </c>
      <c r="CX15" s="610">
        <v>1232993</v>
      </c>
      <c r="CY15" s="610">
        <v>13704</v>
      </c>
      <c r="CZ15" s="609"/>
      <c r="DA15" s="610">
        <v>1246697</v>
      </c>
      <c r="DB15" s="610">
        <v>94202</v>
      </c>
      <c r="DC15" s="610">
        <v>48867</v>
      </c>
      <c r="DD15" s="610">
        <v>143069</v>
      </c>
      <c r="DE15" s="610">
        <v>266009</v>
      </c>
      <c r="DF15" s="610">
        <v>180392</v>
      </c>
      <c r="DG15" s="610">
        <v>5181</v>
      </c>
      <c r="DH15" s="610">
        <v>235068</v>
      </c>
      <c r="DI15" s="609"/>
      <c r="DJ15" s="609"/>
      <c r="DK15" s="610">
        <v>286644</v>
      </c>
      <c r="DL15" s="610">
        <v>1314726</v>
      </c>
      <c r="DM15" s="609"/>
      <c r="DN15" s="610">
        <v>11623</v>
      </c>
      <c r="DO15" s="610">
        <v>1612993</v>
      </c>
      <c r="DP15" s="610">
        <v>21942</v>
      </c>
      <c r="DQ15" s="610">
        <v>177373</v>
      </c>
      <c r="DR15" s="610">
        <v>21791</v>
      </c>
      <c r="DS15" s="610">
        <v>199164</v>
      </c>
      <c r="DT15" s="610">
        <v>1344384</v>
      </c>
      <c r="DU15" s="609">
        <v>734</v>
      </c>
      <c r="DV15" s="609">
        <v>58</v>
      </c>
      <c r="DW15" s="610">
        <v>1945</v>
      </c>
      <c r="DX15" s="609">
        <v>662</v>
      </c>
      <c r="DY15" s="609">
        <v>554</v>
      </c>
      <c r="DZ15" s="609">
        <v>26</v>
      </c>
      <c r="EA15" s="610">
        <v>3979</v>
      </c>
      <c r="EB15" s="610">
        <v>10885</v>
      </c>
      <c r="EC15" s="610">
        <v>1537</v>
      </c>
      <c r="ED15" s="610">
        <v>12422</v>
      </c>
      <c r="EE15" s="610">
        <v>55225</v>
      </c>
      <c r="EF15" s="610">
        <v>20040</v>
      </c>
      <c r="EG15" s="610">
        <v>75265</v>
      </c>
      <c r="EH15" s="610">
        <v>11987</v>
      </c>
      <c r="EI15" s="609">
        <v>569</v>
      </c>
      <c r="EJ15" s="610">
        <v>12556</v>
      </c>
      <c r="EK15" s="610">
        <v>100243</v>
      </c>
      <c r="EL15" s="609">
        <v>157</v>
      </c>
      <c r="EM15" s="610">
        <v>4298</v>
      </c>
      <c r="EN15" s="609">
        <v>213</v>
      </c>
      <c r="EO15" s="610">
        <v>1005</v>
      </c>
      <c r="EP15" s="610">
        <v>10600</v>
      </c>
      <c r="EQ15" s="610">
        <v>64499</v>
      </c>
      <c r="ER15" s="610">
        <v>224995</v>
      </c>
      <c r="ES15" s="610">
        <v>94827</v>
      </c>
      <c r="ET15" s="610">
        <v>9698</v>
      </c>
      <c r="EU15" s="610">
        <v>33165</v>
      </c>
      <c r="EV15" s="610">
        <v>33361</v>
      </c>
      <c r="EW15" s="609" t="s">
        <v>358</v>
      </c>
      <c r="EX15" s="609">
        <v>209</v>
      </c>
      <c r="EY15" s="609">
        <v>517</v>
      </c>
      <c r="EZ15" s="610">
        <v>395881</v>
      </c>
      <c r="FA15" s="610">
        <v>546501</v>
      </c>
      <c r="FB15" s="610">
        <v>474631</v>
      </c>
      <c r="FC15" s="609" t="s">
        <v>349</v>
      </c>
      <c r="FD15" s="609" t="s">
        <v>346</v>
      </c>
      <c r="FE15" s="609" t="s">
        <v>347</v>
      </c>
      <c r="FF15" s="609">
        <v>28301</v>
      </c>
      <c r="FG15" s="609">
        <v>5032</v>
      </c>
      <c r="FH15" s="609" t="s">
        <v>348</v>
      </c>
      <c r="FI15" s="609" t="s">
        <v>347</v>
      </c>
      <c r="FJ15" s="609">
        <v>28301</v>
      </c>
      <c r="FK15" s="609">
        <v>5032</v>
      </c>
      <c r="FL15" s="609" t="s">
        <v>350</v>
      </c>
      <c r="FM15" s="609">
        <v>9104837727</v>
      </c>
      <c r="FN15" s="609">
        <v>9104865372</v>
      </c>
      <c r="FO15" s="609" t="s">
        <v>360</v>
      </c>
      <c r="FP15" s="609" t="s">
        <v>361</v>
      </c>
      <c r="FQ15" s="610">
        <v>192169</v>
      </c>
      <c r="FR15" s="609">
        <v>185.21</v>
      </c>
      <c r="FS15" s="609" t="s">
        <v>362</v>
      </c>
      <c r="FT15" s="610">
        <v>30108</v>
      </c>
      <c r="FU15" s="609">
        <v>468</v>
      </c>
      <c r="FV15" s="609"/>
      <c r="FW15" s="609"/>
      <c r="FX15" s="609"/>
      <c r="FY15" s="609" t="s">
        <v>32</v>
      </c>
      <c r="FZ15" s="609"/>
      <c r="GA15" s="609" t="s">
        <v>33</v>
      </c>
      <c r="GB15" s="609"/>
      <c r="GC15" s="609"/>
      <c r="GD15" s="609"/>
      <c r="GE15" s="609"/>
      <c r="GF15" s="609"/>
      <c r="GG15" s="609"/>
      <c r="GH15" s="609"/>
      <c r="GI15" s="609"/>
      <c r="GJ15" s="609">
        <f>VLOOKUP($A15,'[1]AIR Export'!$A$3:$CB$82,25,FALSE)</f>
        <v>329403</v>
      </c>
      <c r="GK15" s="609">
        <v>2</v>
      </c>
      <c r="GL15" s="609" t="s">
        <v>16</v>
      </c>
      <c r="GM15" s="609"/>
      <c r="GN15" s="609"/>
      <c r="GO15" s="609"/>
      <c r="GP15" s="609"/>
      <c r="GQ15" s="609"/>
      <c r="GR15" s="609"/>
      <c r="GS15" s="609"/>
      <c r="GT15" s="609"/>
      <c r="GU15" s="609"/>
      <c r="GV15" s="609">
        <v>0.75</v>
      </c>
      <c r="GW15" s="609">
        <v>0.12</v>
      </c>
      <c r="GX15" s="609">
        <v>25.19</v>
      </c>
      <c r="GY15" s="609">
        <v>28.87</v>
      </c>
      <c r="GZ15" s="609">
        <v>15.68</v>
      </c>
      <c r="HA15" s="509"/>
      <c r="HB15" s="509"/>
      <c r="HC15" s="509"/>
      <c r="HD15" s="509"/>
      <c r="HE15" s="509"/>
      <c r="HF15" s="5"/>
      <c r="HG15" s="5"/>
      <c r="HH15" s="5"/>
      <c r="HI15" s="5"/>
      <c r="HJ15" s="5"/>
      <c r="HK15" s="5"/>
      <c r="HL15" s="5"/>
      <c r="HM15" s="5"/>
      <c r="HN15" s="5"/>
      <c r="HO15" s="5"/>
      <c r="HP15" s="5"/>
      <c r="HQ15" s="5"/>
      <c r="HR15" s="5"/>
      <c r="IF15" s="1"/>
      <c r="IG15" s="1"/>
      <c r="IH15" s="1"/>
      <c r="II15" s="1"/>
      <c r="IJ15" s="1"/>
      <c r="IK15" s="1"/>
      <c r="IL15" s="1"/>
      <c r="IM15" s="1"/>
      <c r="IO15" s="1"/>
      <c r="IQ15" s="5"/>
      <c r="IR15" s="5"/>
      <c r="IS15" s="5"/>
      <c r="IT15" s="5"/>
      <c r="IU15" s="5"/>
      <c r="IV15" s="5"/>
      <c r="JG15" s="2"/>
      <c r="JI15" s="5"/>
      <c r="JL15" s="5"/>
      <c r="JM15" s="5"/>
      <c r="JN15" s="5"/>
      <c r="JU15" s="1"/>
      <c r="JW15" s="1"/>
      <c r="KC15" s="5"/>
      <c r="KG15" s="5"/>
      <c r="KI15" s="4"/>
      <c r="KJ15" s="4"/>
      <c r="KQ15" s="3"/>
      <c r="KR15" s="3"/>
      <c r="KS15" s="3"/>
      <c r="KT15" s="3"/>
      <c r="KU15" s="3"/>
      <c r="KV15" s="3"/>
      <c r="KW15" s="3"/>
      <c r="KX15" s="3"/>
      <c r="KY15" s="3"/>
      <c r="KZ15" s="3"/>
      <c r="LA15" s="3"/>
      <c r="LB15" s="3"/>
      <c r="LC15" s="3"/>
      <c r="LD15" s="3"/>
      <c r="LE15" s="3"/>
      <c r="LF15" s="3"/>
      <c r="LG15" s="3"/>
      <c r="LH15" s="4"/>
      <c r="LJ15" s="1"/>
      <c r="LK15" s="1"/>
      <c r="LL15" s="1"/>
      <c r="LM15" s="3"/>
      <c r="LN15" s="3"/>
      <c r="LO15" s="3"/>
      <c r="LY15" s="3"/>
      <c r="LZ15" s="3"/>
      <c r="MA15" s="3"/>
      <c r="MB15" s="3"/>
      <c r="MC15" s="3"/>
      <c r="MD15" s="3"/>
      <c r="ME15" s="3"/>
      <c r="MF15" s="3"/>
      <c r="MG15" s="3"/>
      <c r="MH15" s="3"/>
      <c r="MI15" s="3"/>
      <c r="MJ15" s="3"/>
      <c r="MR15" s="6"/>
      <c r="MS15" s="6"/>
      <c r="NB15" s="1"/>
      <c r="NC15" s="1"/>
      <c r="NE15" s="1"/>
      <c r="NF15" s="1"/>
      <c r="NI15" s="1"/>
      <c r="NR15" s="3"/>
    </row>
    <row r="16" spans="1:394" x14ac:dyDescent="0.25">
      <c r="A16" s="609" t="s">
        <v>363</v>
      </c>
      <c r="B16" s="609" t="s">
        <v>367</v>
      </c>
      <c r="C16" s="609" t="s">
        <v>366</v>
      </c>
      <c r="D16" s="609">
        <v>2015</v>
      </c>
      <c r="E16" s="609" t="s">
        <v>367</v>
      </c>
      <c r="F16" s="609" t="s">
        <v>364</v>
      </c>
      <c r="G16" s="609" t="s">
        <v>365</v>
      </c>
      <c r="H16" s="609">
        <v>27292</v>
      </c>
      <c r="I16" s="609"/>
      <c r="J16" s="609" t="s">
        <v>364</v>
      </c>
      <c r="K16" s="609" t="s">
        <v>365</v>
      </c>
      <c r="L16" s="609">
        <v>27292</v>
      </c>
      <c r="M16" s="609"/>
      <c r="N16" s="609" t="s">
        <v>368</v>
      </c>
      <c r="O16" s="609" t="s">
        <v>369</v>
      </c>
      <c r="P16" s="609" t="s">
        <v>370</v>
      </c>
      <c r="Q16" s="609" t="s">
        <v>371</v>
      </c>
      <c r="R16" s="609" t="s">
        <v>372</v>
      </c>
      <c r="S16" s="609" t="s">
        <v>373</v>
      </c>
      <c r="T16" s="609" t="s">
        <v>374</v>
      </c>
      <c r="U16" s="609" t="s">
        <v>370</v>
      </c>
      <c r="V16" s="609" t="s">
        <v>372</v>
      </c>
      <c r="W16" s="609">
        <v>1</v>
      </c>
      <c r="X16" s="609">
        <v>4</v>
      </c>
      <c r="Y16" s="609">
        <v>1</v>
      </c>
      <c r="Z16" s="609">
        <v>0</v>
      </c>
      <c r="AA16" s="610">
        <v>16068</v>
      </c>
      <c r="AB16" s="609">
        <v>7.5</v>
      </c>
      <c r="AC16" s="609">
        <v>0</v>
      </c>
      <c r="AD16" s="609">
        <v>7.5</v>
      </c>
      <c r="AE16" s="609">
        <v>51.48</v>
      </c>
      <c r="AF16" s="609">
        <v>58.98</v>
      </c>
      <c r="AG16" s="611">
        <v>0.12720000000000001</v>
      </c>
      <c r="AH16" s="612">
        <v>71097</v>
      </c>
      <c r="AI16" s="609" t="s">
        <v>376</v>
      </c>
      <c r="AJ16" s="609">
        <v>2004</v>
      </c>
      <c r="AK16" s="612">
        <v>40256</v>
      </c>
      <c r="AL16" s="613">
        <v>12.05</v>
      </c>
      <c r="AM16" s="613">
        <v>12.68</v>
      </c>
      <c r="AN16" s="613">
        <v>15.44</v>
      </c>
      <c r="AO16" s="612">
        <v>0</v>
      </c>
      <c r="AP16" s="612">
        <v>3323956</v>
      </c>
      <c r="AQ16" s="612">
        <f>VLOOKUP($A16,'[1]AIR Export'!$A$2:$CB$82,33,FALSE)</f>
        <v>3323956</v>
      </c>
      <c r="AR16" s="612">
        <v>179000</v>
      </c>
      <c r="AS16" s="612">
        <v>0</v>
      </c>
      <c r="AT16" s="612">
        <v>179000</v>
      </c>
      <c r="AU16" s="612">
        <v>6497</v>
      </c>
      <c r="AV16" s="612">
        <v>0</v>
      </c>
      <c r="AW16" s="612">
        <f>VLOOKUP($A16,'[1]AIR Export'!$A$2:$CB$82,35,FALSE)</f>
        <v>6497</v>
      </c>
      <c r="AX16" s="612">
        <f>VLOOKUP($A16,'[1]AIR Export'!$A$2:$CB$82,36,FALSE)</f>
        <v>92545</v>
      </c>
      <c r="AY16" s="612">
        <f>VLOOKUP($A16,'[1]AIR Export'!$A$2:$CB$82,37,FALSE)</f>
        <v>3601998</v>
      </c>
      <c r="AZ16" s="612">
        <v>1688787</v>
      </c>
      <c r="BA16" s="612">
        <v>582202</v>
      </c>
      <c r="BB16" s="612">
        <f>VLOOKUP($A16,'[1]AIR Export'!$A$2:$CB$82,40,FALSE)</f>
        <v>2270989</v>
      </c>
      <c r="BC16" s="612">
        <v>249676</v>
      </c>
      <c r="BD16" s="612">
        <v>21915</v>
      </c>
      <c r="BE16" s="612">
        <v>33103</v>
      </c>
      <c r="BF16" s="612">
        <v>304694</v>
      </c>
      <c r="BG16" s="612">
        <v>967957</v>
      </c>
      <c r="BH16" s="612">
        <f>VLOOKUP($A16,'[1]AIR Export'!$A$2:$CB$82,46,FALSE)</f>
        <v>3543640</v>
      </c>
      <c r="BI16" s="612"/>
      <c r="BJ16" s="612"/>
      <c r="BK16" s="612">
        <v>59588</v>
      </c>
      <c r="BL16" s="612">
        <v>0</v>
      </c>
      <c r="BM16" s="612">
        <v>0</v>
      </c>
      <c r="BN16" s="612">
        <v>0</v>
      </c>
      <c r="BO16" s="612">
        <v>59588</v>
      </c>
      <c r="BP16" s="612">
        <v>58358</v>
      </c>
      <c r="BQ16" s="610">
        <v>106075</v>
      </c>
      <c r="BR16" s="610">
        <v>98032</v>
      </c>
      <c r="BS16" s="610">
        <v>204107</v>
      </c>
      <c r="BT16" s="610">
        <v>58044</v>
      </c>
      <c r="BU16" s="610">
        <v>23740</v>
      </c>
      <c r="BV16" s="610">
        <v>81784</v>
      </c>
      <c r="BW16" s="610">
        <v>15242</v>
      </c>
      <c r="BX16" s="610">
        <v>4645</v>
      </c>
      <c r="BY16" s="610">
        <v>19887</v>
      </c>
      <c r="BZ16" s="610">
        <v>305778</v>
      </c>
      <c r="CA16" s="610"/>
      <c r="CB16" s="610">
        <v>305778</v>
      </c>
      <c r="CC16" s="610">
        <v>6287</v>
      </c>
      <c r="CD16" s="610">
        <v>40806</v>
      </c>
      <c r="CE16" s="609">
        <v>22</v>
      </c>
      <c r="CF16" s="609">
        <v>63</v>
      </c>
      <c r="CG16" s="609">
        <v>85</v>
      </c>
      <c r="CH16" s="610">
        <v>12754</v>
      </c>
      <c r="CI16" s="610">
        <v>20502</v>
      </c>
      <c r="CJ16" s="610">
        <v>15039</v>
      </c>
      <c r="CK16" s="610">
        <v>1022</v>
      </c>
      <c r="CL16" s="609">
        <v>94</v>
      </c>
      <c r="CM16" s="609">
        <v>118</v>
      </c>
      <c r="CN16" s="610">
        <v>1618</v>
      </c>
      <c r="CO16" s="610">
        <v>164728</v>
      </c>
      <c r="CP16" s="610">
        <v>39390</v>
      </c>
      <c r="CQ16" s="610">
        <v>204118</v>
      </c>
      <c r="CR16" s="610">
        <v>18768</v>
      </c>
      <c r="CS16" s="610">
        <v>1743</v>
      </c>
      <c r="CT16" s="610">
        <v>20511</v>
      </c>
      <c r="CU16" s="610">
        <v>107820</v>
      </c>
      <c r="CV16" s="610">
        <v>23461</v>
      </c>
      <c r="CW16" s="610">
        <v>131281</v>
      </c>
      <c r="CX16" s="610">
        <v>355910</v>
      </c>
      <c r="CY16" s="610">
        <v>1327</v>
      </c>
      <c r="CZ16" s="609"/>
      <c r="DA16" s="610">
        <v>357237</v>
      </c>
      <c r="DB16" s="610">
        <v>18004</v>
      </c>
      <c r="DC16" s="610">
        <v>11219</v>
      </c>
      <c r="DD16" s="610">
        <v>29223</v>
      </c>
      <c r="DE16" s="610">
        <v>98661</v>
      </c>
      <c r="DF16" s="610">
        <v>60239</v>
      </c>
      <c r="DG16" s="610">
        <v>2000</v>
      </c>
      <c r="DH16" s="610">
        <v>73827</v>
      </c>
      <c r="DI16" s="609"/>
      <c r="DJ16" s="609"/>
      <c r="DK16" s="610">
        <v>170989</v>
      </c>
      <c r="DL16" s="610">
        <v>369189</v>
      </c>
      <c r="DM16" s="610">
        <v>10006</v>
      </c>
      <c r="DN16" s="610">
        <v>1971</v>
      </c>
      <c r="DO16" s="610">
        <v>552155</v>
      </c>
      <c r="DP16" s="610">
        <v>1878</v>
      </c>
      <c r="DQ16" s="610">
        <v>66652</v>
      </c>
      <c r="DR16" s="610">
        <v>31227</v>
      </c>
      <c r="DS16" s="610">
        <v>97879</v>
      </c>
      <c r="DT16" s="610">
        <v>566107</v>
      </c>
      <c r="DU16" s="610">
        <v>1041</v>
      </c>
      <c r="DV16" s="609">
        <v>67</v>
      </c>
      <c r="DW16" s="610">
        <v>1684</v>
      </c>
      <c r="DX16" s="609">
        <v>569</v>
      </c>
      <c r="DY16" s="609">
        <v>186</v>
      </c>
      <c r="DZ16" s="609">
        <v>89</v>
      </c>
      <c r="EA16" s="610">
        <v>3636</v>
      </c>
      <c r="EB16" s="610">
        <v>12672</v>
      </c>
      <c r="EC16" s="610">
        <v>2721</v>
      </c>
      <c r="ED16" s="610">
        <v>15393</v>
      </c>
      <c r="EE16" s="610">
        <v>33164</v>
      </c>
      <c r="EF16" s="610">
        <v>22050</v>
      </c>
      <c r="EG16" s="610">
        <v>55214</v>
      </c>
      <c r="EH16" s="610">
        <v>2398</v>
      </c>
      <c r="EI16" s="610">
        <v>3734</v>
      </c>
      <c r="EJ16" s="610">
        <v>6132</v>
      </c>
      <c r="EK16" s="610">
        <v>76739</v>
      </c>
      <c r="EL16" s="609">
        <v>34</v>
      </c>
      <c r="EM16" s="609">
        <v>289</v>
      </c>
      <c r="EN16" s="609">
        <v>193</v>
      </c>
      <c r="EO16" s="610">
        <v>2515</v>
      </c>
      <c r="EP16" s="609">
        <v>901</v>
      </c>
      <c r="EQ16" s="610">
        <v>9979</v>
      </c>
      <c r="ER16" s="610">
        <v>226472</v>
      </c>
      <c r="ES16" s="610">
        <v>86832</v>
      </c>
      <c r="ET16" s="610">
        <v>6653</v>
      </c>
      <c r="EU16" s="610">
        <v>20265</v>
      </c>
      <c r="EV16" s="610">
        <v>19534</v>
      </c>
      <c r="EW16" s="609" t="s">
        <v>375</v>
      </c>
      <c r="EX16" s="609">
        <v>74</v>
      </c>
      <c r="EY16" s="609">
        <v>133</v>
      </c>
      <c r="EZ16" s="610">
        <v>83988</v>
      </c>
      <c r="FA16" s="610">
        <v>231739</v>
      </c>
      <c r="FB16" s="609"/>
      <c r="FC16" s="609" t="s">
        <v>377</v>
      </c>
      <c r="FD16" s="609" t="s">
        <v>364</v>
      </c>
      <c r="FE16" s="609" t="s">
        <v>365</v>
      </c>
      <c r="FF16" s="609">
        <v>27292</v>
      </c>
      <c r="FG16" s="609">
        <v>3239</v>
      </c>
      <c r="FH16" s="609" t="s">
        <v>364</v>
      </c>
      <c r="FI16" s="609" t="s">
        <v>365</v>
      </c>
      <c r="FJ16" s="609">
        <v>27292</v>
      </c>
      <c r="FK16" s="609">
        <v>3239</v>
      </c>
      <c r="FL16" s="609" t="s">
        <v>367</v>
      </c>
      <c r="FM16" s="609">
        <v>3362422040</v>
      </c>
      <c r="FN16" s="609">
        <v>3362484122</v>
      </c>
      <c r="FO16" s="609" t="s">
        <v>378</v>
      </c>
      <c r="FP16" s="609" t="s">
        <v>379</v>
      </c>
      <c r="FQ16" s="610">
        <v>69384</v>
      </c>
      <c r="FR16" s="609">
        <v>56.22</v>
      </c>
      <c r="FS16" s="609" t="s">
        <v>380</v>
      </c>
      <c r="FT16" s="610">
        <v>16068</v>
      </c>
      <c r="FU16" s="609">
        <v>312</v>
      </c>
      <c r="FV16" s="609"/>
      <c r="FW16" s="609"/>
      <c r="FX16" s="609"/>
      <c r="FY16" s="609" t="s">
        <v>32</v>
      </c>
      <c r="FZ16" s="609"/>
      <c r="GA16" s="609" t="s">
        <v>12</v>
      </c>
      <c r="GB16" s="609"/>
      <c r="GC16" s="609"/>
      <c r="GD16" s="609"/>
      <c r="GE16" s="609"/>
      <c r="GF16" s="609"/>
      <c r="GG16" s="609"/>
      <c r="GH16" s="609"/>
      <c r="GI16" s="609"/>
      <c r="GJ16" s="609">
        <f>VLOOKUP($A16,'[1]AIR Export'!$A$3:$CB$82,25,FALSE)</f>
        <v>164454</v>
      </c>
      <c r="GK16" s="609">
        <v>2</v>
      </c>
      <c r="GL16" s="609" t="s">
        <v>16</v>
      </c>
      <c r="GM16" s="609"/>
      <c r="GN16" s="609"/>
      <c r="GO16" s="609"/>
      <c r="GP16" s="609"/>
      <c r="GQ16" s="609"/>
      <c r="GR16" s="609"/>
      <c r="GS16" s="609"/>
      <c r="GT16" s="609"/>
      <c r="GU16" s="609"/>
      <c r="GV16" s="609">
        <v>0.72</v>
      </c>
      <c r="GW16" s="609">
        <v>0.2</v>
      </c>
      <c r="GX16" s="609">
        <v>21.11</v>
      </c>
      <c r="GY16" s="609">
        <v>24.51</v>
      </c>
      <c r="GZ16" s="609">
        <v>13.89</v>
      </c>
      <c r="HA16" s="509"/>
      <c r="HB16" s="509"/>
      <c r="HC16" s="509"/>
      <c r="HD16" s="509"/>
      <c r="HE16" s="509"/>
      <c r="HF16" s="5"/>
      <c r="HG16" s="5"/>
      <c r="HH16" s="5"/>
      <c r="HI16" s="5"/>
      <c r="HJ16" s="5"/>
      <c r="HK16" s="5"/>
      <c r="HL16" s="5"/>
      <c r="HM16" s="5"/>
      <c r="HN16" s="5"/>
      <c r="HO16" s="5"/>
      <c r="HP16" s="5"/>
      <c r="HQ16" s="5"/>
      <c r="HR16" s="5"/>
      <c r="IF16" s="1"/>
      <c r="IG16" s="1"/>
      <c r="IH16" s="1"/>
      <c r="II16" s="1"/>
      <c r="IJ16" s="1"/>
      <c r="IK16" s="1"/>
      <c r="IL16" s="1"/>
      <c r="IM16" s="1"/>
      <c r="IO16" s="1"/>
      <c r="IQ16" s="5"/>
      <c r="IR16" s="5"/>
      <c r="IS16" s="5"/>
      <c r="IT16" s="5"/>
      <c r="IU16" s="5"/>
      <c r="IV16" s="5"/>
      <c r="JG16" s="2"/>
      <c r="JI16" s="5"/>
      <c r="JL16" s="5"/>
      <c r="JM16" s="5"/>
      <c r="JN16" s="5"/>
      <c r="JU16" s="1"/>
      <c r="JW16" s="1"/>
      <c r="KA16" s="1"/>
      <c r="KC16" s="5"/>
      <c r="KG16" s="5"/>
      <c r="KI16" s="4"/>
      <c r="KJ16" s="4"/>
      <c r="KQ16" s="3"/>
      <c r="KR16" s="3"/>
      <c r="KS16" s="3"/>
      <c r="KT16" s="3"/>
      <c r="KU16" s="3"/>
      <c r="KV16" s="3"/>
      <c r="KW16" s="3"/>
      <c r="KX16" s="3"/>
      <c r="KY16" s="3"/>
      <c r="KZ16" s="3"/>
      <c r="LA16" s="3"/>
      <c r="LB16" s="3"/>
      <c r="LC16" s="3"/>
      <c r="LD16" s="3"/>
      <c r="LE16" s="3"/>
      <c r="LF16" s="3"/>
      <c r="LG16" s="3"/>
      <c r="LH16" s="4"/>
      <c r="LJ16" s="1"/>
      <c r="LK16" s="1"/>
      <c r="LL16" s="1"/>
      <c r="LM16" s="3"/>
      <c r="LN16" s="3"/>
      <c r="LO16" s="3"/>
      <c r="LY16" s="3"/>
      <c r="LZ16" s="3"/>
      <c r="MA16" s="3"/>
      <c r="MB16" s="3"/>
      <c r="MC16" s="3"/>
      <c r="MD16" s="3"/>
      <c r="ME16" s="3"/>
      <c r="MF16" s="3"/>
      <c r="MG16" s="3"/>
      <c r="MH16" s="3"/>
      <c r="MI16" s="3"/>
      <c r="MJ16" s="3"/>
      <c r="MR16" s="6"/>
      <c r="MS16" s="6"/>
      <c r="MX16" s="1"/>
      <c r="NB16" s="1"/>
      <c r="NC16" s="1"/>
      <c r="NE16" s="1"/>
      <c r="NG16" s="1"/>
      <c r="NH16" s="1"/>
      <c r="NI16" s="1"/>
      <c r="NK16" s="1"/>
      <c r="NL16" s="1"/>
      <c r="NR16" s="3"/>
    </row>
    <row r="17" spans="1:394" x14ac:dyDescent="0.25">
      <c r="A17" s="609" t="s">
        <v>381</v>
      </c>
      <c r="B17" s="609" t="s">
        <v>385</v>
      </c>
      <c r="C17" s="609" t="s">
        <v>384</v>
      </c>
      <c r="D17" s="609">
        <v>2015</v>
      </c>
      <c r="E17" s="609" t="s">
        <v>385</v>
      </c>
      <c r="F17" s="609" t="s">
        <v>382</v>
      </c>
      <c r="G17" s="609" t="s">
        <v>383</v>
      </c>
      <c r="H17" s="609">
        <v>27028</v>
      </c>
      <c r="I17" s="609">
        <v>2115</v>
      </c>
      <c r="J17" s="609" t="s">
        <v>382</v>
      </c>
      <c r="K17" s="609" t="s">
        <v>383</v>
      </c>
      <c r="L17" s="609">
        <v>27028</v>
      </c>
      <c r="M17" s="609">
        <v>2115</v>
      </c>
      <c r="N17" s="609" t="s">
        <v>386</v>
      </c>
      <c r="O17" s="609" t="s">
        <v>387</v>
      </c>
      <c r="P17" s="609" t="s">
        <v>388</v>
      </c>
      <c r="Q17" s="609" t="s">
        <v>389</v>
      </c>
      <c r="R17" s="609" t="s">
        <v>390</v>
      </c>
      <c r="S17" s="609" t="s">
        <v>45</v>
      </c>
      <c r="T17" s="609" t="s">
        <v>387</v>
      </c>
      <c r="U17" s="609" t="s">
        <v>388</v>
      </c>
      <c r="V17" s="609" t="s">
        <v>389</v>
      </c>
      <c r="W17" s="609">
        <v>1</v>
      </c>
      <c r="X17" s="609">
        <v>1</v>
      </c>
      <c r="Y17" s="609">
        <v>0</v>
      </c>
      <c r="Z17" s="609">
        <v>1</v>
      </c>
      <c r="AA17" s="610">
        <v>4592</v>
      </c>
      <c r="AB17" s="609">
        <v>1.88</v>
      </c>
      <c r="AC17" s="609">
        <v>0</v>
      </c>
      <c r="AD17" s="609">
        <v>1.88</v>
      </c>
      <c r="AE17" s="609">
        <v>8.34</v>
      </c>
      <c r="AF17" s="609">
        <v>10.220000000000001</v>
      </c>
      <c r="AG17" s="611">
        <v>0.184</v>
      </c>
      <c r="AH17" s="612">
        <v>59086</v>
      </c>
      <c r="AI17" s="609" t="s">
        <v>392</v>
      </c>
      <c r="AJ17" s="609">
        <v>2010</v>
      </c>
      <c r="AK17" s="612">
        <v>38089</v>
      </c>
      <c r="AL17" s="613">
        <v>8.65</v>
      </c>
      <c r="AM17" s="613">
        <v>12.22</v>
      </c>
      <c r="AN17" s="613">
        <v>14.15</v>
      </c>
      <c r="AO17" s="612">
        <v>49897</v>
      </c>
      <c r="AP17" s="612">
        <v>436927</v>
      </c>
      <c r="AQ17" s="612">
        <f>VLOOKUP($A17,'[1]AIR Export'!$A$2:$CB$82,33,FALSE)</f>
        <v>486824</v>
      </c>
      <c r="AR17" s="612">
        <v>86193</v>
      </c>
      <c r="AS17" s="612">
        <v>0</v>
      </c>
      <c r="AT17" s="612">
        <v>86193</v>
      </c>
      <c r="AU17" s="612">
        <v>4300</v>
      </c>
      <c r="AV17" s="612">
        <v>0</v>
      </c>
      <c r="AW17" s="612">
        <f>VLOOKUP($A17,'[1]AIR Export'!$A$2:$CB$82,35,FALSE)</f>
        <v>4300</v>
      </c>
      <c r="AX17" s="612">
        <f>VLOOKUP($A17,'[1]AIR Export'!$A$2:$CB$82,36,FALSE)</f>
        <v>70229</v>
      </c>
      <c r="AY17" s="612">
        <f>VLOOKUP($A17,'[1]AIR Export'!$A$2:$CB$82,37,FALSE)</f>
        <v>647546</v>
      </c>
      <c r="AZ17" s="612">
        <v>324411</v>
      </c>
      <c r="BA17" s="612">
        <v>91649</v>
      </c>
      <c r="BB17" s="612">
        <f>VLOOKUP($A17,'[1]AIR Export'!$A$2:$CB$82,40,FALSE)</f>
        <v>416060</v>
      </c>
      <c r="BC17" s="612">
        <v>92184</v>
      </c>
      <c r="BD17" s="612">
        <v>16181</v>
      </c>
      <c r="BE17" s="612">
        <v>10306</v>
      </c>
      <c r="BF17" s="612">
        <v>118671</v>
      </c>
      <c r="BG17" s="612">
        <v>94129</v>
      </c>
      <c r="BH17" s="612">
        <f>VLOOKUP($A17,'[1]AIR Export'!$A$2:$CB$82,46,FALSE)</f>
        <v>628860</v>
      </c>
      <c r="BI17" s="612"/>
      <c r="BJ17" s="612"/>
      <c r="BK17" s="612">
        <v>18686</v>
      </c>
      <c r="BL17" s="612">
        <v>0</v>
      </c>
      <c r="BM17" s="612">
        <v>0</v>
      </c>
      <c r="BN17" s="612">
        <v>0</v>
      </c>
      <c r="BO17" s="612">
        <v>18686</v>
      </c>
      <c r="BP17" s="612">
        <v>18686</v>
      </c>
      <c r="BQ17" s="610">
        <v>21143</v>
      </c>
      <c r="BR17" s="610">
        <v>21029</v>
      </c>
      <c r="BS17" s="610">
        <v>42172</v>
      </c>
      <c r="BT17" s="610">
        <v>15981</v>
      </c>
      <c r="BU17" s="610">
        <v>9778</v>
      </c>
      <c r="BV17" s="610">
        <v>25759</v>
      </c>
      <c r="BW17" s="610">
        <v>2693</v>
      </c>
      <c r="BX17" s="609">
        <v>582</v>
      </c>
      <c r="BY17" s="610">
        <v>3275</v>
      </c>
      <c r="BZ17" s="610">
        <v>71206</v>
      </c>
      <c r="CA17" s="610"/>
      <c r="CB17" s="610">
        <v>71206</v>
      </c>
      <c r="CC17" s="610">
        <v>1602</v>
      </c>
      <c r="CD17" s="610">
        <v>211764</v>
      </c>
      <c r="CE17" s="609">
        <v>8</v>
      </c>
      <c r="CF17" s="609">
        <v>63</v>
      </c>
      <c r="CG17" s="609">
        <v>71</v>
      </c>
      <c r="CH17" s="610">
        <v>3978</v>
      </c>
      <c r="CI17" s="610">
        <v>3659</v>
      </c>
      <c r="CJ17" s="610">
        <v>2019</v>
      </c>
      <c r="CK17" s="609">
        <v>743</v>
      </c>
      <c r="CL17" s="609">
        <v>0</v>
      </c>
      <c r="CM17" s="609">
        <v>35</v>
      </c>
      <c r="CN17" s="609">
        <v>80</v>
      </c>
      <c r="CO17" s="610">
        <v>27569</v>
      </c>
      <c r="CP17" s="610">
        <v>8914</v>
      </c>
      <c r="CQ17" s="610">
        <v>36483</v>
      </c>
      <c r="CR17" s="610">
        <v>3580</v>
      </c>
      <c r="CS17" s="609">
        <v>454</v>
      </c>
      <c r="CT17" s="610">
        <v>4034</v>
      </c>
      <c r="CU17" s="610">
        <v>28766</v>
      </c>
      <c r="CV17" s="610">
        <v>6552</v>
      </c>
      <c r="CW17" s="610">
        <v>35318</v>
      </c>
      <c r="CX17" s="610">
        <v>75835</v>
      </c>
      <c r="CY17" s="609">
        <v>241</v>
      </c>
      <c r="CZ17" s="609"/>
      <c r="DA17" s="610">
        <v>76076</v>
      </c>
      <c r="DB17" s="610">
        <v>5730</v>
      </c>
      <c r="DC17" s="609">
        <v>551</v>
      </c>
      <c r="DD17" s="610">
        <v>6281</v>
      </c>
      <c r="DE17" s="610">
        <v>9211</v>
      </c>
      <c r="DF17" s="610">
        <v>9285</v>
      </c>
      <c r="DG17" s="609"/>
      <c r="DH17" s="610">
        <v>9854</v>
      </c>
      <c r="DI17" s="609"/>
      <c r="DJ17" s="609"/>
      <c r="DK17" s="610">
        <v>87628</v>
      </c>
      <c r="DL17" s="610">
        <v>5999</v>
      </c>
      <c r="DM17" s="609"/>
      <c r="DN17" s="609"/>
      <c r="DO17" s="610">
        <v>93627</v>
      </c>
      <c r="DP17" s="609">
        <v>216</v>
      </c>
      <c r="DQ17" s="610">
        <v>15239</v>
      </c>
      <c r="DR17" s="610">
        <v>5345</v>
      </c>
      <c r="DS17" s="610">
        <v>20584</v>
      </c>
      <c r="DT17" s="610">
        <v>69626</v>
      </c>
      <c r="DU17" s="609">
        <v>77</v>
      </c>
      <c r="DV17" s="609">
        <v>11</v>
      </c>
      <c r="DW17" s="609">
        <v>126</v>
      </c>
      <c r="DX17" s="609">
        <v>655</v>
      </c>
      <c r="DY17" s="609">
        <v>74</v>
      </c>
      <c r="DZ17" s="609">
        <v>0</v>
      </c>
      <c r="EA17" s="609">
        <v>943</v>
      </c>
      <c r="EB17" s="609">
        <v>706</v>
      </c>
      <c r="EC17" s="609">
        <v>139</v>
      </c>
      <c r="ED17" s="609">
        <v>845</v>
      </c>
      <c r="EE17" s="610">
        <v>4051</v>
      </c>
      <c r="EF17" s="610">
        <v>25770</v>
      </c>
      <c r="EG17" s="610">
        <v>29821</v>
      </c>
      <c r="EH17" s="609">
        <v>631</v>
      </c>
      <c r="EI17" s="609">
        <v>0</v>
      </c>
      <c r="EJ17" s="609">
        <v>631</v>
      </c>
      <c r="EK17" s="610">
        <v>31297</v>
      </c>
      <c r="EL17" s="609">
        <v>0</v>
      </c>
      <c r="EM17" s="609">
        <v>0</v>
      </c>
      <c r="EN17" s="609">
        <v>32</v>
      </c>
      <c r="EO17" s="609">
        <v>39</v>
      </c>
      <c r="EP17" s="610">
        <v>1056</v>
      </c>
      <c r="EQ17" s="610">
        <v>8509</v>
      </c>
      <c r="ER17" s="610">
        <v>4223</v>
      </c>
      <c r="ES17" s="610">
        <v>1488</v>
      </c>
      <c r="ET17" s="609">
        <v>480</v>
      </c>
      <c r="EU17" s="610">
        <v>4111</v>
      </c>
      <c r="EV17" s="610">
        <v>4007</v>
      </c>
      <c r="EW17" s="609" t="s">
        <v>391</v>
      </c>
      <c r="EX17" s="609">
        <v>15</v>
      </c>
      <c r="EY17" s="609">
        <v>32</v>
      </c>
      <c r="EZ17" s="610">
        <v>16043</v>
      </c>
      <c r="FA17" s="610">
        <v>178259</v>
      </c>
      <c r="FB17" s="609"/>
      <c r="FC17" s="609" t="s">
        <v>384</v>
      </c>
      <c r="FD17" s="609" t="s">
        <v>382</v>
      </c>
      <c r="FE17" s="609" t="s">
        <v>383</v>
      </c>
      <c r="FF17" s="609">
        <v>27028</v>
      </c>
      <c r="FG17" s="609">
        <v>2115</v>
      </c>
      <c r="FH17" s="609" t="s">
        <v>382</v>
      </c>
      <c r="FI17" s="609" t="s">
        <v>383</v>
      </c>
      <c r="FJ17" s="609">
        <v>27028</v>
      </c>
      <c r="FK17" s="609">
        <v>2115</v>
      </c>
      <c r="FL17" s="609" t="s">
        <v>385</v>
      </c>
      <c r="FM17" s="609">
        <v>3367536030</v>
      </c>
      <c r="FN17" s="609">
        <v>3367511370</v>
      </c>
      <c r="FO17" s="609" t="s">
        <v>390</v>
      </c>
      <c r="FP17" s="609" t="s">
        <v>389</v>
      </c>
      <c r="FQ17" s="610">
        <v>18120</v>
      </c>
      <c r="FR17" s="609">
        <v>10.220000000000001</v>
      </c>
      <c r="FS17" s="609" t="s">
        <v>393</v>
      </c>
      <c r="FT17" s="610">
        <v>4592</v>
      </c>
      <c r="FU17" s="609">
        <v>103</v>
      </c>
      <c r="FV17" s="609"/>
      <c r="FW17" s="609"/>
      <c r="FX17" s="609"/>
      <c r="FY17" s="609" t="s">
        <v>32</v>
      </c>
      <c r="FZ17" s="609"/>
      <c r="GA17" s="609" t="s">
        <v>64</v>
      </c>
      <c r="GB17" s="609"/>
      <c r="GC17" s="609"/>
      <c r="GD17" s="609"/>
      <c r="GE17" s="609"/>
      <c r="GF17" s="609"/>
      <c r="GG17" s="609"/>
      <c r="GH17" s="609"/>
      <c r="GI17" s="609"/>
      <c r="GJ17" s="609">
        <f>VLOOKUP($A17,'[1]AIR Export'!$A$3:$CB$82,25,FALSE)</f>
        <v>41476</v>
      </c>
      <c r="GK17" s="609">
        <v>2</v>
      </c>
      <c r="GL17" s="609" t="s">
        <v>16</v>
      </c>
      <c r="GM17" s="609"/>
      <c r="GN17" s="609"/>
      <c r="GO17" s="609"/>
      <c r="GP17" s="609"/>
      <c r="GQ17" s="609"/>
      <c r="GR17" s="609"/>
      <c r="GS17" s="609"/>
      <c r="GT17" s="609"/>
      <c r="GU17" s="609"/>
      <c r="GV17" s="609">
        <v>0.95</v>
      </c>
      <c r="GW17" s="609">
        <v>0.03</v>
      </c>
      <c r="GX17" s="609">
        <v>33.19</v>
      </c>
      <c r="GY17" s="609">
        <v>38.18</v>
      </c>
      <c r="GZ17" s="609">
        <v>9.6</v>
      </c>
      <c r="HA17" s="509"/>
      <c r="HB17" s="509"/>
      <c r="HC17" s="509"/>
      <c r="HD17" s="509"/>
      <c r="HE17" s="509"/>
      <c r="HF17" s="5"/>
      <c r="HG17" s="5"/>
      <c r="HH17" s="5"/>
      <c r="HI17" s="5"/>
      <c r="HJ17" s="5"/>
      <c r="HK17" s="5"/>
      <c r="HL17" s="5"/>
      <c r="HM17" s="5"/>
      <c r="HN17" s="5"/>
      <c r="HO17" s="5"/>
      <c r="HP17" s="5"/>
      <c r="HQ17" s="5"/>
      <c r="HR17" s="5"/>
      <c r="IF17" s="1"/>
      <c r="IG17" s="1"/>
      <c r="IH17" s="1"/>
      <c r="II17" s="1"/>
      <c r="IJ17" s="1"/>
      <c r="IK17" s="1"/>
      <c r="IL17" s="1"/>
      <c r="IM17" s="1"/>
      <c r="IO17" s="1"/>
      <c r="IQ17" s="5"/>
      <c r="IR17" s="5"/>
      <c r="IS17" s="5"/>
      <c r="IT17" s="5"/>
      <c r="IU17" s="5"/>
      <c r="IV17" s="5"/>
      <c r="JI17" s="5"/>
      <c r="JL17" s="5"/>
      <c r="JM17" s="5"/>
      <c r="JN17" s="5"/>
      <c r="JU17" s="1"/>
      <c r="JW17" s="1"/>
      <c r="KA17" s="1"/>
      <c r="KC17" s="5"/>
      <c r="KG17" s="5"/>
      <c r="KI17" s="4"/>
      <c r="KJ17" s="4"/>
      <c r="KQ17" s="3"/>
      <c r="KR17" s="3"/>
      <c r="KS17" s="3"/>
      <c r="KT17" s="3"/>
      <c r="KU17" s="3"/>
      <c r="KV17" s="3"/>
      <c r="KW17" s="3"/>
      <c r="KX17" s="3"/>
      <c r="KY17" s="3"/>
      <c r="KZ17" s="3"/>
      <c r="LA17" s="3"/>
      <c r="LB17" s="3"/>
      <c r="LC17" s="3"/>
      <c r="LD17" s="3"/>
      <c r="LE17" s="3"/>
      <c r="LF17" s="3"/>
      <c r="LG17" s="3"/>
      <c r="LH17" s="4"/>
      <c r="LJ17" s="1"/>
      <c r="LK17" s="1"/>
      <c r="LL17" s="1"/>
      <c r="LM17" s="3"/>
      <c r="LN17" s="3"/>
      <c r="LO17" s="3"/>
      <c r="LY17" s="3"/>
      <c r="LZ17" s="3"/>
      <c r="MA17" s="3"/>
      <c r="MB17" s="3"/>
      <c r="MC17" s="3"/>
      <c r="MD17" s="3"/>
      <c r="ME17" s="3"/>
      <c r="MF17" s="3"/>
      <c r="MG17" s="3"/>
      <c r="MH17" s="3"/>
      <c r="MI17" s="3"/>
      <c r="MJ17" s="3"/>
      <c r="MR17" s="6"/>
      <c r="MS17" s="6"/>
      <c r="MX17" s="1"/>
      <c r="NB17" s="1"/>
      <c r="NC17" s="1"/>
      <c r="NE17" s="1"/>
      <c r="NG17" s="1"/>
      <c r="NH17" s="1"/>
      <c r="NI17" s="1"/>
      <c r="NK17" s="1"/>
      <c r="NR17" s="3"/>
      <c r="OD17" s="1"/>
    </row>
    <row r="18" spans="1:394" x14ac:dyDescent="0.25">
      <c r="A18" s="609" t="s">
        <v>394</v>
      </c>
      <c r="B18" s="609" t="s">
        <v>399</v>
      </c>
      <c r="C18" s="609" t="s">
        <v>398</v>
      </c>
      <c r="D18" s="609">
        <v>2015</v>
      </c>
      <c r="E18" s="609" t="s">
        <v>399</v>
      </c>
      <c r="F18" s="609" t="s">
        <v>395</v>
      </c>
      <c r="G18" s="609" t="s">
        <v>396</v>
      </c>
      <c r="H18" s="609">
        <v>28349</v>
      </c>
      <c r="I18" s="609">
        <v>930</v>
      </c>
      <c r="J18" s="609" t="s">
        <v>397</v>
      </c>
      <c r="K18" s="609" t="s">
        <v>396</v>
      </c>
      <c r="L18" s="609">
        <v>28349</v>
      </c>
      <c r="M18" s="609">
        <v>930</v>
      </c>
      <c r="N18" s="609" t="s">
        <v>400</v>
      </c>
      <c r="O18" s="609" t="s">
        <v>401</v>
      </c>
      <c r="P18" s="609" t="s">
        <v>402</v>
      </c>
      <c r="Q18" s="609" t="s">
        <v>403</v>
      </c>
      <c r="R18" s="609" t="s">
        <v>404</v>
      </c>
      <c r="S18" s="609" t="s">
        <v>405</v>
      </c>
      <c r="T18" s="609" t="s">
        <v>401</v>
      </c>
      <c r="U18" s="609" t="s">
        <v>402</v>
      </c>
      <c r="V18" s="609" t="s">
        <v>406</v>
      </c>
      <c r="W18" s="609">
        <v>1</v>
      </c>
      <c r="X18" s="609">
        <v>5</v>
      </c>
      <c r="Y18" s="609">
        <v>0</v>
      </c>
      <c r="Z18" s="609">
        <v>0</v>
      </c>
      <c r="AA18" s="610">
        <v>7515</v>
      </c>
      <c r="AB18" s="609">
        <v>1</v>
      </c>
      <c r="AC18" s="609">
        <v>0</v>
      </c>
      <c r="AD18" s="609">
        <v>1</v>
      </c>
      <c r="AE18" s="609">
        <v>8.43</v>
      </c>
      <c r="AF18" s="609">
        <v>9.43</v>
      </c>
      <c r="AG18" s="611">
        <v>8.3299999999999999E-2</v>
      </c>
      <c r="AH18" s="612">
        <v>45960</v>
      </c>
      <c r="AI18" s="609" t="s">
        <v>408</v>
      </c>
      <c r="AJ18" s="609">
        <v>2011</v>
      </c>
      <c r="AK18" s="612">
        <v>46651</v>
      </c>
      <c r="AL18" s="613">
        <v>9.76</v>
      </c>
      <c r="AM18" s="613">
        <v>12.37</v>
      </c>
      <c r="AN18" s="613">
        <v>12.37</v>
      </c>
      <c r="AO18" s="612">
        <v>36880</v>
      </c>
      <c r="AP18" s="612">
        <v>480946</v>
      </c>
      <c r="AQ18" s="612">
        <f>VLOOKUP($A18,'[1]AIR Export'!$A$2:$CB$82,33,FALSE)</f>
        <v>517826</v>
      </c>
      <c r="AR18" s="612">
        <v>120229</v>
      </c>
      <c r="AS18" s="612">
        <v>0</v>
      </c>
      <c r="AT18" s="612">
        <v>120229</v>
      </c>
      <c r="AU18" s="612">
        <v>11482</v>
      </c>
      <c r="AV18" s="612">
        <v>0</v>
      </c>
      <c r="AW18" s="612">
        <f>VLOOKUP($A18,'[1]AIR Export'!$A$2:$CB$82,35,FALSE)</f>
        <v>11482</v>
      </c>
      <c r="AX18" s="612">
        <f>VLOOKUP($A18,'[1]AIR Export'!$A$2:$CB$82,36,FALSE)</f>
        <v>0</v>
      </c>
      <c r="AY18" s="612">
        <f>VLOOKUP($A18,'[1]AIR Export'!$A$2:$CB$82,37,FALSE)</f>
        <v>649537</v>
      </c>
      <c r="AZ18" s="612">
        <v>270128</v>
      </c>
      <c r="BA18" s="612">
        <v>88659</v>
      </c>
      <c r="BB18" s="612">
        <f>VLOOKUP($A18,'[1]AIR Export'!$A$2:$CB$82,40,FALSE)</f>
        <v>358787</v>
      </c>
      <c r="BC18" s="612">
        <v>75000</v>
      </c>
      <c r="BD18" s="612">
        <v>8800</v>
      </c>
      <c r="BE18" s="612">
        <v>30000</v>
      </c>
      <c r="BF18" s="612">
        <v>113800</v>
      </c>
      <c r="BG18" s="612">
        <v>72053</v>
      </c>
      <c r="BH18" s="612">
        <f>VLOOKUP($A18,'[1]AIR Export'!$A$2:$CB$82,46,FALSE)</f>
        <v>544640</v>
      </c>
      <c r="BI18" s="612"/>
      <c r="BJ18" s="612"/>
      <c r="BK18" s="612">
        <v>0</v>
      </c>
      <c r="BL18" s="612">
        <v>0</v>
      </c>
      <c r="BM18" s="612">
        <v>0</v>
      </c>
      <c r="BN18" s="612">
        <v>0</v>
      </c>
      <c r="BO18" s="612">
        <v>0</v>
      </c>
      <c r="BP18" s="612">
        <v>0</v>
      </c>
      <c r="BQ18" s="610">
        <v>28006</v>
      </c>
      <c r="BR18" s="610">
        <v>18534</v>
      </c>
      <c r="BS18" s="610">
        <v>46540</v>
      </c>
      <c r="BT18" s="610">
        <v>19375</v>
      </c>
      <c r="BU18" s="610">
        <v>11319</v>
      </c>
      <c r="BV18" s="610">
        <v>30694</v>
      </c>
      <c r="BW18" s="609">
        <v>373</v>
      </c>
      <c r="BX18" s="609"/>
      <c r="BY18" s="609">
        <v>373</v>
      </c>
      <c r="BZ18" s="610">
        <v>77607</v>
      </c>
      <c r="CA18" s="609"/>
      <c r="CB18" s="610">
        <v>63910</v>
      </c>
      <c r="CC18" s="609">
        <v>0</v>
      </c>
      <c r="CD18" s="610">
        <v>210074</v>
      </c>
      <c r="CE18" s="609">
        <v>0</v>
      </c>
      <c r="CF18" s="609">
        <v>63</v>
      </c>
      <c r="CG18" s="609">
        <v>63</v>
      </c>
      <c r="CH18" s="610">
        <v>2652</v>
      </c>
      <c r="CI18" s="610">
        <v>3657</v>
      </c>
      <c r="CJ18" s="610">
        <v>3690</v>
      </c>
      <c r="CK18" s="609">
        <v>743</v>
      </c>
      <c r="CL18" s="609">
        <v>0</v>
      </c>
      <c r="CM18" s="609">
        <v>11</v>
      </c>
      <c r="CN18" s="609">
        <v>76</v>
      </c>
      <c r="CO18" s="610">
        <v>18982</v>
      </c>
      <c r="CP18" s="610">
        <v>5559</v>
      </c>
      <c r="CQ18" s="610">
        <v>24541</v>
      </c>
      <c r="CR18" s="609">
        <v>406</v>
      </c>
      <c r="CS18" s="609">
        <v>-1</v>
      </c>
      <c r="CT18" s="609">
        <v>406</v>
      </c>
      <c r="CU18" s="610">
        <v>14202</v>
      </c>
      <c r="CV18" s="610">
        <v>3717</v>
      </c>
      <c r="CW18" s="610">
        <v>17919</v>
      </c>
      <c r="CX18" s="610">
        <v>42866</v>
      </c>
      <c r="CY18" s="609">
        <v>150</v>
      </c>
      <c r="CZ18" s="609"/>
      <c r="DA18" s="610">
        <v>43016</v>
      </c>
      <c r="DB18" s="610">
        <v>1829</v>
      </c>
      <c r="DC18" s="609">
        <v>149</v>
      </c>
      <c r="DD18" s="610">
        <v>1978</v>
      </c>
      <c r="DE18" s="610">
        <v>11284</v>
      </c>
      <c r="DF18" s="610">
        <v>3518</v>
      </c>
      <c r="DG18" s="609">
        <v>-1</v>
      </c>
      <c r="DH18" s="610">
        <v>3674</v>
      </c>
      <c r="DI18" s="609"/>
      <c r="DJ18" s="609"/>
      <c r="DK18" s="610">
        <v>30107</v>
      </c>
      <c r="DL18" s="610">
        <v>29689</v>
      </c>
      <c r="DM18" s="609">
        <v>-1</v>
      </c>
      <c r="DN18" s="609">
        <v>-1</v>
      </c>
      <c r="DO18" s="610">
        <v>59796</v>
      </c>
      <c r="DP18" s="609">
        <v>-1</v>
      </c>
      <c r="DQ18" s="610">
        <v>3710</v>
      </c>
      <c r="DR18" s="610">
        <v>1287</v>
      </c>
      <c r="DS18" s="610">
        <v>4997</v>
      </c>
      <c r="DT18" s="610">
        <v>53401</v>
      </c>
      <c r="DU18" s="609">
        <v>29</v>
      </c>
      <c r="DV18" s="609">
        <v>3</v>
      </c>
      <c r="DW18" s="609">
        <v>95</v>
      </c>
      <c r="DX18" s="609">
        <v>5</v>
      </c>
      <c r="DY18" s="609">
        <v>1</v>
      </c>
      <c r="DZ18" s="609">
        <v>-1</v>
      </c>
      <c r="EA18" s="609">
        <v>133</v>
      </c>
      <c r="EB18" s="609">
        <v>196</v>
      </c>
      <c r="EC18" s="609">
        <v>300</v>
      </c>
      <c r="ED18" s="609">
        <v>496</v>
      </c>
      <c r="EE18" s="610">
        <v>2103</v>
      </c>
      <c r="EF18" s="609">
        <v>393</v>
      </c>
      <c r="EG18" s="610">
        <v>2496</v>
      </c>
      <c r="EH18" s="609">
        <v>10</v>
      </c>
      <c r="EI18" s="609">
        <v>-1</v>
      </c>
      <c r="EJ18" s="609">
        <v>10</v>
      </c>
      <c r="EK18" s="610">
        <v>3002</v>
      </c>
      <c r="EL18" s="609">
        <v>1</v>
      </c>
      <c r="EM18" s="609">
        <v>100</v>
      </c>
      <c r="EN18" s="609">
        <v>29</v>
      </c>
      <c r="EO18" s="609">
        <v>161</v>
      </c>
      <c r="EP18" s="609">
        <v>35</v>
      </c>
      <c r="EQ18" s="609">
        <v>629</v>
      </c>
      <c r="ER18" s="610">
        <v>7560</v>
      </c>
      <c r="ES18" s="610">
        <v>9984</v>
      </c>
      <c r="ET18" s="610">
        <v>1095</v>
      </c>
      <c r="EU18" s="609">
        <v>9</v>
      </c>
      <c r="EV18" s="609">
        <v>299</v>
      </c>
      <c r="EW18" s="609" t="s">
        <v>407</v>
      </c>
      <c r="EX18" s="609">
        <v>13</v>
      </c>
      <c r="EY18" s="609">
        <v>51</v>
      </c>
      <c r="EZ18" s="610">
        <v>13500</v>
      </c>
      <c r="FA18" s="609"/>
      <c r="FB18" s="609"/>
      <c r="FC18" s="609" t="s">
        <v>409</v>
      </c>
      <c r="FD18" s="609" t="s">
        <v>395</v>
      </c>
      <c r="FE18" s="609" t="s">
        <v>396</v>
      </c>
      <c r="FF18" s="609">
        <v>28349</v>
      </c>
      <c r="FG18" s="609">
        <v>930</v>
      </c>
      <c r="FH18" s="609" t="s">
        <v>397</v>
      </c>
      <c r="FI18" s="609" t="s">
        <v>396</v>
      </c>
      <c r="FJ18" s="609">
        <v>28349</v>
      </c>
      <c r="FK18" s="609">
        <v>930</v>
      </c>
      <c r="FL18" s="609" t="s">
        <v>399</v>
      </c>
      <c r="FM18" s="609">
        <v>9102962117</v>
      </c>
      <c r="FN18" s="609" t="s">
        <v>402</v>
      </c>
      <c r="FO18" s="609" t="s">
        <v>404</v>
      </c>
      <c r="FP18" s="609" t="s">
        <v>406</v>
      </c>
      <c r="FQ18" s="610">
        <v>14634</v>
      </c>
      <c r="FR18" s="609">
        <v>15</v>
      </c>
      <c r="FS18" s="609" t="s">
        <v>410</v>
      </c>
      <c r="FT18" s="610">
        <v>7515</v>
      </c>
      <c r="FU18" s="609">
        <v>312</v>
      </c>
      <c r="FV18" s="609"/>
      <c r="FW18" s="609"/>
      <c r="FX18" s="609"/>
      <c r="FY18" s="609" t="s">
        <v>32</v>
      </c>
      <c r="FZ18" s="609"/>
      <c r="GA18" s="609" t="s">
        <v>12</v>
      </c>
      <c r="GB18" s="609"/>
      <c r="GC18" s="609"/>
      <c r="GD18" s="609"/>
      <c r="GE18" s="609"/>
      <c r="GF18" s="609"/>
      <c r="GG18" s="609"/>
      <c r="GH18" s="609"/>
      <c r="GI18" s="609"/>
      <c r="GJ18" s="609">
        <f>VLOOKUP($A18,'[1]AIR Export'!$A$3:$CB$82,25,FALSE)</f>
        <v>60126</v>
      </c>
      <c r="GK18" s="609">
        <v>2</v>
      </c>
      <c r="GL18" s="609" t="s">
        <v>16</v>
      </c>
      <c r="GM18" s="609"/>
      <c r="GN18" s="609"/>
      <c r="GO18" s="609"/>
      <c r="GP18" s="609"/>
      <c r="GQ18" s="609"/>
      <c r="GR18" s="609"/>
      <c r="GS18" s="609"/>
      <c r="GT18" s="609"/>
      <c r="GU18" s="609"/>
      <c r="GV18" s="609">
        <v>1</v>
      </c>
      <c r="GW18" s="609">
        <v>0</v>
      </c>
      <c r="GX18" s="609">
        <v>32.049999999999997</v>
      </c>
      <c r="GY18" s="609">
        <v>32.049999999999997</v>
      </c>
      <c r="GZ18" s="609"/>
      <c r="HA18" s="509"/>
      <c r="HB18" s="509"/>
      <c r="HC18" s="509"/>
      <c r="HD18" s="509"/>
      <c r="HE18" s="509"/>
      <c r="HF18" s="5"/>
      <c r="HG18" s="5"/>
      <c r="HH18" s="5"/>
      <c r="HI18" s="5"/>
      <c r="HJ18" s="5"/>
      <c r="HK18" s="5"/>
      <c r="HL18" s="5"/>
      <c r="HM18" s="5"/>
      <c r="HN18" s="5"/>
      <c r="HO18" s="5"/>
      <c r="HP18" s="5"/>
      <c r="HQ18" s="5"/>
      <c r="HR18" s="5"/>
      <c r="IG18" s="1"/>
      <c r="IH18" s="1"/>
      <c r="II18" s="1"/>
      <c r="IJ18" s="1"/>
      <c r="IK18" s="1"/>
      <c r="IL18" s="1"/>
      <c r="IM18" s="1"/>
      <c r="IO18" s="1"/>
      <c r="IQ18" s="5"/>
      <c r="IR18" s="5"/>
      <c r="IS18" s="5"/>
      <c r="IT18" s="5"/>
      <c r="IU18" s="5"/>
      <c r="IV18" s="5"/>
      <c r="JG18" s="2"/>
      <c r="JI18" s="5"/>
      <c r="JL18" s="5"/>
      <c r="JM18" s="5"/>
      <c r="JN18" s="5"/>
      <c r="JU18" s="1"/>
      <c r="JW18" s="1"/>
      <c r="KC18" s="5"/>
      <c r="KG18" s="5"/>
      <c r="KI18" s="4"/>
      <c r="KJ18" s="4"/>
      <c r="KQ18" s="3"/>
      <c r="KR18" s="3"/>
      <c r="KS18" s="3"/>
      <c r="KT18" s="3"/>
      <c r="KU18" s="3"/>
      <c r="KV18" s="3"/>
      <c r="KW18" s="3"/>
      <c r="KX18" s="3"/>
      <c r="KY18" s="3"/>
      <c r="KZ18" s="3"/>
      <c r="LA18" s="3"/>
      <c r="LB18" s="3"/>
      <c r="LC18" s="3"/>
      <c r="LD18" s="3"/>
      <c r="LE18" s="3"/>
      <c r="LF18" s="3"/>
      <c r="LG18" s="3"/>
      <c r="LH18" s="4"/>
      <c r="LJ18" s="1"/>
      <c r="LK18" s="1"/>
      <c r="LL18" s="1"/>
      <c r="LM18" s="3"/>
      <c r="LN18" s="3"/>
      <c r="LO18" s="3"/>
      <c r="LY18" s="3"/>
      <c r="LZ18" s="3"/>
      <c r="MA18" s="3"/>
      <c r="MB18" s="3"/>
      <c r="MC18" s="3"/>
      <c r="MD18" s="3"/>
      <c r="ME18" s="3"/>
      <c r="MF18" s="3"/>
      <c r="MG18" s="3"/>
      <c r="MH18" s="3"/>
      <c r="MI18" s="3"/>
      <c r="MJ18" s="3"/>
      <c r="MR18" s="6"/>
      <c r="MS18" s="6"/>
      <c r="MX18" s="1"/>
      <c r="NB18" s="1"/>
      <c r="NC18" s="1"/>
      <c r="NE18" s="1"/>
      <c r="NF18" s="1"/>
      <c r="NH18" s="1"/>
      <c r="NI18" s="1"/>
      <c r="NR18" s="3"/>
    </row>
    <row r="19" spans="1:394" x14ac:dyDescent="0.25">
      <c r="A19" s="609" t="s">
        <v>411</v>
      </c>
      <c r="B19" s="609" t="s">
        <v>413</v>
      </c>
      <c r="C19" s="609" t="s">
        <v>415</v>
      </c>
      <c r="D19" s="609">
        <v>2015</v>
      </c>
      <c r="E19" s="609" t="s">
        <v>413</v>
      </c>
      <c r="F19" s="609" t="s">
        <v>412</v>
      </c>
      <c r="G19" s="609" t="s">
        <v>413</v>
      </c>
      <c r="H19" s="609">
        <v>27702</v>
      </c>
      <c r="I19" s="609">
        <v>3809</v>
      </c>
      <c r="J19" s="609" t="s">
        <v>414</v>
      </c>
      <c r="K19" s="609" t="s">
        <v>413</v>
      </c>
      <c r="L19" s="609">
        <v>27701</v>
      </c>
      <c r="M19" s="609">
        <v>3414</v>
      </c>
      <c r="N19" s="609" t="s">
        <v>416</v>
      </c>
      <c r="O19" s="609" t="s">
        <v>417</v>
      </c>
      <c r="P19" s="609" t="s">
        <v>418</v>
      </c>
      <c r="Q19" s="609" t="s">
        <v>419</v>
      </c>
      <c r="R19" s="609" t="s">
        <v>420</v>
      </c>
      <c r="S19" s="609" t="s">
        <v>421</v>
      </c>
      <c r="T19" s="609" t="s">
        <v>422</v>
      </c>
      <c r="U19" s="609" t="s">
        <v>418</v>
      </c>
      <c r="V19" s="609" t="s">
        <v>423</v>
      </c>
      <c r="W19" s="609">
        <v>1</v>
      </c>
      <c r="X19" s="609">
        <v>6</v>
      </c>
      <c r="Y19" s="609">
        <v>0</v>
      </c>
      <c r="Z19" s="609">
        <v>2</v>
      </c>
      <c r="AA19" s="610">
        <v>18085</v>
      </c>
      <c r="AB19" s="609">
        <v>50.77</v>
      </c>
      <c r="AC19" s="609">
        <v>0</v>
      </c>
      <c r="AD19" s="609">
        <v>50.77</v>
      </c>
      <c r="AE19" s="609">
        <v>78.03</v>
      </c>
      <c r="AF19" s="609">
        <v>128.80000000000001</v>
      </c>
      <c r="AG19" s="611">
        <v>0.39419999999999999</v>
      </c>
      <c r="AH19" s="612">
        <v>129354</v>
      </c>
      <c r="AI19" s="609" t="s">
        <v>425</v>
      </c>
      <c r="AJ19" s="609">
        <v>2010</v>
      </c>
      <c r="AK19" s="612">
        <v>36472</v>
      </c>
      <c r="AL19" s="613">
        <v>13.65</v>
      </c>
      <c r="AM19" s="613">
        <v>15.02</v>
      </c>
      <c r="AN19" s="613">
        <v>16.52</v>
      </c>
      <c r="AO19" s="612">
        <v>0</v>
      </c>
      <c r="AP19" s="612">
        <v>10841002</v>
      </c>
      <c r="AQ19" s="612">
        <f>VLOOKUP($A19,'[1]AIR Export'!$A$2:$CB$82,33,FALSE)</f>
        <v>10841002</v>
      </c>
      <c r="AR19" s="612">
        <v>224792</v>
      </c>
      <c r="AS19" s="612">
        <v>0</v>
      </c>
      <c r="AT19" s="612">
        <v>224792</v>
      </c>
      <c r="AU19" s="612">
        <v>0</v>
      </c>
      <c r="AV19" s="612">
        <v>0</v>
      </c>
      <c r="AW19" s="612">
        <f>VLOOKUP($A19,'[1]AIR Export'!$A$2:$CB$82,35,FALSE)</f>
        <v>0</v>
      </c>
      <c r="AX19" s="612">
        <f>VLOOKUP($A19,'[1]AIR Export'!$A$2:$CB$82,36,FALSE)</f>
        <v>489422</v>
      </c>
      <c r="AY19" s="612">
        <f>VLOOKUP($A19,'[1]AIR Export'!$A$2:$CB$82,37,FALSE)</f>
        <v>11555216</v>
      </c>
      <c r="AZ19" s="612">
        <v>5836043</v>
      </c>
      <c r="BA19" s="612">
        <v>1976601</v>
      </c>
      <c r="BB19" s="612">
        <f>VLOOKUP($A19,'[1]AIR Export'!$A$2:$CB$82,40,FALSE)</f>
        <v>7812644</v>
      </c>
      <c r="BC19" s="612">
        <v>848830</v>
      </c>
      <c r="BD19" s="612">
        <v>327000</v>
      </c>
      <c r="BE19" s="612">
        <v>484439</v>
      </c>
      <c r="BF19" s="612">
        <v>1660269</v>
      </c>
      <c r="BG19" s="612">
        <v>745764</v>
      </c>
      <c r="BH19" s="612">
        <f>VLOOKUP($A19,'[1]AIR Export'!$A$2:$CB$82,46,FALSE)</f>
        <v>10218677</v>
      </c>
      <c r="BI19" s="612"/>
      <c r="BJ19" s="612"/>
      <c r="BK19" s="612">
        <v>2789270</v>
      </c>
      <c r="BL19" s="612">
        <v>0</v>
      </c>
      <c r="BM19" s="612">
        <v>0</v>
      </c>
      <c r="BN19" s="612">
        <v>0</v>
      </c>
      <c r="BO19" s="612">
        <v>2789270</v>
      </c>
      <c r="BP19" s="612">
        <v>35479</v>
      </c>
      <c r="BQ19" s="610">
        <v>177836</v>
      </c>
      <c r="BR19" s="610">
        <v>155253</v>
      </c>
      <c r="BS19" s="610">
        <v>333089</v>
      </c>
      <c r="BT19" s="610">
        <v>164302</v>
      </c>
      <c r="BU19" s="610">
        <v>68990</v>
      </c>
      <c r="BV19" s="610">
        <v>233292</v>
      </c>
      <c r="BW19" s="610">
        <v>23187</v>
      </c>
      <c r="BX19" s="610">
        <v>2634</v>
      </c>
      <c r="BY19" s="610">
        <v>25821</v>
      </c>
      <c r="BZ19" s="610">
        <v>592202</v>
      </c>
      <c r="CA19" s="610"/>
      <c r="CB19" s="610">
        <v>592202</v>
      </c>
      <c r="CC19" s="609">
        <v>104</v>
      </c>
      <c r="CD19" s="610">
        <v>205103</v>
      </c>
      <c r="CE19" s="609">
        <v>21</v>
      </c>
      <c r="CF19" s="609">
        <v>63</v>
      </c>
      <c r="CG19" s="609">
        <v>84</v>
      </c>
      <c r="CH19" s="610">
        <v>43877</v>
      </c>
      <c r="CI19" s="610">
        <v>5894</v>
      </c>
      <c r="CJ19" s="610">
        <v>46742</v>
      </c>
      <c r="CK19" s="609">
        <v>565</v>
      </c>
      <c r="CL19" s="609">
        <v>114</v>
      </c>
      <c r="CM19" s="609">
        <v>128</v>
      </c>
      <c r="CN19" s="609">
        <v>421</v>
      </c>
      <c r="CO19" s="610">
        <v>488700</v>
      </c>
      <c r="CP19" s="610">
        <v>381951</v>
      </c>
      <c r="CQ19" s="610">
        <v>870651</v>
      </c>
      <c r="CR19" s="610">
        <v>81539</v>
      </c>
      <c r="CS19" s="610">
        <v>4834</v>
      </c>
      <c r="CT19" s="610">
        <v>86373</v>
      </c>
      <c r="CU19" s="610">
        <v>908321</v>
      </c>
      <c r="CV19" s="610">
        <v>180261</v>
      </c>
      <c r="CW19" s="610">
        <v>1088582</v>
      </c>
      <c r="CX19" s="610">
        <v>2045606</v>
      </c>
      <c r="CY19" s="609"/>
      <c r="CZ19" s="609"/>
      <c r="DA19" s="610">
        <v>2045606</v>
      </c>
      <c r="DB19" s="610">
        <v>252109</v>
      </c>
      <c r="DC19" s="610">
        <v>44871</v>
      </c>
      <c r="DD19" s="610">
        <v>296980</v>
      </c>
      <c r="DE19" s="610">
        <v>659231</v>
      </c>
      <c r="DF19" s="610">
        <v>79942</v>
      </c>
      <c r="DG19" s="610">
        <v>12364</v>
      </c>
      <c r="DH19" s="610">
        <v>142908</v>
      </c>
      <c r="DI19" s="609"/>
      <c r="DJ19" s="609"/>
      <c r="DK19" s="610">
        <v>692413</v>
      </c>
      <c r="DL19" s="610">
        <v>2455796</v>
      </c>
      <c r="DM19" s="609"/>
      <c r="DN19" s="610">
        <v>26186</v>
      </c>
      <c r="DO19" s="610">
        <v>3174395</v>
      </c>
      <c r="DP19" s="609">
        <v>113</v>
      </c>
      <c r="DQ19" s="610">
        <v>150393</v>
      </c>
      <c r="DR19" s="610">
        <v>51246</v>
      </c>
      <c r="DS19" s="610">
        <v>201639</v>
      </c>
      <c r="DT19" s="610">
        <v>2421602</v>
      </c>
      <c r="DU19" s="610">
        <v>1211</v>
      </c>
      <c r="DV19" s="609">
        <v>543</v>
      </c>
      <c r="DW19" s="610">
        <v>3314</v>
      </c>
      <c r="DX19" s="609">
        <v>554</v>
      </c>
      <c r="DY19" s="610">
        <v>1043</v>
      </c>
      <c r="DZ19" s="609">
        <v>536</v>
      </c>
      <c r="EA19" s="610">
        <v>7201</v>
      </c>
      <c r="EB19" s="610">
        <v>14698</v>
      </c>
      <c r="EC19" s="610">
        <v>4657</v>
      </c>
      <c r="ED19" s="610">
        <v>19355</v>
      </c>
      <c r="EE19" s="610">
        <v>113385</v>
      </c>
      <c r="EF19" s="610">
        <v>13953</v>
      </c>
      <c r="EG19" s="610">
        <v>127338</v>
      </c>
      <c r="EH19" s="610">
        <v>8901</v>
      </c>
      <c r="EI19" s="610">
        <v>2033</v>
      </c>
      <c r="EJ19" s="610">
        <v>10934</v>
      </c>
      <c r="EK19" s="610">
        <v>157627</v>
      </c>
      <c r="EL19" s="609">
        <v>3</v>
      </c>
      <c r="EM19" s="609">
        <v>22</v>
      </c>
      <c r="EN19" s="609">
        <v>356</v>
      </c>
      <c r="EO19" s="609">
        <v>711</v>
      </c>
      <c r="EP19" s="610">
        <v>12228</v>
      </c>
      <c r="EQ19" s="610">
        <v>52187</v>
      </c>
      <c r="ER19" s="610">
        <v>186940</v>
      </c>
      <c r="ES19" s="610">
        <v>80132</v>
      </c>
      <c r="ET19" s="610">
        <v>18252</v>
      </c>
      <c r="EU19" s="609"/>
      <c r="EV19" s="610">
        <v>2446</v>
      </c>
      <c r="EW19" s="609" t="s">
        <v>424</v>
      </c>
      <c r="EX19" s="609">
        <v>143</v>
      </c>
      <c r="EY19" s="609">
        <v>237</v>
      </c>
      <c r="EZ19" s="610">
        <v>382403</v>
      </c>
      <c r="FA19" s="610">
        <v>1445504</v>
      </c>
      <c r="FB19" s="609"/>
      <c r="FC19" s="609" t="s">
        <v>415</v>
      </c>
      <c r="FD19" s="609" t="s">
        <v>412</v>
      </c>
      <c r="FE19" s="609" t="s">
        <v>413</v>
      </c>
      <c r="FF19" s="609">
        <v>27702</v>
      </c>
      <c r="FG19" s="609">
        <v>3809</v>
      </c>
      <c r="FH19" s="609" t="s">
        <v>414</v>
      </c>
      <c r="FI19" s="609" t="s">
        <v>413</v>
      </c>
      <c r="FJ19" s="609">
        <v>27701</v>
      </c>
      <c r="FK19" s="609">
        <v>3414</v>
      </c>
      <c r="FL19" s="609" t="s">
        <v>413</v>
      </c>
      <c r="FM19" s="609">
        <v>9195600100</v>
      </c>
      <c r="FN19" s="609">
        <v>9195600137</v>
      </c>
      <c r="FO19" s="609" t="s">
        <v>426</v>
      </c>
      <c r="FP19" s="609" t="s">
        <v>427</v>
      </c>
      <c r="FQ19" s="610">
        <v>179952</v>
      </c>
      <c r="FR19" s="609">
        <v>127.48</v>
      </c>
      <c r="FS19" s="609" t="s">
        <v>428</v>
      </c>
      <c r="FT19" s="610">
        <v>18085</v>
      </c>
      <c r="FU19" s="609">
        <v>391</v>
      </c>
      <c r="FV19" s="609"/>
      <c r="FW19" s="609"/>
      <c r="FX19" s="609"/>
      <c r="FY19" s="609" t="s">
        <v>32</v>
      </c>
      <c r="FZ19" s="609"/>
      <c r="GA19" s="609" t="s">
        <v>33</v>
      </c>
      <c r="GB19" s="609"/>
      <c r="GC19" s="609"/>
      <c r="GD19" s="609"/>
      <c r="GE19" s="609"/>
      <c r="GF19" s="609"/>
      <c r="GG19" s="609"/>
      <c r="GH19" s="609"/>
      <c r="GI19" s="609"/>
      <c r="GJ19" s="609">
        <f>VLOOKUP($A19,'[1]AIR Export'!$A$3:$CB$82,25,FALSE)</f>
        <v>292191</v>
      </c>
      <c r="GK19" s="609">
        <v>3</v>
      </c>
      <c r="GL19" s="609" t="s">
        <v>16</v>
      </c>
      <c r="GM19" s="609"/>
      <c r="GN19" s="609"/>
      <c r="GO19" s="609"/>
      <c r="GP19" s="609"/>
      <c r="GQ19" s="609"/>
      <c r="GR19" s="609"/>
      <c r="GS19" s="609"/>
      <c r="GT19" s="609"/>
      <c r="GU19" s="609"/>
      <c r="GV19" s="609">
        <v>0.81</v>
      </c>
      <c r="GW19" s="609">
        <v>0.12</v>
      </c>
      <c r="GX19" s="609">
        <v>21.89</v>
      </c>
      <c r="GY19" s="609">
        <v>32.92</v>
      </c>
      <c r="GZ19" s="609">
        <v>11.03</v>
      </c>
      <c r="HA19" s="509"/>
      <c r="HB19" s="509"/>
      <c r="HC19" s="509"/>
      <c r="HD19" s="509"/>
      <c r="HE19" s="509"/>
      <c r="HF19" s="5"/>
      <c r="HG19" s="5"/>
      <c r="HH19" s="5"/>
      <c r="HI19" s="5"/>
      <c r="HJ19" s="5"/>
      <c r="HK19" s="5"/>
      <c r="HL19" s="5"/>
      <c r="HM19" s="5"/>
      <c r="HN19" s="5"/>
      <c r="HO19" s="5"/>
      <c r="HP19" s="5"/>
      <c r="HQ19" s="5"/>
      <c r="HR19" s="5"/>
      <c r="IG19" s="1"/>
      <c r="IH19" s="1"/>
      <c r="II19" s="1"/>
      <c r="IJ19" s="1"/>
      <c r="IK19" s="1"/>
      <c r="IL19" s="1"/>
      <c r="IM19" s="1"/>
      <c r="IO19" s="1"/>
      <c r="IQ19" s="5"/>
      <c r="IR19" s="5"/>
      <c r="IS19" s="5"/>
      <c r="IT19" s="5"/>
      <c r="IU19" s="5"/>
      <c r="IV19" s="5"/>
      <c r="JG19" s="2"/>
      <c r="JI19" s="5"/>
      <c r="JL19" s="5"/>
      <c r="JM19" s="5"/>
      <c r="JN19" s="5"/>
      <c r="JU19" s="1"/>
      <c r="JW19" s="1"/>
      <c r="KC19" s="5"/>
      <c r="KG19" s="5"/>
      <c r="KI19" s="4"/>
      <c r="KJ19" s="4"/>
      <c r="KQ19" s="3"/>
      <c r="KR19" s="3"/>
      <c r="KS19" s="3"/>
      <c r="KT19" s="3"/>
      <c r="KU19" s="3"/>
      <c r="KV19" s="3"/>
      <c r="KW19" s="3"/>
      <c r="KX19" s="3"/>
      <c r="KY19" s="3"/>
      <c r="KZ19" s="3"/>
      <c r="LA19" s="3"/>
      <c r="LB19" s="3"/>
      <c r="LC19" s="3"/>
      <c r="LD19" s="3"/>
      <c r="LE19" s="3"/>
      <c r="LF19" s="3"/>
      <c r="LG19" s="3"/>
      <c r="LH19" s="4"/>
      <c r="LJ19" s="1"/>
      <c r="LK19" s="1"/>
      <c r="LL19" s="1"/>
      <c r="LM19" s="3"/>
      <c r="LN19" s="3"/>
      <c r="LO19" s="3"/>
      <c r="LY19" s="3"/>
      <c r="LZ19" s="3"/>
      <c r="MA19" s="3"/>
      <c r="MB19" s="3"/>
      <c r="MC19" s="3"/>
      <c r="MD19" s="3"/>
      <c r="ME19" s="3"/>
      <c r="MF19" s="3"/>
      <c r="MG19" s="3"/>
      <c r="MH19" s="3"/>
      <c r="MI19" s="3"/>
      <c r="MJ19" s="3"/>
      <c r="MR19" s="6"/>
      <c r="MS19" s="6"/>
      <c r="NB19" s="1"/>
      <c r="NC19" s="1"/>
      <c r="NE19" s="1"/>
      <c r="NF19" s="1"/>
      <c r="NI19" s="1"/>
      <c r="NR19" s="3"/>
    </row>
    <row r="20" spans="1:394" x14ac:dyDescent="0.25">
      <c r="A20" s="609" t="s">
        <v>446</v>
      </c>
      <c r="B20" s="609" t="s">
        <v>450</v>
      </c>
      <c r="C20" s="609" t="s">
        <v>449</v>
      </c>
      <c r="D20" s="609">
        <v>2015</v>
      </c>
      <c r="E20" s="609" t="s">
        <v>450</v>
      </c>
      <c r="F20" s="609" t="s">
        <v>447</v>
      </c>
      <c r="G20" s="609" t="s">
        <v>448</v>
      </c>
      <c r="H20" s="609">
        <v>27886</v>
      </c>
      <c r="I20" s="609">
        <v>3818</v>
      </c>
      <c r="J20" s="609" t="s">
        <v>447</v>
      </c>
      <c r="K20" s="609" t="s">
        <v>448</v>
      </c>
      <c r="L20" s="609">
        <v>27886</v>
      </c>
      <c r="M20" s="609">
        <v>3818</v>
      </c>
      <c r="N20" s="609" t="s">
        <v>451</v>
      </c>
      <c r="O20" s="609" t="s">
        <v>452</v>
      </c>
      <c r="P20" s="609" t="s">
        <v>453</v>
      </c>
      <c r="Q20" s="609" t="s">
        <v>454</v>
      </c>
      <c r="R20" s="609" t="s">
        <v>455</v>
      </c>
      <c r="S20" s="609" t="s">
        <v>257</v>
      </c>
      <c r="T20" s="609" t="s">
        <v>452</v>
      </c>
      <c r="U20" s="609" t="s">
        <v>453</v>
      </c>
      <c r="V20" s="609" t="s">
        <v>456</v>
      </c>
      <c r="W20" s="609">
        <v>1</v>
      </c>
      <c r="X20" s="609">
        <v>1</v>
      </c>
      <c r="Y20" s="609">
        <v>0</v>
      </c>
      <c r="Z20" s="609">
        <v>1</v>
      </c>
      <c r="AA20" s="610">
        <v>4750</v>
      </c>
      <c r="AB20" s="609">
        <v>2</v>
      </c>
      <c r="AC20" s="609">
        <v>0</v>
      </c>
      <c r="AD20" s="609">
        <v>2</v>
      </c>
      <c r="AE20" s="609">
        <v>11.1</v>
      </c>
      <c r="AF20" s="609">
        <v>13.1</v>
      </c>
      <c r="AG20" s="611">
        <v>0.1527</v>
      </c>
      <c r="AH20" s="612">
        <v>51600</v>
      </c>
      <c r="AI20" s="609"/>
      <c r="AJ20" s="609">
        <v>2008</v>
      </c>
      <c r="AK20" s="612">
        <v>38000</v>
      </c>
      <c r="AL20" s="613">
        <v>8.5</v>
      </c>
      <c r="AM20" s="613">
        <v>8.5</v>
      </c>
      <c r="AN20" s="613">
        <v>8.5</v>
      </c>
      <c r="AO20" s="612">
        <v>146550</v>
      </c>
      <c r="AP20" s="612">
        <v>373850</v>
      </c>
      <c r="AQ20" s="612">
        <f>VLOOKUP($A20,'[1]AIR Export'!$A$2:$CB$82,33,FALSE)</f>
        <v>520400</v>
      </c>
      <c r="AR20" s="612">
        <v>114212</v>
      </c>
      <c r="AS20" s="612">
        <v>0</v>
      </c>
      <c r="AT20" s="612">
        <v>114212</v>
      </c>
      <c r="AU20" s="612">
        <v>0</v>
      </c>
      <c r="AV20" s="612">
        <v>9200</v>
      </c>
      <c r="AW20" s="612">
        <f>VLOOKUP($A20,'[1]AIR Export'!$A$2:$CB$82,35,FALSE)</f>
        <v>9200</v>
      </c>
      <c r="AX20" s="612">
        <f>VLOOKUP($A20,'[1]AIR Export'!$A$2:$CB$82,36,FALSE)</f>
        <v>123211</v>
      </c>
      <c r="AY20" s="612">
        <f>VLOOKUP($A20,'[1]AIR Export'!$A$2:$CB$82,37,FALSE)</f>
        <v>767023</v>
      </c>
      <c r="AZ20" s="612">
        <v>337383</v>
      </c>
      <c r="BA20" s="612">
        <v>115642</v>
      </c>
      <c r="BB20" s="612">
        <f>VLOOKUP($A20,'[1]AIR Export'!$A$2:$CB$82,40,FALSE)</f>
        <v>453025</v>
      </c>
      <c r="BC20" s="612">
        <v>54940</v>
      </c>
      <c r="BD20" s="612">
        <v>3380</v>
      </c>
      <c r="BE20" s="612">
        <v>387</v>
      </c>
      <c r="BF20" s="612">
        <v>58707</v>
      </c>
      <c r="BG20" s="612">
        <v>237573</v>
      </c>
      <c r="BH20" s="612">
        <f>VLOOKUP($A20,'[1]AIR Export'!$A$2:$CB$82,46,FALSE)</f>
        <v>749305</v>
      </c>
      <c r="BI20" s="612"/>
      <c r="BJ20" s="612"/>
      <c r="BK20" s="612">
        <v>0</v>
      </c>
      <c r="BL20" s="612">
        <v>0</v>
      </c>
      <c r="BM20" s="612">
        <v>0</v>
      </c>
      <c r="BN20" s="612">
        <v>0</v>
      </c>
      <c r="BO20" s="612">
        <v>0</v>
      </c>
      <c r="BP20" s="612">
        <v>0</v>
      </c>
      <c r="BQ20" s="610">
        <v>39581</v>
      </c>
      <c r="BR20" s="610">
        <v>34142</v>
      </c>
      <c r="BS20" s="610">
        <v>73723</v>
      </c>
      <c r="BT20" s="610">
        <v>18288</v>
      </c>
      <c r="BU20" s="610">
        <v>14671</v>
      </c>
      <c r="BV20" s="610">
        <v>32959</v>
      </c>
      <c r="BW20" s="610">
        <v>1164</v>
      </c>
      <c r="BX20" s="609">
        <v>386</v>
      </c>
      <c r="BY20" s="610">
        <v>1550</v>
      </c>
      <c r="BZ20" s="610">
        <v>108232</v>
      </c>
      <c r="CA20" s="610"/>
      <c r="CB20" s="610">
        <v>108232</v>
      </c>
      <c r="CC20" s="609">
        <v>598</v>
      </c>
      <c r="CD20" s="610">
        <v>195970</v>
      </c>
      <c r="CE20" s="609">
        <v>1</v>
      </c>
      <c r="CF20" s="609">
        <v>63</v>
      </c>
      <c r="CG20" s="609">
        <v>64</v>
      </c>
      <c r="CH20" s="610">
        <v>1389</v>
      </c>
      <c r="CI20" s="610">
        <v>2915</v>
      </c>
      <c r="CJ20" s="609">
        <v>205</v>
      </c>
      <c r="CK20" s="609">
        <v>564</v>
      </c>
      <c r="CL20" s="609">
        <v>0</v>
      </c>
      <c r="CM20" s="609">
        <v>37</v>
      </c>
      <c r="CN20" s="609">
        <v>108</v>
      </c>
      <c r="CO20" s="610">
        <v>30513</v>
      </c>
      <c r="CP20" s="610">
        <v>6634</v>
      </c>
      <c r="CQ20" s="610">
        <v>37147</v>
      </c>
      <c r="CR20" s="610">
        <v>1193</v>
      </c>
      <c r="CS20" s="609">
        <v>456</v>
      </c>
      <c r="CT20" s="610">
        <v>1649</v>
      </c>
      <c r="CU20" s="610">
        <v>15696</v>
      </c>
      <c r="CV20" s="610">
        <v>4041</v>
      </c>
      <c r="CW20" s="610">
        <v>19737</v>
      </c>
      <c r="CX20" s="610">
        <v>58533</v>
      </c>
      <c r="CY20" s="609">
        <v>128</v>
      </c>
      <c r="CZ20" s="609"/>
      <c r="DA20" s="610">
        <v>58661</v>
      </c>
      <c r="DB20" s="610">
        <v>1327</v>
      </c>
      <c r="DC20" s="609">
        <v>88</v>
      </c>
      <c r="DD20" s="610">
        <v>1415</v>
      </c>
      <c r="DE20" s="610">
        <v>261</v>
      </c>
      <c r="DF20" s="609">
        <v>309</v>
      </c>
      <c r="DG20" s="609">
        <v>0</v>
      </c>
      <c r="DH20" s="609">
        <v>404</v>
      </c>
      <c r="DI20" s="609"/>
      <c r="DJ20" s="609"/>
      <c r="DK20" s="610">
        <v>46785</v>
      </c>
      <c r="DL20" s="610">
        <v>10795</v>
      </c>
      <c r="DM20" s="609">
        <v>0</v>
      </c>
      <c r="DN20" s="610">
        <v>3599</v>
      </c>
      <c r="DO20" s="610">
        <v>61179</v>
      </c>
      <c r="DP20" s="609">
        <v>92</v>
      </c>
      <c r="DQ20" s="610">
        <v>12289</v>
      </c>
      <c r="DR20" s="610">
        <v>3891</v>
      </c>
      <c r="DS20" s="610">
        <v>16180</v>
      </c>
      <c r="DT20" s="610">
        <v>139979</v>
      </c>
      <c r="DU20" s="609">
        <v>41</v>
      </c>
      <c r="DV20" s="609">
        <v>25</v>
      </c>
      <c r="DW20" s="609">
        <v>70</v>
      </c>
      <c r="DX20" s="609">
        <v>392</v>
      </c>
      <c r="DY20" s="609"/>
      <c r="DZ20" s="609"/>
      <c r="EA20" s="609">
        <v>528</v>
      </c>
      <c r="EB20" s="609">
        <v>555</v>
      </c>
      <c r="EC20" s="609">
        <v>652</v>
      </c>
      <c r="ED20" s="610">
        <v>1207</v>
      </c>
      <c r="EE20" s="610">
        <v>1966</v>
      </c>
      <c r="EF20" s="610">
        <v>8860</v>
      </c>
      <c r="EG20" s="610">
        <v>10826</v>
      </c>
      <c r="EH20" s="609"/>
      <c r="EI20" s="609"/>
      <c r="EJ20" s="609"/>
      <c r="EK20" s="610">
        <v>12033</v>
      </c>
      <c r="EL20" s="609">
        <v>1</v>
      </c>
      <c r="EM20" s="609">
        <v>0</v>
      </c>
      <c r="EN20" s="609">
        <v>0</v>
      </c>
      <c r="EO20" s="609">
        <v>0</v>
      </c>
      <c r="EP20" s="609">
        <v>444</v>
      </c>
      <c r="EQ20" s="610">
        <v>2968</v>
      </c>
      <c r="ER20" s="610">
        <v>5035</v>
      </c>
      <c r="ES20" s="610">
        <v>3417</v>
      </c>
      <c r="ET20" s="609">
        <v>385</v>
      </c>
      <c r="EU20" s="609">
        <v>39</v>
      </c>
      <c r="EV20" s="609">
        <v>18</v>
      </c>
      <c r="EW20" s="609" t="s">
        <v>457</v>
      </c>
      <c r="EX20" s="609">
        <v>18</v>
      </c>
      <c r="EY20" s="609">
        <v>34</v>
      </c>
      <c r="EZ20" s="610">
        <v>37437</v>
      </c>
      <c r="FA20" s="610">
        <v>48944</v>
      </c>
      <c r="FB20" s="609"/>
      <c r="FC20" s="609" t="s">
        <v>449</v>
      </c>
      <c r="FD20" s="609" t="s">
        <v>447</v>
      </c>
      <c r="FE20" s="609" t="s">
        <v>448</v>
      </c>
      <c r="FF20" s="609">
        <v>27886</v>
      </c>
      <c r="FG20" s="609">
        <v>3818</v>
      </c>
      <c r="FH20" s="609" t="s">
        <v>447</v>
      </c>
      <c r="FI20" s="609" t="s">
        <v>448</v>
      </c>
      <c r="FJ20" s="609">
        <v>27886</v>
      </c>
      <c r="FK20" s="609">
        <v>3818</v>
      </c>
      <c r="FL20" s="609" t="s">
        <v>450</v>
      </c>
      <c r="FM20" s="609">
        <v>2528231141</v>
      </c>
      <c r="FN20" s="609">
        <v>2528237699</v>
      </c>
      <c r="FO20" s="609" t="s">
        <v>451</v>
      </c>
      <c r="FP20" s="609" t="s">
        <v>454</v>
      </c>
      <c r="FQ20" s="610">
        <v>23450</v>
      </c>
      <c r="FR20" s="609">
        <v>13.1</v>
      </c>
      <c r="FS20" s="609" t="s">
        <v>458</v>
      </c>
      <c r="FT20" s="610">
        <v>4750</v>
      </c>
      <c r="FU20" s="609">
        <v>104</v>
      </c>
      <c r="FV20" s="609"/>
      <c r="FW20" s="609"/>
      <c r="FX20" s="609"/>
      <c r="FY20" s="609" t="s">
        <v>32</v>
      </c>
      <c r="FZ20" s="609"/>
      <c r="GA20" s="609" t="s">
        <v>64</v>
      </c>
      <c r="GB20" s="609"/>
      <c r="GC20" s="609"/>
      <c r="GD20" s="609"/>
      <c r="GE20" s="609"/>
      <c r="GF20" s="609"/>
      <c r="GG20" s="609"/>
      <c r="GH20" s="609"/>
      <c r="GI20" s="609"/>
      <c r="GJ20" s="609">
        <f>VLOOKUP($A20,'[1]AIR Export'!$A$3:$CB$82,25,FALSE)</f>
        <v>55483</v>
      </c>
      <c r="GK20" s="609">
        <v>1</v>
      </c>
      <c r="GL20" s="609" t="s">
        <v>16</v>
      </c>
      <c r="GM20" s="609"/>
      <c r="GN20" s="609"/>
      <c r="GO20" s="609"/>
      <c r="GP20" s="609"/>
      <c r="GQ20" s="609"/>
      <c r="GR20" s="609"/>
      <c r="GS20" s="609"/>
      <c r="GT20" s="609"/>
      <c r="GU20" s="609"/>
      <c r="GV20" s="609">
        <v>0.9</v>
      </c>
      <c r="GW20" s="609">
        <v>0.1</v>
      </c>
      <c r="GX20" s="609">
        <v>22.79</v>
      </c>
      <c r="GY20" s="609">
        <v>23.43</v>
      </c>
      <c r="GZ20" s="609">
        <v>18.29</v>
      </c>
      <c r="HA20" s="509"/>
      <c r="HB20" s="509"/>
      <c r="HC20" s="509"/>
      <c r="HD20" s="509"/>
      <c r="HE20" s="509"/>
      <c r="HF20" s="5"/>
      <c r="HG20" s="5"/>
      <c r="HH20" s="5"/>
      <c r="HI20" s="5"/>
      <c r="HJ20" s="5"/>
      <c r="HK20" s="5"/>
      <c r="HL20" s="5"/>
      <c r="HM20" s="5"/>
      <c r="HN20" s="5"/>
      <c r="HO20" s="5"/>
      <c r="HP20" s="5"/>
      <c r="HQ20" s="5"/>
      <c r="HR20" s="5"/>
      <c r="IF20" s="1"/>
      <c r="IG20" s="1"/>
      <c r="IH20" s="1"/>
      <c r="II20" s="1"/>
      <c r="IJ20" s="1"/>
      <c r="IK20" s="1"/>
      <c r="IL20" s="1"/>
      <c r="IM20" s="1"/>
      <c r="IO20" s="1"/>
      <c r="IQ20" s="5"/>
      <c r="IR20" s="5"/>
      <c r="IS20" s="5"/>
      <c r="IT20" s="5"/>
      <c r="IU20" s="5"/>
      <c r="IV20" s="5"/>
      <c r="JG20" s="2"/>
      <c r="JI20" s="5"/>
      <c r="JL20" s="5"/>
      <c r="JM20" s="5"/>
      <c r="JN20" s="5"/>
      <c r="JU20" s="1"/>
      <c r="JW20" s="1"/>
      <c r="KA20" s="1"/>
      <c r="KC20" s="5"/>
      <c r="KG20" s="5"/>
      <c r="KI20" s="4"/>
      <c r="KJ20" s="4"/>
      <c r="KQ20" s="3"/>
      <c r="KR20" s="3"/>
      <c r="KS20" s="3"/>
      <c r="KT20" s="3"/>
      <c r="KU20" s="3"/>
      <c r="KV20" s="3"/>
      <c r="KW20" s="3"/>
      <c r="KX20" s="3"/>
      <c r="KY20" s="3"/>
      <c r="KZ20" s="3"/>
      <c r="LA20" s="3"/>
      <c r="LB20" s="3"/>
      <c r="LC20" s="3"/>
      <c r="LD20" s="3"/>
      <c r="LE20" s="3"/>
      <c r="LF20" s="3"/>
      <c r="LG20" s="3"/>
      <c r="LH20" s="4"/>
      <c r="LJ20" s="1"/>
      <c r="LK20" s="1"/>
      <c r="LL20" s="1"/>
      <c r="LM20" s="3"/>
      <c r="LN20" s="3"/>
      <c r="LO20" s="3"/>
      <c r="LY20" s="3"/>
      <c r="LZ20" s="3"/>
      <c r="MA20" s="3"/>
      <c r="MB20" s="3"/>
      <c r="MC20" s="3"/>
      <c r="MD20" s="3"/>
      <c r="ME20" s="3"/>
      <c r="MF20" s="3"/>
      <c r="MG20" s="3"/>
      <c r="MH20" s="3"/>
      <c r="MI20" s="3"/>
      <c r="MJ20" s="3"/>
      <c r="MR20" s="6"/>
      <c r="MS20" s="6"/>
      <c r="MX20" s="1"/>
      <c r="NB20" s="1"/>
      <c r="NC20" s="1"/>
      <c r="ND20" s="1"/>
      <c r="NE20" s="1"/>
      <c r="NH20" s="1"/>
      <c r="NI20" s="1"/>
      <c r="NL20" s="1"/>
      <c r="NR20" s="3"/>
    </row>
    <row r="21" spans="1:394" x14ac:dyDescent="0.25">
      <c r="A21" s="609" t="s">
        <v>492</v>
      </c>
      <c r="B21" s="609" t="s">
        <v>496</v>
      </c>
      <c r="C21" s="609" t="s">
        <v>495</v>
      </c>
      <c r="D21" s="609">
        <v>2015</v>
      </c>
      <c r="E21" s="609" t="s">
        <v>496</v>
      </c>
      <c r="F21" s="609" t="s">
        <v>493</v>
      </c>
      <c r="G21" s="609" t="s">
        <v>494</v>
      </c>
      <c r="H21" s="609">
        <v>27101</v>
      </c>
      <c r="I21" s="609">
        <v>2755</v>
      </c>
      <c r="J21" s="609" t="s">
        <v>493</v>
      </c>
      <c r="K21" s="609" t="s">
        <v>494</v>
      </c>
      <c r="L21" s="609">
        <v>27101</v>
      </c>
      <c r="M21" s="609">
        <v>2755</v>
      </c>
      <c r="N21" s="609" t="s">
        <v>497</v>
      </c>
      <c r="O21" s="609" t="s">
        <v>498</v>
      </c>
      <c r="P21" s="609" t="s">
        <v>499</v>
      </c>
      <c r="Q21" s="609" t="s">
        <v>500</v>
      </c>
      <c r="R21" s="609" t="s">
        <v>497</v>
      </c>
      <c r="S21" s="609" t="s">
        <v>128</v>
      </c>
      <c r="T21" s="609" t="s">
        <v>498</v>
      </c>
      <c r="U21" s="609" t="s">
        <v>499</v>
      </c>
      <c r="V21" s="609" t="s">
        <v>501</v>
      </c>
      <c r="W21" s="609">
        <v>1</v>
      </c>
      <c r="X21" s="609">
        <v>11</v>
      </c>
      <c r="Y21" s="609">
        <v>2</v>
      </c>
      <c r="Z21" s="609">
        <v>4</v>
      </c>
      <c r="AA21" s="610">
        <v>31090</v>
      </c>
      <c r="AB21" s="609">
        <v>46.5</v>
      </c>
      <c r="AC21" s="609">
        <v>1</v>
      </c>
      <c r="AD21" s="609">
        <v>47.5</v>
      </c>
      <c r="AE21" s="609">
        <v>56.3</v>
      </c>
      <c r="AF21" s="609">
        <v>103.8</v>
      </c>
      <c r="AG21" s="611">
        <v>0.44800000000000001</v>
      </c>
      <c r="AH21" s="612">
        <v>128402</v>
      </c>
      <c r="AI21" s="609" t="s">
        <v>503</v>
      </c>
      <c r="AJ21" s="609">
        <v>2000</v>
      </c>
      <c r="AK21" s="612">
        <v>34216</v>
      </c>
      <c r="AL21" s="613">
        <v>12.28</v>
      </c>
      <c r="AM21" s="613">
        <v>12.45</v>
      </c>
      <c r="AN21" s="613">
        <v>14.73</v>
      </c>
      <c r="AO21" s="612">
        <v>0</v>
      </c>
      <c r="AP21" s="612">
        <v>7430708</v>
      </c>
      <c r="AQ21" s="612">
        <f>VLOOKUP($A21,'[1]AIR Export'!$A$2:$CB$82,33,FALSE)</f>
        <v>7430708</v>
      </c>
      <c r="AR21" s="612">
        <v>290061</v>
      </c>
      <c r="AS21" s="612">
        <v>0</v>
      </c>
      <c r="AT21" s="612">
        <v>290061</v>
      </c>
      <c r="AU21" s="612">
        <v>45950</v>
      </c>
      <c r="AV21" s="612">
        <v>0</v>
      </c>
      <c r="AW21" s="612">
        <f>VLOOKUP($A21,'[1]AIR Export'!$A$2:$CB$82,35,FALSE)</f>
        <v>45950</v>
      </c>
      <c r="AX21" s="612">
        <f>VLOOKUP($A21,'[1]AIR Export'!$A$2:$CB$82,36,FALSE)</f>
        <v>86083</v>
      </c>
      <c r="AY21" s="612">
        <f>VLOOKUP($A21,'[1]AIR Export'!$A$2:$CB$82,37,FALSE)</f>
        <v>7852802</v>
      </c>
      <c r="AZ21" s="612">
        <v>3751174</v>
      </c>
      <c r="BA21" s="612">
        <v>1353800</v>
      </c>
      <c r="BB21" s="612">
        <f>VLOOKUP($A21,'[1]AIR Export'!$A$2:$CB$82,40,FALSE)</f>
        <v>5104974</v>
      </c>
      <c r="BC21" s="612">
        <v>646000</v>
      </c>
      <c r="BD21" s="612">
        <v>284380</v>
      </c>
      <c r="BE21" s="612">
        <v>169461</v>
      </c>
      <c r="BF21" s="612">
        <v>1099841</v>
      </c>
      <c r="BG21" s="612">
        <v>1652479</v>
      </c>
      <c r="BH21" s="612">
        <f>VLOOKUP($A21,'[1]AIR Export'!$A$2:$CB$82,46,FALSE)</f>
        <v>7857294</v>
      </c>
      <c r="BI21" s="612"/>
      <c r="BJ21" s="612"/>
      <c r="BK21" s="612">
        <v>0</v>
      </c>
      <c r="BL21" s="612">
        <v>0</v>
      </c>
      <c r="BM21" s="612">
        <v>0</v>
      </c>
      <c r="BN21" s="612">
        <v>0</v>
      </c>
      <c r="BO21" s="612">
        <v>0</v>
      </c>
      <c r="BP21" s="612">
        <v>0</v>
      </c>
      <c r="BQ21" s="610">
        <v>196559</v>
      </c>
      <c r="BR21" s="610">
        <v>166862</v>
      </c>
      <c r="BS21" s="610">
        <v>363421</v>
      </c>
      <c r="BT21" s="610">
        <v>135750</v>
      </c>
      <c r="BU21" s="610">
        <v>79524</v>
      </c>
      <c r="BV21" s="610">
        <v>215274</v>
      </c>
      <c r="BW21" s="610">
        <v>16719</v>
      </c>
      <c r="BX21" s="610">
        <v>2733</v>
      </c>
      <c r="BY21" s="610">
        <v>19452</v>
      </c>
      <c r="BZ21" s="610">
        <v>598147</v>
      </c>
      <c r="CA21" s="610"/>
      <c r="CB21" s="610">
        <v>598147</v>
      </c>
      <c r="CC21" s="610">
        <v>11267</v>
      </c>
      <c r="CD21" s="610">
        <v>259208</v>
      </c>
      <c r="CE21" s="609">
        <v>28</v>
      </c>
      <c r="CF21" s="609">
        <v>63</v>
      </c>
      <c r="CG21" s="609">
        <v>91</v>
      </c>
      <c r="CH21" s="610">
        <v>32531</v>
      </c>
      <c r="CI21" s="610">
        <v>33754</v>
      </c>
      <c r="CJ21" s="610">
        <v>28418</v>
      </c>
      <c r="CK21" s="610">
        <v>1084</v>
      </c>
      <c r="CL21" s="609">
        <v>124</v>
      </c>
      <c r="CM21" s="609">
        <v>128</v>
      </c>
      <c r="CN21" s="610">
        <v>1528</v>
      </c>
      <c r="CO21" s="610">
        <v>439305</v>
      </c>
      <c r="CP21" s="610">
        <v>97449</v>
      </c>
      <c r="CQ21" s="610">
        <v>536754</v>
      </c>
      <c r="CR21" s="610">
        <v>42967</v>
      </c>
      <c r="CS21" s="610">
        <v>2001</v>
      </c>
      <c r="CT21" s="610">
        <v>44968</v>
      </c>
      <c r="CU21" s="610">
        <v>364443</v>
      </c>
      <c r="CV21" s="610">
        <v>83715</v>
      </c>
      <c r="CW21" s="610">
        <v>448158</v>
      </c>
      <c r="CX21" s="610">
        <v>1029880</v>
      </c>
      <c r="CY21" s="610">
        <v>18917</v>
      </c>
      <c r="CZ21" s="609"/>
      <c r="DA21" s="610">
        <v>1048797</v>
      </c>
      <c r="DB21" s="610">
        <v>93107</v>
      </c>
      <c r="DC21" s="610">
        <v>50487</v>
      </c>
      <c r="DD21" s="610">
        <v>143594</v>
      </c>
      <c r="DE21" s="610">
        <v>177989</v>
      </c>
      <c r="DF21" s="610">
        <v>103235</v>
      </c>
      <c r="DG21" s="610">
        <v>11209</v>
      </c>
      <c r="DH21" s="610">
        <v>165951</v>
      </c>
      <c r="DI21" s="609"/>
      <c r="DJ21" s="609"/>
      <c r="DK21" s="610">
        <v>92674</v>
      </c>
      <c r="DL21" s="610">
        <v>1307685</v>
      </c>
      <c r="DM21" s="610">
        <v>19131</v>
      </c>
      <c r="DN21" s="610">
        <v>64420</v>
      </c>
      <c r="DO21" s="610">
        <v>1483910</v>
      </c>
      <c r="DP21" s="610">
        <v>10486</v>
      </c>
      <c r="DQ21" s="610">
        <v>137781</v>
      </c>
      <c r="DR21" s="610">
        <v>35287</v>
      </c>
      <c r="DS21" s="610">
        <v>173068</v>
      </c>
      <c r="DT21" s="610">
        <v>1112709</v>
      </c>
      <c r="DU21" s="609">
        <v>583</v>
      </c>
      <c r="DV21" s="609">
        <v>420</v>
      </c>
      <c r="DW21" s="610">
        <v>1652</v>
      </c>
      <c r="DX21" s="609">
        <v>362</v>
      </c>
      <c r="DY21" s="609">
        <v>229</v>
      </c>
      <c r="DZ21" s="609">
        <v>14</v>
      </c>
      <c r="EA21" s="610">
        <v>3260</v>
      </c>
      <c r="EB21" s="610">
        <v>5630</v>
      </c>
      <c r="EC21" s="610">
        <v>6954</v>
      </c>
      <c r="ED21" s="610">
        <v>12584</v>
      </c>
      <c r="EE21" s="610">
        <v>43063</v>
      </c>
      <c r="EF21" s="610">
        <v>21069</v>
      </c>
      <c r="EG21" s="610">
        <v>64132</v>
      </c>
      <c r="EH21" s="610">
        <v>1922</v>
      </c>
      <c r="EI21" s="609">
        <v>127</v>
      </c>
      <c r="EJ21" s="610">
        <v>2049</v>
      </c>
      <c r="EK21" s="610">
        <v>78765</v>
      </c>
      <c r="EL21" s="609">
        <v>710</v>
      </c>
      <c r="EM21" s="610">
        <v>3360</v>
      </c>
      <c r="EN21" s="610">
        <v>2705</v>
      </c>
      <c r="EO21" s="610">
        <v>48721</v>
      </c>
      <c r="EP21" s="610">
        <v>3604</v>
      </c>
      <c r="EQ21" s="610">
        <v>45179</v>
      </c>
      <c r="ER21" s="610">
        <v>359919</v>
      </c>
      <c r="ES21" s="610">
        <v>77852</v>
      </c>
      <c r="ET21" s="610">
        <v>27816</v>
      </c>
      <c r="EU21" s="610">
        <v>1616</v>
      </c>
      <c r="EV21" s="610">
        <v>1142</v>
      </c>
      <c r="EW21" s="609" t="s">
        <v>502</v>
      </c>
      <c r="EX21" s="609">
        <v>140</v>
      </c>
      <c r="EY21" s="609">
        <v>229</v>
      </c>
      <c r="EZ21" s="610">
        <v>428996</v>
      </c>
      <c r="FA21" s="610">
        <v>2887504</v>
      </c>
      <c r="FB21" s="609"/>
      <c r="FC21" s="609" t="s">
        <v>495</v>
      </c>
      <c r="FD21" s="609" t="s">
        <v>504</v>
      </c>
      <c r="FE21" s="609" t="s">
        <v>494</v>
      </c>
      <c r="FF21" s="609">
        <v>27101</v>
      </c>
      <c r="FG21" s="609">
        <v>4120</v>
      </c>
      <c r="FH21" s="609" t="s">
        <v>505</v>
      </c>
      <c r="FI21" s="609" t="s">
        <v>494</v>
      </c>
      <c r="FJ21" s="609">
        <v>27101</v>
      </c>
      <c r="FK21" s="609">
        <v>2705</v>
      </c>
      <c r="FL21" s="609" t="s">
        <v>496</v>
      </c>
      <c r="FM21" s="609">
        <v>3367033011</v>
      </c>
      <c r="FN21" s="609">
        <v>3367272549</v>
      </c>
      <c r="FO21" s="609" t="s">
        <v>506</v>
      </c>
      <c r="FP21" s="609" t="s">
        <v>507</v>
      </c>
      <c r="FQ21" s="610">
        <v>181450</v>
      </c>
      <c r="FR21" s="609">
        <v>103.8</v>
      </c>
      <c r="FS21" s="609" t="s">
        <v>508</v>
      </c>
      <c r="FT21" s="610">
        <v>31090</v>
      </c>
      <c r="FU21" s="609">
        <v>639</v>
      </c>
      <c r="FV21" s="609"/>
      <c r="FW21" s="609"/>
      <c r="FX21" s="609"/>
      <c r="FY21" s="609" t="s">
        <v>32</v>
      </c>
      <c r="FZ21" s="609"/>
      <c r="GA21" s="609" t="s">
        <v>33</v>
      </c>
      <c r="GB21" s="609"/>
      <c r="GC21" s="609"/>
      <c r="GD21" s="609"/>
      <c r="GE21" s="609"/>
      <c r="GF21" s="609"/>
      <c r="GG21" s="609"/>
      <c r="GH21" s="609"/>
      <c r="GI21" s="609"/>
      <c r="GJ21" s="609">
        <f>VLOOKUP($A21,'[1]AIR Export'!$A$3:$CB$82,25,FALSE)</f>
        <v>364248</v>
      </c>
      <c r="GK21" s="609">
        <v>3</v>
      </c>
      <c r="GL21" s="609" t="s">
        <v>16</v>
      </c>
      <c r="GM21" s="609"/>
      <c r="GN21" s="609"/>
      <c r="GO21" s="609"/>
      <c r="GP21" s="609"/>
      <c r="GQ21" s="609"/>
      <c r="GR21" s="609"/>
      <c r="GS21" s="609"/>
      <c r="GT21" s="609"/>
      <c r="GU21" s="609"/>
      <c r="GV21" s="609">
        <v>0.81</v>
      </c>
      <c r="GW21" s="609">
        <v>0.16</v>
      </c>
      <c r="GX21" s="609">
        <v>24.16</v>
      </c>
      <c r="GY21" s="609">
        <v>31.84</v>
      </c>
      <c r="GZ21" s="609">
        <v>12.55</v>
      </c>
      <c r="HA21" s="509"/>
      <c r="HB21" s="509"/>
      <c r="HC21" s="509"/>
      <c r="HD21" s="509"/>
      <c r="HE21" s="509"/>
      <c r="HF21" s="5"/>
      <c r="HG21" s="5"/>
      <c r="HH21" s="5"/>
      <c r="HI21" s="5"/>
      <c r="HJ21" s="5"/>
      <c r="HK21" s="5"/>
      <c r="HL21" s="5"/>
      <c r="HM21" s="5"/>
      <c r="HN21" s="5"/>
      <c r="HO21" s="5"/>
      <c r="HP21" s="5"/>
      <c r="HQ21" s="5"/>
      <c r="HR21" s="5"/>
      <c r="IG21" s="1"/>
      <c r="IH21" s="1"/>
      <c r="II21" s="1"/>
      <c r="IJ21" s="1"/>
      <c r="IK21" s="1"/>
      <c r="IL21" s="1"/>
      <c r="IM21" s="1"/>
      <c r="IO21" s="1"/>
      <c r="IQ21" s="5"/>
      <c r="IR21" s="5"/>
      <c r="IS21" s="5"/>
      <c r="IT21" s="5"/>
      <c r="IU21" s="5"/>
      <c r="IV21" s="5"/>
      <c r="JG21" s="2"/>
      <c r="JI21" s="5"/>
      <c r="JL21" s="5"/>
      <c r="JM21" s="5"/>
      <c r="JN21" s="5"/>
      <c r="JU21" s="1"/>
      <c r="JW21" s="1"/>
      <c r="KC21" s="5"/>
      <c r="KG21" s="5"/>
      <c r="KI21" s="4"/>
      <c r="KJ21" s="4"/>
      <c r="KQ21" s="3"/>
      <c r="KR21" s="3"/>
      <c r="KS21" s="3"/>
      <c r="KT21" s="3"/>
      <c r="KU21" s="3"/>
      <c r="KV21" s="3"/>
      <c r="KW21" s="3"/>
      <c r="KX21" s="3"/>
      <c r="KY21" s="3"/>
      <c r="KZ21" s="3"/>
      <c r="LA21" s="3"/>
      <c r="LB21" s="3"/>
      <c r="LC21" s="3"/>
      <c r="LD21" s="3"/>
      <c r="LE21" s="3"/>
      <c r="LF21" s="3"/>
      <c r="LG21" s="3"/>
      <c r="LH21" s="4"/>
      <c r="LJ21" s="1"/>
      <c r="LK21" s="1"/>
      <c r="LL21" s="1"/>
      <c r="LM21" s="3"/>
      <c r="LN21" s="3"/>
      <c r="LO21" s="3"/>
      <c r="LY21" s="3"/>
      <c r="LZ21" s="3"/>
      <c r="MA21" s="3"/>
      <c r="MB21" s="3"/>
      <c r="MC21" s="3"/>
      <c r="MD21" s="3"/>
      <c r="ME21" s="3"/>
      <c r="MF21" s="3"/>
      <c r="MG21" s="3"/>
      <c r="MH21" s="3"/>
      <c r="MI21" s="3"/>
      <c r="MJ21" s="3"/>
      <c r="MR21" s="6"/>
      <c r="MS21" s="6"/>
      <c r="NB21" s="1"/>
      <c r="NC21" s="1"/>
      <c r="NE21" s="1"/>
      <c r="NI21" s="1"/>
      <c r="NR21" s="3"/>
    </row>
    <row r="22" spans="1:394" x14ac:dyDescent="0.25">
      <c r="A22" s="609" t="s">
        <v>509</v>
      </c>
      <c r="B22" s="609" t="s">
        <v>513</v>
      </c>
      <c r="C22" s="609" t="s">
        <v>512</v>
      </c>
      <c r="D22" s="609">
        <v>2015</v>
      </c>
      <c r="E22" s="609" t="s">
        <v>513</v>
      </c>
      <c r="F22" s="609" t="s">
        <v>510</v>
      </c>
      <c r="G22" s="609" t="s">
        <v>511</v>
      </c>
      <c r="H22" s="609">
        <v>27549</v>
      </c>
      <c r="I22" s="609">
        <v>1217</v>
      </c>
      <c r="J22" s="609" t="s">
        <v>510</v>
      </c>
      <c r="K22" s="609" t="s">
        <v>511</v>
      </c>
      <c r="L22" s="609">
        <v>27549</v>
      </c>
      <c r="M22" s="609">
        <v>1217</v>
      </c>
      <c r="N22" s="609" t="s">
        <v>514</v>
      </c>
      <c r="O22" s="609" t="s">
        <v>515</v>
      </c>
      <c r="P22" s="609" t="s">
        <v>516</v>
      </c>
      <c r="Q22" s="609" t="s">
        <v>517</v>
      </c>
      <c r="R22" s="609" t="s">
        <v>518</v>
      </c>
      <c r="S22" s="609" t="s">
        <v>519</v>
      </c>
      <c r="T22" s="609" t="s">
        <v>515</v>
      </c>
      <c r="U22" s="609" t="s">
        <v>516</v>
      </c>
      <c r="V22" s="609" t="s">
        <v>520</v>
      </c>
      <c r="W22" s="609">
        <v>1</v>
      </c>
      <c r="X22" s="609">
        <v>3</v>
      </c>
      <c r="Y22" s="609">
        <v>1</v>
      </c>
      <c r="Z22" s="609">
        <v>0</v>
      </c>
      <c r="AA22" s="610">
        <v>9430</v>
      </c>
      <c r="AB22" s="609">
        <v>3</v>
      </c>
      <c r="AC22" s="609">
        <v>0</v>
      </c>
      <c r="AD22" s="609">
        <v>3</v>
      </c>
      <c r="AE22" s="609">
        <v>9.57</v>
      </c>
      <c r="AF22" s="609">
        <v>12.57</v>
      </c>
      <c r="AG22" s="611">
        <v>0.2387</v>
      </c>
      <c r="AH22" s="612">
        <v>68194</v>
      </c>
      <c r="AI22" s="609" t="s">
        <v>522</v>
      </c>
      <c r="AJ22" s="609">
        <v>2001</v>
      </c>
      <c r="AK22" s="612">
        <v>36242</v>
      </c>
      <c r="AL22" s="613">
        <v>10.71</v>
      </c>
      <c r="AM22" s="613">
        <v>10.71</v>
      </c>
      <c r="AN22" s="613">
        <v>10.71</v>
      </c>
      <c r="AO22" s="612">
        <v>3000</v>
      </c>
      <c r="AP22" s="612">
        <v>735944</v>
      </c>
      <c r="AQ22" s="612">
        <f>VLOOKUP($A22,'[1]AIR Export'!$A$2:$CB$82,33,FALSE)</f>
        <v>738944</v>
      </c>
      <c r="AR22" s="612">
        <v>108442</v>
      </c>
      <c r="AS22" s="612">
        <v>0</v>
      </c>
      <c r="AT22" s="612">
        <v>108442</v>
      </c>
      <c r="AU22" s="612">
        <v>0</v>
      </c>
      <c r="AV22" s="612">
        <v>0</v>
      </c>
      <c r="AW22" s="612">
        <f>VLOOKUP($A22,'[1]AIR Export'!$A$2:$CB$82,35,FALSE)</f>
        <v>0</v>
      </c>
      <c r="AX22" s="612">
        <f>VLOOKUP($A22,'[1]AIR Export'!$A$2:$CB$82,36,FALSE)</f>
        <v>13123</v>
      </c>
      <c r="AY22" s="612">
        <f>VLOOKUP($A22,'[1]AIR Export'!$A$2:$CB$82,37,FALSE)</f>
        <v>860509</v>
      </c>
      <c r="AZ22" s="612">
        <v>495893</v>
      </c>
      <c r="BA22" s="612">
        <v>155697</v>
      </c>
      <c r="BB22" s="612">
        <f>VLOOKUP($A22,'[1]AIR Export'!$A$2:$CB$82,40,FALSE)</f>
        <v>651590</v>
      </c>
      <c r="BC22" s="612">
        <v>74278</v>
      </c>
      <c r="BD22" s="612">
        <v>6000</v>
      </c>
      <c r="BE22" s="612">
        <v>7711</v>
      </c>
      <c r="BF22" s="612">
        <v>87989</v>
      </c>
      <c r="BG22" s="612">
        <v>131498</v>
      </c>
      <c r="BH22" s="612">
        <f>VLOOKUP($A22,'[1]AIR Export'!$A$2:$CB$82,46,FALSE)</f>
        <v>871077</v>
      </c>
      <c r="BI22" s="612"/>
      <c r="BJ22" s="612"/>
      <c r="BK22" s="612">
        <v>25000</v>
      </c>
      <c r="BL22" s="612">
        <v>0</v>
      </c>
      <c r="BM22" s="612">
        <v>0</v>
      </c>
      <c r="BN22" s="612">
        <v>0</v>
      </c>
      <c r="BO22" s="612">
        <v>25000</v>
      </c>
      <c r="BP22" s="612">
        <v>314</v>
      </c>
      <c r="BQ22" s="610">
        <v>35588</v>
      </c>
      <c r="BR22" s="610">
        <v>21288</v>
      </c>
      <c r="BS22" s="610">
        <v>56876</v>
      </c>
      <c r="BT22" s="610">
        <v>23221</v>
      </c>
      <c r="BU22" s="610">
        <v>10152</v>
      </c>
      <c r="BV22" s="610">
        <v>33373</v>
      </c>
      <c r="BW22" s="610">
        <v>2351</v>
      </c>
      <c r="BX22" s="609">
        <v>509</v>
      </c>
      <c r="BY22" s="610">
        <v>2860</v>
      </c>
      <c r="BZ22" s="610">
        <v>93109</v>
      </c>
      <c r="CA22" s="610"/>
      <c r="CB22" s="610">
        <v>93109</v>
      </c>
      <c r="CC22" s="609">
        <v>517</v>
      </c>
      <c r="CD22" s="610">
        <v>210074</v>
      </c>
      <c r="CE22" s="609">
        <v>3</v>
      </c>
      <c r="CF22" s="609">
        <v>63</v>
      </c>
      <c r="CG22" s="609">
        <v>66</v>
      </c>
      <c r="CH22" s="610">
        <v>4447</v>
      </c>
      <c r="CI22" s="610">
        <v>3657</v>
      </c>
      <c r="CJ22" s="610">
        <v>2776</v>
      </c>
      <c r="CK22" s="609">
        <v>743</v>
      </c>
      <c r="CL22" s="609">
        <v>0</v>
      </c>
      <c r="CM22" s="609">
        <v>14</v>
      </c>
      <c r="CN22" s="609">
        <v>107</v>
      </c>
      <c r="CO22" s="610">
        <v>41776</v>
      </c>
      <c r="CP22" s="610">
        <v>8619</v>
      </c>
      <c r="CQ22" s="610">
        <v>50395</v>
      </c>
      <c r="CR22" s="610">
        <v>4018</v>
      </c>
      <c r="CS22" s="609">
        <v>724</v>
      </c>
      <c r="CT22" s="610">
        <v>4742</v>
      </c>
      <c r="CU22" s="610">
        <v>40480</v>
      </c>
      <c r="CV22" s="610">
        <v>8913</v>
      </c>
      <c r="CW22" s="610">
        <v>49393</v>
      </c>
      <c r="CX22" s="610">
        <v>104530</v>
      </c>
      <c r="CY22" s="610">
        <v>1912</v>
      </c>
      <c r="CZ22" s="609"/>
      <c r="DA22" s="610">
        <v>106442</v>
      </c>
      <c r="DB22" s="610">
        <v>14038</v>
      </c>
      <c r="DC22" s="609">
        <v>741</v>
      </c>
      <c r="DD22" s="610">
        <v>14779</v>
      </c>
      <c r="DE22" s="610">
        <v>12859</v>
      </c>
      <c r="DF22" s="610">
        <v>5877</v>
      </c>
      <c r="DG22" s="609">
        <v>0</v>
      </c>
      <c r="DH22" s="610">
        <v>6641</v>
      </c>
      <c r="DI22" s="609"/>
      <c r="DJ22" s="609"/>
      <c r="DK22" s="610">
        <v>48475</v>
      </c>
      <c r="DL22" s="610">
        <v>95812</v>
      </c>
      <c r="DM22" s="610">
        <v>5975</v>
      </c>
      <c r="DN22" s="609"/>
      <c r="DO22" s="610">
        <v>150262</v>
      </c>
      <c r="DP22" s="609"/>
      <c r="DQ22" s="610">
        <v>23947</v>
      </c>
      <c r="DR22" s="610">
        <v>8583</v>
      </c>
      <c r="DS22" s="610">
        <v>32530</v>
      </c>
      <c r="DT22" s="610">
        <v>211560</v>
      </c>
      <c r="DU22" s="609">
        <v>0</v>
      </c>
      <c r="DV22" s="609">
        <v>0</v>
      </c>
      <c r="DW22" s="609">
        <v>240</v>
      </c>
      <c r="DX22" s="609">
        <v>5</v>
      </c>
      <c r="DY22" s="609">
        <v>0</v>
      </c>
      <c r="DZ22" s="609">
        <v>0</v>
      </c>
      <c r="EA22" s="609">
        <v>245</v>
      </c>
      <c r="EB22" s="609">
        <v>0</v>
      </c>
      <c r="EC22" s="609">
        <v>0</v>
      </c>
      <c r="ED22" s="609">
        <v>0</v>
      </c>
      <c r="EE22" s="610">
        <v>3154</v>
      </c>
      <c r="EF22" s="609">
        <v>275</v>
      </c>
      <c r="EG22" s="610">
        <v>3429</v>
      </c>
      <c r="EH22" s="609">
        <v>0</v>
      </c>
      <c r="EI22" s="609">
        <v>0</v>
      </c>
      <c r="EJ22" s="609">
        <v>0</v>
      </c>
      <c r="EK22" s="610">
        <v>3429</v>
      </c>
      <c r="EL22" s="609">
        <v>0</v>
      </c>
      <c r="EM22" s="609">
        <v>0</v>
      </c>
      <c r="EN22" s="609">
        <v>0</v>
      </c>
      <c r="EO22" s="609">
        <v>0</v>
      </c>
      <c r="EP22" s="609">
        <v>491</v>
      </c>
      <c r="EQ22" s="610">
        <v>5993</v>
      </c>
      <c r="ER22" s="610">
        <v>12740</v>
      </c>
      <c r="ES22" s="610">
        <v>5356</v>
      </c>
      <c r="ET22" s="610">
        <v>2080</v>
      </c>
      <c r="EU22" s="610">
        <v>7037</v>
      </c>
      <c r="EV22" s="610">
        <v>6471</v>
      </c>
      <c r="EW22" s="609" t="s">
        <v>521</v>
      </c>
      <c r="EX22" s="609">
        <v>19</v>
      </c>
      <c r="EY22" s="609">
        <v>35</v>
      </c>
      <c r="EZ22" s="610">
        <v>28914</v>
      </c>
      <c r="FA22" s="610">
        <v>13905</v>
      </c>
      <c r="FB22" s="610">
        <v>3210</v>
      </c>
      <c r="FC22" s="609" t="s">
        <v>512</v>
      </c>
      <c r="FD22" s="609" t="s">
        <v>510</v>
      </c>
      <c r="FE22" s="609" t="s">
        <v>511</v>
      </c>
      <c r="FF22" s="609">
        <v>27549</v>
      </c>
      <c r="FG22" s="609">
        <v>2199</v>
      </c>
      <c r="FH22" s="609" t="s">
        <v>510</v>
      </c>
      <c r="FI22" s="609" t="s">
        <v>511</v>
      </c>
      <c r="FJ22" s="609">
        <v>27549</v>
      </c>
      <c r="FK22" s="609">
        <v>2199</v>
      </c>
      <c r="FL22" s="609" t="s">
        <v>513</v>
      </c>
      <c r="FM22" s="609">
        <v>9194962111</v>
      </c>
      <c r="FN22" s="609">
        <v>9194961339</v>
      </c>
      <c r="FO22" s="609" t="s">
        <v>514</v>
      </c>
      <c r="FP22" s="609" t="s">
        <v>517</v>
      </c>
      <c r="FQ22" s="610">
        <v>16520</v>
      </c>
      <c r="FR22" s="609">
        <v>12.57</v>
      </c>
      <c r="FS22" s="609" t="s">
        <v>523</v>
      </c>
      <c r="FT22" s="610">
        <v>9430</v>
      </c>
      <c r="FU22" s="609">
        <v>250</v>
      </c>
      <c r="FV22" s="609"/>
      <c r="FW22" s="609"/>
      <c r="FX22" s="609"/>
      <c r="FY22" s="609" t="s">
        <v>32</v>
      </c>
      <c r="FZ22" s="609"/>
      <c r="GA22" s="609" t="s">
        <v>64</v>
      </c>
      <c r="GB22" s="609"/>
      <c r="GC22" s="609"/>
      <c r="GD22" s="609"/>
      <c r="GE22" s="609"/>
      <c r="GF22" s="609"/>
      <c r="GG22" s="609"/>
      <c r="GH22" s="609"/>
      <c r="GI22" s="609"/>
      <c r="GJ22" s="609">
        <f>VLOOKUP($A22,'[1]AIR Export'!$A$3:$CB$82,25,FALSE)</f>
        <v>63225</v>
      </c>
      <c r="GK22" s="609">
        <v>2</v>
      </c>
      <c r="GL22" s="609" t="s">
        <v>16</v>
      </c>
      <c r="GM22" s="609"/>
      <c r="GN22" s="609"/>
      <c r="GO22" s="609"/>
      <c r="GP22" s="609"/>
      <c r="GQ22" s="609"/>
      <c r="GR22" s="609"/>
      <c r="GS22" s="609"/>
      <c r="GT22" s="609"/>
      <c r="GU22" s="609"/>
      <c r="GV22" s="609">
        <v>1</v>
      </c>
      <c r="GW22" s="609">
        <v>0</v>
      </c>
      <c r="GX22" s="609">
        <v>14</v>
      </c>
      <c r="GY22" s="609">
        <v>14</v>
      </c>
      <c r="GZ22" s="609"/>
      <c r="HA22" s="509"/>
      <c r="HB22" s="509"/>
      <c r="HC22" s="509"/>
      <c r="HD22" s="509"/>
      <c r="HE22" s="509"/>
      <c r="HF22" s="5"/>
      <c r="HG22" s="5"/>
      <c r="HH22" s="5"/>
      <c r="HI22" s="5"/>
      <c r="HJ22" s="5"/>
      <c r="HK22" s="5"/>
      <c r="HL22" s="5"/>
      <c r="HM22" s="5"/>
      <c r="HN22" s="5"/>
      <c r="HO22" s="5"/>
      <c r="HP22" s="5"/>
      <c r="HQ22" s="5"/>
      <c r="HR22" s="5"/>
      <c r="IF22" s="1"/>
      <c r="IG22" s="1"/>
      <c r="IH22" s="1"/>
      <c r="II22" s="1"/>
      <c r="IJ22" s="1"/>
      <c r="IK22" s="1"/>
      <c r="IL22" s="1"/>
      <c r="IM22" s="1"/>
      <c r="IO22" s="1"/>
      <c r="IQ22" s="5"/>
      <c r="IR22" s="5"/>
      <c r="IS22" s="5"/>
      <c r="IT22" s="5"/>
      <c r="IU22" s="5"/>
      <c r="IV22" s="5"/>
      <c r="JG22" s="2"/>
      <c r="JI22" s="5"/>
      <c r="JL22" s="5"/>
      <c r="JM22" s="5"/>
      <c r="JN22" s="5"/>
      <c r="JU22" s="1"/>
      <c r="JW22" s="1"/>
      <c r="KA22" s="1"/>
      <c r="KC22" s="5"/>
      <c r="KG22" s="5"/>
      <c r="KI22" s="4"/>
      <c r="KJ22" s="4"/>
      <c r="KQ22" s="3"/>
      <c r="KR22" s="3"/>
      <c r="KS22" s="3"/>
      <c r="KT22" s="3"/>
      <c r="KU22" s="3"/>
      <c r="KV22" s="3"/>
      <c r="KW22" s="3"/>
      <c r="KX22" s="3"/>
      <c r="KY22" s="3"/>
      <c r="KZ22" s="3"/>
      <c r="LA22" s="3"/>
      <c r="LB22" s="3"/>
      <c r="LC22" s="3"/>
      <c r="LD22" s="3"/>
      <c r="LE22" s="3"/>
      <c r="LF22" s="3"/>
      <c r="LG22" s="3"/>
      <c r="LH22" s="4"/>
      <c r="LJ22" s="1"/>
      <c r="LK22" s="1"/>
      <c r="LL22" s="1"/>
      <c r="LM22" s="3"/>
      <c r="LN22" s="3"/>
      <c r="LO22" s="3"/>
      <c r="LY22" s="3"/>
      <c r="LZ22" s="3"/>
      <c r="MA22" s="3"/>
      <c r="MB22" s="3"/>
      <c r="MC22" s="3"/>
      <c r="MD22" s="3"/>
      <c r="ME22" s="3"/>
      <c r="MF22" s="3"/>
      <c r="MG22" s="3"/>
      <c r="MH22" s="3"/>
      <c r="MI22" s="3"/>
      <c r="MJ22" s="3"/>
      <c r="MR22" s="6"/>
      <c r="MS22" s="6"/>
      <c r="MX22" s="1"/>
      <c r="NB22" s="1"/>
      <c r="NC22" s="1"/>
      <c r="ND22" s="1"/>
      <c r="NE22" s="1"/>
      <c r="NG22" s="1"/>
      <c r="NH22" s="1"/>
      <c r="NI22" s="1"/>
      <c r="NK22" s="1"/>
      <c r="NL22" s="1"/>
      <c r="NR22" s="3"/>
      <c r="OD22" s="1"/>
    </row>
    <row r="23" spans="1:394" x14ac:dyDescent="0.25">
      <c r="A23" s="609" t="s">
        <v>524</v>
      </c>
      <c r="B23" s="609" t="s">
        <v>529</v>
      </c>
      <c r="C23" s="609" t="s">
        <v>528</v>
      </c>
      <c r="D23" s="609">
        <v>2015</v>
      </c>
      <c r="E23" s="609" t="s">
        <v>529</v>
      </c>
      <c r="F23" s="609" t="s">
        <v>525</v>
      </c>
      <c r="G23" s="609" t="s">
        <v>526</v>
      </c>
      <c r="H23" s="609">
        <v>28054</v>
      </c>
      <c r="I23" s="609">
        <v>5156</v>
      </c>
      <c r="J23" s="609" t="s">
        <v>525</v>
      </c>
      <c r="K23" s="609" t="s">
        <v>527</v>
      </c>
      <c r="L23" s="609">
        <v>28054</v>
      </c>
      <c r="M23" s="609">
        <v>5156</v>
      </c>
      <c r="N23" s="609" t="s">
        <v>530</v>
      </c>
      <c r="O23" s="609" t="s">
        <v>531</v>
      </c>
      <c r="P23" s="609" t="s">
        <v>532</v>
      </c>
      <c r="Q23" s="609" t="s">
        <v>533</v>
      </c>
      <c r="R23" s="609" t="s">
        <v>530</v>
      </c>
      <c r="S23" s="609" t="s">
        <v>128</v>
      </c>
      <c r="T23" s="609" t="s">
        <v>531</v>
      </c>
      <c r="U23" s="609" t="s">
        <v>532</v>
      </c>
      <c r="V23" s="609" t="s">
        <v>533</v>
      </c>
      <c r="W23" s="609">
        <v>1</v>
      </c>
      <c r="X23" s="609">
        <v>9</v>
      </c>
      <c r="Y23" s="609">
        <v>0</v>
      </c>
      <c r="Z23" s="609">
        <v>0</v>
      </c>
      <c r="AA23" s="610">
        <v>14300</v>
      </c>
      <c r="AB23" s="609">
        <v>12</v>
      </c>
      <c r="AC23" s="609">
        <v>8</v>
      </c>
      <c r="AD23" s="609">
        <v>20</v>
      </c>
      <c r="AE23" s="609">
        <v>31.95</v>
      </c>
      <c r="AF23" s="609">
        <v>51.95</v>
      </c>
      <c r="AG23" s="611">
        <v>0.23100000000000001</v>
      </c>
      <c r="AH23" s="612">
        <v>100010</v>
      </c>
      <c r="AI23" s="609" t="s">
        <v>535</v>
      </c>
      <c r="AJ23" s="609">
        <v>2013</v>
      </c>
      <c r="AK23" s="612">
        <v>37843</v>
      </c>
      <c r="AL23" s="613">
        <v>10.82</v>
      </c>
      <c r="AM23" s="613">
        <v>13.58</v>
      </c>
      <c r="AN23" s="613">
        <v>17.05</v>
      </c>
      <c r="AO23" s="612">
        <v>0</v>
      </c>
      <c r="AP23" s="612">
        <v>3787911</v>
      </c>
      <c r="AQ23" s="612">
        <f>VLOOKUP($A23,'[1]AIR Export'!$A$2:$CB$82,33,FALSE)</f>
        <v>3787911</v>
      </c>
      <c r="AR23" s="612">
        <v>213547</v>
      </c>
      <c r="AS23" s="612">
        <v>0</v>
      </c>
      <c r="AT23" s="612">
        <v>213547</v>
      </c>
      <c r="AU23" s="614">
        <f>VLOOKUP($A23,'[1]AIR Export'!$A$2:$CB$82,35,FALSE)</f>
        <v>19966</v>
      </c>
      <c r="AV23" s="612">
        <v>0</v>
      </c>
      <c r="AW23" s="614">
        <f>VLOOKUP($A23,'[1]AIR Export'!$A$2:$CB$82,35,FALSE)</f>
        <v>19966</v>
      </c>
      <c r="AX23" s="614">
        <f>VLOOKUP($A23,'[1]AIR Export'!$A$2:$CB$82,36,FALSE)</f>
        <v>25000</v>
      </c>
      <c r="AY23" s="614">
        <f>VLOOKUP($A23,'[1]AIR Export'!$A$2:$CB$82,37,FALSE)</f>
        <v>4046424</v>
      </c>
      <c r="AZ23" s="612">
        <v>1873248</v>
      </c>
      <c r="BA23" s="612">
        <v>745322</v>
      </c>
      <c r="BB23" s="612">
        <f>VLOOKUP($A23,'[1]AIR Export'!$A$2:$CB$82,40,FALSE)</f>
        <v>2618570</v>
      </c>
      <c r="BC23" s="612">
        <v>218927</v>
      </c>
      <c r="BD23" s="612">
        <v>73237</v>
      </c>
      <c r="BE23" s="612">
        <v>62781</v>
      </c>
      <c r="BF23" s="612">
        <v>354945</v>
      </c>
      <c r="BG23" s="612">
        <v>583398</v>
      </c>
      <c r="BH23" s="612">
        <f>VLOOKUP($A23,'[1]AIR Export'!$A$2:$CB$82,46,FALSE)</f>
        <v>3556913</v>
      </c>
      <c r="BI23" s="612"/>
      <c r="BJ23" s="612"/>
      <c r="BK23" s="612">
        <v>0</v>
      </c>
      <c r="BL23" s="612">
        <v>0</v>
      </c>
      <c r="BM23" s="612">
        <v>0</v>
      </c>
      <c r="BN23" s="612">
        <v>0</v>
      </c>
      <c r="BO23" s="612">
        <v>0</v>
      </c>
      <c r="BP23" s="612">
        <v>0</v>
      </c>
      <c r="BQ23" s="610">
        <v>112114</v>
      </c>
      <c r="BR23" s="610">
        <v>180000</v>
      </c>
      <c r="BS23" s="610">
        <v>292114</v>
      </c>
      <c r="BT23" s="610">
        <v>93092</v>
      </c>
      <c r="BU23" s="610">
        <v>52024</v>
      </c>
      <c r="BV23" s="610">
        <v>145116</v>
      </c>
      <c r="BW23" s="610">
        <v>19838</v>
      </c>
      <c r="BX23" s="609">
        <v>0</v>
      </c>
      <c r="BY23" s="610">
        <v>19838</v>
      </c>
      <c r="BZ23" s="610">
        <v>457068</v>
      </c>
      <c r="CA23" s="610"/>
      <c r="CB23" s="610">
        <v>457068</v>
      </c>
      <c r="CC23" s="610">
        <v>3169</v>
      </c>
      <c r="CD23" s="610">
        <v>217348</v>
      </c>
      <c r="CE23" s="609">
        <v>10</v>
      </c>
      <c r="CF23" s="609">
        <v>63</v>
      </c>
      <c r="CG23" s="609">
        <v>73</v>
      </c>
      <c r="CH23" s="610">
        <v>14510</v>
      </c>
      <c r="CI23" s="610">
        <v>14760</v>
      </c>
      <c r="CJ23" s="610">
        <v>22649</v>
      </c>
      <c r="CK23" s="609">
        <v>920</v>
      </c>
      <c r="CL23" s="609">
        <v>78</v>
      </c>
      <c r="CM23" s="609">
        <v>657</v>
      </c>
      <c r="CN23" s="609">
        <v>300</v>
      </c>
      <c r="CO23" s="610">
        <v>245200</v>
      </c>
      <c r="CP23" s="610">
        <v>93656</v>
      </c>
      <c r="CQ23" s="610">
        <v>338856</v>
      </c>
      <c r="CR23" s="610">
        <v>38466</v>
      </c>
      <c r="CS23" s="609"/>
      <c r="CT23" s="610">
        <v>38466</v>
      </c>
      <c r="CU23" s="610">
        <v>217277</v>
      </c>
      <c r="CV23" s="610">
        <v>56766</v>
      </c>
      <c r="CW23" s="610">
        <v>274043</v>
      </c>
      <c r="CX23" s="610">
        <v>651365</v>
      </c>
      <c r="CY23" s="609">
        <v>0</v>
      </c>
      <c r="CZ23" s="609"/>
      <c r="DA23" s="610">
        <v>651365</v>
      </c>
      <c r="DB23" s="610">
        <v>41459</v>
      </c>
      <c r="DC23" s="610">
        <v>20147</v>
      </c>
      <c r="DD23" s="610">
        <v>61606</v>
      </c>
      <c r="DE23" s="610">
        <v>151951</v>
      </c>
      <c r="DF23" s="610">
        <v>43610</v>
      </c>
      <c r="DG23" s="610">
        <v>2303</v>
      </c>
      <c r="DH23" s="610">
        <v>66433</v>
      </c>
      <c r="DI23" s="609"/>
      <c r="DJ23" s="609"/>
      <c r="DK23" s="610">
        <v>581365</v>
      </c>
      <c r="DL23" s="610">
        <v>352147</v>
      </c>
      <c r="DM23" s="609"/>
      <c r="DN23" s="609"/>
      <c r="DO23" s="610">
        <v>933512</v>
      </c>
      <c r="DP23" s="609"/>
      <c r="DQ23" s="610">
        <v>79885</v>
      </c>
      <c r="DR23" s="610">
        <v>24930</v>
      </c>
      <c r="DS23" s="610">
        <v>104815</v>
      </c>
      <c r="DT23" s="610">
        <v>486111</v>
      </c>
      <c r="DU23" s="610">
        <v>1110</v>
      </c>
      <c r="DV23" s="609">
        <v>128</v>
      </c>
      <c r="DW23" s="610">
        <v>1488</v>
      </c>
      <c r="DX23" s="609">
        <v>265</v>
      </c>
      <c r="DY23" s="609">
        <v>221</v>
      </c>
      <c r="DZ23" s="609">
        <v>31</v>
      </c>
      <c r="EA23" s="610">
        <v>3243</v>
      </c>
      <c r="EB23" s="610">
        <v>7847</v>
      </c>
      <c r="EC23" s="610">
        <v>2871</v>
      </c>
      <c r="ED23" s="610">
        <v>10718</v>
      </c>
      <c r="EE23" s="610">
        <v>41746</v>
      </c>
      <c r="EF23" s="610">
        <v>19035</v>
      </c>
      <c r="EG23" s="610">
        <v>60781</v>
      </c>
      <c r="EH23" s="610">
        <v>3747</v>
      </c>
      <c r="EI23" s="610">
        <v>1785</v>
      </c>
      <c r="EJ23" s="610">
        <v>5532</v>
      </c>
      <c r="EK23" s="610">
        <v>77031</v>
      </c>
      <c r="EL23" s="609">
        <v>44</v>
      </c>
      <c r="EM23" s="609">
        <v>46</v>
      </c>
      <c r="EN23" s="609">
        <v>827</v>
      </c>
      <c r="EO23" s="610">
        <v>1046</v>
      </c>
      <c r="EP23" s="609">
        <v>185</v>
      </c>
      <c r="EQ23" s="610">
        <v>8575</v>
      </c>
      <c r="ER23" s="610">
        <v>157664</v>
      </c>
      <c r="ES23" s="610">
        <v>51064</v>
      </c>
      <c r="ET23" s="610">
        <v>13416</v>
      </c>
      <c r="EU23" s="609">
        <v>322</v>
      </c>
      <c r="EV23" s="610">
        <v>1282</v>
      </c>
      <c r="EW23" s="609" t="s">
        <v>534</v>
      </c>
      <c r="EX23" s="609">
        <v>62</v>
      </c>
      <c r="EY23" s="609">
        <v>69</v>
      </c>
      <c r="EZ23" s="610">
        <v>109984</v>
      </c>
      <c r="FA23" s="610">
        <v>258735</v>
      </c>
      <c r="FB23" s="610">
        <v>58578</v>
      </c>
      <c r="FC23" s="609" t="s">
        <v>536</v>
      </c>
      <c r="FD23" s="609" t="s">
        <v>537</v>
      </c>
      <c r="FE23" s="609" t="s">
        <v>526</v>
      </c>
      <c r="FF23" s="609">
        <v>28054</v>
      </c>
      <c r="FG23" s="609">
        <v>5156</v>
      </c>
      <c r="FH23" s="609" t="s">
        <v>538</v>
      </c>
      <c r="FI23" s="609" t="s">
        <v>527</v>
      </c>
      <c r="FJ23" s="609">
        <v>28054</v>
      </c>
      <c r="FK23" s="609">
        <v>5156</v>
      </c>
      <c r="FL23" s="609" t="s">
        <v>539</v>
      </c>
      <c r="FM23" s="609">
        <v>7048682164</v>
      </c>
      <c r="FN23" s="609">
        <v>7048530609</v>
      </c>
      <c r="FO23" s="609" t="s">
        <v>540</v>
      </c>
      <c r="FP23" s="609" t="s">
        <v>541</v>
      </c>
      <c r="FQ23" s="610">
        <v>92233</v>
      </c>
      <c r="FR23" s="609">
        <v>49.95</v>
      </c>
      <c r="FS23" s="609" t="s">
        <v>542</v>
      </c>
      <c r="FT23" s="610">
        <v>14300</v>
      </c>
      <c r="FU23" s="609">
        <v>520</v>
      </c>
      <c r="FV23" s="609"/>
      <c r="FW23" s="609"/>
      <c r="FX23" s="609"/>
      <c r="FY23" s="609" t="s">
        <v>32</v>
      </c>
      <c r="FZ23" s="609"/>
      <c r="GA23" s="609" t="s">
        <v>33</v>
      </c>
      <c r="GB23" s="609"/>
      <c r="GC23" s="609"/>
      <c r="GD23" s="609"/>
      <c r="GE23" s="609"/>
      <c r="GF23" s="609"/>
      <c r="GG23" s="609"/>
      <c r="GH23" s="609"/>
      <c r="GI23" s="609"/>
      <c r="GJ23" s="609">
        <f>VLOOKUP($A23,'[1]AIR Export'!$A$3:$CB$82,25,FALSE)</f>
        <v>210735</v>
      </c>
      <c r="GK23" s="609">
        <v>2</v>
      </c>
      <c r="GL23" s="609" t="s">
        <v>16</v>
      </c>
      <c r="GM23" s="609"/>
      <c r="GN23" s="609"/>
      <c r="GO23" s="609"/>
      <c r="GP23" s="609"/>
      <c r="GQ23" s="609"/>
      <c r="GR23" s="609"/>
      <c r="GS23" s="609"/>
      <c r="GT23" s="609"/>
      <c r="GU23" s="609"/>
      <c r="GV23" s="609">
        <v>0.79</v>
      </c>
      <c r="GW23" s="609">
        <v>0.14000000000000001</v>
      </c>
      <c r="GX23" s="609">
        <v>23.75</v>
      </c>
      <c r="GY23" s="609">
        <v>34.67</v>
      </c>
      <c r="GZ23" s="609">
        <v>8.66</v>
      </c>
      <c r="HA23" s="509"/>
      <c r="HB23" s="509"/>
      <c r="HC23" s="509"/>
      <c r="HD23" s="509"/>
      <c r="HE23" s="509"/>
      <c r="HF23" s="5"/>
      <c r="HG23" s="5"/>
      <c r="HH23" s="5"/>
      <c r="HI23" s="5"/>
      <c r="HJ23" s="5"/>
      <c r="HK23" s="5"/>
      <c r="HL23" s="5"/>
      <c r="HM23" s="5"/>
      <c r="HN23" s="5"/>
      <c r="HO23" s="5"/>
      <c r="HP23" s="5"/>
      <c r="HQ23" s="5"/>
      <c r="HR23" s="5"/>
      <c r="IF23" s="1"/>
      <c r="IG23" s="1"/>
      <c r="IH23" s="1"/>
      <c r="II23" s="1"/>
      <c r="IJ23" s="1"/>
      <c r="IK23" s="1"/>
      <c r="IL23" s="1"/>
      <c r="IM23" s="1"/>
      <c r="IO23" s="1"/>
      <c r="IQ23" s="5"/>
      <c r="IR23" s="5"/>
      <c r="IS23" s="5"/>
      <c r="IT23" s="5"/>
      <c r="IU23" s="5"/>
      <c r="IV23" s="5"/>
      <c r="JG23" s="2"/>
      <c r="JI23" s="5"/>
      <c r="JL23" s="5"/>
      <c r="JM23" s="5"/>
      <c r="JN23" s="5"/>
      <c r="JU23" s="1"/>
      <c r="JW23" s="1"/>
      <c r="KC23" s="5"/>
      <c r="KG23" s="5"/>
      <c r="KI23" s="4"/>
      <c r="KJ23" s="4"/>
      <c r="KQ23" s="3"/>
      <c r="KR23" s="3"/>
      <c r="KS23" s="3"/>
      <c r="KT23" s="3"/>
      <c r="KU23" s="3"/>
      <c r="KV23" s="3"/>
      <c r="KW23" s="3"/>
      <c r="KX23" s="3"/>
      <c r="KY23" s="3"/>
      <c r="KZ23" s="3"/>
      <c r="LA23" s="3"/>
      <c r="LB23" s="3"/>
      <c r="LC23" s="3"/>
      <c r="LD23" s="3"/>
      <c r="LE23" s="3"/>
      <c r="LF23" s="3"/>
      <c r="LG23" s="3"/>
      <c r="LH23" s="4"/>
      <c r="LJ23" s="1"/>
      <c r="LK23" s="1"/>
      <c r="LL23" s="1"/>
      <c r="LM23" s="3"/>
      <c r="LN23" s="3"/>
      <c r="LO23" s="3"/>
      <c r="LY23" s="3"/>
      <c r="LZ23" s="3"/>
      <c r="MA23" s="3"/>
      <c r="MB23" s="3"/>
      <c r="MC23" s="3"/>
      <c r="MD23" s="3"/>
      <c r="ME23" s="3"/>
      <c r="MF23" s="3"/>
      <c r="MG23" s="3"/>
      <c r="MH23" s="3"/>
      <c r="MI23" s="3"/>
      <c r="MJ23" s="3"/>
      <c r="MR23" s="6"/>
      <c r="MS23" s="6"/>
      <c r="MX23" s="1"/>
      <c r="NB23" s="1"/>
      <c r="NC23" s="1"/>
      <c r="NE23" s="1"/>
      <c r="NF23" s="1"/>
      <c r="NI23" s="1"/>
      <c r="NR23" s="3"/>
    </row>
    <row r="24" spans="1:394" x14ac:dyDescent="0.25">
      <c r="A24" s="609" t="s">
        <v>555</v>
      </c>
      <c r="B24" s="609" t="s">
        <v>560</v>
      </c>
      <c r="C24" s="609" t="s">
        <v>559</v>
      </c>
      <c r="D24" s="609">
        <v>2015</v>
      </c>
      <c r="E24" s="609" t="s">
        <v>560</v>
      </c>
      <c r="F24" s="609" t="s">
        <v>556</v>
      </c>
      <c r="G24" s="609" t="s">
        <v>557</v>
      </c>
      <c r="H24" s="609">
        <v>27565</v>
      </c>
      <c r="I24" s="609">
        <v>339</v>
      </c>
      <c r="J24" s="609" t="s">
        <v>558</v>
      </c>
      <c r="K24" s="609" t="s">
        <v>557</v>
      </c>
      <c r="L24" s="609">
        <v>27565</v>
      </c>
      <c r="M24" s="609">
        <v>339</v>
      </c>
      <c r="N24" s="609" t="s">
        <v>561</v>
      </c>
      <c r="O24" s="609" t="s">
        <v>562</v>
      </c>
      <c r="P24" s="609" t="s">
        <v>563</v>
      </c>
      <c r="Q24" s="609" t="s">
        <v>564</v>
      </c>
      <c r="R24" s="609" t="s">
        <v>561</v>
      </c>
      <c r="S24" s="609" t="s">
        <v>128</v>
      </c>
      <c r="T24" s="609" t="s">
        <v>562</v>
      </c>
      <c r="U24" s="609" t="s">
        <v>563</v>
      </c>
      <c r="V24" s="609" t="s">
        <v>565</v>
      </c>
      <c r="W24" s="609">
        <v>1</v>
      </c>
      <c r="X24" s="609">
        <v>3</v>
      </c>
      <c r="Y24" s="609">
        <v>0</v>
      </c>
      <c r="Z24" s="609">
        <v>0</v>
      </c>
      <c r="AA24" s="610">
        <v>7644</v>
      </c>
      <c r="AB24" s="609">
        <v>4</v>
      </c>
      <c r="AC24" s="609">
        <v>0</v>
      </c>
      <c r="AD24" s="609">
        <v>4</v>
      </c>
      <c r="AE24" s="609">
        <v>18.5</v>
      </c>
      <c r="AF24" s="609">
        <v>22.5</v>
      </c>
      <c r="AG24" s="611">
        <v>0.17780000000000001</v>
      </c>
      <c r="AH24" s="612">
        <v>69500</v>
      </c>
      <c r="AI24" s="609" t="s">
        <v>567</v>
      </c>
      <c r="AJ24" s="609">
        <v>2015</v>
      </c>
      <c r="AK24" s="612">
        <v>31470</v>
      </c>
      <c r="AL24" s="613">
        <v>9</v>
      </c>
      <c r="AM24" s="613">
        <v>9</v>
      </c>
      <c r="AN24" s="613">
        <v>9</v>
      </c>
      <c r="AO24" s="612">
        <v>0</v>
      </c>
      <c r="AP24" s="614">
        <f>VLOOKUP($A24,'[1]AIR Export'!$A$2:$CB$82,33,FALSE)</f>
        <v>1010438</v>
      </c>
      <c r="AQ24" s="614">
        <f>VLOOKUP($A24,'[1]AIR Export'!$A$2:$CB$82,33,FALSE)</f>
        <v>1010438</v>
      </c>
      <c r="AR24" s="612">
        <v>104517</v>
      </c>
      <c r="AS24" s="612">
        <v>0</v>
      </c>
      <c r="AT24" s="612">
        <v>104517</v>
      </c>
      <c r="AU24" s="612">
        <v>4445</v>
      </c>
      <c r="AV24" s="612">
        <v>0</v>
      </c>
      <c r="AW24" s="612">
        <f>VLOOKUP($A24,'[1]AIR Export'!$A$2:$CB$82,35,FALSE)</f>
        <v>4445</v>
      </c>
      <c r="AX24" s="612">
        <f>VLOOKUP($A24,'[1]AIR Export'!$A$2:$CB$82,36,FALSE)</f>
        <v>43001</v>
      </c>
      <c r="AY24" s="614">
        <f>VLOOKUP($A24,'[1]AIR Export'!$A$2:$CB$82,37,FALSE)</f>
        <v>1162401</v>
      </c>
      <c r="AZ24" s="612">
        <v>488571</v>
      </c>
      <c r="BA24" s="612">
        <v>141156</v>
      </c>
      <c r="BB24" s="612">
        <f>VLOOKUP($A24,'[1]AIR Export'!$A$2:$CB$82,40,FALSE)</f>
        <v>629727</v>
      </c>
      <c r="BC24" s="612">
        <v>103906</v>
      </c>
      <c r="BD24" s="612">
        <v>26882</v>
      </c>
      <c r="BE24" s="612">
        <v>16001</v>
      </c>
      <c r="BF24" s="612">
        <v>146789</v>
      </c>
      <c r="BG24" s="612">
        <v>150501</v>
      </c>
      <c r="BH24" s="612">
        <f>VLOOKUP($A24,'[1]AIR Export'!$A$2:$CB$82,46,FALSE)</f>
        <v>927017</v>
      </c>
      <c r="BI24" s="612"/>
      <c r="BJ24" s="612"/>
      <c r="BK24" s="610">
        <v>610000</v>
      </c>
      <c r="BL24" s="612">
        <v>0</v>
      </c>
      <c r="BM24" s="612">
        <v>0</v>
      </c>
      <c r="BN24" s="612">
        <v>0</v>
      </c>
      <c r="BO24" s="610">
        <v>610000</v>
      </c>
      <c r="BP24" s="610">
        <v>610000</v>
      </c>
      <c r="BQ24" s="610">
        <v>52059</v>
      </c>
      <c r="BR24" s="610">
        <v>34252</v>
      </c>
      <c r="BS24" s="610">
        <v>86311</v>
      </c>
      <c r="BT24" s="610">
        <v>26589</v>
      </c>
      <c r="BU24" s="610">
        <v>11604</v>
      </c>
      <c r="BV24" s="610">
        <v>38193</v>
      </c>
      <c r="BW24" s="610">
        <v>8024</v>
      </c>
      <c r="BX24" s="610">
        <v>1527</v>
      </c>
      <c r="BY24" s="610">
        <v>9551</v>
      </c>
      <c r="BZ24" s="610">
        <v>134055</v>
      </c>
      <c r="CA24" s="610"/>
      <c r="CB24" s="610">
        <v>134055</v>
      </c>
      <c r="CC24" s="609">
        <v>969</v>
      </c>
      <c r="CD24" s="610">
        <v>210074</v>
      </c>
      <c r="CE24" s="609">
        <v>5</v>
      </c>
      <c r="CF24" s="609">
        <v>63</v>
      </c>
      <c r="CG24" s="609">
        <v>68</v>
      </c>
      <c r="CH24" s="610">
        <v>4644</v>
      </c>
      <c r="CI24" s="610">
        <v>8858</v>
      </c>
      <c r="CJ24" s="610">
        <v>7501</v>
      </c>
      <c r="CK24" s="609">
        <v>743</v>
      </c>
      <c r="CL24" s="609">
        <v>0</v>
      </c>
      <c r="CM24" s="609">
        <v>12</v>
      </c>
      <c r="CN24" s="609">
        <v>170</v>
      </c>
      <c r="CO24" s="610">
        <v>42458</v>
      </c>
      <c r="CP24" s="610">
        <v>12602</v>
      </c>
      <c r="CQ24" s="610">
        <v>55060</v>
      </c>
      <c r="CR24" s="610">
        <v>7605</v>
      </c>
      <c r="CS24" s="609">
        <v>450</v>
      </c>
      <c r="CT24" s="610">
        <v>8055</v>
      </c>
      <c r="CU24" s="610">
        <v>40966</v>
      </c>
      <c r="CV24" s="610">
        <v>8297</v>
      </c>
      <c r="CW24" s="610">
        <v>49263</v>
      </c>
      <c r="CX24" s="610">
        <v>112378</v>
      </c>
      <c r="CY24" s="610">
        <v>1569</v>
      </c>
      <c r="CZ24" s="609"/>
      <c r="DA24" s="610">
        <v>113947</v>
      </c>
      <c r="DB24" s="610">
        <v>4103</v>
      </c>
      <c r="DC24" s="610">
        <v>1046</v>
      </c>
      <c r="DD24" s="610">
        <v>5149</v>
      </c>
      <c r="DE24" s="610">
        <v>22301</v>
      </c>
      <c r="DF24" s="610">
        <v>10424</v>
      </c>
      <c r="DG24" s="609">
        <v>0</v>
      </c>
      <c r="DH24" s="610">
        <v>11491</v>
      </c>
      <c r="DI24" s="609"/>
      <c r="DJ24" s="609"/>
      <c r="DK24" s="610">
        <v>76178</v>
      </c>
      <c r="DL24" s="610">
        <v>50713</v>
      </c>
      <c r="DM24" s="609"/>
      <c r="DN24" s="609"/>
      <c r="DO24" s="610">
        <v>126891</v>
      </c>
      <c r="DP24" s="609"/>
      <c r="DQ24" s="610">
        <v>36878</v>
      </c>
      <c r="DR24" s="610">
        <v>15421</v>
      </c>
      <c r="DS24" s="610">
        <v>52299</v>
      </c>
      <c r="DT24" s="610">
        <v>197721</v>
      </c>
      <c r="DU24" s="609">
        <v>107</v>
      </c>
      <c r="DV24" s="609">
        <v>1</v>
      </c>
      <c r="DW24" s="609">
        <v>176</v>
      </c>
      <c r="DX24" s="609">
        <v>0</v>
      </c>
      <c r="DY24" s="609">
        <v>61</v>
      </c>
      <c r="DZ24" s="609">
        <v>3</v>
      </c>
      <c r="EA24" s="609">
        <v>348</v>
      </c>
      <c r="EB24" s="610">
        <v>1736</v>
      </c>
      <c r="EC24" s="609">
        <v>1</v>
      </c>
      <c r="ED24" s="610">
        <v>1737</v>
      </c>
      <c r="EE24" s="610">
        <v>4631</v>
      </c>
      <c r="EF24" s="609">
        <v>480</v>
      </c>
      <c r="EG24" s="610">
        <v>5111</v>
      </c>
      <c r="EH24" s="610">
        <v>1049</v>
      </c>
      <c r="EI24" s="609">
        <v>135</v>
      </c>
      <c r="EJ24" s="610">
        <v>1184</v>
      </c>
      <c r="EK24" s="610">
        <v>8032</v>
      </c>
      <c r="EL24" s="609">
        <v>230</v>
      </c>
      <c r="EM24" s="610">
        <v>9335</v>
      </c>
      <c r="EN24" s="609">
        <v>0</v>
      </c>
      <c r="EO24" s="609">
        <v>0</v>
      </c>
      <c r="EP24" s="609">
        <v>200</v>
      </c>
      <c r="EQ24" s="610">
        <v>6300</v>
      </c>
      <c r="ER24" s="610">
        <v>12076</v>
      </c>
      <c r="ES24" s="610">
        <v>8205</v>
      </c>
      <c r="ET24" s="610">
        <v>1477</v>
      </c>
      <c r="EU24" s="609">
        <v>25</v>
      </c>
      <c r="EV24" s="609">
        <v>75</v>
      </c>
      <c r="EW24" s="609" t="s">
        <v>566</v>
      </c>
      <c r="EX24" s="609">
        <v>22</v>
      </c>
      <c r="EY24" s="609">
        <v>46</v>
      </c>
      <c r="EZ24" s="610">
        <v>54830</v>
      </c>
      <c r="FA24" s="609"/>
      <c r="FB24" s="609"/>
      <c r="FC24" s="609" t="s">
        <v>568</v>
      </c>
      <c r="FD24" s="609" t="s">
        <v>556</v>
      </c>
      <c r="FE24" s="609" t="s">
        <v>557</v>
      </c>
      <c r="FF24" s="609">
        <v>27565</v>
      </c>
      <c r="FG24" s="609">
        <v>339</v>
      </c>
      <c r="FH24" s="609" t="s">
        <v>558</v>
      </c>
      <c r="FI24" s="609" t="s">
        <v>557</v>
      </c>
      <c r="FJ24" s="609">
        <v>27565</v>
      </c>
      <c r="FK24" s="609">
        <v>339</v>
      </c>
      <c r="FL24" s="609" t="s">
        <v>560</v>
      </c>
      <c r="FM24" s="609">
        <v>9196931121</v>
      </c>
      <c r="FN24" s="609">
        <v>9196932244</v>
      </c>
      <c r="FO24" s="609" t="s">
        <v>569</v>
      </c>
      <c r="FP24" s="609" t="s">
        <v>570</v>
      </c>
      <c r="FQ24" s="610">
        <v>31653</v>
      </c>
      <c r="FR24" s="609">
        <v>17</v>
      </c>
      <c r="FS24" s="609" t="s">
        <v>571</v>
      </c>
      <c r="FT24" s="610">
        <v>7644</v>
      </c>
      <c r="FU24" s="609">
        <v>208</v>
      </c>
      <c r="FV24" s="609"/>
      <c r="FW24" s="609"/>
      <c r="FX24" s="609"/>
      <c r="FY24" s="609" t="s">
        <v>32</v>
      </c>
      <c r="FZ24" s="609"/>
      <c r="GA24" s="609" t="s">
        <v>12</v>
      </c>
      <c r="GB24" s="609"/>
      <c r="GC24" s="609"/>
      <c r="GD24" s="609"/>
      <c r="GE24" s="609"/>
      <c r="GF24" s="609"/>
      <c r="GG24" s="609"/>
      <c r="GH24" s="609"/>
      <c r="GI24" s="609"/>
      <c r="GJ24" s="609">
        <f>VLOOKUP($A24,'[1]AIR Export'!$A$3:$CB$82,25,FALSE)</f>
        <v>58104</v>
      </c>
      <c r="GK24" s="609">
        <v>2</v>
      </c>
      <c r="GL24" s="609" t="s">
        <v>16</v>
      </c>
      <c r="GM24" s="609"/>
      <c r="GN24" s="609"/>
      <c r="GO24" s="609"/>
      <c r="GP24" s="609"/>
      <c r="GQ24" s="609"/>
      <c r="GR24" s="609"/>
      <c r="GS24" s="609"/>
      <c r="GT24" s="609"/>
      <c r="GU24" s="609"/>
      <c r="GV24" s="609">
        <v>0.64</v>
      </c>
      <c r="GW24" s="609">
        <v>0.22</v>
      </c>
      <c r="GX24" s="609">
        <v>23.08</v>
      </c>
      <c r="GY24" s="609">
        <v>29.04</v>
      </c>
      <c r="GZ24" s="609">
        <v>16.079999999999998</v>
      </c>
      <c r="HA24" s="509"/>
      <c r="HB24" s="509"/>
      <c r="HC24" s="509"/>
      <c r="HD24" s="509"/>
      <c r="HE24" s="509"/>
      <c r="HF24" s="5"/>
      <c r="HG24" s="5"/>
      <c r="HH24" s="5"/>
      <c r="HI24" s="5"/>
      <c r="HJ24" s="5"/>
      <c r="HK24" s="5"/>
      <c r="HL24" s="5"/>
      <c r="HM24" s="5"/>
      <c r="HN24" s="5"/>
      <c r="HO24" s="5"/>
      <c r="HP24" s="5"/>
      <c r="HQ24" s="5"/>
      <c r="HR24" s="5"/>
      <c r="IF24" s="1"/>
      <c r="IG24" s="1"/>
      <c r="IH24" s="1"/>
      <c r="II24" s="1"/>
      <c r="IJ24" s="1"/>
      <c r="IK24" s="1"/>
      <c r="IL24" s="1"/>
      <c r="IM24" s="1"/>
      <c r="IO24" s="1"/>
      <c r="IQ24" s="5"/>
      <c r="IR24" s="5"/>
      <c r="IS24" s="5"/>
      <c r="IT24" s="5"/>
      <c r="IU24" s="5"/>
      <c r="IV24" s="5"/>
      <c r="JG24" s="2"/>
      <c r="JI24" s="5"/>
      <c r="JL24" s="5"/>
      <c r="JM24" s="5"/>
      <c r="JN24" s="5"/>
      <c r="JU24" s="1"/>
      <c r="JW24" s="1"/>
      <c r="KA24" s="1"/>
      <c r="KC24" s="5"/>
      <c r="KG24" s="5"/>
      <c r="KI24" s="4"/>
      <c r="KJ24" s="4"/>
      <c r="KQ24" s="3"/>
      <c r="KR24" s="3"/>
      <c r="KS24" s="3"/>
      <c r="KT24" s="3"/>
      <c r="KU24" s="3"/>
      <c r="KV24" s="3"/>
      <c r="KW24" s="3"/>
      <c r="KX24" s="3"/>
      <c r="KY24" s="3"/>
      <c r="KZ24" s="3"/>
      <c r="LA24" s="3"/>
      <c r="LB24" s="3"/>
      <c r="LC24" s="3"/>
      <c r="LD24" s="3"/>
      <c r="LE24" s="3"/>
      <c r="LF24" s="3"/>
      <c r="LG24" s="3"/>
      <c r="LH24" s="4"/>
      <c r="LJ24" s="1"/>
      <c r="LK24" s="1"/>
      <c r="LL24" s="1"/>
      <c r="LM24" s="3"/>
      <c r="LN24" s="3"/>
      <c r="LO24" s="3"/>
      <c r="LY24" s="3"/>
      <c r="LZ24" s="3"/>
      <c r="MA24" s="3"/>
      <c r="MB24" s="3"/>
      <c r="MC24" s="3"/>
      <c r="MD24" s="3"/>
      <c r="ME24" s="3"/>
      <c r="MF24" s="3"/>
      <c r="MG24" s="3"/>
      <c r="MH24" s="3"/>
      <c r="MI24" s="3"/>
      <c r="MJ24" s="3"/>
      <c r="MR24" s="6"/>
      <c r="MS24" s="6"/>
      <c r="MX24" s="1"/>
      <c r="NB24" s="1"/>
      <c r="NC24" s="1"/>
      <c r="NE24" s="1"/>
      <c r="NG24" s="1"/>
      <c r="NI24" s="1"/>
      <c r="NK24" s="1"/>
      <c r="NR24" s="3"/>
    </row>
    <row r="25" spans="1:394" x14ac:dyDescent="0.25">
      <c r="A25" s="609" t="s">
        <v>572</v>
      </c>
      <c r="B25" s="609" t="s">
        <v>577</v>
      </c>
      <c r="C25" s="609" t="s">
        <v>576</v>
      </c>
      <c r="D25" s="609">
        <v>2015</v>
      </c>
      <c r="E25" s="609" t="s">
        <v>577</v>
      </c>
      <c r="F25" s="609" t="s">
        <v>573</v>
      </c>
      <c r="G25" s="609" t="s">
        <v>574</v>
      </c>
      <c r="H25" s="609">
        <v>27402</v>
      </c>
      <c r="I25" s="609">
        <v>3178</v>
      </c>
      <c r="J25" s="609" t="s">
        <v>575</v>
      </c>
      <c r="K25" s="609" t="s">
        <v>574</v>
      </c>
      <c r="L25" s="609">
        <v>27401</v>
      </c>
      <c r="M25" s="609">
        <v>2941</v>
      </c>
      <c r="N25" s="609" t="s">
        <v>578</v>
      </c>
      <c r="O25" s="609" t="s">
        <v>579</v>
      </c>
      <c r="P25" s="609" t="s">
        <v>580</v>
      </c>
      <c r="Q25" s="609" t="s">
        <v>581</v>
      </c>
      <c r="R25" s="609" t="s">
        <v>582</v>
      </c>
      <c r="S25" s="609" t="s">
        <v>519</v>
      </c>
      <c r="T25" s="609" t="s">
        <v>583</v>
      </c>
      <c r="U25" s="609" t="s">
        <v>580</v>
      </c>
      <c r="V25" s="609" t="s">
        <v>584</v>
      </c>
      <c r="W25" s="609">
        <v>1</v>
      </c>
      <c r="X25" s="609">
        <v>7</v>
      </c>
      <c r="Y25" s="609">
        <v>0</v>
      </c>
      <c r="Z25" s="609">
        <v>0</v>
      </c>
      <c r="AA25" s="610">
        <v>28391</v>
      </c>
      <c r="AB25" s="609">
        <v>28</v>
      </c>
      <c r="AC25" s="609">
        <v>0</v>
      </c>
      <c r="AD25" s="609">
        <v>28</v>
      </c>
      <c r="AE25" s="609">
        <v>69</v>
      </c>
      <c r="AF25" s="609">
        <v>97</v>
      </c>
      <c r="AG25" s="611">
        <v>0.28870000000000001</v>
      </c>
      <c r="AH25" s="612">
        <v>113113</v>
      </c>
      <c r="AI25" s="609" t="s">
        <v>586</v>
      </c>
      <c r="AJ25" s="609">
        <v>2012</v>
      </c>
      <c r="AK25" s="612">
        <v>35000</v>
      </c>
      <c r="AL25" s="613">
        <v>11.96</v>
      </c>
      <c r="AM25" s="613">
        <v>11.96</v>
      </c>
      <c r="AN25" s="613">
        <v>13.29</v>
      </c>
      <c r="AO25" s="612">
        <v>6714212</v>
      </c>
      <c r="AP25" s="612">
        <v>1356847</v>
      </c>
      <c r="AQ25" s="612">
        <f>VLOOKUP($A25,'[1]AIR Export'!$A$2:$CB$82,33,FALSE)</f>
        <v>8071059</v>
      </c>
      <c r="AR25" s="612">
        <v>317534</v>
      </c>
      <c r="AS25" s="612">
        <v>0</v>
      </c>
      <c r="AT25" s="612">
        <v>317534</v>
      </c>
      <c r="AU25" s="612">
        <v>0</v>
      </c>
      <c r="AV25" s="612">
        <v>0</v>
      </c>
      <c r="AW25" s="612">
        <f>VLOOKUP($A25,'[1]AIR Export'!$A$2:$CB$82,35,FALSE)</f>
        <v>0</v>
      </c>
      <c r="AX25" s="612">
        <f>VLOOKUP($A25,'[1]AIR Export'!$A$2:$CB$82,36,FALSE)</f>
        <v>234730</v>
      </c>
      <c r="AY25" s="612">
        <f>VLOOKUP($A25,'[1]AIR Export'!$A$2:$CB$82,37,FALSE)</f>
        <v>8623323</v>
      </c>
      <c r="AZ25" s="612">
        <v>4100753</v>
      </c>
      <c r="BA25" s="612">
        <v>1429520</v>
      </c>
      <c r="BB25" s="612">
        <f>VLOOKUP($A25,'[1]AIR Export'!$A$2:$CB$82,40,FALSE)</f>
        <v>5530273</v>
      </c>
      <c r="BC25" s="612">
        <v>529292</v>
      </c>
      <c r="BD25" s="612">
        <v>382387</v>
      </c>
      <c r="BE25" s="612">
        <v>201498</v>
      </c>
      <c r="BF25" s="612">
        <v>1113177</v>
      </c>
      <c r="BG25" s="612">
        <v>1508857</v>
      </c>
      <c r="BH25" s="612">
        <f>VLOOKUP($A25,'[1]AIR Export'!$A$2:$CB$82,46,FALSE)</f>
        <v>8152307</v>
      </c>
      <c r="BI25" s="612"/>
      <c r="BJ25" s="612"/>
      <c r="BK25" s="612">
        <v>0</v>
      </c>
      <c r="BL25" s="612">
        <v>0</v>
      </c>
      <c r="BM25" s="612">
        <v>0</v>
      </c>
      <c r="BN25" s="612">
        <v>0</v>
      </c>
      <c r="BO25" s="612">
        <v>0</v>
      </c>
      <c r="BP25" s="612">
        <v>14045</v>
      </c>
      <c r="BQ25" s="610">
        <v>122865</v>
      </c>
      <c r="BR25" s="610">
        <v>169718</v>
      </c>
      <c r="BS25" s="610">
        <v>292583</v>
      </c>
      <c r="BT25" s="610">
        <v>131892</v>
      </c>
      <c r="BU25" s="610">
        <v>72167</v>
      </c>
      <c r="BV25" s="610">
        <v>204059</v>
      </c>
      <c r="BW25" s="610">
        <v>26222</v>
      </c>
      <c r="BX25" s="610">
        <v>2445</v>
      </c>
      <c r="BY25" s="610">
        <v>28667</v>
      </c>
      <c r="BZ25" s="610">
        <v>525309</v>
      </c>
      <c r="CA25" s="610"/>
      <c r="CB25" s="610">
        <v>525309</v>
      </c>
      <c r="CC25" s="610">
        <v>1167</v>
      </c>
      <c r="CD25" s="610">
        <v>248816</v>
      </c>
      <c r="CE25" s="609">
        <v>14</v>
      </c>
      <c r="CF25" s="609">
        <v>63</v>
      </c>
      <c r="CG25" s="609">
        <v>77</v>
      </c>
      <c r="CH25" s="610">
        <v>21190</v>
      </c>
      <c r="CI25" s="610">
        <v>22118</v>
      </c>
      <c r="CJ25" s="610">
        <v>51260</v>
      </c>
      <c r="CK25" s="610">
        <v>1053</v>
      </c>
      <c r="CL25" s="609">
        <v>0</v>
      </c>
      <c r="CM25" s="609">
        <v>85</v>
      </c>
      <c r="CN25" s="609">
        <v>742</v>
      </c>
      <c r="CO25" s="610">
        <v>290114</v>
      </c>
      <c r="CP25" s="610">
        <v>125786</v>
      </c>
      <c r="CQ25" s="610">
        <v>415900</v>
      </c>
      <c r="CR25" s="610">
        <v>64577</v>
      </c>
      <c r="CS25" s="610">
        <v>1829</v>
      </c>
      <c r="CT25" s="610">
        <v>66406</v>
      </c>
      <c r="CU25" s="610">
        <v>565908</v>
      </c>
      <c r="CV25" s="610">
        <v>117636</v>
      </c>
      <c r="CW25" s="610">
        <v>683544</v>
      </c>
      <c r="CX25" s="610">
        <v>1165850</v>
      </c>
      <c r="CY25" s="609">
        <v>0</v>
      </c>
      <c r="CZ25" s="609"/>
      <c r="DA25" s="610">
        <v>1165850</v>
      </c>
      <c r="DB25" s="610">
        <v>60589</v>
      </c>
      <c r="DC25" s="610">
        <v>67995</v>
      </c>
      <c r="DD25" s="610">
        <v>128584</v>
      </c>
      <c r="DE25" s="610">
        <v>313496</v>
      </c>
      <c r="DF25" s="610">
        <v>164539</v>
      </c>
      <c r="DG25" s="609">
        <v>0</v>
      </c>
      <c r="DH25" s="610">
        <v>233972</v>
      </c>
      <c r="DI25" s="609"/>
      <c r="DJ25" s="609"/>
      <c r="DK25" s="610">
        <v>601381</v>
      </c>
      <c r="DL25" s="610">
        <v>1226212</v>
      </c>
      <c r="DM25" s="609">
        <v>0</v>
      </c>
      <c r="DN25" s="609">
        <v>518</v>
      </c>
      <c r="DO25" s="610">
        <v>1828111</v>
      </c>
      <c r="DP25" s="610">
        <v>4875</v>
      </c>
      <c r="DQ25" s="610">
        <v>193798</v>
      </c>
      <c r="DR25" s="610">
        <v>56356</v>
      </c>
      <c r="DS25" s="610">
        <v>250154</v>
      </c>
      <c r="DT25" s="610">
        <v>2840412</v>
      </c>
      <c r="DU25" s="610">
        <v>1081</v>
      </c>
      <c r="DV25" s="609">
        <v>171</v>
      </c>
      <c r="DW25" s="610">
        <v>1737</v>
      </c>
      <c r="DX25" s="609">
        <v>500</v>
      </c>
      <c r="DY25" s="609">
        <v>394</v>
      </c>
      <c r="DZ25" s="609">
        <v>10</v>
      </c>
      <c r="EA25" s="610">
        <v>3893</v>
      </c>
      <c r="EB25" s="610">
        <v>8285</v>
      </c>
      <c r="EC25" s="609">
        <v>967</v>
      </c>
      <c r="ED25" s="610">
        <v>9252</v>
      </c>
      <c r="EE25" s="610">
        <v>52627</v>
      </c>
      <c r="EF25" s="610">
        <v>15596</v>
      </c>
      <c r="EG25" s="610">
        <v>68223</v>
      </c>
      <c r="EH25" s="610">
        <v>3471</v>
      </c>
      <c r="EI25" s="609">
        <v>263</v>
      </c>
      <c r="EJ25" s="610">
        <v>3734</v>
      </c>
      <c r="EK25" s="610">
        <v>81209</v>
      </c>
      <c r="EL25" s="609">
        <v>26</v>
      </c>
      <c r="EM25" s="609">
        <v>509</v>
      </c>
      <c r="EN25" s="609">
        <v>203</v>
      </c>
      <c r="EO25" s="610">
        <v>1027</v>
      </c>
      <c r="EP25" s="610">
        <v>5705</v>
      </c>
      <c r="EQ25" s="610">
        <v>33488</v>
      </c>
      <c r="ER25" s="610">
        <v>345072</v>
      </c>
      <c r="ES25" s="610">
        <v>78273</v>
      </c>
      <c r="ET25" s="609">
        <v>202</v>
      </c>
      <c r="EU25" s="609">
        <v>728</v>
      </c>
      <c r="EV25" s="609">
        <v>518</v>
      </c>
      <c r="EW25" s="609" t="s">
        <v>585</v>
      </c>
      <c r="EX25" s="609">
        <v>107</v>
      </c>
      <c r="EY25" s="609">
        <v>247</v>
      </c>
      <c r="EZ25" s="610">
        <v>452172</v>
      </c>
      <c r="FA25" s="610">
        <v>1023491</v>
      </c>
      <c r="FB25" s="609"/>
      <c r="FC25" s="609" t="s">
        <v>576</v>
      </c>
      <c r="FD25" s="609" t="s">
        <v>573</v>
      </c>
      <c r="FE25" s="609" t="s">
        <v>574</v>
      </c>
      <c r="FF25" s="609">
        <v>27402</v>
      </c>
      <c r="FG25" s="609">
        <v>3178</v>
      </c>
      <c r="FH25" s="609" t="s">
        <v>575</v>
      </c>
      <c r="FI25" s="609" t="s">
        <v>574</v>
      </c>
      <c r="FJ25" s="609">
        <v>27401</v>
      </c>
      <c r="FK25" s="609">
        <v>2941</v>
      </c>
      <c r="FL25" s="609" t="s">
        <v>577</v>
      </c>
      <c r="FM25" s="609">
        <v>3363732474</v>
      </c>
      <c r="FN25" s="609">
        <v>3363336781</v>
      </c>
      <c r="FO25" s="609" t="s">
        <v>587</v>
      </c>
      <c r="FP25" s="609" t="s">
        <v>581</v>
      </c>
      <c r="FQ25" s="610">
        <v>177988</v>
      </c>
      <c r="FR25" s="609">
        <v>96.01</v>
      </c>
      <c r="FS25" s="609" t="s">
        <v>588</v>
      </c>
      <c r="FT25" s="610">
        <v>28391</v>
      </c>
      <c r="FU25" s="609">
        <v>416</v>
      </c>
      <c r="FV25" s="609"/>
      <c r="FW25" s="609"/>
      <c r="FX25" s="609"/>
      <c r="FY25" s="609" t="s">
        <v>32</v>
      </c>
      <c r="FZ25" s="609"/>
      <c r="GA25" s="609" t="s">
        <v>33</v>
      </c>
      <c r="GB25" s="609"/>
      <c r="GC25" s="609"/>
      <c r="GD25" s="609"/>
      <c r="GE25" s="609"/>
      <c r="GF25" s="609"/>
      <c r="GG25" s="609"/>
      <c r="GH25" s="609"/>
      <c r="GI25" s="609"/>
      <c r="GJ25" s="609">
        <f>VLOOKUP($A25,'[1]AIR Export'!$A$3:$CB$82,25,FALSE)</f>
        <v>403721</v>
      </c>
      <c r="GK25" s="609">
        <v>2</v>
      </c>
      <c r="GL25" s="609" t="s">
        <v>16</v>
      </c>
      <c r="GM25" s="609"/>
      <c r="GN25" s="609"/>
      <c r="GO25" s="609"/>
      <c r="GP25" s="609"/>
      <c r="GQ25" s="609"/>
      <c r="GR25" s="609"/>
      <c r="GS25" s="609"/>
      <c r="GT25" s="609"/>
      <c r="GU25" s="609"/>
      <c r="GV25" s="609">
        <v>0.84</v>
      </c>
      <c r="GW25" s="609">
        <v>0.11</v>
      </c>
      <c r="GX25" s="609">
        <v>20.86</v>
      </c>
      <c r="GY25" s="609">
        <v>30.5</v>
      </c>
      <c r="GZ25" s="609">
        <v>7.39</v>
      </c>
      <c r="HA25" s="509"/>
      <c r="HB25" s="509"/>
      <c r="HC25" s="509"/>
      <c r="HD25" s="509"/>
      <c r="HE25" s="509"/>
      <c r="HF25" s="5"/>
      <c r="HG25" s="5"/>
      <c r="HH25" s="5"/>
      <c r="HI25" s="5"/>
      <c r="HJ25" s="5"/>
      <c r="HK25" s="5"/>
      <c r="HL25" s="5"/>
      <c r="HM25" s="5"/>
      <c r="HN25" s="5"/>
      <c r="HO25" s="5"/>
      <c r="HP25" s="5"/>
      <c r="HQ25" s="5"/>
      <c r="HR25" s="5"/>
      <c r="IF25" s="1"/>
      <c r="IG25" s="1"/>
      <c r="IH25" s="1"/>
      <c r="II25" s="1"/>
      <c r="IJ25" s="1"/>
      <c r="IK25" s="1"/>
      <c r="IL25" s="1"/>
      <c r="IM25" s="1"/>
      <c r="IO25" s="1"/>
      <c r="IQ25" s="5"/>
      <c r="IR25" s="5"/>
      <c r="IS25" s="5"/>
      <c r="IT25" s="5"/>
      <c r="IU25" s="5"/>
      <c r="IV25" s="5"/>
      <c r="JG25" s="2"/>
      <c r="JI25" s="5"/>
      <c r="JL25" s="5"/>
      <c r="JM25" s="5"/>
      <c r="JN25" s="5"/>
      <c r="JU25" s="1"/>
      <c r="JW25" s="1"/>
      <c r="KA25" s="1"/>
      <c r="KC25" s="5"/>
      <c r="KG25" s="5"/>
      <c r="KI25" s="4"/>
      <c r="KJ25" s="4"/>
      <c r="KQ25" s="3"/>
      <c r="KR25" s="3"/>
      <c r="KS25" s="3"/>
      <c r="KT25" s="3"/>
      <c r="KU25" s="3"/>
      <c r="KV25" s="3"/>
      <c r="KW25" s="3"/>
      <c r="KX25" s="3"/>
      <c r="KY25" s="3"/>
      <c r="KZ25" s="3"/>
      <c r="LA25" s="3"/>
      <c r="LB25" s="3"/>
      <c r="LC25" s="3"/>
      <c r="LD25" s="3"/>
      <c r="LE25" s="3"/>
      <c r="LF25" s="3"/>
      <c r="LG25" s="3"/>
      <c r="LH25" s="4"/>
      <c r="LJ25" s="1"/>
      <c r="LK25" s="1"/>
      <c r="LL25" s="1"/>
      <c r="LM25" s="3"/>
      <c r="LN25" s="3"/>
      <c r="LO25" s="3"/>
      <c r="LY25" s="3"/>
      <c r="LZ25" s="3"/>
      <c r="MA25" s="3"/>
      <c r="MB25" s="3"/>
      <c r="MC25" s="3"/>
      <c r="MD25" s="3"/>
      <c r="ME25" s="3"/>
      <c r="MF25" s="3"/>
      <c r="MG25" s="3"/>
      <c r="MH25" s="3"/>
      <c r="MI25" s="3"/>
      <c r="MJ25" s="3"/>
      <c r="MR25" s="6"/>
      <c r="MS25" s="6"/>
      <c r="MX25" s="1"/>
      <c r="NB25" s="1"/>
      <c r="NC25" s="1"/>
      <c r="ND25" s="1"/>
      <c r="NE25" s="1"/>
      <c r="NH25" s="1"/>
      <c r="NI25" s="1"/>
      <c r="NL25" s="1"/>
      <c r="NR25" s="3"/>
    </row>
    <row r="26" spans="1:394" x14ac:dyDescent="0.25">
      <c r="A26" s="609" t="s">
        <v>602</v>
      </c>
      <c r="B26" s="609" t="s">
        <v>604</v>
      </c>
      <c r="C26" s="609" t="s">
        <v>606</v>
      </c>
      <c r="D26" s="609">
        <v>2015</v>
      </c>
      <c r="E26" s="609" t="s">
        <v>604</v>
      </c>
      <c r="F26" s="609" t="s">
        <v>603</v>
      </c>
      <c r="G26" s="609" t="s">
        <v>604</v>
      </c>
      <c r="H26" s="609">
        <v>27839</v>
      </c>
      <c r="I26" s="609">
        <v>97</v>
      </c>
      <c r="J26" s="609" t="s">
        <v>605</v>
      </c>
      <c r="K26" s="609" t="s">
        <v>604</v>
      </c>
      <c r="L26" s="609">
        <v>27839</v>
      </c>
      <c r="M26" s="609">
        <v>97</v>
      </c>
      <c r="N26" s="609" t="s">
        <v>607</v>
      </c>
      <c r="O26" s="609" t="s">
        <v>608</v>
      </c>
      <c r="P26" s="609" t="s">
        <v>609</v>
      </c>
      <c r="Q26" s="609" t="s">
        <v>610</v>
      </c>
      <c r="R26" s="609" t="s">
        <v>611</v>
      </c>
      <c r="S26" s="609" t="s">
        <v>45</v>
      </c>
      <c r="T26" s="609" t="s">
        <v>608</v>
      </c>
      <c r="U26" s="609" t="s">
        <v>609</v>
      </c>
      <c r="V26" s="609" t="s">
        <v>610</v>
      </c>
      <c r="W26" s="609">
        <v>1</v>
      </c>
      <c r="X26" s="609">
        <v>4</v>
      </c>
      <c r="Y26" s="609">
        <v>0</v>
      </c>
      <c r="Z26" s="609">
        <v>1</v>
      </c>
      <c r="AA26" s="610">
        <v>12428</v>
      </c>
      <c r="AB26" s="609">
        <v>1</v>
      </c>
      <c r="AC26" s="609">
        <v>0</v>
      </c>
      <c r="AD26" s="609">
        <v>1</v>
      </c>
      <c r="AE26" s="609">
        <v>9</v>
      </c>
      <c r="AF26" s="609">
        <v>10</v>
      </c>
      <c r="AG26" s="611">
        <v>0.1</v>
      </c>
      <c r="AH26" s="612">
        <v>65439</v>
      </c>
      <c r="AI26" s="609" t="s">
        <v>613</v>
      </c>
      <c r="AJ26" s="609">
        <v>1991</v>
      </c>
      <c r="AK26" s="612">
        <v>50668</v>
      </c>
      <c r="AL26" s="613">
        <v>13.38</v>
      </c>
      <c r="AM26" s="613">
        <v>13.38</v>
      </c>
      <c r="AN26" s="613">
        <v>16.13</v>
      </c>
      <c r="AO26" s="612">
        <v>0</v>
      </c>
      <c r="AP26" s="612">
        <v>484428</v>
      </c>
      <c r="AQ26" s="612">
        <f>VLOOKUP($A26,'[1]AIR Export'!$A$2:$CB$82,33,FALSE)</f>
        <v>484428</v>
      </c>
      <c r="AR26" s="612">
        <v>95184</v>
      </c>
      <c r="AS26" s="612">
        <v>0</v>
      </c>
      <c r="AT26" s="612">
        <v>95184</v>
      </c>
      <c r="AU26" s="612">
        <v>4947</v>
      </c>
      <c r="AV26" s="612">
        <v>0</v>
      </c>
      <c r="AW26" s="612">
        <f>VLOOKUP($A26,'[1]AIR Export'!$A$2:$CB$82,35,FALSE)</f>
        <v>4947</v>
      </c>
      <c r="AX26" s="612">
        <f>VLOOKUP($A26,'[1]AIR Export'!$A$2:$CB$82,36,FALSE)</f>
        <v>11181</v>
      </c>
      <c r="AY26" s="612">
        <f>VLOOKUP($A26,'[1]AIR Export'!$A$2:$CB$82,37,FALSE)</f>
        <v>595740</v>
      </c>
      <c r="AZ26" s="612">
        <v>357049</v>
      </c>
      <c r="BA26" s="612">
        <v>125469</v>
      </c>
      <c r="BB26" s="612">
        <f>VLOOKUP($A26,'[1]AIR Export'!$A$2:$CB$82,40,FALSE)</f>
        <v>482518</v>
      </c>
      <c r="BC26" s="612">
        <v>9303</v>
      </c>
      <c r="BD26" s="612">
        <v>1068</v>
      </c>
      <c r="BE26" s="612">
        <v>0</v>
      </c>
      <c r="BF26" s="612">
        <v>10371</v>
      </c>
      <c r="BG26" s="612">
        <v>96618</v>
      </c>
      <c r="BH26" s="612">
        <f>VLOOKUP($A26,'[1]AIR Export'!$A$2:$CB$82,46,FALSE)</f>
        <v>589507</v>
      </c>
      <c r="BI26" s="612"/>
      <c r="BJ26" s="612"/>
      <c r="BK26" s="612">
        <v>9859</v>
      </c>
      <c r="BL26" s="612">
        <v>0</v>
      </c>
      <c r="BM26" s="612">
        <v>0</v>
      </c>
      <c r="BN26" s="612">
        <v>0</v>
      </c>
      <c r="BO26" s="612">
        <v>9859</v>
      </c>
      <c r="BP26" s="612">
        <v>6106</v>
      </c>
      <c r="BQ26" s="610">
        <v>42840</v>
      </c>
      <c r="BR26" s="610">
        <v>27102</v>
      </c>
      <c r="BS26" s="610">
        <v>69942</v>
      </c>
      <c r="BT26" s="610">
        <v>14623</v>
      </c>
      <c r="BU26" s="610">
        <v>12017</v>
      </c>
      <c r="BV26" s="610">
        <v>26640</v>
      </c>
      <c r="BW26" s="609">
        <v>250</v>
      </c>
      <c r="BX26" s="609">
        <v>189</v>
      </c>
      <c r="BY26" s="609">
        <v>439</v>
      </c>
      <c r="BZ26" s="610">
        <v>97021</v>
      </c>
      <c r="CA26" s="609"/>
      <c r="CB26" s="610">
        <v>97021</v>
      </c>
      <c r="CC26" s="610">
        <v>2500</v>
      </c>
      <c r="CD26" s="610">
        <v>195757</v>
      </c>
      <c r="CE26" s="609">
        <v>1</v>
      </c>
      <c r="CF26" s="609">
        <v>63</v>
      </c>
      <c r="CG26" s="609">
        <v>64</v>
      </c>
      <c r="CH26" s="610">
        <v>1033</v>
      </c>
      <c r="CI26" s="610">
        <v>2915</v>
      </c>
      <c r="CJ26" s="609">
        <v>55</v>
      </c>
      <c r="CK26" s="609">
        <v>564</v>
      </c>
      <c r="CL26" s="609">
        <v>0</v>
      </c>
      <c r="CM26" s="609">
        <v>70</v>
      </c>
      <c r="CN26" s="609">
        <v>15</v>
      </c>
      <c r="CO26" s="610">
        <v>80730</v>
      </c>
      <c r="CP26" s="610">
        <v>4300</v>
      </c>
      <c r="CQ26" s="610">
        <v>85030</v>
      </c>
      <c r="CR26" s="609">
        <v>326</v>
      </c>
      <c r="CS26" s="609">
        <v>56</v>
      </c>
      <c r="CT26" s="609">
        <v>382</v>
      </c>
      <c r="CU26" s="610">
        <v>14554</v>
      </c>
      <c r="CV26" s="610">
        <v>3132</v>
      </c>
      <c r="CW26" s="610">
        <v>17686</v>
      </c>
      <c r="CX26" s="610">
        <v>103098</v>
      </c>
      <c r="CY26" s="609">
        <v>98</v>
      </c>
      <c r="CZ26" s="609"/>
      <c r="DA26" s="610">
        <v>103196</v>
      </c>
      <c r="DB26" s="609">
        <v>938</v>
      </c>
      <c r="DC26" s="609">
        <v>18</v>
      </c>
      <c r="DD26" s="609">
        <v>956</v>
      </c>
      <c r="DE26" s="610">
        <v>136</v>
      </c>
      <c r="DF26" s="609">
        <v>24</v>
      </c>
      <c r="DG26" s="609"/>
      <c r="DH26" s="609">
        <v>45</v>
      </c>
      <c r="DI26" s="609"/>
      <c r="DJ26" s="609"/>
      <c r="DK26" s="610">
        <v>13255</v>
      </c>
      <c r="DL26" s="610">
        <v>68294</v>
      </c>
      <c r="DM26" s="609"/>
      <c r="DN26" s="610">
        <v>2881</v>
      </c>
      <c r="DO26" s="610">
        <v>84430</v>
      </c>
      <c r="DP26" s="609">
        <v>0</v>
      </c>
      <c r="DQ26" s="610">
        <v>15740</v>
      </c>
      <c r="DR26" s="610">
        <v>5278</v>
      </c>
      <c r="DS26" s="610">
        <v>21018</v>
      </c>
      <c r="DT26" s="610">
        <v>73267</v>
      </c>
      <c r="DU26" s="609">
        <v>76</v>
      </c>
      <c r="DV26" s="609">
        <v>15</v>
      </c>
      <c r="DW26" s="609">
        <v>208</v>
      </c>
      <c r="DX26" s="609">
        <v>23</v>
      </c>
      <c r="DY26" s="609">
        <v>15</v>
      </c>
      <c r="DZ26" s="609"/>
      <c r="EA26" s="609">
        <v>337</v>
      </c>
      <c r="EB26" s="609">
        <v>920</v>
      </c>
      <c r="EC26" s="609">
        <v>429</v>
      </c>
      <c r="ED26" s="610">
        <v>1349</v>
      </c>
      <c r="EE26" s="610">
        <v>3935</v>
      </c>
      <c r="EF26" s="610">
        <v>1619</v>
      </c>
      <c r="EG26" s="610">
        <v>5554</v>
      </c>
      <c r="EH26" s="609">
        <v>270</v>
      </c>
      <c r="EI26" s="609"/>
      <c r="EJ26" s="609">
        <v>270</v>
      </c>
      <c r="EK26" s="610">
        <v>7173</v>
      </c>
      <c r="EL26" s="609">
        <v>0</v>
      </c>
      <c r="EM26" s="609">
        <v>0</v>
      </c>
      <c r="EN26" s="609">
        <v>25</v>
      </c>
      <c r="EO26" s="609">
        <v>62</v>
      </c>
      <c r="EP26" s="609">
        <v>179</v>
      </c>
      <c r="EQ26" s="610">
        <v>1623</v>
      </c>
      <c r="ER26" s="610">
        <v>40929</v>
      </c>
      <c r="ES26" s="610">
        <v>11779</v>
      </c>
      <c r="ET26" s="610">
        <v>8967</v>
      </c>
      <c r="EU26" s="609">
        <v>3</v>
      </c>
      <c r="EV26" s="609">
        <v>22</v>
      </c>
      <c r="EW26" s="609" t="s">
        <v>612</v>
      </c>
      <c r="EX26" s="609">
        <v>15</v>
      </c>
      <c r="EY26" s="609">
        <v>59</v>
      </c>
      <c r="EZ26" s="610">
        <v>36801</v>
      </c>
      <c r="FA26" s="610">
        <v>3871</v>
      </c>
      <c r="FB26" s="609"/>
      <c r="FC26" s="609" t="s">
        <v>614</v>
      </c>
      <c r="FD26" s="609" t="s">
        <v>603</v>
      </c>
      <c r="FE26" s="609" t="s">
        <v>604</v>
      </c>
      <c r="FF26" s="609">
        <v>27839</v>
      </c>
      <c r="FG26" s="609">
        <v>97</v>
      </c>
      <c r="FH26" s="609" t="s">
        <v>605</v>
      </c>
      <c r="FI26" s="609" t="s">
        <v>604</v>
      </c>
      <c r="FJ26" s="609">
        <v>27839</v>
      </c>
      <c r="FK26" s="609">
        <v>97</v>
      </c>
      <c r="FL26" s="609" t="s">
        <v>604</v>
      </c>
      <c r="FM26" s="609">
        <v>2525833631</v>
      </c>
      <c r="FN26" s="609">
        <v>2525838661</v>
      </c>
      <c r="FO26" s="609" t="s">
        <v>615</v>
      </c>
      <c r="FP26" s="609" t="s">
        <v>616</v>
      </c>
      <c r="FQ26" s="610">
        <v>28109</v>
      </c>
      <c r="FR26" s="609">
        <v>10</v>
      </c>
      <c r="FS26" s="609" t="s">
        <v>617</v>
      </c>
      <c r="FT26" s="610">
        <v>12428</v>
      </c>
      <c r="FU26" s="609">
        <v>260</v>
      </c>
      <c r="FV26" s="609"/>
      <c r="FW26" s="609"/>
      <c r="FX26" s="609"/>
      <c r="FY26" s="609" t="s">
        <v>32</v>
      </c>
      <c r="FZ26" s="609"/>
      <c r="GA26" s="609" t="s">
        <v>12</v>
      </c>
      <c r="GB26" s="609"/>
      <c r="GC26" s="609"/>
      <c r="GD26" s="609"/>
      <c r="GE26" s="609"/>
      <c r="GF26" s="609"/>
      <c r="GG26" s="609"/>
      <c r="GH26" s="609"/>
      <c r="GI26" s="609"/>
      <c r="GJ26" s="609">
        <f>VLOOKUP($A26,'[1]AIR Export'!$A$3:$CB$82,25,FALSE)</f>
        <v>37798</v>
      </c>
      <c r="GK26" s="609">
        <v>1</v>
      </c>
      <c r="GL26" s="609" t="s">
        <v>16</v>
      </c>
      <c r="GM26" s="609"/>
      <c r="GN26" s="609"/>
      <c r="GO26" s="609"/>
      <c r="GP26" s="609"/>
      <c r="GQ26" s="609"/>
      <c r="GR26" s="609"/>
      <c r="GS26" s="609"/>
      <c r="GT26" s="609"/>
      <c r="GU26" s="609"/>
      <c r="GV26" s="609">
        <v>0.77</v>
      </c>
      <c r="GW26" s="609">
        <v>0.19</v>
      </c>
      <c r="GX26" s="609">
        <v>21.28</v>
      </c>
      <c r="GY26" s="609">
        <v>24.04</v>
      </c>
      <c r="GZ26" s="609">
        <v>14.82</v>
      </c>
      <c r="HA26" s="509"/>
      <c r="HB26" s="509"/>
      <c r="HC26" s="509"/>
      <c r="HD26" s="509"/>
      <c r="HE26" s="509"/>
      <c r="HF26" s="5"/>
      <c r="HG26" s="5"/>
      <c r="HH26" s="5"/>
      <c r="HI26" s="5"/>
      <c r="HJ26" s="5"/>
      <c r="HK26" s="5"/>
      <c r="HL26" s="5"/>
      <c r="HM26" s="5"/>
      <c r="HN26" s="5"/>
      <c r="HO26" s="5"/>
      <c r="HP26" s="5"/>
      <c r="HQ26" s="5"/>
      <c r="HR26" s="5"/>
      <c r="IF26" s="1"/>
      <c r="IG26" s="1"/>
      <c r="IH26" s="1"/>
      <c r="II26" s="1"/>
      <c r="IJ26" s="1"/>
      <c r="IK26" s="1"/>
      <c r="IL26" s="1"/>
      <c r="IM26" s="1"/>
      <c r="IO26" s="1"/>
      <c r="IQ26" s="5"/>
      <c r="IR26" s="5"/>
      <c r="IS26" s="5"/>
      <c r="IT26" s="5"/>
      <c r="IU26" s="5"/>
      <c r="IV26" s="5"/>
      <c r="JG26" s="2"/>
      <c r="JI26" s="5"/>
      <c r="JL26" s="5"/>
      <c r="JM26" s="5"/>
      <c r="JN26" s="5"/>
      <c r="JU26" s="1"/>
      <c r="JW26" s="1"/>
      <c r="KC26" s="5"/>
      <c r="KG26" s="5"/>
      <c r="KI26" s="4"/>
      <c r="KJ26" s="4"/>
      <c r="KQ26" s="3"/>
      <c r="KR26" s="3"/>
      <c r="KS26" s="3"/>
      <c r="KT26" s="3"/>
      <c r="KU26" s="3"/>
      <c r="KV26" s="3"/>
      <c r="KW26" s="3"/>
      <c r="KX26" s="3"/>
      <c r="KY26" s="3"/>
      <c r="KZ26" s="3"/>
      <c r="LA26" s="3"/>
      <c r="LB26" s="3"/>
      <c r="LC26" s="3"/>
      <c r="LD26" s="3"/>
      <c r="LE26" s="3"/>
      <c r="LF26" s="3"/>
      <c r="LG26" s="3"/>
      <c r="LH26" s="4"/>
      <c r="LJ26" s="1"/>
      <c r="LK26" s="1"/>
      <c r="LL26" s="1"/>
      <c r="LM26" s="3"/>
      <c r="LN26" s="3"/>
      <c r="LO26" s="3"/>
      <c r="LY26" s="3"/>
      <c r="LZ26" s="3"/>
      <c r="MA26" s="3"/>
      <c r="MB26" s="3"/>
      <c r="MC26" s="3"/>
      <c r="MD26" s="3"/>
      <c r="ME26" s="3"/>
      <c r="MF26" s="3"/>
      <c r="MG26" s="3"/>
      <c r="MH26" s="3"/>
      <c r="MI26" s="3"/>
      <c r="MJ26" s="3"/>
      <c r="MR26" s="6"/>
      <c r="MS26" s="6"/>
      <c r="NB26" s="1"/>
      <c r="NC26" s="1"/>
      <c r="NE26" s="1"/>
      <c r="NF26" s="1"/>
      <c r="NI26" s="1"/>
      <c r="NL26" s="1"/>
      <c r="NR26" s="3"/>
    </row>
    <row r="27" spans="1:394" x14ac:dyDescent="0.25">
      <c r="A27" s="609" t="s">
        <v>618</v>
      </c>
      <c r="B27" s="609" t="s">
        <v>623</v>
      </c>
      <c r="C27" s="609" t="s">
        <v>622</v>
      </c>
      <c r="D27" s="609">
        <v>2015</v>
      </c>
      <c r="E27" s="609" t="s">
        <v>623</v>
      </c>
      <c r="F27" s="609" t="s">
        <v>619</v>
      </c>
      <c r="G27" s="609" t="s">
        <v>620</v>
      </c>
      <c r="H27" s="609">
        <v>27546</v>
      </c>
      <c r="I27" s="609">
        <v>1149</v>
      </c>
      <c r="J27" s="609" t="s">
        <v>621</v>
      </c>
      <c r="K27" s="609" t="s">
        <v>620</v>
      </c>
      <c r="L27" s="609">
        <v>27546</v>
      </c>
      <c r="M27" s="609">
        <v>1149</v>
      </c>
      <c r="N27" s="609" t="s">
        <v>624</v>
      </c>
      <c r="O27" s="609" t="s">
        <v>625</v>
      </c>
      <c r="P27" s="609" t="s">
        <v>626</v>
      </c>
      <c r="Q27" s="609" t="s">
        <v>627</v>
      </c>
      <c r="R27" s="609" t="s">
        <v>624</v>
      </c>
      <c r="S27" s="609" t="s">
        <v>128</v>
      </c>
      <c r="T27" s="609" t="s">
        <v>625</v>
      </c>
      <c r="U27" s="609" t="s">
        <v>626</v>
      </c>
      <c r="V27" s="609" t="s">
        <v>627</v>
      </c>
      <c r="W27" s="609">
        <v>1</v>
      </c>
      <c r="X27" s="609">
        <v>5</v>
      </c>
      <c r="Y27" s="609">
        <v>0</v>
      </c>
      <c r="Z27" s="609">
        <v>1</v>
      </c>
      <c r="AA27" s="610">
        <v>10945</v>
      </c>
      <c r="AB27" s="609">
        <v>4</v>
      </c>
      <c r="AC27" s="609">
        <v>1</v>
      </c>
      <c r="AD27" s="609">
        <v>5</v>
      </c>
      <c r="AE27" s="609">
        <v>9.6</v>
      </c>
      <c r="AF27" s="609">
        <v>14.6</v>
      </c>
      <c r="AG27" s="611">
        <v>0.27400000000000002</v>
      </c>
      <c r="AH27" s="612">
        <v>55510</v>
      </c>
      <c r="AI27" s="609" t="s">
        <v>629</v>
      </c>
      <c r="AJ27" s="609">
        <v>2013</v>
      </c>
      <c r="AK27" s="612">
        <v>38003</v>
      </c>
      <c r="AL27" s="613">
        <v>10.57</v>
      </c>
      <c r="AM27" s="613">
        <v>11.5</v>
      </c>
      <c r="AN27" s="613">
        <v>13.61</v>
      </c>
      <c r="AO27" s="612">
        <v>557292</v>
      </c>
      <c r="AP27" s="612">
        <v>892912</v>
      </c>
      <c r="AQ27" s="612">
        <f>VLOOKUP($A27,'[1]AIR Export'!$A$2:$CB$82,33,FALSE)</f>
        <v>1450204</v>
      </c>
      <c r="AR27" s="612">
        <v>162717</v>
      </c>
      <c r="AS27" s="612">
        <v>0</v>
      </c>
      <c r="AT27" s="612">
        <v>162717</v>
      </c>
      <c r="AU27" s="612">
        <v>17127</v>
      </c>
      <c r="AV27" s="612">
        <v>0</v>
      </c>
      <c r="AW27" s="612">
        <f>VLOOKUP($A27,'[1]AIR Export'!$A$2:$CB$82,35,FALSE)</f>
        <v>17127</v>
      </c>
      <c r="AX27" s="612">
        <f>VLOOKUP($A27,'[1]AIR Export'!$A$2:$CB$82,36,FALSE)</f>
        <v>16946</v>
      </c>
      <c r="AY27" s="612">
        <f>VLOOKUP($A27,'[1]AIR Export'!$A$2:$CB$82,37,FALSE)</f>
        <v>1646994</v>
      </c>
      <c r="AZ27" s="612">
        <v>763413</v>
      </c>
      <c r="BA27" s="612">
        <v>306138</v>
      </c>
      <c r="BB27" s="612">
        <f>VLOOKUP($A27,'[1]AIR Export'!$A$2:$CB$82,40,FALSE)</f>
        <v>1069551</v>
      </c>
      <c r="BC27" s="612">
        <v>118847</v>
      </c>
      <c r="BD27" s="612">
        <v>39227</v>
      </c>
      <c r="BE27" s="612">
        <v>13630</v>
      </c>
      <c r="BF27" s="612">
        <v>171704</v>
      </c>
      <c r="BG27" s="612">
        <v>258009</v>
      </c>
      <c r="BH27" s="612">
        <f>VLOOKUP($A27,'[1]AIR Export'!$A$2:$CB$82,46,FALSE)</f>
        <v>1499264</v>
      </c>
      <c r="BI27" s="612"/>
      <c r="BJ27" s="612"/>
      <c r="BK27" s="612">
        <v>0</v>
      </c>
      <c r="BL27" s="612">
        <v>0</v>
      </c>
      <c r="BM27" s="612">
        <v>0</v>
      </c>
      <c r="BN27" s="612">
        <v>0</v>
      </c>
      <c r="BO27" s="612">
        <v>0</v>
      </c>
      <c r="BP27" s="612">
        <v>0</v>
      </c>
      <c r="BQ27" s="610">
        <v>60542</v>
      </c>
      <c r="BR27" s="610">
        <v>49276</v>
      </c>
      <c r="BS27" s="610">
        <v>109818</v>
      </c>
      <c r="BT27" s="610">
        <v>59587</v>
      </c>
      <c r="BU27" s="610">
        <v>30949</v>
      </c>
      <c r="BV27" s="610">
        <v>90536</v>
      </c>
      <c r="BW27" s="610">
        <v>5691</v>
      </c>
      <c r="BX27" s="609">
        <v>585</v>
      </c>
      <c r="BY27" s="610">
        <v>6276</v>
      </c>
      <c r="BZ27" s="610">
        <v>206630</v>
      </c>
      <c r="CA27" s="610"/>
      <c r="CB27" s="610">
        <v>206630</v>
      </c>
      <c r="CC27" s="610">
        <v>1703</v>
      </c>
      <c r="CD27" s="610">
        <v>210446</v>
      </c>
      <c r="CE27" s="609">
        <v>0</v>
      </c>
      <c r="CF27" s="609">
        <v>63</v>
      </c>
      <c r="CG27" s="609">
        <v>63</v>
      </c>
      <c r="CH27" s="610">
        <v>7304</v>
      </c>
      <c r="CI27" s="610">
        <v>3915</v>
      </c>
      <c r="CJ27" s="610">
        <v>10030</v>
      </c>
      <c r="CK27" s="609">
        <v>743</v>
      </c>
      <c r="CL27" s="609">
        <v>0</v>
      </c>
      <c r="CM27" s="609">
        <v>12</v>
      </c>
      <c r="CN27" s="609">
        <v>110</v>
      </c>
      <c r="CO27" s="610">
        <v>81861</v>
      </c>
      <c r="CP27" s="610">
        <v>28057</v>
      </c>
      <c r="CQ27" s="610">
        <v>109918</v>
      </c>
      <c r="CR27" s="610">
        <v>8481</v>
      </c>
      <c r="CS27" s="610">
        <v>1092</v>
      </c>
      <c r="CT27" s="610">
        <v>9573</v>
      </c>
      <c r="CU27" s="610">
        <v>134595</v>
      </c>
      <c r="CV27" s="610">
        <v>30919</v>
      </c>
      <c r="CW27" s="610">
        <v>165514</v>
      </c>
      <c r="CX27" s="610">
        <v>285005</v>
      </c>
      <c r="CY27" s="609">
        <v>750</v>
      </c>
      <c r="CZ27" s="609"/>
      <c r="DA27" s="610">
        <v>285755</v>
      </c>
      <c r="DB27" s="610">
        <v>15878</v>
      </c>
      <c r="DC27" s="610">
        <v>2187</v>
      </c>
      <c r="DD27" s="610">
        <v>18065</v>
      </c>
      <c r="DE27" s="610">
        <v>41338</v>
      </c>
      <c r="DF27" s="610">
        <v>8052</v>
      </c>
      <c r="DG27" s="609"/>
      <c r="DH27" s="610">
        <v>10266</v>
      </c>
      <c r="DI27" s="609"/>
      <c r="DJ27" s="609"/>
      <c r="DK27" s="610">
        <v>123005</v>
      </c>
      <c r="DL27" s="610">
        <v>221460</v>
      </c>
      <c r="DM27" s="609"/>
      <c r="DN27" s="609"/>
      <c r="DO27" s="610">
        <v>344465</v>
      </c>
      <c r="DP27" s="609">
        <v>344</v>
      </c>
      <c r="DQ27" s="610">
        <v>50063</v>
      </c>
      <c r="DR27" s="610">
        <v>11228</v>
      </c>
      <c r="DS27" s="610">
        <v>61291</v>
      </c>
      <c r="DT27" s="610">
        <v>268901</v>
      </c>
      <c r="DU27" s="609">
        <v>43</v>
      </c>
      <c r="DV27" s="609">
        <v>3</v>
      </c>
      <c r="DW27" s="609">
        <v>310</v>
      </c>
      <c r="DX27" s="609">
        <v>239</v>
      </c>
      <c r="DY27" s="609">
        <v>54</v>
      </c>
      <c r="DZ27" s="609">
        <v>7</v>
      </c>
      <c r="EA27" s="609">
        <v>656</v>
      </c>
      <c r="EB27" s="609">
        <v>503</v>
      </c>
      <c r="EC27" s="609">
        <v>0</v>
      </c>
      <c r="ED27" s="609">
        <v>503</v>
      </c>
      <c r="EE27" s="610">
        <v>6700</v>
      </c>
      <c r="EF27" s="610">
        <v>7867</v>
      </c>
      <c r="EG27" s="610">
        <v>14567</v>
      </c>
      <c r="EH27" s="609">
        <v>193</v>
      </c>
      <c r="EI27" s="609">
        <v>16</v>
      </c>
      <c r="EJ27" s="609">
        <v>209</v>
      </c>
      <c r="EK27" s="610">
        <v>15279</v>
      </c>
      <c r="EL27" s="609">
        <v>36</v>
      </c>
      <c r="EM27" s="609">
        <v>216</v>
      </c>
      <c r="EN27" s="609">
        <v>36</v>
      </c>
      <c r="EO27" s="609">
        <v>216</v>
      </c>
      <c r="EP27" s="609">
        <v>429</v>
      </c>
      <c r="EQ27" s="610">
        <v>1606</v>
      </c>
      <c r="ER27" s="610">
        <v>11440</v>
      </c>
      <c r="ES27" s="610">
        <v>6396</v>
      </c>
      <c r="ET27" s="609">
        <v>960</v>
      </c>
      <c r="EU27" s="610">
        <v>23440</v>
      </c>
      <c r="EV27" s="610">
        <v>23546</v>
      </c>
      <c r="EW27" s="609" t="s">
        <v>628</v>
      </c>
      <c r="EX27" s="609">
        <v>29</v>
      </c>
      <c r="EY27" s="609">
        <v>94</v>
      </c>
      <c r="EZ27" s="610">
        <v>39696</v>
      </c>
      <c r="FA27" s="610">
        <v>12171</v>
      </c>
      <c r="FB27" s="609"/>
      <c r="FC27" s="609" t="s">
        <v>622</v>
      </c>
      <c r="FD27" s="609" t="s">
        <v>619</v>
      </c>
      <c r="FE27" s="609" t="s">
        <v>620</v>
      </c>
      <c r="FF27" s="609">
        <v>27546</v>
      </c>
      <c r="FG27" s="609">
        <v>1149</v>
      </c>
      <c r="FH27" s="609" t="s">
        <v>621</v>
      </c>
      <c r="FI27" s="609" t="s">
        <v>620</v>
      </c>
      <c r="FJ27" s="609">
        <v>27546</v>
      </c>
      <c r="FK27" s="609">
        <v>1149</v>
      </c>
      <c r="FL27" s="609" t="s">
        <v>623</v>
      </c>
      <c r="FM27" s="609">
        <v>9108933446</v>
      </c>
      <c r="FN27" s="609">
        <v>9108933001</v>
      </c>
      <c r="FO27" s="609" t="s">
        <v>624</v>
      </c>
      <c r="FP27" s="609" t="s">
        <v>627</v>
      </c>
      <c r="FQ27" s="610">
        <v>28495</v>
      </c>
      <c r="FR27" s="609">
        <v>24.47</v>
      </c>
      <c r="FS27" s="609" t="s">
        <v>630</v>
      </c>
      <c r="FT27" s="610">
        <v>10945</v>
      </c>
      <c r="FU27" s="609">
        <v>308</v>
      </c>
      <c r="FV27" s="609"/>
      <c r="FW27" s="609"/>
      <c r="FX27" s="609"/>
      <c r="FY27" s="609" t="s">
        <v>32</v>
      </c>
      <c r="FZ27" s="609"/>
      <c r="GA27" s="609" t="s">
        <v>12</v>
      </c>
      <c r="GB27" s="609"/>
      <c r="GC27" s="609"/>
      <c r="GD27" s="609"/>
      <c r="GE27" s="609"/>
      <c r="GF27" s="609"/>
      <c r="GG27" s="609"/>
      <c r="GH27" s="609"/>
      <c r="GI27" s="609"/>
      <c r="GJ27" s="609">
        <f>VLOOKUP($A27,'[1]AIR Export'!$A$3:$CB$82,25,FALSE)</f>
        <v>125730</v>
      </c>
      <c r="GK27" s="609">
        <v>2</v>
      </c>
      <c r="GL27" s="609" t="s">
        <v>16</v>
      </c>
      <c r="GM27" s="609"/>
      <c r="GN27" s="609"/>
      <c r="GO27" s="609"/>
      <c r="GP27" s="609"/>
      <c r="GQ27" s="609"/>
      <c r="GR27" s="609"/>
      <c r="GS27" s="609"/>
      <c r="GT27" s="609"/>
      <c r="GU27" s="609"/>
      <c r="GV27" s="609">
        <v>0.95</v>
      </c>
      <c r="GW27" s="609">
        <v>0.03</v>
      </c>
      <c r="GX27" s="609">
        <v>23.29</v>
      </c>
      <c r="GY27" s="609">
        <v>26.53</v>
      </c>
      <c r="GZ27" s="609">
        <v>10.93</v>
      </c>
      <c r="HA27" s="509"/>
      <c r="HB27" s="509"/>
      <c r="HC27" s="509"/>
      <c r="HD27" s="509"/>
      <c r="HE27" s="509"/>
      <c r="HF27" s="5"/>
      <c r="HG27" s="5"/>
      <c r="HH27" s="5"/>
      <c r="HI27" s="5"/>
      <c r="HJ27" s="5"/>
      <c r="HK27" s="5"/>
      <c r="HL27" s="5"/>
      <c r="HM27" s="5"/>
      <c r="HN27" s="5"/>
      <c r="HO27" s="5"/>
      <c r="HP27" s="5"/>
      <c r="HQ27" s="5"/>
      <c r="HR27" s="5"/>
      <c r="IG27" s="1"/>
      <c r="IH27" s="1"/>
      <c r="II27" s="1"/>
      <c r="IJ27" s="1"/>
      <c r="IK27" s="1"/>
      <c r="IL27" s="1"/>
      <c r="IM27" s="1"/>
      <c r="IO27" s="1"/>
      <c r="IQ27" s="5"/>
      <c r="IR27" s="5"/>
      <c r="IS27" s="5"/>
      <c r="IT27" s="5"/>
      <c r="IU27" s="5"/>
      <c r="IV27" s="5"/>
      <c r="JG27" s="2"/>
      <c r="JI27" s="5"/>
      <c r="JL27" s="5"/>
      <c r="JM27" s="5"/>
      <c r="JN27" s="5"/>
      <c r="JU27" s="1"/>
      <c r="JW27" s="1"/>
      <c r="KC27" s="5"/>
      <c r="KG27" s="5"/>
      <c r="KI27" s="4"/>
      <c r="KJ27" s="4"/>
      <c r="KQ27" s="3"/>
      <c r="KR27" s="3"/>
      <c r="KS27" s="3"/>
      <c r="KT27" s="3"/>
      <c r="KU27" s="3"/>
      <c r="KV27" s="3"/>
      <c r="KW27" s="3"/>
      <c r="KX27" s="3"/>
      <c r="KY27" s="3"/>
      <c r="KZ27" s="3"/>
      <c r="LA27" s="3"/>
      <c r="LB27" s="3"/>
      <c r="LC27" s="3"/>
      <c r="LD27" s="3"/>
      <c r="LE27" s="3"/>
      <c r="LF27" s="3"/>
      <c r="LG27" s="3"/>
      <c r="LH27" s="4"/>
      <c r="LJ27" s="1"/>
      <c r="LK27" s="1"/>
      <c r="LL27" s="1"/>
      <c r="LM27" s="3"/>
      <c r="LN27" s="3"/>
      <c r="LO27" s="3"/>
      <c r="LY27" s="3"/>
      <c r="LZ27" s="3"/>
      <c r="MA27" s="3"/>
      <c r="MB27" s="3"/>
      <c r="MC27" s="3"/>
      <c r="MD27" s="3"/>
      <c r="ME27" s="3"/>
      <c r="MF27" s="3"/>
      <c r="MG27" s="3"/>
      <c r="MH27" s="3"/>
      <c r="MI27" s="3"/>
      <c r="MJ27" s="3"/>
      <c r="MR27" s="6"/>
      <c r="MS27" s="6"/>
      <c r="NB27" s="1"/>
      <c r="NC27" s="1"/>
      <c r="NE27" s="1"/>
      <c r="NF27" s="1"/>
      <c r="NI27" s="1"/>
      <c r="NR27" s="3"/>
    </row>
    <row r="28" spans="1:394" x14ac:dyDescent="0.25">
      <c r="A28" s="609" t="s">
        <v>643</v>
      </c>
      <c r="B28" s="609" t="s">
        <v>647</v>
      </c>
      <c r="C28" s="609" t="s">
        <v>646</v>
      </c>
      <c r="D28" s="609">
        <v>2015</v>
      </c>
      <c r="E28" s="609" t="s">
        <v>647</v>
      </c>
      <c r="F28" s="609" t="s">
        <v>644</v>
      </c>
      <c r="G28" s="609" t="s">
        <v>645</v>
      </c>
      <c r="H28" s="609">
        <v>28786</v>
      </c>
      <c r="I28" s="609">
        <v>3197</v>
      </c>
      <c r="J28" s="609" t="s">
        <v>644</v>
      </c>
      <c r="K28" s="609" t="s">
        <v>645</v>
      </c>
      <c r="L28" s="609">
        <v>28786</v>
      </c>
      <c r="M28" s="609">
        <v>3197</v>
      </c>
      <c r="N28" s="609" t="s">
        <v>648</v>
      </c>
      <c r="O28" s="609" t="s">
        <v>649</v>
      </c>
      <c r="P28" s="609" t="s">
        <v>650</v>
      </c>
      <c r="Q28" s="609" t="s">
        <v>651</v>
      </c>
      <c r="R28" s="609" t="s">
        <v>648</v>
      </c>
      <c r="S28" s="609" t="s">
        <v>128</v>
      </c>
      <c r="T28" s="609" t="s">
        <v>649</v>
      </c>
      <c r="U28" s="609" t="s">
        <v>652</v>
      </c>
      <c r="V28" s="609" t="s">
        <v>651</v>
      </c>
      <c r="W28" s="609">
        <v>1</v>
      </c>
      <c r="X28" s="609">
        <v>3</v>
      </c>
      <c r="Y28" s="609">
        <v>0</v>
      </c>
      <c r="Z28" s="609">
        <v>1</v>
      </c>
      <c r="AA28" s="610">
        <v>7022</v>
      </c>
      <c r="AB28" s="609">
        <v>4</v>
      </c>
      <c r="AC28" s="609">
        <v>1</v>
      </c>
      <c r="AD28" s="609">
        <v>5</v>
      </c>
      <c r="AE28" s="609">
        <v>12</v>
      </c>
      <c r="AF28" s="609">
        <v>17</v>
      </c>
      <c r="AG28" s="611">
        <v>0.23530000000000001</v>
      </c>
      <c r="AH28" s="612">
        <v>69061</v>
      </c>
      <c r="AI28" s="609"/>
      <c r="AJ28" s="609">
        <v>2011</v>
      </c>
      <c r="AK28" s="612">
        <v>37867</v>
      </c>
      <c r="AL28" s="613">
        <v>9.65</v>
      </c>
      <c r="AM28" s="613">
        <v>10.19</v>
      </c>
      <c r="AN28" s="613">
        <v>12.8</v>
      </c>
      <c r="AO28" s="612">
        <v>2092</v>
      </c>
      <c r="AP28" s="612">
        <v>1222258</v>
      </c>
      <c r="AQ28" s="612">
        <f>VLOOKUP($A28,'[1]AIR Export'!$A$2:$CB$82,33,FALSE)</f>
        <v>1224350</v>
      </c>
      <c r="AR28" s="612">
        <v>100904</v>
      </c>
      <c r="AS28" s="612">
        <v>0</v>
      </c>
      <c r="AT28" s="612">
        <v>100904</v>
      </c>
      <c r="AU28" s="612">
        <v>53925</v>
      </c>
      <c r="AV28" s="612">
        <v>11517</v>
      </c>
      <c r="AW28" s="612">
        <f>VLOOKUP($A28,'[1]AIR Export'!$A$2:$CB$82,35,FALSE)</f>
        <v>65442</v>
      </c>
      <c r="AX28" s="612">
        <f>VLOOKUP($A28,'[1]AIR Export'!$A$2:$CB$82,36,FALSE)</f>
        <v>0</v>
      </c>
      <c r="AY28" s="612">
        <f>VLOOKUP($A28,'[1]AIR Export'!$A$2:$CB$82,37,FALSE)</f>
        <v>1390696</v>
      </c>
      <c r="AZ28" s="612">
        <v>702867</v>
      </c>
      <c r="BA28" s="612">
        <v>259711</v>
      </c>
      <c r="BB28" s="612">
        <f>VLOOKUP($A28,'[1]AIR Export'!$A$2:$CB$82,40,FALSE)</f>
        <v>962578</v>
      </c>
      <c r="BC28" s="612">
        <v>76650</v>
      </c>
      <c r="BD28" s="612">
        <v>35417</v>
      </c>
      <c r="BE28" s="612">
        <v>36726</v>
      </c>
      <c r="BF28" s="612">
        <v>148793</v>
      </c>
      <c r="BG28" s="612">
        <v>182264</v>
      </c>
      <c r="BH28" s="612">
        <f>VLOOKUP($A28,'[1]AIR Export'!$A$2:$CB$82,46,FALSE)</f>
        <v>1293635</v>
      </c>
      <c r="BI28" s="612"/>
      <c r="BJ28" s="612"/>
      <c r="BK28" s="612">
        <v>0</v>
      </c>
      <c r="BL28" s="612">
        <v>0</v>
      </c>
      <c r="BM28" s="612">
        <v>20580</v>
      </c>
      <c r="BN28" s="612">
        <v>22558</v>
      </c>
      <c r="BO28" s="612">
        <v>43138</v>
      </c>
      <c r="BP28" s="612">
        <v>43094</v>
      </c>
      <c r="BQ28" s="610">
        <v>44600</v>
      </c>
      <c r="BR28" s="610">
        <v>47227</v>
      </c>
      <c r="BS28" s="610">
        <v>91827</v>
      </c>
      <c r="BT28" s="610">
        <v>24470</v>
      </c>
      <c r="BU28" s="610">
        <v>10633</v>
      </c>
      <c r="BV28" s="610">
        <v>35103</v>
      </c>
      <c r="BW28" s="610">
        <v>4313</v>
      </c>
      <c r="BX28" s="609"/>
      <c r="BY28" s="610">
        <v>4313</v>
      </c>
      <c r="BZ28" s="610">
        <v>131243</v>
      </c>
      <c r="CA28" s="610"/>
      <c r="CB28" s="610">
        <v>131243</v>
      </c>
      <c r="CC28" s="609">
        <v>408</v>
      </c>
      <c r="CD28" s="610">
        <v>217021</v>
      </c>
      <c r="CE28" s="609">
        <v>11</v>
      </c>
      <c r="CF28" s="609">
        <v>63</v>
      </c>
      <c r="CG28" s="609">
        <v>74</v>
      </c>
      <c r="CH28" s="610">
        <v>8225</v>
      </c>
      <c r="CI28" s="610">
        <v>17173</v>
      </c>
      <c r="CJ28" s="610">
        <v>6332</v>
      </c>
      <c r="CK28" s="609">
        <v>906</v>
      </c>
      <c r="CL28" s="609">
        <v>30</v>
      </c>
      <c r="CM28" s="609">
        <v>21</v>
      </c>
      <c r="CN28" s="609">
        <v>245</v>
      </c>
      <c r="CO28" s="610">
        <v>117390</v>
      </c>
      <c r="CP28" s="610">
        <v>39974</v>
      </c>
      <c r="CQ28" s="610">
        <v>157364</v>
      </c>
      <c r="CR28" s="610">
        <v>8688</v>
      </c>
      <c r="CS28" s="609">
        <v>34</v>
      </c>
      <c r="CT28" s="610">
        <v>8722</v>
      </c>
      <c r="CU28" s="610">
        <v>52739</v>
      </c>
      <c r="CV28" s="610">
        <v>11689</v>
      </c>
      <c r="CW28" s="610">
        <v>64428</v>
      </c>
      <c r="CX28" s="610">
        <v>230514</v>
      </c>
      <c r="CY28" s="610">
        <v>11218</v>
      </c>
      <c r="CZ28" s="609"/>
      <c r="DA28" s="610">
        <v>241732</v>
      </c>
      <c r="DB28" s="610">
        <v>25798</v>
      </c>
      <c r="DC28" s="610">
        <v>7651</v>
      </c>
      <c r="DD28" s="610">
        <v>33449</v>
      </c>
      <c r="DE28" s="610">
        <v>66020</v>
      </c>
      <c r="DF28" s="610">
        <v>26668</v>
      </c>
      <c r="DG28" s="609">
        <v>630</v>
      </c>
      <c r="DH28" s="610">
        <v>35041</v>
      </c>
      <c r="DI28" s="609"/>
      <c r="DJ28" s="609"/>
      <c r="DK28" s="610">
        <v>293731</v>
      </c>
      <c r="DL28" s="610">
        <v>81971</v>
      </c>
      <c r="DM28" s="609"/>
      <c r="DN28" s="609"/>
      <c r="DO28" s="610">
        <v>375702</v>
      </c>
      <c r="DP28" s="609"/>
      <c r="DQ28" s="610">
        <v>30232</v>
      </c>
      <c r="DR28" s="610">
        <v>5357</v>
      </c>
      <c r="DS28" s="610">
        <v>35589</v>
      </c>
      <c r="DT28" s="610">
        <v>276941</v>
      </c>
      <c r="DU28" s="609">
        <v>380</v>
      </c>
      <c r="DV28" s="609">
        <v>12</v>
      </c>
      <c r="DW28" s="609">
        <v>499</v>
      </c>
      <c r="DX28" s="609">
        <v>2</v>
      </c>
      <c r="DY28" s="609">
        <v>52</v>
      </c>
      <c r="DZ28" s="609"/>
      <c r="EA28" s="609">
        <v>945</v>
      </c>
      <c r="EB28" s="610">
        <v>3560</v>
      </c>
      <c r="EC28" s="609">
        <v>167</v>
      </c>
      <c r="ED28" s="610">
        <v>3727</v>
      </c>
      <c r="EE28" s="610">
        <v>8424</v>
      </c>
      <c r="EF28" s="609">
        <v>245</v>
      </c>
      <c r="EG28" s="610">
        <v>8669</v>
      </c>
      <c r="EH28" s="609">
        <v>400</v>
      </c>
      <c r="EI28" s="609"/>
      <c r="EJ28" s="609">
        <v>400</v>
      </c>
      <c r="EK28" s="610">
        <v>12796</v>
      </c>
      <c r="EL28" s="609">
        <v>2</v>
      </c>
      <c r="EM28" s="609">
        <v>12</v>
      </c>
      <c r="EN28" s="609">
        <v>3</v>
      </c>
      <c r="EO28" s="609">
        <v>62</v>
      </c>
      <c r="EP28" s="610">
        <v>1273</v>
      </c>
      <c r="EQ28" s="610">
        <v>16413</v>
      </c>
      <c r="ER28" s="609">
        <v>0</v>
      </c>
      <c r="ES28" s="609">
        <v>280</v>
      </c>
      <c r="ET28" s="609">
        <v>0</v>
      </c>
      <c r="EU28" s="610">
        <v>16353</v>
      </c>
      <c r="EV28" s="610">
        <v>16488</v>
      </c>
      <c r="EW28" s="609" t="s">
        <v>653</v>
      </c>
      <c r="EX28" s="609">
        <v>28</v>
      </c>
      <c r="EY28" s="609">
        <v>38</v>
      </c>
      <c r="EZ28" s="610">
        <v>32925</v>
      </c>
      <c r="FA28" s="610">
        <v>140236</v>
      </c>
      <c r="FB28" s="610">
        <v>4453</v>
      </c>
      <c r="FC28" s="609" t="s">
        <v>646</v>
      </c>
      <c r="FD28" s="609" t="s">
        <v>644</v>
      </c>
      <c r="FE28" s="609" t="s">
        <v>645</v>
      </c>
      <c r="FF28" s="609">
        <v>28786</v>
      </c>
      <c r="FG28" s="609">
        <v>3197</v>
      </c>
      <c r="FH28" s="609" t="s">
        <v>644</v>
      </c>
      <c r="FI28" s="609" t="s">
        <v>645</v>
      </c>
      <c r="FJ28" s="609">
        <v>28786</v>
      </c>
      <c r="FK28" s="609">
        <v>3197</v>
      </c>
      <c r="FL28" s="609" t="s">
        <v>647</v>
      </c>
      <c r="FM28" s="609">
        <v>8284525169</v>
      </c>
      <c r="FN28" s="609">
        <v>8284526746</v>
      </c>
      <c r="FO28" s="609" t="s">
        <v>648</v>
      </c>
      <c r="FP28" s="609" t="s">
        <v>651</v>
      </c>
      <c r="FQ28" s="610">
        <v>34328</v>
      </c>
      <c r="FR28" s="609">
        <v>17</v>
      </c>
      <c r="FS28" s="609" t="s">
        <v>654</v>
      </c>
      <c r="FT28" s="610">
        <v>7022</v>
      </c>
      <c r="FU28" s="609">
        <v>208</v>
      </c>
      <c r="FV28" s="609"/>
      <c r="FW28" s="609"/>
      <c r="FX28" s="609"/>
      <c r="FY28" s="609" t="s">
        <v>32</v>
      </c>
      <c r="FZ28" s="609"/>
      <c r="GA28" s="609" t="s">
        <v>64</v>
      </c>
      <c r="GB28" s="609"/>
      <c r="GC28" s="609"/>
      <c r="GD28" s="609"/>
      <c r="GE28" s="609"/>
      <c r="GF28" s="609"/>
      <c r="GG28" s="609"/>
      <c r="GH28" s="609"/>
      <c r="GI28" s="609"/>
      <c r="GJ28" s="609">
        <f>VLOOKUP($A28,'[1]AIR Export'!$A$3:$CB$82,25,FALSE)</f>
        <v>59913</v>
      </c>
      <c r="GK28" s="609">
        <v>3</v>
      </c>
      <c r="GL28" s="609" t="s">
        <v>16</v>
      </c>
      <c r="GM28" s="609"/>
      <c r="GN28" s="609"/>
      <c r="GO28" s="609"/>
      <c r="GP28" s="609"/>
      <c r="GQ28" s="609"/>
      <c r="GR28" s="609"/>
      <c r="GS28" s="609"/>
      <c r="GT28" s="609"/>
      <c r="GU28" s="609"/>
      <c r="GV28" s="609">
        <v>0.68</v>
      </c>
      <c r="GW28" s="609">
        <v>0.28999999999999998</v>
      </c>
      <c r="GX28" s="609">
        <v>13.54</v>
      </c>
      <c r="GY28" s="609">
        <v>17.3</v>
      </c>
      <c r="GZ28" s="609">
        <v>9.51</v>
      </c>
      <c r="HA28" s="509"/>
      <c r="HB28" s="509"/>
      <c r="HC28" s="509"/>
      <c r="HD28" s="509"/>
      <c r="HE28" s="509"/>
      <c r="HF28" s="5"/>
      <c r="HG28" s="5"/>
      <c r="HH28" s="5"/>
      <c r="HI28" s="5"/>
      <c r="HJ28" s="5"/>
      <c r="HK28" s="5"/>
      <c r="HL28" s="5"/>
      <c r="HM28" s="5"/>
      <c r="HN28" s="5"/>
      <c r="HO28" s="5"/>
      <c r="HP28" s="5"/>
      <c r="HQ28" s="5"/>
      <c r="HR28" s="5"/>
      <c r="II28" s="1"/>
      <c r="IJ28" s="1"/>
      <c r="IK28" s="1"/>
      <c r="IL28" s="1"/>
      <c r="IM28" s="1"/>
      <c r="IO28" s="1"/>
      <c r="IQ28" s="5"/>
      <c r="IR28" s="5"/>
      <c r="IS28" s="5"/>
      <c r="IT28" s="5"/>
      <c r="IU28" s="5"/>
      <c r="IV28" s="5"/>
      <c r="JG28" s="2"/>
      <c r="JI28" s="5"/>
      <c r="JL28" s="5"/>
      <c r="JM28" s="5"/>
      <c r="JN28" s="5"/>
      <c r="JU28" s="1"/>
      <c r="JW28" s="1"/>
      <c r="KC28" s="5"/>
      <c r="KG28" s="5"/>
      <c r="KI28" s="4"/>
      <c r="KJ28" s="4"/>
      <c r="KQ28" s="3"/>
      <c r="KR28" s="3"/>
      <c r="KS28" s="3"/>
      <c r="KT28" s="3"/>
      <c r="KU28" s="3"/>
      <c r="KV28" s="3"/>
      <c r="KW28" s="3"/>
      <c r="KX28" s="3"/>
      <c r="KY28" s="3"/>
      <c r="KZ28" s="3"/>
      <c r="LA28" s="3"/>
      <c r="LB28" s="3"/>
      <c r="LC28" s="3"/>
      <c r="LD28" s="3"/>
      <c r="LE28" s="3"/>
      <c r="LF28" s="3"/>
      <c r="LG28" s="3"/>
      <c r="LH28" s="4"/>
      <c r="LJ28" s="1"/>
      <c r="LK28" s="1"/>
      <c r="LL28" s="1"/>
      <c r="LM28" s="3"/>
      <c r="LN28" s="3"/>
      <c r="LO28" s="3"/>
      <c r="LY28" s="3"/>
      <c r="LZ28" s="3"/>
      <c r="MA28" s="3"/>
      <c r="MB28" s="3"/>
      <c r="MC28" s="3"/>
      <c r="MD28" s="3"/>
      <c r="ME28" s="3"/>
      <c r="MF28" s="3"/>
      <c r="MG28" s="3"/>
      <c r="MH28" s="3"/>
      <c r="MI28" s="3"/>
      <c r="MJ28" s="3"/>
      <c r="MR28" s="6"/>
      <c r="MS28" s="6"/>
      <c r="MX28" s="1"/>
      <c r="NB28" s="1"/>
      <c r="NC28" s="1"/>
      <c r="NE28" s="1"/>
      <c r="NG28" s="1"/>
      <c r="NI28" s="1"/>
      <c r="NK28" s="1"/>
      <c r="NL28" s="1"/>
      <c r="NR28" s="3"/>
    </row>
    <row r="29" spans="1:394" x14ac:dyDescent="0.25">
      <c r="A29" s="609" t="s">
        <v>655</v>
      </c>
      <c r="B29" s="609" t="s">
        <v>591</v>
      </c>
      <c r="C29" s="609" t="s">
        <v>658</v>
      </c>
      <c r="D29" s="609">
        <v>2015</v>
      </c>
      <c r="E29" s="609" t="s">
        <v>591</v>
      </c>
      <c r="F29" s="609" t="s">
        <v>656</v>
      </c>
      <c r="G29" s="609" t="s">
        <v>657</v>
      </c>
      <c r="H29" s="609">
        <v>28739</v>
      </c>
      <c r="I29" s="609">
        <v>4300</v>
      </c>
      <c r="J29" s="609" t="s">
        <v>656</v>
      </c>
      <c r="K29" s="609" t="s">
        <v>657</v>
      </c>
      <c r="L29" s="609">
        <v>28739</v>
      </c>
      <c r="M29" s="609">
        <v>4300</v>
      </c>
      <c r="N29" s="609" t="s">
        <v>659</v>
      </c>
      <c r="O29" s="609" t="s">
        <v>660</v>
      </c>
      <c r="P29" s="609" t="s">
        <v>661</v>
      </c>
      <c r="Q29" s="609" t="s">
        <v>662</v>
      </c>
      <c r="R29" s="609" t="s">
        <v>659</v>
      </c>
      <c r="S29" s="609" t="s">
        <v>128</v>
      </c>
      <c r="T29" s="609" t="s">
        <v>660</v>
      </c>
      <c r="U29" s="609" t="s">
        <v>661</v>
      </c>
      <c r="V29" s="609" t="s">
        <v>662</v>
      </c>
      <c r="W29" s="609">
        <v>1</v>
      </c>
      <c r="X29" s="609">
        <v>5</v>
      </c>
      <c r="Y29" s="609">
        <v>0</v>
      </c>
      <c r="Z29" s="609">
        <v>0</v>
      </c>
      <c r="AA29" s="610">
        <v>13556</v>
      </c>
      <c r="AB29" s="609">
        <v>10</v>
      </c>
      <c r="AC29" s="609">
        <v>0</v>
      </c>
      <c r="AD29" s="609">
        <v>10</v>
      </c>
      <c r="AE29" s="609">
        <v>27.36</v>
      </c>
      <c r="AF29" s="609">
        <v>37.36</v>
      </c>
      <c r="AG29" s="611">
        <v>0.26769999999999999</v>
      </c>
      <c r="AH29" s="612">
        <v>94270</v>
      </c>
      <c r="AI29" s="609" t="s">
        <v>664</v>
      </c>
      <c r="AJ29" s="609">
        <v>2015</v>
      </c>
      <c r="AK29" s="612">
        <v>38473</v>
      </c>
      <c r="AL29" s="613">
        <v>12.31</v>
      </c>
      <c r="AM29" s="613">
        <v>14.41</v>
      </c>
      <c r="AN29" s="613">
        <v>19.73</v>
      </c>
      <c r="AO29" s="612">
        <v>0</v>
      </c>
      <c r="AP29" s="612">
        <v>2709894</v>
      </c>
      <c r="AQ29" s="612">
        <f>VLOOKUP($A29,'[1]AIR Export'!$A$2:$CB$82,33,FALSE)</f>
        <v>2709894</v>
      </c>
      <c r="AR29" s="612">
        <v>129894</v>
      </c>
      <c r="AS29" s="612">
        <v>0</v>
      </c>
      <c r="AT29" s="612">
        <v>129894</v>
      </c>
      <c r="AU29" s="612">
        <v>0</v>
      </c>
      <c r="AV29" s="612">
        <v>0</v>
      </c>
      <c r="AW29" s="612">
        <f>VLOOKUP($A29,'[1]AIR Export'!$A$2:$CB$82,35,FALSE)</f>
        <v>0</v>
      </c>
      <c r="AX29" s="612">
        <f>VLOOKUP($A29,'[1]AIR Export'!$A$2:$CB$82,36,FALSE)</f>
        <v>88888</v>
      </c>
      <c r="AY29" s="612">
        <f>VLOOKUP($A29,'[1]AIR Export'!$A$2:$CB$82,37,FALSE)</f>
        <v>2928676</v>
      </c>
      <c r="AZ29" s="612">
        <v>1467370</v>
      </c>
      <c r="BA29" s="612">
        <v>705641</v>
      </c>
      <c r="BB29" s="612">
        <f>VLOOKUP($A29,'[1]AIR Export'!$A$2:$CB$82,40,FALSE)</f>
        <v>2173011</v>
      </c>
      <c r="BC29" s="612">
        <v>341084</v>
      </c>
      <c r="BD29" s="612">
        <v>65000</v>
      </c>
      <c r="BE29" s="612">
        <v>54500</v>
      </c>
      <c r="BF29" s="612">
        <v>460584</v>
      </c>
      <c r="BG29" s="612">
        <v>295081</v>
      </c>
      <c r="BH29" s="612">
        <f>VLOOKUP($A29,'[1]AIR Export'!$A$2:$CB$82,46,FALSE)</f>
        <v>2928676</v>
      </c>
      <c r="BI29" s="612"/>
      <c r="BJ29" s="612"/>
      <c r="BK29" s="612">
        <v>0</v>
      </c>
      <c r="BL29" s="612">
        <v>0</v>
      </c>
      <c r="BM29" s="612">
        <v>0</v>
      </c>
      <c r="BN29" s="612">
        <v>0</v>
      </c>
      <c r="BO29" s="612">
        <v>0</v>
      </c>
      <c r="BP29" s="612">
        <v>0</v>
      </c>
      <c r="BQ29" s="610">
        <v>93279</v>
      </c>
      <c r="BR29" s="610">
        <v>78550</v>
      </c>
      <c r="BS29" s="610">
        <v>171829</v>
      </c>
      <c r="BT29" s="610">
        <v>54994</v>
      </c>
      <c r="BU29" s="610">
        <v>22909</v>
      </c>
      <c r="BV29" s="610">
        <v>77903</v>
      </c>
      <c r="BW29" s="610">
        <v>10639</v>
      </c>
      <c r="BX29" s="610">
        <v>4391</v>
      </c>
      <c r="BY29" s="610">
        <v>15030</v>
      </c>
      <c r="BZ29" s="610">
        <v>264762</v>
      </c>
      <c r="CA29" s="610"/>
      <c r="CB29" s="610">
        <v>264762</v>
      </c>
      <c r="CC29" s="609">
        <v>0</v>
      </c>
      <c r="CD29" s="610">
        <v>218563</v>
      </c>
      <c r="CE29" s="609">
        <v>9</v>
      </c>
      <c r="CF29" s="609">
        <v>63</v>
      </c>
      <c r="CG29" s="609">
        <v>72</v>
      </c>
      <c r="CH29" s="610">
        <v>14275</v>
      </c>
      <c r="CI29" s="610">
        <v>15435</v>
      </c>
      <c r="CJ29" s="610">
        <v>18041</v>
      </c>
      <c r="CK29" s="609">
        <v>906</v>
      </c>
      <c r="CL29" s="609">
        <v>677</v>
      </c>
      <c r="CM29" s="609">
        <v>28</v>
      </c>
      <c r="CN29" s="609">
        <v>285</v>
      </c>
      <c r="CO29" s="610">
        <v>255049</v>
      </c>
      <c r="CP29" s="610">
        <v>88868</v>
      </c>
      <c r="CQ29" s="610">
        <v>343917</v>
      </c>
      <c r="CR29" s="610">
        <v>20854</v>
      </c>
      <c r="CS29" s="610">
        <v>2751</v>
      </c>
      <c r="CT29" s="610">
        <v>23605</v>
      </c>
      <c r="CU29" s="610">
        <v>156469</v>
      </c>
      <c r="CV29" s="610">
        <v>37743</v>
      </c>
      <c r="CW29" s="610">
        <v>194212</v>
      </c>
      <c r="CX29" s="610">
        <v>561734</v>
      </c>
      <c r="CY29" s="610">
        <v>4393</v>
      </c>
      <c r="CZ29" s="609"/>
      <c r="DA29" s="610">
        <v>566127</v>
      </c>
      <c r="DB29" s="610">
        <v>60760</v>
      </c>
      <c r="DC29" s="610">
        <v>20847</v>
      </c>
      <c r="DD29" s="610">
        <v>81607</v>
      </c>
      <c r="DE29" s="610">
        <v>222847</v>
      </c>
      <c r="DF29" s="610">
        <v>42749</v>
      </c>
      <c r="DG29" s="610">
        <v>1861</v>
      </c>
      <c r="DH29" s="610">
        <v>65728</v>
      </c>
      <c r="DI29" s="609"/>
      <c r="DJ29" s="609"/>
      <c r="DK29" s="610">
        <v>624020</v>
      </c>
      <c r="DL29" s="610">
        <v>286616</v>
      </c>
      <c r="DM29" s="609"/>
      <c r="DN29" s="609"/>
      <c r="DO29" s="610">
        <v>910636</v>
      </c>
      <c r="DP29" s="609">
        <v>314</v>
      </c>
      <c r="DQ29" s="610">
        <v>52309</v>
      </c>
      <c r="DR29" s="610">
        <v>10268</v>
      </c>
      <c r="DS29" s="610">
        <v>62577</v>
      </c>
      <c r="DT29" s="610">
        <v>566061</v>
      </c>
      <c r="DU29" s="609">
        <v>378</v>
      </c>
      <c r="DV29" s="609">
        <v>1</v>
      </c>
      <c r="DW29" s="609">
        <v>575</v>
      </c>
      <c r="DX29" s="609">
        <v>31</v>
      </c>
      <c r="DY29" s="609">
        <v>71</v>
      </c>
      <c r="DZ29" s="609">
        <v>0</v>
      </c>
      <c r="EA29" s="610">
        <v>1056</v>
      </c>
      <c r="EB29" s="610">
        <v>4519</v>
      </c>
      <c r="EC29" s="609">
        <v>251</v>
      </c>
      <c r="ED29" s="610">
        <v>4770</v>
      </c>
      <c r="EE29" s="610">
        <v>15409</v>
      </c>
      <c r="EF29" s="610">
        <v>2039</v>
      </c>
      <c r="EG29" s="610">
        <v>17448</v>
      </c>
      <c r="EH29" s="609">
        <v>914</v>
      </c>
      <c r="EI29" s="609">
        <v>0</v>
      </c>
      <c r="EJ29" s="609">
        <v>914</v>
      </c>
      <c r="EK29" s="610">
        <v>23132</v>
      </c>
      <c r="EL29" s="609">
        <v>0</v>
      </c>
      <c r="EM29" s="609">
        <v>0</v>
      </c>
      <c r="EN29" s="609">
        <v>45</v>
      </c>
      <c r="EO29" s="609">
        <v>248</v>
      </c>
      <c r="EP29" s="610">
        <v>3766</v>
      </c>
      <c r="EQ29" s="609"/>
      <c r="ER29" s="610">
        <v>107837</v>
      </c>
      <c r="ES29" s="610">
        <v>14324</v>
      </c>
      <c r="ET29" s="610">
        <v>1682</v>
      </c>
      <c r="EU29" s="609">
        <v>588</v>
      </c>
      <c r="EV29" s="609">
        <v>587</v>
      </c>
      <c r="EW29" s="609" t="s">
        <v>663</v>
      </c>
      <c r="EX29" s="609">
        <v>52</v>
      </c>
      <c r="EY29" s="609">
        <v>77</v>
      </c>
      <c r="EZ29" s="610">
        <v>72904</v>
      </c>
      <c r="FA29" s="610">
        <v>200832</v>
      </c>
      <c r="FB29" s="610">
        <v>20770</v>
      </c>
      <c r="FC29" s="609" t="s">
        <v>658</v>
      </c>
      <c r="FD29" s="609" t="s">
        <v>656</v>
      </c>
      <c r="FE29" s="609" t="s">
        <v>657</v>
      </c>
      <c r="FF29" s="609">
        <v>28739</v>
      </c>
      <c r="FG29" s="609">
        <v>4300</v>
      </c>
      <c r="FH29" s="609" t="s">
        <v>656</v>
      </c>
      <c r="FI29" s="609" t="s">
        <v>657</v>
      </c>
      <c r="FJ29" s="609">
        <v>28739</v>
      </c>
      <c r="FK29" s="609">
        <v>4300</v>
      </c>
      <c r="FL29" s="609" t="s">
        <v>591</v>
      </c>
      <c r="FM29" s="609">
        <v>8286974725</v>
      </c>
      <c r="FN29" s="609">
        <v>8286928449</v>
      </c>
      <c r="FO29" s="609" t="s">
        <v>659</v>
      </c>
      <c r="FP29" s="609" t="s">
        <v>662</v>
      </c>
      <c r="FQ29" s="610">
        <v>61790</v>
      </c>
      <c r="FR29" s="609">
        <v>37.36</v>
      </c>
      <c r="FS29" s="609" t="s">
        <v>665</v>
      </c>
      <c r="FT29" s="610">
        <v>13556</v>
      </c>
      <c r="FU29" s="609">
        <v>311</v>
      </c>
      <c r="FV29" s="609"/>
      <c r="FW29" s="609"/>
      <c r="FX29" s="609"/>
      <c r="FY29" s="609" t="s">
        <v>32</v>
      </c>
      <c r="FZ29" s="609"/>
      <c r="GA29" s="609" t="s">
        <v>64</v>
      </c>
      <c r="GB29" s="609"/>
      <c r="GC29" s="609"/>
      <c r="GD29" s="609"/>
      <c r="GE29" s="609"/>
      <c r="GF29" s="609"/>
      <c r="GG29" s="609"/>
      <c r="GH29" s="609"/>
      <c r="GI29" s="609"/>
      <c r="GJ29" s="609">
        <f>VLOOKUP($A29,'[1]AIR Export'!$A$3:$CB$82,25,FALSE)</f>
        <v>110897</v>
      </c>
      <c r="GK29" s="609">
        <v>3</v>
      </c>
      <c r="GL29" s="609" t="s">
        <v>16</v>
      </c>
      <c r="GM29" s="609"/>
      <c r="GN29" s="609"/>
      <c r="GO29" s="609"/>
      <c r="GP29" s="609"/>
      <c r="GQ29" s="609"/>
      <c r="GR29" s="609"/>
      <c r="GS29" s="609"/>
      <c r="GT29" s="609"/>
      <c r="GU29" s="609"/>
      <c r="GV29" s="609">
        <v>0.75</v>
      </c>
      <c r="GW29" s="609">
        <v>0.21</v>
      </c>
      <c r="GX29" s="609">
        <v>21.91</v>
      </c>
      <c r="GY29" s="609">
        <v>28.79</v>
      </c>
      <c r="GZ29" s="609">
        <v>12.59</v>
      </c>
      <c r="HA29" s="509"/>
      <c r="HB29" s="509"/>
      <c r="HC29" s="509"/>
      <c r="HD29" s="509"/>
      <c r="HE29" s="509"/>
      <c r="HF29" s="5"/>
      <c r="HG29" s="5"/>
      <c r="HH29" s="5"/>
      <c r="HI29" s="5"/>
      <c r="HJ29" s="5"/>
      <c r="HK29" s="5"/>
      <c r="HL29" s="5"/>
      <c r="HM29" s="5"/>
      <c r="HN29" s="5"/>
      <c r="HO29" s="5"/>
      <c r="HP29" s="5"/>
      <c r="HQ29" s="5"/>
      <c r="HR29" s="5"/>
      <c r="IF29" s="1"/>
      <c r="IG29" s="1"/>
      <c r="IH29" s="1"/>
      <c r="II29" s="1"/>
      <c r="IJ29" s="1"/>
      <c r="IK29" s="1"/>
      <c r="IL29" s="1"/>
      <c r="IM29" s="1"/>
      <c r="IO29" s="1"/>
      <c r="IQ29" s="5"/>
      <c r="IR29" s="5"/>
      <c r="IS29" s="5"/>
      <c r="IT29" s="5"/>
      <c r="IU29" s="5"/>
      <c r="IV29" s="5"/>
      <c r="JG29" s="2"/>
      <c r="JI29" s="5"/>
      <c r="JL29" s="5"/>
      <c r="JM29" s="5"/>
      <c r="JN29" s="5"/>
      <c r="JU29" s="1"/>
      <c r="JW29" s="1"/>
      <c r="KA29" s="1"/>
      <c r="KC29" s="5"/>
      <c r="KG29" s="5"/>
      <c r="KI29" s="4"/>
      <c r="KJ29" s="4"/>
      <c r="KQ29" s="3"/>
      <c r="KR29" s="3"/>
      <c r="KS29" s="3"/>
      <c r="KT29" s="3"/>
      <c r="KU29" s="3"/>
      <c r="KV29" s="3"/>
      <c r="KW29" s="3"/>
      <c r="KX29" s="3"/>
      <c r="KY29" s="3"/>
      <c r="KZ29" s="3"/>
      <c r="LA29" s="3"/>
      <c r="LB29" s="3"/>
      <c r="LC29" s="3"/>
      <c r="LD29" s="3"/>
      <c r="LE29" s="3"/>
      <c r="LF29" s="3"/>
      <c r="LG29" s="3"/>
      <c r="LH29" s="4"/>
      <c r="LJ29" s="1"/>
      <c r="LK29" s="1"/>
      <c r="LL29" s="1"/>
      <c r="LM29" s="3"/>
      <c r="LN29" s="3"/>
      <c r="LO29" s="3"/>
      <c r="LY29" s="3"/>
      <c r="LZ29" s="3"/>
      <c r="MA29" s="3"/>
      <c r="MB29" s="3"/>
      <c r="MC29" s="3"/>
      <c r="MD29" s="3"/>
      <c r="ME29" s="3"/>
      <c r="MF29" s="3"/>
      <c r="MG29" s="3"/>
      <c r="MH29" s="3"/>
      <c r="MI29" s="3"/>
      <c r="MJ29" s="3"/>
      <c r="MR29" s="6"/>
      <c r="MS29" s="6"/>
      <c r="MX29" s="1"/>
      <c r="NB29" s="1"/>
      <c r="NC29" s="1"/>
      <c r="ND29" s="1"/>
      <c r="NE29" s="1"/>
      <c r="NG29" s="1"/>
      <c r="NH29" s="1"/>
      <c r="NI29" s="1"/>
      <c r="NK29" s="1"/>
      <c r="NR29" s="3"/>
    </row>
    <row r="30" spans="1:394" x14ac:dyDescent="0.25">
      <c r="A30" s="609" t="s">
        <v>697</v>
      </c>
      <c r="B30" s="609" t="s">
        <v>702</v>
      </c>
      <c r="C30" s="609" t="s">
        <v>701</v>
      </c>
      <c r="D30" s="609">
        <v>2015</v>
      </c>
      <c r="E30" s="609" t="s">
        <v>702</v>
      </c>
      <c r="F30" s="609" t="s">
        <v>698</v>
      </c>
      <c r="G30" s="609" t="s">
        <v>699</v>
      </c>
      <c r="H30" s="609">
        <v>28677</v>
      </c>
      <c r="I30" s="609">
        <v>1810</v>
      </c>
      <c r="J30" s="609" t="s">
        <v>700</v>
      </c>
      <c r="K30" s="609" t="s">
        <v>699</v>
      </c>
      <c r="L30" s="609">
        <v>28677</v>
      </c>
      <c r="M30" s="609">
        <v>1810</v>
      </c>
      <c r="N30" s="609" t="s">
        <v>703</v>
      </c>
      <c r="O30" s="609" t="s">
        <v>704</v>
      </c>
      <c r="P30" s="609" t="s">
        <v>705</v>
      </c>
      <c r="Q30" s="609" t="s">
        <v>706</v>
      </c>
      <c r="R30" s="609" t="s">
        <v>703</v>
      </c>
      <c r="S30" s="609" t="s">
        <v>128</v>
      </c>
      <c r="T30" s="609" t="s">
        <v>704</v>
      </c>
      <c r="U30" s="609" t="s">
        <v>705</v>
      </c>
      <c r="V30" s="609" t="s">
        <v>706</v>
      </c>
      <c r="W30" s="609">
        <v>1</v>
      </c>
      <c r="X30" s="609">
        <v>2</v>
      </c>
      <c r="Y30" s="609">
        <v>0</v>
      </c>
      <c r="Z30" s="609">
        <v>0</v>
      </c>
      <c r="AA30" s="610">
        <v>9048</v>
      </c>
      <c r="AB30" s="609">
        <v>6</v>
      </c>
      <c r="AC30" s="609">
        <v>1</v>
      </c>
      <c r="AD30" s="609">
        <v>7</v>
      </c>
      <c r="AE30" s="609">
        <v>21.9</v>
      </c>
      <c r="AF30" s="609">
        <v>28.9</v>
      </c>
      <c r="AG30" s="611">
        <v>0.20760000000000001</v>
      </c>
      <c r="AH30" s="612">
        <v>96709</v>
      </c>
      <c r="AI30" s="609" t="s">
        <v>708</v>
      </c>
      <c r="AJ30" s="609">
        <v>1996</v>
      </c>
      <c r="AK30" s="612">
        <v>38020</v>
      </c>
      <c r="AL30" s="613">
        <v>11.66</v>
      </c>
      <c r="AM30" s="613">
        <v>13.34</v>
      </c>
      <c r="AN30" s="613">
        <v>15.27</v>
      </c>
      <c r="AO30" s="612">
        <v>0</v>
      </c>
      <c r="AP30" s="612">
        <v>2012024</v>
      </c>
      <c r="AQ30" s="612">
        <f>VLOOKUP($A30,'[1]AIR Export'!$A$2:$CB$82,33,FALSE)</f>
        <v>2012024</v>
      </c>
      <c r="AR30" s="612">
        <v>142909</v>
      </c>
      <c r="AS30" s="612">
        <v>0</v>
      </c>
      <c r="AT30" s="612">
        <v>142909</v>
      </c>
      <c r="AU30" s="612">
        <v>2400</v>
      </c>
      <c r="AV30" s="612">
        <v>0</v>
      </c>
      <c r="AW30" s="612">
        <f>VLOOKUP($A30,'[1]AIR Export'!$A$2:$CB$82,35,FALSE)</f>
        <v>2400</v>
      </c>
      <c r="AX30" s="612">
        <f>VLOOKUP($A30,'[1]AIR Export'!$A$2:$CB$82,36,FALSE)</f>
        <v>0</v>
      </c>
      <c r="AY30" s="612">
        <f>VLOOKUP($A30,'[1]AIR Export'!$A$2:$CB$82,37,FALSE)</f>
        <v>2157333</v>
      </c>
      <c r="AZ30" s="612">
        <v>1119790</v>
      </c>
      <c r="BA30" s="612">
        <v>446419</v>
      </c>
      <c r="BB30" s="612">
        <f>VLOOKUP($A30,'[1]AIR Export'!$A$2:$CB$82,40,FALSE)</f>
        <v>1566209</v>
      </c>
      <c r="BC30" s="612">
        <v>260136</v>
      </c>
      <c r="BD30" s="612">
        <v>73414</v>
      </c>
      <c r="BE30" s="612">
        <v>0</v>
      </c>
      <c r="BF30" s="612">
        <v>333550</v>
      </c>
      <c r="BG30" s="612">
        <v>257574</v>
      </c>
      <c r="BH30" s="612">
        <f>VLOOKUP($A30,'[1]AIR Export'!$A$2:$CB$82,46,FALSE)</f>
        <v>2157333</v>
      </c>
      <c r="BI30" s="612"/>
      <c r="BJ30" s="612"/>
      <c r="BK30" s="612">
        <v>0</v>
      </c>
      <c r="BL30" s="612">
        <v>0</v>
      </c>
      <c r="BM30" s="612">
        <v>0</v>
      </c>
      <c r="BN30" s="612">
        <v>0</v>
      </c>
      <c r="BO30" s="612">
        <v>0</v>
      </c>
      <c r="BP30" s="612">
        <v>0</v>
      </c>
      <c r="BQ30" s="610">
        <v>62606</v>
      </c>
      <c r="BR30" s="610">
        <v>62709</v>
      </c>
      <c r="BS30" s="610">
        <v>125315</v>
      </c>
      <c r="BT30" s="610">
        <v>40081</v>
      </c>
      <c r="BU30" s="610">
        <v>22550</v>
      </c>
      <c r="BV30" s="610">
        <v>62631</v>
      </c>
      <c r="BW30" s="610">
        <v>7651</v>
      </c>
      <c r="BX30" s="610">
        <v>2839</v>
      </c>
      <c r="BY30" s="610">
        <v>10490</v>
      </c>
      <c r="BZ30" s="610">
        <v>198436</v>
      </c>
      <c r="CA30" s="610"/>
      <c r="CB30" s="610">
        <v>198436</v>
      </c>
      <c r="CC30" s="609">
        <v>0</v>
      </c>
      <c r="CD30" s="610">
        <v>201168</v>
      </c>
      <c r="CE30" s="609">
        <v>11</v>
      </c>
      <c r="CF30" s="609">
        <v>63</v>
      </c>
      <c r="CG30" s="609">
        <v>74</v>
      </c>
      <c r="CH30" s="610">
        <v>7100</v>
      </c>
      <c r="CI30" s="610">
        <v>3477</v>
      </c>
      <c r="CJ30" s="609">
        <v>0</v>
      </c>
      <c r="CK30" s="609">
        <v>785</v>
      </c>
      <c r="CL30" s="609">
        <v>4</v>
      </c>
      <c r="CM30" s="609">
        <v>15</v>
      </c>
      <c r="CN30" s="609">
        <v>91</v>
      </c>
      <c r="CO30" s="610">
        <v>145621</v>
      </c>
      <c r="CP30" s="610">
        <v>58487</v>
      </c>
      <c r="CQ30" s="610">
        <v>204108</v>
      </c>
      <c r="CR30" s="610">
        <v>19884</v>
      </c>
      <c r="CS30" s="610">
        <v>1844</v>
      </c>
      <c r="CT30" s="610">
        <v>21728</v>
      </c>
      <c r="CU30" s="610">
        <v>104077</v>
      </c>
      <c r="CV30" s="610">
        <v>46309</v>
      </c>
      <c r="CW30" s="610">
        <v>150386</v>
      </c>
      <c r="CX30" s="610">
        <v>376222</v>
      </c>
      <c r="CY30" s="609">
        <v>0</v>
      </c>
      <c r="CZ30" s="609"/>
      <c r="DA30" s="610">
        <v>376222</v>
      </c>
      <c r="DB30" s="610">
        <v>20144</v>
      </c>
      <c r="DC30" s="610">
        <v>3018</v>
      </c>
      <c r="DD30" s="610">
        <v>23162</v>
      </c>
      <c r="DE30" s="610">
        <v>97</v>
      </c>
      <c r="DF30" s="610">
        <v>22109</v>
      </c>
      <c r="DG30" s="609">
        <v>0</v>
      </c>
      <c r="DH30" s="610">
        <v>25224</v>
      </c>
      <c r="DI30" s="609"/>
      <c r="DJ30" s="609"/>
      <c r="DK30" s="610">
        <v>358749</v>
      </c>
      <c r="DL30" s="610">
        <v>62670</v>
      </c>
      <c r="DM30" s="609">
        <v>0</v>
      </c>
      <c r="DN30" s="609">
        <v>0</v>
      </c>
      <c r="DO30" s="610">
        <v>421419</v>
      </c>
      <c r="DP30" s="609"/>
      <c r="DQ30" s="610">
        <v>20253</v>
      </c>
      <c r="DR30" s="610">
        <v>6021</v>
      </c>
      <c r="DS30" s="610">
        <v>26274</v>
      </c>
      <c r="DT30" s="610">
        <v>270496</v>
      </c>
      <c r="DU30" s="609">
        <v>272</v>
      </c>
      <c r="DV30" s="609">
        <v>0</v>
      </c>
      <c r="DW30" s="609">
        <v>390</v>
      </c>
      <c r="DX30" s="609">
        <v>0</v>
      </c>
      <c r="DY30" s="609">
        <v>175</v>
      </c>
      <c r="DZ30" s="609">
        <v>0</v>
      </c>
      <c r="EA30" s="609">
        <v>837</v>
      </c>
      <c r="EB30" s="610">
        <v>3720</v>
      </c>
      <c r="EC30" s="609">
        <v>0</v>
      </c>
      <c r="ED30" s="610">
        <v>3720</v>
      </c>
      <c r="EE30" s="610">
        <v>12083</v>
      </c>
      <c r="EF30" s="609">
        <v>0</v>
      </c>
      <c r="EG30" s="610">
        <v>12083</v>
      </c>
      <c r="EH30" s="610">
        <v>1026</v>
      </c>
      <c r="EI30" s="609">
        <v>0</v>
      </c>
      <c r="EJ30" s="610">
        <v>1026</v>
      </c>
      <c r="EK30" s="610">
        <v>16829</v>
      </c>
      <c r="EL30" s="609">
        <v>1</v>
      </c>
      <c r="EM30" s="609">
        <v>5</v>
      </c>
      <c r="EN30" s="609">
        <v>7</v>
      </c>
      <c r="EO30" s="609">
        <v>211</v>
      </c>
      <c r="EP30" s="610">
        <v>1033</v>
      </c>
      <c r="EQ30" s="610">
        <v>9208</v>
      </c>
      <c r="ER30" s="610">
        <v>59406</v>
      </c>
      <c r="ES30" s="610">
        <v>35119</v>
      </c>
      <c r="ET30" s="610">
        <v>4944</v>
      </c>
      <c r="EU30" s="609">
        <v>99</v>
      </c>
      <c r="EV30" s="609">
        <v>71</v>
      </c>
      <c r="EW30" s="609" t="s">
        <v>707</v>
      </c>
      <c r="EX30" s="609">
        <v>30</v>
      </c>
      <c r="EY30" s="609">
        <v>64</v>
      </c>
      <c r="EZ30" s="610">
        <v>75900</v>
      </c>
      <c r="FA30" s="609"/>
      <c r="FB30" s="610">
        <v>44070</v>
      </c>
      <c r="FC30" s="609" t="s">
        <v>701</v>
      </c>
      <c r="FD30" s="609" t="s">
        <v>698</v>
      </c>
      <c r="FE30" s="609" t="s">
        <v>699</v>
      </c>
      <c r="FF30" s="609">
        <v>28687</v>
      </c>
      <c r="FG30" s="609">
        <v>1810</v>
      </c>
      <c r="FH30" s="609" t="s">
        <v>700</v>
      </c>
      <c r="FI30" s="609" t="s">
        <v>699</v>
      </c>
      <c r="FJ30" s="609">
        <v>28687</v>
      </c>
      <c r="FK30" s="609">
        <v>1810</v>
      </c>
      <c r="FL30" s="609" t="s">
        <v>702</v>
      </c>
      <c r="FM30" s="609">
        <v>7048783090</v>
      </c>
      <c r="FN30" s="609"/>
      <c r="FO30" s="609" t="s">
        <v>709</v>
      </c>
      <c r="FP30" s="609" t="s">
        <v>710</v>
      </c>
      <c r="FQ30" s="610">
        <v>64000</v>
      </c>
      <c r="FR30" s="609">
        <v>29.96</v>
      </c>
      <c r="FS30" s="609" t="s">
        <v>711</v>
      </c>
      <c r="FT30" s="610">
        <v>9048</v>
      </c>
      <c r="FU30" s="609">
        <v>156</v>
      </c>
      <c r="FV30" s="609"/>
      <c r="FW30" s="609"/>
      <c r="FX30" s="609"/>
      <c r="FY30" s="609" t="s">
        <v>32</v>
      </c>
      <c r="FZ30" s="609"/>
      <c r="GA30" s="609" t="s">
        <v>12</v>
      </c>
      <c r="GB30" s="609"/>
      <c r="GC30" s="609"/>
      <c r="GD30" s="609"/>
      <c r="GE30" s="609"/>
      <c r="GF30" s="609"/>
      <c r="GG30" s="609"/>
      <c r="GH30" s="609"/>
      <c r="GI30" s="609"/>
      <c r="GJ30" s="609">
        <f>VLOOKUP($A30,'[1]AIR Export'!$A$3:$CB$82,25,FALSE)</f>
        <v>130766</v>
      </c>
      <c r="GK30" s="609">
        <v>3</v>
      </c>
      <c r="GL30" s="609" t="s">
        <v>16</v>
      </c>
      <c r="GM30" s="609"/>
      <c r="GN30" s="609"/>
      <c r="GO30" s="609"/>
      <c r="GP30" s="609"/>
      <c r="GQ30" s="609"/>
      <c r="GR30" s="609"/>
      <c r="GS30" s="609"/>
      <c r="GT30" s="609"/>
      <c r="GU30" s="609"/>
      <c r="GV30" s="609">
        <v>0.72</v>
      </c>
      <c r="GW30" s="609">
        <v>0.22</v>
      </c>
      <c r="GX30" s="609">
        <v>20.11</v>
      </c>
      <c r="GY30" s="609">
        <v>30.98</v>
      </c>
      <c r="GZ30" s="609">
        <v>13.68</v>
      </c>
      <c r="HA30" s="509"/>
      <c r="HB30" s="509"/>
      <c r="HC30" s="509"/>
      <c r="HD30" s="509"/>
      <c r="HE30" s="509"/>
      <c r="HF30" s="5"/>
      <c r="HG30" s="5"/>
      <c r="HH30" s="5"/>
      <c r="HI30" s="5"/>
      <c r="HJ30" s="5"/>
      <c r="HK30" s="5"/>
      <c r="HL30" s="5"/>
      <c r="HM30" s="5"/>
      <c r="HN30" s="5"/>
      <c r="HO30" s="5"/>
      <c r="HP30" s="5"/>
      <c r="HQ30" s="5"/>
      <c r="HR30" s="5"/>
      <c r="IG30" s="1"/>
      <c r="IH30" s="1"/>
      <c r="II30" s="1"/>
      <c r="IJ30" s="1"/>
      <c r="IK30" s="1"/>
      <c r="IL30" s="1"/>
      <c r="IM30" s="1"/>
      <c r="IO30" s="1"/>
      <c r="IQ30" s="5"/>
      <c r="IR30" s="5"/>
      <c r="IS30" s="5"/>
      <c r="IT30" s="5"/>
      <c r="IU30" s="5"/>
      <c r="IV30" s="5"/>
      <c r="JG30" s="2"/>
      <c r="JI30" s="5"/>
      <c r="JJ30" s="1"/>
      <c r="JL30" s="5"/>
      <c r="JM30" s="5"/>
      <c r="JN30" s="5"/>
      <c r="JU30" s="1"/>
      <c r="JW30" s="1"/>
      <c r="KC30" s="5"/>
      <c r="KG30" s="5"/>
      <c r="KI30" s="4"/>
      <c r="KJ30" s="4"/>
      <c r="KQ30" s="3"/>
      <c r="KR30" s="3"/>
      <c r="KS30" s="3"/>
      <c r="KT30" s="3"/>
      <c r="KU30" s="3"/>
      <c r="KV30" s="3"/>
      <c r="KW30" s="3"/>
      <c r="KX30" s="3"/>
      <c r="KY30" s="3"/>
      <c r="KZ30" s="3"/>
      <c r="LA30" s="3"/>
      <c r="LB30" s="3"/>
      <c r="LC30" s="3"/>
      <c r="LD30" s="3"/>
      <c r="LE30" s="3"/>
      <c r="LF30" s="3"/>
      <c r="LG30" s="3"/>
      <c r="LH30" s="4"/>
      <c r="LJ30" s="1"/>
      <c r="LK30" s="1"/>
      <c r="LL30" s="1"/>
      <c r="LM30" s="3"/>
      <c r="LN30" s="3"/>
      <c r="LO30" s="3"/>
      <c r="LY30" s="3"/>
      <c r="LZ30" s="3"/>
      <c r="MA30" s="3"/>
      <c r="MB30" s="3"/>
      <c r="MC30" s="3"/>
      <c r="MD30" s="3"/>
      <c r="ME30" s="3"/>
      <c r="MF30" s="3"/>
      <c r="MG30" s="3"/>
      <c r="MH30" s="3"/>
      <c r="MI30" s="3"/>
      <c r="MJ30" s="3"/>
      <c r="MR30" s="6"/>
      <c r="MS30" s="6"/>
      <c r="MX30" s="1"/>
      <c r="NB30" s="1"/>
      <c r="NC30" s="1"/>
      <c r="NE30" s="1"/>
      <c r="NG30" s="1"/>
      <c r="NI30" s="1"/>
      <c r="NK30" s="1"/>
      <c r="NR30" s="3"/>
    </row>
    <row r="31" spans="1:394" x14ac:dyDescent="0.25">
      <c r="A31" s="609" t="s">
        <v>951</v>
      </c>
      <c r="B31" s="609" t="s">
        <v>955</v>
      </c>
      <c r="C31" s="609" t="s">
        <v>954</v>
      </c>
      <c r="D31" s="609">
        <v>2015</v>
      </c>
      <c r="E31" s="609" t="s">
        <v>955</v>
      </c>
      <c r="F31" s="609" t="s">
        <v>952</v>
      </c>
      <c r="G31" s="609" t="s">
        <v>953</v>
      </c>
      <c r="H31" s="609">
        <v>27577</v>
      </c>
      <c r="I31" s="609">
        <v>3919</v>
      </c>
      <c r="J31" s="609" t="s">
        <v>952</v>
      </c>
      <c r="K31" s="609" t="s">
        <v>953</v>
      </c>
      <c r="L31" s="609">
        <v>27577</v>
      </c>
      <c r="M31" s="609">
        <v>3919</v>
      </c>
      <c r="N31" s="609" t="s">
        <v>956</v>
      </c>
      <c r="O31" s="609" t="s">
        <v>957</v>
      </c>
      <c r="P31" s="609" t="s">
        <v>958</v>
      </c>
      <c r="Q31" s="609" t="s">
        <v>959</v>
      </c>
      <c r="R31" s="609" t="s">
        <v>956</v>
      </c>
      <c r="S31" s="609" t="s">
        <v>128</v>
      </c>
      <c r="T31" s="609" t="s">
        <v>957</v>
      </c>
      <c r="U31" s="609" t="s">
        <v>958</v>
      </c>
      <c r="V31" s="609" t="s">
        <v>959</v>
      </c>
      <c r="W31" s="609">
        <v>1</v>
      </c>
      <c r="X31" s="609">
        <v>6</v>
      </c>
      <c r="Y31" s="609">
        <v>0</v>
      </c>
      <c r="Z31" s="609">
        <v>1</v>
      </c>
      <c r="AA31" s="610">
        <v>16110</v>
      </c>
      <c r="AB31" s="609">
        <v>5</v>
      </c>
      <c r="AC31" s="609">
        <v>1</v>
      </c>
      <c r="AD31" s="609">
        <v>6</v>
      </c>
      <c r="AE31" s="609">
        <v>22.18</v>
      </c>
      <c r="AF31" s="609">
        <v>28.18</v>
      </c>
      <c r="AG31" s="611">
        <v>0.1774</v>
      </c>
      <c r="AH31" s="612">
        <v>61039</v>
      </c>
      <c r="AI31" s="609" t="s">
        <v>961</v>
      </c>
      <c r="AJ31" s="609">
        <v>2003</v>
      </c>
      <c r="AK31" s="612">
        <v>36685</v>
      </c>
      <c r="AL31" s="613">
        <v>7.25</v>
      </c>
      <c r="AM31" s="613">
        <v>8.5</v>
      </c>
      <c r="AN31" s="613">
        <v>11</v>
      </c>
      <c r="AO31" s="612">
        <v>1056309</v>
      </c>
      <c r="AP31" s="612">
        <v>441000</v>
      </c>
      <c r="AQ31" s="612">
        <f>VLOOKUP($A31,'[1]AIR Export'!$A$2:$CB$82,33,FALSE)</f>
        <v>1497309</v>
      </c>
      <c r="AR31" s="612">
        <v>190795</v>
      </c>
      <c r="AS31" s="612">
        <v>0</v>
      </c>
      <c r="AT31" s="612">
        <v>190795</v>
      </c>
      <c r="AU31" s="612">
        <v>6182</v>
      </c>
      <c r="AV31" s="612">
        <v>0</v>
      </c>
      <c r="AW31" s="612">
        <f>VLOOKUP($A31,'[1]AIR Export'!$A$2:$CB$82,35,FALSE)</f>
        <v>6182</v>
      </c>
      <c r="AX31" s="612">
        <f>VLOOKUP($A31,'[1]AIR Export'!$A$2:$CB$82,36,FALSE)</f>
        <v>52389</v>
      </c>
      <c r="AY31" s="612">
        <f>VLOOKUP($A31,'[1]AIR Export'!$A$2:$CB$82,37,FALSE)</f>
        <v>1746675</v>
      </c>
      <c r="AZ31" s="612">
        <v>904065</v>
      </c>
      <c r="BA31" s="612">
        <v>343411</v>
      </c>
      <c r="BB31" s="612">
        <f>VLOOKUP($A31,'[1]AIR Export'!$A$2:$CB$82,40,FALSE)</f>
        <v>1247476</v>
      </c>
      <c r="BC31" s="612">
        <v>90040</v>
      </c>
      <c r="BD31" s="612">
        <v>7374</v>
      </c>
      <c r="BE31" s="612">
        <v>14242</v>
      </c>
      <c r="BF31" s="612">
        <v>111656</v>
      </c>
      <c r="BG31" s="612">
        <v>244545</v>
      </c>
      <c r="BH31" s="612">
        <f>VLOOKUP($A31,'[1]AIR Export'!$A$2:$CB$82,46,FALSE)</f>
        <v>1603677</v>
      </c>
      <c r="BI31" s="612"/>
      <c r="BJ31" s="612"/>
      <c r="BK31" s="612">
        <v>0</v>
      </c>
      <c r="BL31" s="612">
        <v>0</v>
      </c>
      <c r="BM31" s="612">
        <v>0</v>
      </c>
      <c r="BN31" s="612">
        <v>0</v>
      </c>
      <c r="BO31" s="612">
        <v>0</v>
      </c>
      <c r="BP31" s="612">
        <v>0</v>
      </c>
      <c r="BQ31" s="610">
        <v>82704</v>
      </c>
      <c r="BR31" s="610">
        <v>60571</v>
      </c>
      <c r="BS31" s="610">
        <v>143275</v>
      </c>
      <c r="BT31" s="610">
        <v>52512</v>
      </c>
      <c r="BU31" s="610">
        <v>27704</v>
      </c>
      <c r="BV31" s="610">
        <v>80216</v>
      </c>
      <c r="BW31" s="610">
        <v>6427</v>
      </c>
      <c r="BX31" s="610">
        <v>4026</v>
      </c>
      <c r="BY31" s="610">
        <v>10453</v>
      </c>
      <c r="BZ31" s="610">
        <v>233944</v>
      </c>
      <c r="CA31" s="610"/>
      <c r="CB31" s="610">
        <v>233944</v>
      </c>
      <c r="CC31" s="609">
        <v>0</v>
      </c>
      <c r="CD31" s="610">
        <v>196370</v>
      </c>
      <c r="CE31" s="609">
        <v>0</v>
      </c>
      <c r="CF31" s="609">
        <v>63</v>
      </c>
      <c r="CG31" s="609">
        <v>63</v>
      </c>
      <c r="CH31" s="610">
        <v>9397</v>
      </c>
      <c r="CI31" s="610">
        <v>2915</v>
      </c>
      <c r="CJ31" s="610">
        <v>8352</v>
      </c>
      <c r="CK31" s="609">
        <v>564</v>
      </c>
      <c r="CL31" s="609">
        <v>0</v>
      </c>
      <c r="CM31" s="609">
        <v>20</v>
      </c>
      <c r="CN31" s="609">
        <v>75</v>
      </c>
      <c r="CO31" s="610">
        <v>110864</v>
      </c>
      <c r="CP31" s="610">
        <v>32433</v>
      </c>
      <c r="CQ31" s="610">
        <v>143297</v>
      </c>
      <c r="CR31" s="610">
        <v>14822</v>
      </c>
      <c r="CS31" s="610">
        <v>7573</v>
      </c>
      <c r="CT31" s="610">
        <v>22395</v>
      </c>
      <c r="CU31" s="610">
        <v>132228</v>
      </c>
      <c r="CV31" s="610">
        <v>34630</v>
      </c>
      <c r="CW31" s="610">
        <v>166858</v>
      </c>
      <c r="CX31" s="610">
        <v>332550</v>
      </c>
      <c r="CY31" s="609">
        <v>0</v>
      </c>
      <c r="CZ31" s="609"/>
      <c r="DA31" s="610">
        <v>332550</v>
      </c>
      <c r="DB31" s="610">
        <v>19165</v>
      </c>
      <c r="DC31" s="609">
        <v>405</v>
      </c>
      <c r="DD31" s="610">
        <v>19570</v>
      </c>
      <c r="DE31" s="610">
        <v>17901</v>
      </c>
      <c r="DF31" s="610">
        <v>9701</v>
      </c>
      <c r="DG31" s="609"/>
      <c r="DH31" s="610">
        <v>10154</v>
      </c>
      <c r="DI31" s="609"/>
      <c r="DJ31" s="609"/>
      <c r="DK31" s="610">
        <v>155138</v>
      </c>
      <c r="DL31" s="610">
        <v>237240</v>
      </c>
      <c r="DM31" s="609">
        <v>0</v>
      </c>
      <c r="DN31" s="610">
        <v>15932</v>
      </c>
      <c r="DO31" s="610">
        <v>408310</v>
      </c>
      <c r="DP31" s="609"/>
      <c r="DQ31" s="610">
        <v>38528</v>
      </c>
      <c r="DR31" s="610">
        <v>6727</v>
      </c>
      <c r="DS31" s="610">
        <v>45255</v>
      </c>
      <c r="DT31" s="610">
        <v>290084</v>
      </c>
      <c r="DU31" s="609">
        <v>137</v>
      </c>
      <c r="DV31" s="609">
        <v>24</v>
      </c>
      <c r="DW31" s="609">
        <v>614</v>
      </c>
      <c r="DX31" s="609">
        <v>99</v>
      </c>
      <c r="DY31" s="609">
        <v>55</v>
      </c>
      <c r="DZ31" s="609">
        <v>5</v>
      </c>
      <c r="EA31" s="609">
        <v>934</v>
      </c>
      <c r="EB31" s="610">
        <v>1763</v>
      </c>
      <c r="EC31" s="609">
        <v>462</v>
      </c>
      <c r="ED31" s="610">
        <v>2225</v>
      </c>
      <c r="EE31" s="610">
        <v>15273</v>
      </c>
      <c r="EF31" s="610">
        <v>2172</v>
      </c>
      <c r="EG31" s="610">
        <v>17445</v>
      </c>
      <c r="EH31" s="609">
        <v>944</v>
      </c>
      <c r="EI31" s="609">
        <v>400</v>
      </c>
      <c r="EJ31" s="610">
        <v>1344</v>
      </c>
      <c r="EK31" s="610">
        <v>21014</v>
      </c>
      <c r="EL31" s="609">
        <v>0</v>
      </c>
      <c r="EM31" s="609">
        <v>0</v>
      </c>
      <c r="EN31" s="609">
        <v>115</v>
      </c>
      <c r="EO31" s="609">
        <v>269</v>
      </c>
      <c r="EP31" s="609">
        <v>372</v>
      </c>
      <c r="EQ31" s="610">
        <v>5426</v>
      </c>
      <c r="ER31" s="610">
        <v>133625</v>
      </c>
      <c r="ES31" s="610">
        <v>22009</v>
      </c>
      <c r="ET31" s="610">
        <v>4567</v>
      </c>
      <c r="EU31" s="609">
        <v>0</v>
      </c>
      <c r="EV31" s="609">
        <v>221</v>
      </c>
      <c r="EW31" s="609" t="s">
        <v>960</v>
      </c>
      <c r="EX31" s="609">
        <v>34</v>
      </c>
      <c r="EY31" s="609">
        <v>58</v>
      </c>
      <c r="EZ31" s="610">
        <v>81616</v>
      </c>
      <c r="FA31" s="610">
        <v>49453</v>
      </c>
      <c r="FB31" s="610">
        <v>29348</v>
      </c>
      <c r="FC31" s="609" t="s">
        <v>962</v>
      </c>
      <c r="FD31" s="609" t="s">
        <v>952</v>
      </c>
      <c r="FE31" s="609" t="s">
        <v>953</v>
      </c>
      <c r="FF31" s="609">
        <v>27577</v>
      </c>
      <c r="FG31" s="609">
        <v>3919</v>
      </c>
      <c r="FH31" s="609" t="s">
        <v>952</v>
      </c>
      <c r="FI31" s="609" t="s">
        <v>953</v>
      </c>
      <c r="FJ31" s="609">
        <v>27577</v>
      </c>
      <c r="FK31" s="609">
        <v>3919</v>
      </c>
      <c r="FL31" s="609" t="s">
        <v>955</v>
      </c>
      <c r="FM31" s="609">
        <v>9199348146</v>
      </c>
      <c r="FN31" s="609">
        <v>9199348084</v>
      </c>
      <c r="FO31" s="609" t="s">
        <v>956</v>
      </c>
      <c r="FP31" s="609" t="s">
        <v>959</v>
      </c>
      <c r="FQ31" s="610">
        <v>62827</v>
      </c>
      <c r="FR31" s="609">
        <v>20.93</v>
      </c>
      <c r="FS31" s="609" t="s">
        <v>963</v>
      </c>
      <c r="FT31" s="610">
        <v>16110</v>
      </c>
      <c r="FU31" s="609">
        <v>413</v>
      </c>
      <c r="FV31" s="609"/>
      <c r="FW31" s="609"/>
      <c r="FX31" s="609"/>
      <c r="FY31" s="609" t="s">
        <v>32</v>
      </c>
      <c r="FZ31" s="609"/>
      <c r="GA31" s="609" t="s">
        <v>64</v>
      </c>
      <c r="GB31" s="609"/>
      <c r="GC31" s="609"/>
      <c r="GD31" s="609"/>
      <c r="GE31" s="609"/>
      <c r="GF31" s="609"/>
      <c r="GG31" s="609"/>
      <c r="GH31" s="609"/>
      <c r="GI31" s="609"/>
      <c r="GJ31" s="609">
        <f>VLOOKUP($A31,'[1]AIR Export'!$A$3:$CB$82,25,FALSE)</f>
        <v>180048</v>
      </c>
      <c r="GK31" s="609">
        <v>3</v>
      </c>
      <c r="GL31" s="609" t="s">
        <v>16</v>
      </c>
      <c r="GM31" s="609"/>
      <c r="GN31" s="609"/>
      <c r="GO31" s="609"/>
      <c r="GP31" s="609"/>
      <c r="GQ31" s="609"/>
      <c r="GR31" s="609"/>
      <c r="GS31" s="609"/>
      <c r="GT31" s="609"/>
      <c r="GU31" s="609"/>
      <c r="GV31" s="609">
        <v>0.83</v>
      </c>
      <c r="GW31" s="609">
        <v>0.11</v>
      </c>
      <c r="GX31" s="609">
        <v>22.5</v>
      </c>
      <c r="GY31" s="609">
        <v>24.47</v>
      </c>
      <c r="GZ31" s="609">
        <v>13.82</v>
      </c>
      <c r="HA31" s="509"/>
      <c r="HB31" s="509"/>
      <c r="HC31" s="509"/>
      <c r="HD31" s="509"/>
      <c r="HE31" s="509"/>
      <c r="HF31" s="5"/>
      <c r="HG31" s="5"/>
      <c r="HH31" s="5"/>
      <c r="HI31" s="5"/>
      <c r="HJ31" s="5"/>
      <c r="HK31" s="5"/>
      <c r="HL31" s="5"/>
      <c r="HM31" s="5"/>
      <c r="HN31" s="5"/>
      <c r="HO31" s="5"/>
      <c r="HP31" s="5"/>
      <c r="HQ31" s="5"/>
      <c r="HR31" s="5"/>
      <c r="IF31" s="1"/>
      <c r="IG31" s="1"/>
      <c r="IH31" s="1"/>
      <c r="II31" s="1"/>
      <c r="IJ31" s="1"/>
      <c r="IK31" s="1"/>
      <c r="IL31" s="1"/>
      <c r="IM31" s="1"/>
      <c r="IO31" s="1"/>
      <c r="IQ31" s="5"/>
      <c r="IR31" s="5"/>
      <c r="IS31" s="5"/>
      <c r="IT31" s="5"/>
      <c r="IU31" s="5"/>
      <c r="IV31" s="5"/>
      <c r="JG31" s="2"/>
      <c r="JI31" s="5"/>
      <c r="JL31" s="5"/>
      <c r="JM31" s="5"/>
      <c r="JN31" s="5"/>
      <c r="JU31" s="1"/>
      <c r="JW31" s="1"/>
      <c r="KA31" s="1"/>
      <c r="KC31" s="5"/>
      <c r="KG31" s="5"/>
      <c r="KI31" s="4"/>
      <c r="KJ31" s="4"/>
      <c r="KQ31" s="3"/>
      <c r="KR31" s="3"/>
      <c r="KS31" s="3"/>
      <c r="KT31" s="3"/>
      <c r="KU31" s="3"/>
      <c r="KV31" s="3"/>
      <c r="KW31" s="3"/>
      <c r="KX31" s="3"/>
      <c r="KY31" s="3"/>
      <c r="KZ31" s="3"/>
      <c r="LA31" s="3"/>
      <c r="LB31" s="3"/>
      <c r="LC31" s="3"/>
      <c r="LD31" s="3"/>
      <c r="LE31" s="3"/>
      <c r="LF31" s="3"/>
      <c r="LG31" s="3"/>
      <c r="LH31" s="4"/>
      <c r="LJ31" s="1"/>
      <c r="LK31" s="1"/>
      <c r="LL31" s="1"/>
      <c r="LM31" s="3"/>
      <c r="LN31" s="3"/>
      <c r="LO31" s="3"/>
      <c r="LY31" s="3"/>
      <c r="LZ31" s="3"/>
      <c r="MA31" s="3"/>
      <c r="MB31" s="3"/>
      <c r="MC31" s="3"/>
      <c r="MD31" s="3"/>
      <c r="ME31" s="3"/>
      <c r="MF31" s="3"/>
      <c r="MG31" s="3"/>
      <c r="MH31" s="3"/>
      <c r="MI31" s="3"/>
      <c r="MJ31" s="3"/>
      <c r="MR31" s="6"/>
      <c r="MS31" s="6"/>
      <c r="MX31" s="1"/>
      <c r="NB31" s="1"/>
      <c r="NC31" s="1"/>
      <c r="NE31" s="1"/>
      <c r="NH31" s="1"/>
      <c r="NI31" s="1"/>
      <c r="NR31" s="3"/>
    </row>
    <row r="32" spans="1:394" x14ac:dyDescent="0.25">
      <c r="A32" s="609" t="s">
        <v>724</v>
      </c>
      <c r="B32" s="609" t="s">
        <v>728</v>
      </c>
      <c r="C32" s="609" t="s">
        <v>727</v>
      </c>
      <c r="D32" s="609">
        <v>2015</v>
      </c>
      <c r="E32" s="609" t="s">
        <v>728</v>
      </c>
      <c r="F32" s="609" t="s">
        <v>725</v>
      </c>
      <c r="G32" s="609" t="s">
        <v>726</v>
      </c>
      <c r="H32" s="609">
        <v>27330</v>
      </c>
      <c r="I32" s="609">
        <v>4399</v>
      </c>
      <c r="J32" s="609" t="s">
        <v>725</v>
      </c>
      <c r="K32" s="609" t="s">
        <v>726</v>
      </c>
      <c r="L32" s="609">
        <v>27330</v>
      </c>
      <c r="M32" s="609">
        <v>4399</v>
      </c>
      <c r="N32" s="609" t="s">
        <v>729</v>
      </c>
      <c r="O32" s="609" t="s">
        <v>730</v>
      </c>
      <c r="P32" s="609" t="s">
        <v>731</v>
      </c>
      <c r="Q32" s="609" t="s">
        <v>732</v>
      </c>
      <c r="R32" s="609" t="s">
        <v>729</v>
      </c>
      <c r="S32" s="609" t="s">
        <v>45</v>
      </c>
      <c r="T32" s="609" t="s">
        <v>730</v>
      </c>
      <c r="U32" s="609" t="s">
        <v>731</v>
      </c>
      <c r="V32" s="609" t="s">
        <v>732</v>
      </c>
      <c r="W32" s="609">
        <v>1</v>
      </c>
      <c r="X32" s="609">
        <v>1</v>
      </c>
      <c r="Y32" s="609">
        <v>0</v>
      </c>
      <c r="Z32" s="609">
        <v>2</v>
      </c>
      <c r="AA32" s="610">
        <v>3484</v>
      </c>
      <c r="AB32" s="609">
        <v>1</v>
      </c>
      <c r="AC32" s="609">
        <v>0</v>
      </c>
      <c r="AD32" s="609">
        <v>1</v>
      </c>
      <c r="AE32" s="609">
        <v>9</v>
      </c>
      <c r="AF32" s="609">
        <v>10</v>
      </c>
      <c r="AG32" s="611">
        <v>0.1</v>
      </c>
      <c r="AH32" s="612">
        <v>66625</v>
      </c>
      <c r="AI32" s="609" t="s">
        <v>734</v>
      </c>
      <c r="AJ32" s="609">
        <v>2015</v>
      </c>
      <c r="AK32" s="612">
        <v>37125</v>
      </c>
      <c r="AL32" s="613">
        <v>10.71</v>
      </c>
      <c r="AM32" s="613">
        <v>10.71</v>
      </c>
      <c r="AN32" s="613">
        <v>10.71</v>
      </c>
      <c r="AO32" s="612">
        <v>0</v>
      </c>
      <c r="AP32" s="612">
        <v>534792</v>
      </c>
      <c r="AQ32" s="612">
        <f>VLOOKUP($A32,'[1]AIR Export'!$A$2:$CB$82,33,FALSE)</f>
        <v>534792</v>
      </c>
      <c r="AR32" s="612">
        <v>106201</v>
      </c>
      <c r="AS32" s="612">
        <v>0</v>
      </c>
      <c r="AT32" s="612">
        <v>106201</v>
      </c>
      <c r="AU32" s="612">
        <v>0</v>
      </c>
      <c r="AV32" s="612">
        <v>0</v>
      </c>
      <c r="AW32" s="612">
        <f>VLOOKUP($A32,'[1]AIR Export'!$A$2:$CB$82,35,FALSE)</f>
        <v>0</v>
      </c>
      <c r="AX32" s="612">
        <f>VLOOKUP($A32,'[1]AIR Export'!$A$2:$CB$82,36,FALSE)</f>
        <v>18372</v>
      </c>
      <c r="AY32" s="612">
        <f>VLOOKUP($A32,'[1]AIR Export'!$A$2:$CB$82,37,FALSE)</f>
        <v>659365</v>
      </c>
      <c r="AZ32" s="612">
        <v>329246</v>
      </c>
      <c r="BA32" s="612">
        <v>112959</v>
      </c>
      <c r="BB32" s="612">
        <f>VLOOKUP($A32,'[1]AIR Export'!$A$2:$CB$82,40,FALSE)</f>
        <v>442205</v>
      </c>
      <c r="BC32" s="612">
        <v>81426</v>
      </c>
      <c r="BD32" s="612">
        <v>6000</v>
      </c>
      <c r="BE32" s="612">
        <v>19730</v>
      </c>
      <c r="BF32" s="612">
        <v>107156</v>
      </c>
      <c r="BG32" s="612">
        <v>66834</v>
      </c>
      <c r="BH32" s="612">
        <f>VLOOKUP($A32,'[1]AIR Export'!$A$2:$CB$82,46,FALSE)</f>
        <v>616195</v>
      </c>
      <c r="BI32" s="612"/>
      <c r="BJ32" s="612"/>
      <c r="BK32" s="612">
        <v>0</v>
      </c>
      <c r="BL32" s="612">
        <v>0</v>
      </c>
      <c r="BM32" s="612">
        <v>0</v>
      </c>
      <c r="BN32" s="612">
        <v>0</v>
      </c>
      <c r="BO32" s="612">
        <v>0</v>
      </c>
      <c r="BP32" s="612">
        <v>0</v>
      </c>
      <c r="BQ32" s="610">
        <v>31261</v>
      </c>
      <c r="BR32" s="610">
        <v>45853</v>
      </c>
      <c r="BS32" s="610">
        <v>77114</v>
      </c>
      <c r="BT32" s="610">
        <v>20793</v>
      </c>
      <c r="BU32" s="610">
        <v>17804</v>
      </c>
      <c r="BV32" s="610">
        <v>38597</v>
      </c>
      <c r="BW32" s="609"/>
      <c r="BX32" s="609"/>
      <c r="BY32" s="609"/>
      <c r="BZ32" s="610">
        <v>115711</v>
      </c>
      <c r="CA32" s="609"/>
      <c r="CB32" s="610">
        <v>115711</v>
      </c>
      <c r="CC32" s="609">
        <v>691</v>
      </c>
      <c r="CD32" s="610">
        <v>210074</v>
      </c>
      <c r="CE32" s="609">
        <v>0</v>
      </c>
      <c r="CF32" s="609">
        <v>63</v>
      </c>
      <c r="CG32" s="609">
        <v>63</v>
      </c>
      <c r="CH32" s="610">
        <v>3141</v>
      </c>
      <c r="CI32" s="610">
        <v>3657</v>
      </c>
      <c r="CJ32" s="610">
        <v>3632</v>
      </c>
      <c r="CK32" s="609">
        <v>743</v>
      </c>
      <c r="CL32" s="609">
        <v>0</v>
      </c>
      <c r="CM32" s="609">
        <v>24</v>
      </c>
      <c r="CN32" s="609">
        <v>137</v>
      </c>
      <c r="CO32" s="610">
        <v>42560</v>
      </c>
      <c r="CP32" s="610">
        <v>11070</v>
      </c>
      <c r="CQ32" s="610">
        <v>53630</v>
      </c>
      <c r="CR32" s="609">
        <v>154</v>
      </c>
      <c r="CS32" s="609">
        <v>3</v>
      </c>
      <c r="CT32" s="609">
        <v>157</v>
      </c>
      <c r="CU32" s="610">
        <v>24848</v>
      </c>
      <c r="CV32" s="610">
        <v>8064</v>
      </c>
      <c r="CW32" s="610">
        <v>32912</v>
      </c>
      <c r="CX32" s="610">
        <v>86699</v>
      </c>
      <c r="CY32" s="610">
        <v>1154</v>
      </c>
      <c r="CZ32" s="609"/>
      <c r="DA32" s="610">
        <v>87853</v>
      </c>
      <c r="DB32" s="610">
        <v>6139</v>
      </c>
      <c r="DC32" s="610">
        <v>1108</v>
      </c>
      <c r="DD32" s="610">
        <v>7247</v>
      </c>
      <c r="DE32" s="610">
        <v>21245</v>
      </c>
      <c r="DF32" s="610">
        <v>11204</v>
      </c>
      <c r="DG32" s="609">
        <v>0</v>
      </c>
      <c r="DH32" s="610">
        <v>12375</v>
      </c>
      <c r="DI32" s="609"/>
      <c r="DJ32" s="609"/>
      <c r="DK32" s="610">
        <v>138746</v>
      </c>
      <c r="DL32" s="610">
        <v>2853</v>
      </c>
      <c r="DM32" s="609"/>
      <c r="DN32" s="610">
        <v>2794</v>
      </c>
      <c r="DO32" s="610">
        <v>144393</v>
      </c>
      <c r="DP32" s="609"/>
      <c r="DQ32" s="610">
        <v>42776</v>
      </c>
      <c r="DR32" s="610">
        <v>13245</v>
      </c>
      <c r="DS32" s="610">
        <v>56021</v>
      </c>
      <c r="DT32" s="610">
        <v>138746</v>
      </c>
      <c r="DU32" s="609">
        <v>2</v>
      </c>
      <c r="DV32" s="609">
        <v>1</v>
      </c>
      <c r="DW32" s="609">
        <v>141</v>
      </c>
      <c r="DX32" s="609">
        <v>25</v>
      </c>
      <c r="DY32" s="609">
        <v>0</v>
      </c>
      <c r="DZ32" s="609">
        <v>0</v>
      </c>
      <c r="EA32" s="609">
        <v>169</v>
      </c>
      <c r="EB32" s="609">
        <v>38</v>
      </c>
      <c r="EC32" s="609">
        <v>32</v>
      </c>
      <c r="ED32" s="609">
        <v>70</v>
      </c>
      <c r="EE32" s="610">
        <v>4314</v>
      </c>
      <c r="EF32" s="610">
        <v>1307</v>
      </c>
      <c r="EG32" s="610">
        <v>5621</v>
      </c>
      <c r="EH32" s="609">
        <v>0</v>
      </c>
      <c r="EI32" s="609">
        <v>0</v>
      </c>
      <c r="EJ32" s="609">
        <v>0</v>
      </c>
      <c r="EK32" s="610">
        <v>5691</v>
      </c>
      <c r="EL32" s="609">
        <v>1</v>
      </c>
      <c r="EM32" s="609">
        <v>35</v>
      </c>
      <c r="EN32" s="609">
        <v>10</v>
      </c>
      <c r="EO32" s="609">
        <v>10</v>
      </c>
      <c r="EP32" s="609">
        <v>211</v>
      </c>
      <c r="EQ32" s="610">
        <v>2088</v>
      </c>
      <c r="ER32" s="610">
        <v>17940</v>
      </c>
      <c r="ES32" s="610">
        <v>7644</v>
      </c>
      <c r="ET32" s="610">
        <v>2808</v>
      </c>
      <c r="EU32" s="610">
        <v>5674</v>
      </c>
      <c r="EV32" s="610">
        <v>5469</v>
      </c>
      <c r="EW32" s="609" t="s">
        <v>733</v>
      </c>
      <c r="EX32" s="609">
        <v>13</v>
      </c>
      <c r="EY32" s="609">
        <v>25</v>
      </c>
      <c r="EZ32" s="610">
        <v>28694</v>
      </c>
      <c r="FA32" s="610">
        <v>18437</v>
      </c>
      <c r="FB32" s="610">
        <v>5113</v>
      </c>
      <c r="FC32" s="609" t="s">
        <v>735</v>
      </c>
      <c r="FD32" s="609" t="s">
        <v>725</v>
      </c>
      <c r="FE32" s="609" t="s">
        <v>726</v>
      </c>
      <c r="FF32" s="609">
        <v>27330</v>
      </c>
      <c r="FG32" s="609">
        <v>4399</v>
      </c>
      <c r="FH32" s="609" t="s">
        <v>725</v>
      </c>
      <c r="FI32" s="609" t="s">
        <v>726</v>
      </c>
      <c r="FJ32" s="609">
        <v>27330</v>
      </c>
      <c r="FK32" s="609">
        <v>4399</v>
      </c>
      <c r="FL32" s="609" t="s">
        <v>728</v>
      </c>
      <c r="FM32" s="609">
        <v>9197184665</v>
      </c>
      <c r="FN32" s="609">
        <v>9197751832</v>
      </c>
      <c r="FO32" s="609" t="s">
        <v>729</v>
      </c>
      <c r="FP32" s="609" t="s">
        <v>732</v>
      </c>
      <c r="FQ32" s="610">
        <v>19578</v>
      </c>
      <c r="FR32" s="609">
        <v>9.1</v>
      </c>
      <c r="FS32" s="609" t="s">
        <v>736</v>
      </c>
      <c r="FT32" s="610">
        <v>3484</v>
      </c>
      <c r="FU32" s="609">
        <v>104</v>
      </c>
      <c r="FV32" s="609"/>
      <c r="FW32" s="609"/>
      <c r="FX32" s="609"/>
      <c r="FY32" s="609" t="s">
        <v>32</v>
      </c>
      <c r="FZ32" s="609"/>
      <c r="GA32" s="609" t="s">
        <v>12</v>
      </c>
      <c r="GB32" s="609"/>
      <c r="GC32" s="609"/>
      <c r="GD32" s="609"/>
      <c r="GE32" s="609"/>
      <c r="GF32" s="609"/>
      <c r="GG32" s="609"/>
      <c r="GH32" s="609"/>
      <c r="GI32" s="609"/>
      <c r="GJ32" s="609">
        <f>VLOOKUP($A32,'[1]AIR Export'!$A$3:$CB$82,25,FALSE)</f>
        <v>59194</v>
      </c>
      <c r="GK32" s="609">
        <v>2</v>
      </c>
      <c r="GL32" s="609" t="s">
        <v>16</v>
      </c>
      <c r="GM32" s="609"/>
      <c r="GN32" s="609"/>
      <c r="GO32" s="609"/>
      <c r="GP32" s="609"/>
      <c r="GQ32" s="609"/>
      <c r="GR32" s="609"/>
      <c r="GS32" s="609"/>
      <c r="GT32" s="609"/>
      <c r="GU32" s="609"/>
      <c r="GV32" s="609">
        <v>0.99</v>
      </c>
      <c r="GW32" s="609">
        <v>0.01</v>
      </c>
      <c r="GX32" s="609">
        <v>33.67</v>
      </c>
      <c r="GY32" s="609">
        <v>33.86</v>
      </c>
      <c r="GZ32" s="609">
        <v>23.33</v>
      </c>
      <c r="HA32" s="509"/>
      <c r="HB32" s="509"/>
      <c r="HC32" s="509"/>
      <c r="HD32" s="509"/>
      <c r="HE32" s="509"/>
      <c r="HF32" s="5"/>
      <c r="HG32" s="5"/>
      <c r="HH32" s="5"/>
      <c r="HI32" s="5"/>
      <c r="HJ32" s="5"/>
      <c r="HK32" s="5"/>
      <c r="HL32" s="5"/>
      <c r="HM32" s="5"/>
      <c r="HN32" s="5"/>
      <c r="HO32" s="5"/>
      <c r="HP32" s="5"/>
      <c r="HQ32" s="5"/>
      <c r="HR32" s="5"/>
      <c r="IF32" s="1"/>
      <c r="IG32" s="1"/>
      <c r="IH32" s="1"/>
      <c r="II32" s="1"/>
      <c r="IJ32" s="1"/>
      <c r="IK32" s="1"/>
      <c r="IL32" s="1"/>
      <c r="IM32" s="1"/>
      <c r="IO32" s="1"/>
      <c r="IQ32" s="5"/>
      <c r="IR32" s="5"/>
      <c r="IS32" s="5"/>
      <c r="IT32" s="5"/>
      <c r="IU32" s="5"/>
      <c r="IV32" s="5"/>
      <c r="JG32" s="2"/>
      <c r="JI32" s="5"/>
      <c r="JL32" s="5"/>
      <c r="JM32" s="5"/>
      <c r="JN32" s="5"/>
      <c r="JU32" s="1"/>
      <c r="JW32" s="1"/>
      <c r="KC32" s="5"/>
      <c r="KG32" s="5"/>
      <c r="KI32" s="4"/>
      <c r="KJ32" s="4"/>
      <c r="KQ32" s="3"/>
      <c r="KR32" s="3"/>
      <c r="KS32" s="3"/>
      <c r="KT32" s="3"/>
      <c r="KU32" s="3"/>
      <c r="KV32" s="3"/>
      <c r="KW32" s="3"/>
      <c r="KX32" s="3"/>
      <c r="KY32" s="3"/>
      <c r="KZ32" s="3"/>
      <c r="LA32" s="3"/>
      <c r="LB32" s="3"/>
      <c r="LC32" s="3"/>
      <c r="LD32" s="3"/>
      <c r="LE32" s="3"/>
      <c r="LF32" s="3"/>
      <c r="LG32" s="3"/>
      <c r="LH32" s="4"/>
      <c r="LJ32" s="1"/>
      <c r="LK32" s="1"/>
      <c r="LL32" s="1"/>
      <c r="LM32" s="3"/>
      <c r="LN32" s="3"/>
      <c r="LO32" s="3"/>
      <c r="LY32" s="3"/>
      <c r="LZ32" s="3"/>
      <c r="MA32" s="3"/>
      <c r="MB32" s="3"/>
      <c r="MC32" s="3"/>
      <c r="MD32" s="3"/>
      <c r="ME32" s="3"/>
      <c r="MF32" s="3"/>
      <c r="MG32" s="3"/>
      <c r="MH32" s="3"/>
      <c r="MI32" s="3"/>
      <c r="MJ32" s="3"/>
      <c r="MR32" s="6"/>
      <c r="MS32" s="6"/>
      <c r="NB32" s="1"/>
      <c r="NC32" s="1"/>
      <c r="NE32" s="1"/>
      <c r="NF32" s="1"/>
      <c r="NI32" s="1"/>
      <c r="NR32" s="3"/>
    </row>
    <row r="33" spans="1:382" x14ac:dyDescent="0.25">
      <c r="A33" s="609" t="s">
        <v>737</v>
      </c>
      <c r="B33" s="609" t="s">
        <v>741</v>
      </c>
      <c r="C33" s="609" t="s">
        <v>740</v>
      </c>
      <c r="D33" s="609">
        <v>2015</v>
      </c>
      <c r="E33" s="609" t="s">
        <v>741</v>
      </c>
      <c r="F33" s="609" t="s">
        <v>738</v>
      </c>
      <c r="G33" s="609" t="s">
        <v>739</v>
      </c>
      <c r="H33" s="609">
        <v>28092</v>
      </c>
      <c r="I33" s="609">
        <v>3416</v>
      </c>
      <c r="J33" s="609" t="s">
        <v>738</v>
      </c>
      <c r="K33" s="609" t="s">
        <v>739</v>
      </c>
      <c r="L33" s="609">
        <v>28092</v>
      </c>
      <c r="M33" s="609">
        <v>3416</v>
      </c>
      <c r="N33" s="609" t="s">
        <v>742</v>
      </c>
      <c r="O33" s="609" t="s">
        <v>743</v>
      </c>
      <c r="P33" s="609" t="s">
        <v>744</v>
      </c>
      <c r="Q33" s="609" t="s">
        <v>745</v>
      </c>
      <c r="R33" s="609" t="s">
        <v>746</v>
      </c>
      <c r="S33" s="609" t="s">
        <v>94</v>
      </c>
      <c r="T33" s="609" t="s">
        <v>743</v>
      </c>
      <c r="U33" s="609" t="s">
        <v>744</v>
      </c>
      <c r="V33" s="609" t="s">
        <v>747</v>
      </c>
      <c r="W33" s="609">
        <v>1</v>
      </c>
      <c r="X33" s="609">
        <v>2</v>
      </c>
      <c r="Y33" s="609">
        <v>0</v>
      </c>
      <c r="Z33" s="609">
        <v>1</v>
      </c>
      <c r="AA33" s="610">
        <v>7529</v>
      </c>
      <c r="AB33" s="609">
        <v>2</v>
      </c>
      <c r="AC33" s="609">
        <v>2</v>
      </c>
      <c r="AD33" s="609">
        <v>4</v>
      </c>
      <c r="AE33" s="609">
        <v>18</v>
      </c>
      <c r="AF33" s="609">
        <v>22</v>
      </c>
      <c r="AG33" s="611">
        <v>9.0899999999999995E-2</v>
      </c>
      <c r="AH33" s="612">
        <v>77521</v>
      </c>
      <c r="AI33" s="609" t="s">
        <v>749</v>
      </c>
      <c r="AJ33" s="609">
        <v>2009</v>
      </c>
      <c r="AK33" s="612">
        <v>31532</v>
      </c>
      <c r="AL33" s="613">
        <v>11.55</v>
      </c>
      <c r="AM33" s="609"/>
      <c r="AN33" s="609"/>
      <c r="AO33" s="612">
        <v>0</v>
      </c>
      <c r="AP33" s="612">
        <v>1111962</v>
      </c>
      <c r="AQ33" s="612">
        <f>VLOOKUP($A33,'[1]AIR Export'!$A$2:$CB$82,33,FALSE)</f>
        <v>1111962</v>
      </c>
      <c r="AR33" s="612">
        <v>112470</v>
      </c>
      <c r="AS33" s="612">
        <v>0</v>
      </c>
      <c r="AT33" s="612">
        <v>112470</v>
      </c>
      <c r="AU33" s="612">
        <v>11163</v>
      </c>
      <c r="AV33" s="612">
        <v>0</v>
      </c>
      <c r="AW33" s="612">
        <f>VLOOKUP($A33,'[1]AIR Export'!$A$2:$CB$82,35,FALSE)</f>
        <v>11163</v>
      </c>
      <c r="AX33" s="612">
        <f>VLOOKUP($A33,'[1]AIR Export'!$A$2:$CB$82,36,FALSE)</f>
        <v>11225</v>
      </c>
      <c r="AY33" s="612">
        <f>VLOOKUP($A33,'[1]AIR Export'!$A$2:$CB$82,37,FALSE)</f>
        <v>1246820</v>
      </c>
      <c r="AZ33" s="612">
        <v>571643</v>
      </c>
      <c r="BA33" s="612">
        <v>211826</v>
      </c>
      <c r="BB33" s="612">
        <f>VLOOKUP($A33,'[1]AIR Export'!$A$2:$CB$82,40,FALSE)</f>
        <v>783469</v>
      </c>
      <c r="BC33" s="612">
        <v>178220</v>
      </c>
      <c r="BD33" s="612">
        <v>43669</v>
      </c>
      <c r="BE33" s="612">
        <v>10025</v>
      </c>
      <c r="BF33" s="612">
        <v>231914</v>
      </c>
      <c r="BG33" s="612">
        <v>225709</v>
      </c>
      <c r="BH33" s="612">
        <f>VLOOKUP($A33,'[1]AIR Export'!$A$2:$CB$82,46,FALSE)</f>
        <v>1241092</v>
      </c>
      <c r="BI33" s="612"/>
      <c r="BJ33" s="612"/>
      <c r="BK33" s="612">
        <v>93420</v>
      </c>
      <c r="BL33" s="612">
        <v>0</v>
      </c>
      <c r="BM33" s="612">
        <v>0</v>
      </c>
      <c r="BN33" s="612">
        <v>0</v>
      </c>
      <c r="BO33" s="612">
        <v>93420</v>
      </c>
      <c r="BP33" s="612">
        <v>93420</v>
      </c>
      <c r="BQ33" s="610">
        <v>50109</v>
      </c>
      <c r="BR33" s="610">
        <v>48847</v>
      </c>
      <c r="BS33" s="610">
        <v>98956</v>
      </c>
      <c r="BT33" s="610">
        <v>29316</v>
      </c>
      <c r="BU33" s="610">
        <v>16099</v>
      </c>
      <c r="BV33" s="610">
        <v>45415</v>
      </c>
      <c r="BW33" s="610">
        <v>5947</v>
      </c>
      <c r="BX33" s="609">
        <v>0</v>
      </c>
      <c r="BY33" s="610">
        <v>5947</v>
      </c>
      <c r="BZ33" s="610">
        <v>150318</v>
      </c>
      <c r="CA33" s="610"/>
      <c r="CB33" s="610">
        <v>150318</v>
      </c>
      <c r="CC33" s="609">
        <v>0</v>
      </c>
      <c r="CD33" s="610">
        <v>219083</v>
      </c>
      <c r="CE33" s="609">
        <v>1</v>
      </c>
      <c r="CF33" s="609">
        <v>63</v>
      </c>
      <c r="CG33" s="609">
        <v>64</v>
      </c>
      <c r="CH33" s="610">
        <v>7476</v>
      </c>
      <c r="CI33" s="610">
        <v>14673</v>
      </c>
      <c r="CJ33" s="610">
        <v>12716</v>
      </c>
      <c r="CK33" s="609">
        <v>906</v>
      </c>
      <c r="CL33" s="609">
        <v>146</v>
      </c>
      <c r="CM33" s="609">
        <v>14</v>
      </c>
      <c r="CN33" s="609">
        <v>168</v>
      </c>
      <c r="CO33" s="610">
        <v>73032</v>
      </c>
      <c r="CP33" s="610">
        <v>20183</v>
      </c>
      <c r="CQ33" s="610">
        <v>93215</v>
      </c>
      <c r="CR33" s="610">
        <v>9086</v>
      </c>
      <c r="CS33" s="609">
        <v>0</v>
      </c>
      <c r="CT33" s="610">
        <v>9086</v>
      </c>
      <c r="CU33" s="610">
        <v>59673</v>
      </c>
      <c r="CV33" s="610">
        <v>17824</v>
      </c>
      <c r="CW33" s="610">
        <v>77497</v>
      </c>
      <c r="CX33" s="610">
        <v>179798</v>
      </c>
      <c r="CY33" s="609">
        <v>0</v>
      </c>
      <c r="CZ33" s="609"/>
      <c r="DA33" s="610">
        <v>179798</v>
      </c>
      <c r="DB33" s="610">
        <v>11116</v>
      </c>
      <c r="DC33" s="610">
        <v>4075</v>
      </c>
      <c r="DD33" s="610">
        <v>15191</v>
      </c>
      <c r="DE33" s="610">
        <v>39356</v>
      </c>
      <c r="DF33" s="610">
        <v>9962</v>
      </c>
      <c r="DG33" s="609">
        <v>996</v>
      </c>
      <c r="DH33" s="610">
        <v>15096</v>
      </c>
      <c r="DI33" s="609"/>
      <c r="DJ33" s="609"/>
      <c r="DK33" s="610">
        <v>141490</v>
      </c>
      <c r="DL33" s="610">
        <v>83588</v>
      </c>
      <c r="DM33" s="609">
        <v>1</v>
      </c>
      <c r="DN33" s="610">
        <v>20596</v>
      </c>
      <c r="DO33" s="610">
        <v>245675</v>
      </c>
      <c r="DP33" s="609"/>
      <c r="DQ33" s="610">
        <v>29402</v>
      </c>
      <c r="DR33" s="610">
        <v>10678</v>
      </c>
      <c r="DS33" s="610">
        <v>40080</v>
      </c>
      <c r="DT33" s="610">
        <v>218987</v>
      </c>
      <c r="DU33" s="609">
        <v>84</v>
      </c>
      <c r="DV33" s="609">
        <v>1</v>
      </c>
      <c r="DW33" s="609">
        <v>264</v>
      </c>
      <c r="DX33" s="609">
        <v>8</v>
      </c>
      <c r="DY33" s="609">
        <v>128</v>
      </c>
      <c r="DZ33" s="609">
        <v>2</v>
      </c>
      <c r="EA33" s="609">
        <v>487</v>
      </c>
      <c r="EB33" s="609">
        <v>463</v>
      </c>
      <c r="EC33" s="609">
        <v>55</v>
      </c>
      <c r="ED33" s="609">
        <v>518</v>
      </c>
      <c r="EE33" s="610">
        <v>8457</v>
      </c>
      <c r="EF33" s="610">
        <v>1356</v>
      </c>
      <c r="EG33" s="610">
        <v>9813</v>
      </c>
      <c r="EH33" s="610">
        <v>1991</v>
      </c>
      <c r="EI33" s="609">
        <v>150</v>
      </c>
      <c r="EJ33" s="610">
        <v>2141</v>
      </c>
      <c r="EK33" s="610">
        <v>12472</v>
      </c>
      <c r="EL33" s="609">
        <v>3</v>
      </c>
      <c r="EM33" s="609">
        <v>11</v>
      </c>
      <c r="EN33" s="609">
        <v>12</v>
      </c>
      <c r="EO33" s="609">
        <v>52</v>
      </c>
      <c r="EP33" s="609">
        <v>87</v>
      </c>
      <c r="EQ33" s="609">
        <v>904</v>
      </c>
      <c r="ER33" s="610">
        <v>16080</v>
      </c>
      <c r="ES33" s="610">
        <v>10140</v>
      </c>
      <c r="ET33" s="610">
        <v>1532</v>
      </c>
      <c r="EU33" s="609"/>
      <c r="EV33" s="609">
        <v>444</v>
      </c>
      <c r="EW33" s="609" t="s">
        <v>748</v>
      </c>
      <c r="EX33" s="609">
        <v>27</v>
      </c>
      <c r="EY33" s="609">
        <v>46</v>
      </c>
      <c r="EZ33" s="610">
        <v>42602</v>
      </c>
      <c r="FA33" s="610">
        <v>33133</v>
      </c>
      <c r="FB33" s="610">
        <v>5744</v>
      </c>
      <c r="FC33" s="609" t="s">
        <v>750</v>
      </c>
      <c r="FD33" s="609" t="s">
        <v>738</v>
      </c>
      <c r="FE33" s="609" t="s">
        <v>739</v>
      </c>
      <c r="FF33" s="609">
        <v>28092</v>
      </c>
      <c r="FG33" s="609"/>
      <c r="FH33" s="609" t="s">
        <v>738</v>
      </c>
      <c r="FI33" s="609" t="s">
        <v>739</v>
      </c>
      <c r="FJ33" s="609">
        <v>28092</v>
      </c>
      <c r="FK33" s="609"/>
      <c r="FL33" s="609" t="s">
        <v>741</v>
      </c>
      <c r="FM33" s="609">
        <v>7047358044</v>
      </c>
      <c r="FN33" s="609">
        <v>7047329042</v>
      </c>
      <c r="FO33" s="609" t="s">
        <v>751</v>
      </c>
      <c r="FP33" s="609" t="s">
        <v>752</v>
      </c>
      <c r="FQ33" s="610">
        <v>24879</v>
      </c>
      <c r="FR33" s="609">
        <v>15</v>
      </c>
      <c r="FS33" s="609" t="s">
        <v>753</v>
      </c>
      <c r="FT33" s="610">
        <v>7529</v>
      </c>
      <c r="FU33" s="609">
        <v>156</v>
      </c>
      <c r="FV33" s="609"/>
      <c r="FW33" s="609"/>
      <c r="FX33" s="609"/>
      <c r="FY33" s="609" t="s">
        <v>32</v>
      </c>
      <c r="FZ33" s="609"/>
      <c r="GA33" s="609" t="s">
        <v>12</v>
      </c>
      <c r="GB33" s="609"/>
      <c r="GC33" s="609"/>
      <c r="GD33" s="609"/>
      <c r="GE33" s="609"/>
      <c r="GF33" s="609"/>
      <c r="GG33" s="609"/>
      <c r="GH33" s="609"/>
      <c r="GI33" s="609"/>
      <c r="GJ33" s="609">
        <f>VLOOKUP($A33,'[1]AIR Export'!$A$3:$CB$82,25,FALSE)</f>
        <v>80202</v>
      </c>
      <c r="GK33" s="609">
        <v>3</v>
      </c>
      <c r="GL33" s="609" t="s">
        <v>16</v>
      </c>
      <c r="GM33" s="609"/>
      <c r="GN33" s="609"/>
      <c r="GO33" s="609"/>
      <c r="GP33" s="609"/>
      <c r="GQ33" s="609"/>
      <c r="GR33" s="609"/>
      <c r="GS33" s="609"/>
      <c r="GT33" s="609"/>
      <c r="GU33" s="609"/>
      <c r="GV33" s="609">
        <v>0.79</v>
      </c>
      <c r="GW33" s="609">
        <v>0.04</v>
      </c>
      <c r="GX33" s="609">
        <v>25.61</v>
      </c>
      <c r="GY33" s="609">
        <v>36.08</v>
      </c>
      <c r="GZ33" s="609">
        <v>6.09</v>
      </c>
      <c r="HA33" s="509"/>
      <c r="HB33" s="509"/>
      <c r="HC33" s="509"/>
      <c r="HD33" s="509"/>
      <c r="HE33" s="509"/>
      <c r="HF33" s="5"/>
      <c r="HG33" s="5"/>
      <c r="HH33" s="5"/>
      <c r="HI33" s="5"/>
      <c r="HJ33" s="5"/>
      <c r="HK33" s="5"/>
      <c r="HL33" s="5"/>
      <c r="HM33" s="5"/>
      <c r="HN33" s="5"/>
      <c r="HO33" s="5"/>
      <c r="HP33" s="5"/>
      <c r="HQ33" s="5"/>
      <c r="HR33" s="5"/>
      <c r="IG33" s="1"/>
      <c r="IH33" s="1"/>
      <c r="II33" s="1"/>
      <c r="IJ33" s="1"/>
      <c r="IK33" s="1"/>
      <c r="IL33" s="1"/>
      <c r="IM33" s="1"/>
      <c r="IO33" s="1"/>
      <c r="IQ33" s="5"/>
      <c r="IR33" s="5"/>
      <c r="IS33" s="5"/>
      <c r="IT33" s="5"/>
      <c r="IU33" s="5"/>
      <c r="IV33" s="5"/>
      <c r="JG33" s="2"/>
      <c r="JI33" s="5"/>
      <c r="JL33" s="5"/>
      <c r="JM33" s="5"/>
      <c r="JN33" s="5"/>
      <c r="JU33" s="1"/>
      <c r="JW33" s="1"/>
      <c r="KC33" s="5"/>
      <c r="KG33" s="5"/>
      <c r="KI33" s="4"/>
      <c r="KJ33" s="4"/>
      <c r="KQ33" s="3"/>
      <c r="KR33" s="3"/>
      <c r="KS33" s="3"/>
      <c r="KT33" s="3"/>
      <c r="KU33" s="3"/>
      <c r="KV33" s="3"/>
      <c r="KW33" s="3"/>
      <c r="KX33" s="3"/>
      <c r="KY33" s="3"/>
      <c r="KZ33" s="3"/>
      <c r="LA33" s="3"/>
      <c r="LB33" s="3"/>
      <c r="LC33" s="3"/>
      <c r="LD33" s="3"/>
      <c r="LE33" s="3"/>
      <c r="LF33" s="3"/>
      <c r="LG33" s="3"/>
      <c r="LH33" s="4"/>
      <c r="LJ33" s="1"/>
      <c r="LK33" s="1"/>
      <c r="LL33" s="1"/>
      <c r="LM33" s="3"/>
      <c r="LN33" s="3"/>
      <c r="LO33" s="3"/>
      <c r="LY33" s="3"/>
      <c r="LZ33" s="3"/>
      <c r="MA33" s="3"/>
      <c r="MB33" s="3"/>
      <c r="MC33" s="3"/>
      <c r="MD33" s="3"/>
      <c r="ME33" s="3"/>
      <c r="MF33" s="3"/>
      <c r="MG33" s="3"/>
      <c r="MH33" s="3"/>
      <c r="MI33" s="3"/>
      <c r="MJ33" s="3"/>
      <c r="MR33" s="6"/>
      <c r="MS33" s="6"/>
      <c r="NB33" s="1"/>
      <c r="NC33" s="1"/>
      <c r="NE33" s="1"/>
      <c r="NG33" s="1"/>
      <c r="NH33" s="1"/>
      <c r="NI33" s="1"/>
      <c r="NK33" s="1"/>
      <c r="NR33" s="3"/>
    </row>
    <row r="34" spans="1:382" x14ac:dyDescent="0.25">
      <c r="A34" s="609" t="s">
        <v>754</v>
      </c>
      <c r="B34" s="609" t="s">
        <v>758</v>
      </c>
      <c r="C34" s="609" t="s">
        <v>757</v>
      </c>
      <c r="D34" s="609">
        <v>2015</v>
      </c>
      <c r="E34" s="609" t="s">
        <v>758</v>
      </c>
      <c r="F34" s="609" t="s">
        <v>755</v>
      </c>
      <c r="G34" s="609" t="s">
        <v>756</v>
      </c>
      <c r="H34" s="609">
        <v>28753</v>
      </c>
      <c r="I34" s="609"/>
      <c r="J34" s="609" t="s">
        <v>755</v>
      </c>
      <c r="K34" s="609" t="s">
        <v>756</v>
      </c>
      <c r="L34" s="609">
        <v>28753</v>
      </c>
      <c r="M34" s="609">
        <v>6901</v>
      </c>
      <c r="N34" s="609" t="s">
        <v>759</v>
      </c>
      <c r="O34" s="609" t="s">
        <v>760</v>
      </c>
      <c r="P34" s="609" t="s">
        <v>761</v>
      </c>
      <c r="Q34" s="609" t="s">
        <v>762</v>
      </c>
      <c r="R34" s="609" t="s">
        <v>759</v>
      </c>
      <c r="S34" s="609" t="s">
        <v>45</v>
      </c>
      <c r="T34" s="609" t="s">
        <v>760</v>
      </c>
      <c r="U34" s="609" t="s">
        <v>761</v>
      </c>
      <c r="V34" s="609" t="s">
        <v>762</v>
      </c>
      <c r="W34" s="609">
        <v>1</v>
      </c>
      <c r="X34" s="609">
        <v>2</v>
      </c>
      <c r="Y34" s="609">
        <v>0</v>
      </c>
      <c r="Z34" s="609">
        <v>0</v>
      </c>
      <c r="AA34" s="610">
        <v>6442</v>
      </c>
      <c r="AB34" s="609">
        <v>1</v>
      </c>
      <c r="AC34" s="609">
        <v>0</v>
      </c>
      <c r="AD34" s="609">
        <v>1</v>
      </c>
      <c r="AE34" s="609">
        <v>10.02</v>
      </c>
      <c r="AF34" s="609">
        <v>11.02</v>
      </c>
      <c r="AG34" s="611">
        <v>9.0700000000000003E-2</v>
      </c>
      <c r="AH34" s="612">
        <v>50001</v>
      </c>
      <c r="AI34" s="609" t="s">
        <v>764</v>
      </c>
      <c r="AJ34" s="609">
        <v>2014</v>
      </c>
      <c r="AK34" s="612">
        <v>38125</v>
      </c>
      <c r="AL34" s="613">
        <v>7.41</v>
      </c>
      <c r="AM34" s="613">
        <v>7.41</v>
      </c>
      <c r="AN34" s="613">
        <v>7.41</v>
      </c>
      <c r="AO34" s="612">
        <v>6000</v>
      </c>
      <c r="AP34" s="612">
        <v>369644</v>
      </c>
      <c r="AQ34" s="612">
        <f>VLOOKUP($A34,'[1]AIR Export'!$A$2:$CB$82,33,FALSE)</f>
        <v>375644</v>
      </c>
      <c r="AR34" s="612">
        <v>78109</v>
      </c>
      <c r="AS34" s="612">
        <v>0</v>
      </c>
      <c r="AT34" s="612">
        <v>78109</v>
      </c>
      <c r="AU34" s="612">
        <v>0</v>
      </c>
      <c r="AV34" s="612">
        <v>0</v>
      </c>
      <c r="AW34" s="612">
        <f>VLOOKUP($A34,'[1]AIR Export'!$A$2:$CB$82,35,FALSE)</f>
        <v>0</v>
      </c>
      <c r="AX34" s="612">
        <f>VLOOKUP($A34,'[1]AIR Export'!$A$2:$CB$82,36,FALSE)</f>
        <v>10069</v>
      </c>
      <c r="AY34" s="612">
        <f>VLOOKUP($A34,'[1]AIR Export'!$A$2:$CB$82,37,FALSE)</f>
        <v>463822</v>
      </c>
      <c r="AZ34" s="612">
        <v>224143</v>
      </c>
      <c r="BA34" s="612">
        <v>65961</v>
      </c>
      <c r="BB34" s="612">
        <f>VLOOKUP($A34,'[1]AIR Export'!$A$2:$CB$82,40,FALSE)</f>
        <v>290104</v>
      </c>
      <c r="BC34" s="612">
        <v>26375</v>
      </c>
      <c r="BD34" s="612">
        <v>3800</v>
      </c>
      <c r="BE34" s="612">
        <v>5873</v>
      </c>
      <c r="BF34" s="612">
        <v>36048</v>
      </c>
      <c r="BG34" s="612">
        <v>137670</v>
      </c>
      <c r="BH34" s="612">
        <f>VLOOKUP($A34,'[1]AIR Export'!$A$2:$CB$82,46,FALSE)</f>
        <v>463822</v>
      </c>
      <c r="BI34" s="612"/>
      <c r="BJ34" s="612"/>
      <c r="BK34" s="612">
        <v>0</v>
      </c>
      <c r="BL34" s="612">
        <v>0</v>
      </c>
      <c r="BM34" s="612">
        <v>0</v>
      </c>
      <c r="BN34" s="612">
        <v>0</v>
      </c>
      <c r="BO34" s="612">
        <v>0</v>
      </c>
      <c r="BP34" s="612">
        <v>0</v>
      </c>
      <c r="BQ34" s="610">
        <v>27146</v>
      </c>
      <c r="BR34" s="610">
        <v>16984</v>
      </c>
      <c r="BS34" s="610">
        <v>44130</v>
      </c>
      <c r="BT34" s="610">
        <v>17063</v>
      </c>
      <c r="BU34" s="610">
        <v>4282</v>
      </c>
      <c r="BV34" s="610">
        <v>21345</v>
      </c>
      <c r="BW34" s="610">
        <v>2238</v>
      </c>
      <c r="BX34" s="609">
        <v>523</v>
      </c>
      <c r="BY34" s="610">
        <v>2761</v>
      </c>
      <c r="BZ34" s="610">
        <v>68236</v>
      </c>
      <c r="CA34" s="610"/>
      <c r="CB34" s="610">
        <v>68236</v>
      </c>
      <c r="CC34" s="609">
        <v>556</v>
      </c>
      <c r="CD34" s="610">
        <v>210078</v>
      </c>
      <c r="CE34" s="609">
        <v>1</v>
      </c>
      <c r="CF34" s="609">
        <v>63</v>
      </c>
      <c r="CG34" s="609">
        <v>64</v>
      </c>
      <c r="CH34" s="610">
        <v>4087</v>
      </c>
      <c r="CI34" s="610">
        <v>3657</v>
      </c>
      <c r="CJ34" s="610">
        <v>7029</v>
      </c>
      <c r="CK34" s="609">
        <v>743</v>
      </c>
      <c r="CL34" s="609">
        <v>0</v>
      </c>
      <c r="CM34" s="609">
        <v>15</v>
      </c>
      <c r="CN34" s="609">
        <v>76</v>
      </c>
      <c r="CO34" s="610">
        <v>33715</v>
      </c>
      <c r="CP34" s="610">
        <v>9689</v>
      </c>
      <c r="CQ34" s="610">
        <v>43404</v>
      </c>
      <c r="CR34" s="610">
        <v>2846</v>
      </c>
      <c r="CS34" s="609">
        <v>319</v>
      </c>
      <c r="CT34" s="610">
        <v>3165</v>
      </c>
      <c r="CU34" s="610">
        <v>16087</v>
      </c>
      <c r="CV34" s="610">
        <v>2645</v>
      </c>
      <c r="CW34" s="610">
        <v>18732</v>
      </c>
      <c r="CX34" s="610">
        <v>65301</v>
      </c>
      <c r="CY34" s="609">
        <v>496</v>
      </c>
      <c r="CZ34" s="609"/>
      <c r="DA34" s="610">
        <v>65797</v>
      </c>
      <c r="DB34" s="610">
        <v>6720</v>
      </c>
      <c r="DC34" s="609">
        <v>474</v>
      </c>
      <c r="DD34" s="610">
        <v>7194</v>
      </c>
      <c r="DE34" s="610">
        <v>28045</v>
      </c>
      <c r="DF34" s="609">
        <v>228</v>
      </c>
      <c r="DG34" s="609">
        <v>0</v>
      </c>
      <c r="DH34" s="609">
        <v>828</v>
      </c>
      <c r="DI34" s="609"/>
      <c r="DJ34" s="609"/>
      <c r="DK34" s="610">
        <v>64152</v>
      </c>
      <c r="DL34" s="610">
        <v>59716</v>
      </c>
      <c r="DM34" s="609"/>
      <c r="DN34" s="609"/>
      <c r="DO34" s="610">
        <v>123868</v>
      </c>
      <c r="DP34" s="609">
        <v>642</v>
      </c>
      <c r="DQ34" s="610">
        <v>14241</v>
      </c>
      <c r="DR34" s="610">
        <v>3096</v>
      </c>
      <c r="DS34" s="610">
        <v>17337</v>
      </c>
      <c r="DT34" s="610">
        <v>112928</v>
      </c>
      <c r="DU34" s="609">
        <v>85</v>
      </c>
      <c r="DV34" s="609">
        <v>4</v>
      </c>
      <c r="DW34" s="609">
        <v>198</v>
      </c>
      <c r="DX34" s="609">
        <v>37</v>
      </c>
      <c r="DY34" s="609">
        <v>32</v>
      </c>
      <c r="DZ34" s="609">
        <v>4</v>
      </c>
      <c r="EA34" s="609">
        <v>360</v>
      </c>
      <c r="EB34" s="610">
        <v>1387</v>
      </c>
      <c r="EC34" s="609">
        <v>156</v>
      </c>
      <c r="ED34" s="610">
        <v>1543</v>
      </c>
      <c r="EE34" s="610">
        <v>4055</v>
      </c>
      <c r="EF34" s="609">
        <v>518</v>
      </c>
      <c r="EG34" s="610">
        <v>4573</v>
      </c>
      <c r="EH34" s="609">
        <v>325</v>
      </c>
      <c r="EI34" s="609">
        <v>630</v>
      </c>
      <c r="EJ34" s="609">
        <v>955</v>
      </c>
      <c r="EK34" s="610">
        <v>7071</v>
      </c>
      <c r="EL34" s="609">
        <v>4</v>
      </c>
      <c r="EM34" s="609">
        <v>51</v>
      </c>
      <c r="EN34" s="609">
        <v>4</v>
      </c>
      <c r="EO34" s="609">
        <v>54</v>
      </c>
      <c r="EP34" s="609">
        <v>422</v>
      </c>
      <c r="EQ34" s="610">
        <v>9942</v>
      </c>
      <c r="ER34" s="610">
        <v>2564</v>
      </c>
      <c r="ES34" s="610">
        <v>1987</v>
      </c>
      <c r="ET34" s="609">
        <v>114</v>
      </c>
      <c r="EU34" s="609">
        <v>12</v>
      </c>
      <c r="EV34" s="609">
        <v>7</v>
      </c>
      <c r="EW34" s="609" t="s">
        <v>763</v>
      </c>
      <c r="EX34" s="609">
        <v>14</v>
      </c>
      <c r="EY34" s="609">
        <v>52</v>
      </c>
      <c r="EZ34" s="610">
        <v>15853</v>
      </c>
      <c r="FA34" s="610">
        <v>24404</v>
      </c>
      <c r="FB34" s="610">
        <v>10790</v>
      </c>
      <c r="FC34" s="609" t="s">
        <v>757</v>
      </c>
      <c r="FD34" s="609" t="s">
        <v>755</v>
      </c>
      <c r="FE34" s="609" t="s">
        <v>756</v>
      </c>
      <c r="FF34" s="609">
        <v>28753</v>
      </c>
      <c r="FG34" s="609">
        <v>6901</v>
      </c>
      <c r="FH34" s="609" t="s">
        <v>755</v>
      </c>
      <c r="FI34" s="609" t="s">
        <v>756</v>
      </c>
      <c r="FJ34" s="609">
        <v>28753</v>
      </c>
      <c r="FK34" s="609">
        <v>6901</v>
      </c>
      <c r="FL34" s="609" t="s">
        <v>758</v>
      </c>
      <c r="FM34" s="609">
        <v>8286493741</v>
      </c>
      <c r="FN34" s="609">
        <v>8286493504</v>
      </c>
      <c r="FO34" s="609" t="s">
        <v>765</v>
      </c>
      <c r="FP34" s="609" t="s">
        <v>762</v>
      </c>
      <c r="FQ34" s="610">
        <v>21176</v>
      </c>
      <c r="FR34" s="609">
        <v>11.02</v>
      </c>
      <c r="FS34" s="609" t="s">
        <v>766</v>
      </c>
      <c r="FT34" s="610">
        <v>6442</v>
      </c>
      <c r="FU34" s="609">
        <v>156</v>
      </c>
      <c r="FV34" s="609"/>
      <c r="FW34" s="609"/>
      <c r="FX34" s="609"/>
      <c r="FY34" s="609" t="s">
        <v>32</v>
      </c>
      <c r="FZ34" s="609"/>
      <c r="GA34" s="609" t="s">
        <v>64</v>
      </c>
      <c r="GB34" s="609"/>
      <c r="GC34" s="609"/>
      <c r="GD34" s="609"/>
      <c r="GE34" s="609"/>
      <c r="GF34" s="609"/>
      <c r="GG34" s="609"/>
      <c r="GH34" s="609"/>
      <c r="GI34" s="609"/>
      <c r="GJ34" s="609">
        <f>VLOOKUP($A34,'[1]AIR Export'!$A$3:$CB$82,25,FALSE)</f>
        <v>21584</v>
      </c>
      <c r="GK34" s="609">
        <v>2</v>
      </c>
      <c r="GL34" s="609" t="s">
        <v>16</v>
      </c>
      <c r="GM34" s="609"/>
      <c r="GN34" s="609"/>
      <c r="GO34" s="609"/>
      <c r="GP34" s="609"/>
      <c r="GQ34" s="609"/>
      <c r="GR34" s="609"/>
      <c r="GS34" s="609"/>
      <c r="GT34" s="609"/>
      <c r="GU34" s="609"/>
      <c r="GV34" s="609">
        <v>0.65</v>
      </c>
      <c r="GW34" s="609">
        <v>0.22</v>
      </c>
      <c r="GX34" s="609">
        <v>19.64</v>
      </c>
      <c r="GY34" s="609">
        <v>19.46</v>
      </c>
      <c r="GZ34" s="609">
        <v>17.34</v>
      </c>
      <c r="HA34" s="509"/>
      <c r="HB34" s="509"/>
      <c r="HC34" s="509"/>
      <c r="HD34" s="509"/>
      <c r="HE34" s="509"/>
      <c r="HF34" s="5"/>
      <c r="HG34" s="5"/>
      <c r="HH34" s="5"/>
      <c r="HI34" s="5"/>
      <c r="HJ34" s="5"/>
      <c r="HK34" s="5"/>
      <c r="HL34" s="5"/>
      <c r="HM34" s="5"/>
      <c r="HN34" s="5"/>
      <c r="HO34" s="5"/>
      <c r="HP34" s="5"/>
      <c r="HQ34" s="5"/>
      <c r="HR34" s="5"/>
      <c r="IG34" s="1"/>
      <c r="IH34" s="1"/>
      <c r="II34" s="1"/>
      <c r="IJ34" s="1"/>
      <c r="IK34" s="1"/>
      <c r="IL34" s="1"/>
      <c r="IM34" s="1"/>
      <c r="IO34" s="1"/>
      <c r="IQ34" s="5"/>
      <c r="IR34" s="5"/>
      <c r="IS34" s="5"/>
      <c r="IT34" s="5"/>
      <c r="IU34" s="5"/>
      <c r="IV34" s="5"/>
      <c r="JG34" s="2"/>
      <c r="JI34" s="5"/>
      <c r="JL34" s="5"/>
      <c r="JM34" s="5"/>
      <c r="JN34" s="5"/>
      <c r="JU34" s="1"/>
      <c r="JW34" s="1"/>
      <c r="KC34" s="5"/>
      <c r="KG34" s="5"/>
      <c r="KI34" s="4"/>
      <c r="KJ34" s="4"/>
      <c r="KQ34" s="3"/>
      <c r="KR34" s="3"/>
      <c r="KS34" s="3"/>
      <c r="KT34" s="3"/>
      <c r="KU34" s="3"/>
      <c r="KV34" s="3"/>
      <c r="KW34" s="3"/>
      <c r="KX34" s="3"/>
      <c r="KY34" s="3"/>
      <c r="KZ34" s="3"/>
      <c r="LA34" s="3"/>
      <c r="LB34" s="3"/>
      <c r="LC34" s="3"/>
      <c r="LD34" s="3"/>
      <c r="LE34" s="3"/>
      <c r="LF34" s="3"/>
      <c r="LG34" s="3"/>
      <c r="LH34" s="4"/>
      <c r="LJ34" s="1"/>
      <c r="LK34" s="1"/>
      <c r="LL34" s="1"/>
      <c r="LM34" s="3"/>
      <c r="LN34" s="3"/>
      <c r="LO34" s="3"/>
      <c r="LY34" s="3"/>
      <c r="LZ34" s="3"/>
      <c r="MA34" s="3"/>
      <c r="MB34" s="3"/>
      <c r="MC34" s="3"/>
      <c r="MD34" s="3"/>
      <c r="ME34" s="3"/>
      <c r="MF34" s="3"/>
      <c r="MG34" s="3"/>
      <c r="MH34" s="3"/>
      <c r="MI34" s="3"/>
      <c r="MJ34" s="3"/>
      <c r="MR34" s="6"/>
      <c r="MS34" s="6"/>
      <c r="NB34" s="1"/>
      <c r="NC34" s="1"/>
      <c r="NE34" s="1"/>
      <c r="NF34" s="1"/>
      <c r="NI34" s="1"/>
      <c r="NR34" s="3"/>
    </row>
    <row r="35" spans="1:382" x14ac:dyDescent="0.25">
      <c r="A35" s="609" t="s">
        <v>767</v>
      </c>
      <c r="B35" s="609" t="s">
        <v>771</v>
      </c>
      <c r="C35" s="609" t="s">
        <v>770</v>
      </c>
      <c r="D35" s="609">
        <v>2015</v>
      </c>
      <c r="E35" s="609" t="s">
        <v>771</v>
      </c>
      <c r="F35" s="609" t="s">
        <v>768</v>
      </c>
      <c r="G35" s="609" t="s">
        <v>769</v>
      </c>
      <c r="H35" s="609">
        <v>28752</v>
      </c>
      <c r="I35" s="609">
        <v>3906</v>
      </c>
      <c r="J35" s="609" t="s">
        <v>768</v>
      </c>
      <c r="K35" s="609" t="s">
        <v>769</v>
      </c>
      <c r="L35" s="609">
        <v>28752</v>
      </c>
      <c r="M35" s="609">
        <v>3906</v>
      </c>
      <c r="N35" s="609" t="s">
        <v>772</v>
      </c>
      <c r="O35" s="609" t="s">
        <v>773</v>
      </c>
      <c r="P35" s="609" t="s">
        <v>774</v>
      </c>
      <c r="Q35" s="609" t="s">
        <v>775</v>
      </c>
      <c r="R35" s="609" t="s">
        <v>772</v>
      </c>
      <c r="S35" s="609" t="s">
        <v>128</v>
      </c>
      <c r="T35" s="609" t="s">
        <v>773</v>
      </c>
      <c r="U35" s="609" t="s">
        <v>774</v>
      </c>
      <c r="V35" s="609" t="s">
        <v>775</v>
      </c>
      <c r="W35" s="609">
        <v>1</v>
      </c>
      <c r="X35" s="609">
        <v>2</v>
      </c>
      <c r="Y35" s="609">
        <v>0</v>
      </c>
      <c r="Z35" s="609">
        <v>0</v>
      </c>
      <c r="AA35" s="610">
        <v>4186</v>
      </c>
      <c r="AB35" s="609">
        <v>1</v>
      </c>
      <c r="AC35" s="609">
        <v>0</v>
      </c>
      <c r="AD35" s="609">
        <v>1</v>
      </c>
      <c r="AE35" s="609">
        <v>13.5</v>
      </c>
      <c r="AF35" s="609">
        <v>14.5</v>
      </c>
      <c r="AG35" s="611">
        <v>6.9000000000000006E-2</v>
      </c>
      <c r="AH35" s="612">
        <v>54672</v>
      </c>
      <c r="AI35" s="609" t="s">
        <v>777</v>
      </c>
      <c r="AJ35" s="609">
        <v>2010</v>
      </c>
      <c r="AK35" s="612">
        <v>38125</v>
      </c>
      <c r="AL35" s="613">
        <v>8.59</v>
      </c>
      <c r="AM35" s="613">
        <v>8.8000000000000007</v>
      </c>
      <c r="AN35" s="613">
        <v>9.3699999999999992</v>
      </c>
      <c r="AO35" s="612">
        <v>0</v>
      </c>
      <c r="AP35" s="612">
        <v>579960</v>
      </c>
      <c r="AQ35" s="612">
        <f>VLOOKUP($A35,'[1]AIR Export'!$A$2:$CB$82,33,FALSE)</f>
        <v>579960</v>
      </c>
      <c r="AR35" s="612">
        <v>99383</v>
      </c>
      <c r="AS35" s="612">
        <v>0</v>
      </c>
      <c r="AT35" s="612">
        <v>99383</v>
      </c>
      <c r="AU35" s="612">
        <v>0</v>
      </c>
      <c r="AV35" s="612">
        <v>0</v>
      </c>
      <c r="AW35" s="612">
        <f>VLOOKUP($A35,'[1]AIR Export'!$A$2:$CB$82,35,FALSE)</f>
        <v>0</v>
      </c>
      <c r="AX35" s="612">
        <f>VLOOKUP($A35,'[1]AIR Export'!$A$2:$CB$82,36,FALSE)</f>
        <v>24859</v>
      </c>
      <c r="AY35" s="612">
        <f>VLOOKUP($A35,'[1]AIR Export'!$A$2:$CB$82,37,FALSE)</f>
        <v>704202</v>
      </c>
      <c r="AZ35" s="612">
        <v>371575</v>
      </c>
      <c r="BA35" s="612">
        <v>135689</v>
      </c>
      <c r="BB35" s="612">
        <f>VLOOKUP($A35,'[1]AIR Export'!$A$2:$CB$82,40,FALSE)</f>
        <v>507264</v>
      </c>
      <c r="BC35" s="612">
        <v>55082</v>
      </c>
      <c r="BD35" s="612">
        <v>7974</v>
      </c>
      <c r="BE35" s="612">
        <v>9422</v>
      </c>
      <c r="BF35" s="612">
        <v>72478</v>
      </c>
      <c r="BG35" s="612">
        <v>127100</v>
      </c>
      <c r="BH35" s="612">
        <f>VLOOKUP($A35,'[1]AIR Export'!$A$2:$CB$82,46,FALSE)</f>
        <v>706842</v>
      </c>
      <c r="BI35" s="612"/>
      <c r="BJ35" s="612"/>
      <c r="BK35" s="612">
        <v>2330</v>
      </c>
      <c r="BL35" s="612">
        <v>0</v>
      </c>
      <c r="BM35" s="612">
        <v>0</v>
      </c>
      <c r="BN35" s="612">
        <v>0</v>
      </c>
      <c r="BO35" s="612">
        <v>2330</v>
      </c>
      <c r="BP35" s="612">
        <v>2330</v>
      </c>
      <c r="BQ35" s="610">
        <v>25303</v>
      </c>
      <c r="BR35" s="610">
        <v>41002</v>
      </c>
      <c r="BS35" s="610">
        <v>66305</v>
      </c>
      <c r="BT35" s="610">
        <v>14572</v>
      </c>
      <c r="BU35" s="610">
        <v>9692</v>
      </c>
      <c r="BV35" s="610">
        <v>24264</v>
      </c>
      <c r="BW35" s="610">
        <v>3036</v>
      </c>
      <c r="BX35" s="609">
        <v>779</v>
      </c>
      <c r="BY35" s="610">
        <v>3815</v>
      </c>
      <c r="BZ35" s="610">
        <v>94384</v>
      </c>
      <c r="CA35" s="610"/>
      <c r="CB35" s="610">
        <v>94384</v>
      </c>
      <c r="CC35" s="609">
        <v>775</v>
      </c>
      <c r="CD35" s="610">
        <v>210073</v>
      </c>
      <c r="CE35" s="609">
        <v>2</v>
      </c>
      <c r="CF35" s="609">
        <v>63</v>
      </c>
      <c r="CG35" s="609">
        <v>65</v>
      </c>
      <c r="CH35" s="610">
        <v>5696</v>
      </c>
      <c r="CI35" s="610">
        <v>3656</v>
      </c>
      <c r="CJ35" s="610">
        <v>6263</v>
      </c>
      <c r="CK35" s="609">
        <v>743</v>
      </c>
      <c r="CL35" s="609">
        <v>0</v>
      </c>
      <c r="CM35" s="609">
        <v>21</v>
      </c>
      <c r="CN35" s="609">
        <v>142</v>
      </c>
      <c r="CO35" s="610">
        <v>49675</v>
      </c>
      <c r="CP35" s="610">
        <v>17800</v>
      </c>
      <c r="CQ35" s="610">
        <v>67475</v>
      </c>
      <c r="CR35" s="610">
        <v>5704</v>
      </c>
      <c r="CS35" s="609">
        <v>676</v>
      </c>
      <c r="CT35" s="610">
        <v>6380</v>
      </c>
      <c r="CU35" s="610">
        <v>23585</v>
      </c>
      <c r="CV35" s="610">
        <v>4727</v>
      </c>
      <c r="CW35" s="610">
        <v>28312</v>
      </c>
      <c r="CX35" s="610">
        <v>102167</v>
      </c>
      <c r="CY35" s="610">
        <v>2736</v>
      </c>
      <c r="CZ35" s="609"/>
      <c r="DA35" s="610">
        <v>104903</v>
      </c>
      <c r="DB35" s="610">
        <v>11273</v>
      </c>
      <c r="DC35" s="609">
        <v>707</v>
      </c>
      <c r="DD35" s="610">
        <v>11980</v>
      </c>
      <c r="DE35" s="610">
        <v>29017</v>
      </c>
      <c r="DF35" s="610">
        <v>10837</v>
      </c>
      <c r="DG35" s="609"/>
      <c r="DH35" s="610">
        <v>11560</v>
      </c>
      <c r="DI35" s="609"/>
      <c r="DJ35" s="609"/>
      <c r="DK35" s="610">
        <v>120007</v>
      </c>
      <c r="DL35" s="610">
        <v>25636</v>
      </c>
      <c r="DM35" s="609"/>
      <c r="DN35" s="609"/>
      <c r="DO35" s="610">
        <v>145643</v>
      </c>
      <c r="DP35" s="609"/>
      <c r="DQ35" s="610">
        <v>23130</v>
      </c>
      <c r="DR35" s="610">
        <v>5201</v>
      </c>
      <c r="DS35" s="610">
        <v>28331</v>
      </c>
      <c r="DT35" s="610">
        <v>132849</v>
      </c>
      <c r="DU35" s="609">
        <v>50</v>
      </c>
      <c r="DV35" s="609">
        <v>0</v>
      </c>
      <c r="DW35" s="609">
        <v>257</v>
      </c>
      <c r="DX35" s="609">
        <v>8</v>
      </c>
      <c r="DY35" s="609">
        <v>24</v>
      </c>
      <c r="DZ35" s="609">
        <v>1</v>
      </c>
      <c r="EA35" s="609">
        <v>340</v>
      </c>
      <c r="EB35" s="609">
        <v>587</v>
      </c>
      <c r="EC35" s="609">
        <v>0</v>
      </c>
      <c r="ED35" s="609">
        <v>587</v>
      </c>
      <c r="EE35" s="610">
        <v>4815</v>
      </c>
      <c r="EF35" s="609">
        <v>199</v>
      </c>
      <c r="EG35" s="610">
        <v>5014</v>
      </c>
      <c r="EH35" s="609">
        <v>215</v>
      </c>
      <c r="EI35" s="609">
        <v>150</v>
      </c>
      <c r="EJ35" s="609">
        <v>365</v>
      </c>
      <c r="EK35" s="610">
        <v>5966</v>
      </c>
      <c r="EL35" s="609">
        <v>2</v>
      </c>
      <c r="EM35" s="609">
        <v>6</v>
      </c>
      <c r="EN35" s="609">
        <v>47</v>
      </c>
      <c r="EO35" s="609">
        <v>153</v>
      </c>
      <c r="EP35" s="609">
        <v>284</v>
      </c>
      <c r="EQ35" s="610">
        <v>1583</v>
      </c>
      <c r="ER35" s="610">
        <v>28912</v>
      </c>
      <c r="ES35" s="610">
        <v>12120</v>
      </c>
      <c r="ET35" s="610">
        <v>1980</v>
      </c>
      <c r="EU35" s="610">
        <v>8326</v>
      </c>
      <c r="EV35" s="610">
        <v>7626</v>
      </c>
      <c r="EW35" s="609" t="s">
        <v>776</v>
      </c>
      <c r="EX35" s="609">
        <v>15</v>
      </c>
      <c r="EY35" s="609">
        <v>38</v>
      </c>
      <c r="EZ35" s="610">
        <v>17662</v>
      </c>
      <c r="FA35" s="610">
        <v>141823</v>
      </c>
      <c r="FB35" s="610">
        <v>6632</v>
      </c>
      <c r="FC35" s="609" t="s">
        <v>770</v>
      </c>
      <c r="FD35" s="609" t="s">
        <v>768</v>
      </c>
      <c r="FE35" s="609" t="s">
        <v>769</v>
      </c>
      <c r="FF35" s="609">
        <v>28752</v>
      </c>
      <c r="FG35" s="609">
        <v>3906</v>
      </c>
      <c r="FH35" s="609" t="s">
        <v>768</v>
      </c>
      <c r="FI35" s="609" t="s">
        <v>769</v>
      </c>
      <c r="FJ35" s="609">
        <v>28752</v>
      </c>
      <c r="FK35" s="609">
        <v>3906</v>
      </c>
      <c r="FL35" s="609" t="s">
        <v>771</v>
      </c>
      <c r="FM35" s="609">
        <v>8286523858</v>
      </c>
      <c r="FN35" s="609">
        <v>8286522098</v>
      </c>
      <c r="FO35" s="609" t="s">
        <v>772</v>
      </c>
      <c r="FP35" s="609" t="s">
        <v>775</v>
      </c>
      <c r="FQ35" s="610">
        <v>23290</v>
      </c>
      <c r="FR35" s="609">
        <v>15</v>
      </c>
      <c r="FS35" s="609" t="s">
        <v>778</v>
      </c>
      <c r="FT35" s="610">
        <v>4186</v>
      </c>
      <c r="FU35" s="609">
        <v>156</v>
      </c>
      <c r="FV35" s="609"/>
      <c r="FW35" s="609"/>
      <c r="FX35" s="609"/>
      <c r="FY35" s="609" t="s">
        <v>32</v>
      </c>
      <c r="FZ35" s="609"/>
      <c r="GA35" s="609" t="s">
        <v>12</v>
      </c>
      <c r="GB35" s="609"/>
      <c r="GC35" s="609"/>
      <c r="GD35" s="609"/>
      <c r="GE35" s="609"/>
      <c r="GF35" s="609"/>
      <c r="GG35" s="609"/>
      <c r="GH35" s="609"/>
      <c r="GI35" s="609"/>
      <c r="GJ35" s="609">
        <f>VLOOKUP($A35,'[1]AIR Export'!$A$3:$CB$82,25,FALSE)</f>
        <v>45320</v>
      </c>
      <c r="GK35" s="609">
        <v>2</v>
      </c>
      <c r="GL35" s="609" t="s">
        <v>16</v>
      </c>
      <c r="GM35" s="609"/>
      <c r="GN35" s="609"/>
      <c r="GO35" s="609"/>
      <c r="GP35" s="609"/>
      <c r="GQ35" s="609"/>
      <c r="GR35" s="609"/>
      <c r="GS35" s="609"/>
      <c r="GT35" s="609"/>
      <c r="GU35" s="609"/>
      <c r="GV35" s="609">
        <v>0.84</v>
      </c>
      <c r="GW35" s="609">
        <v>0.1</v>
      </c>
      <c r="GX35" s="609">
        <v>17.55</v>
      </c>
      <c r="GY35" s="609">
        <v>18.920000000000002</v>
      </c>
      <c r="GZ35" s="609">
        <v>11.74</v>
      </c>
      <c r="HA35" s="509"/>
      <c r="HB35" s="509"/>
      <c r="HC35" s="509"/>
      <c r="HD35" s="509"/>
      <c r="HE35" s="509"/>
      <c r="HF35" s="5"/>
      <c r="HG35" s="5"/>
      <c r="HH35" s="5"/>
      <c r="HI35" s="5"/>
      <c r="HJ35" s="5"/>
      <c r="HK35" s="5"/>
      <c r="HL35" s="5"/>
      <c r="HM35" s="5"/>
      <c r="HN35" s="5"/>
      <c r="HO35" s="5"/>
      <c r="HP35" s="5"/>
      <c r="HQ35" s="5"/>
      <c r="HR35" s="5"/>
      <c r="IG35" s="1"/>
      <c r="IH35" s="1"/>
      <c r="II35" s="1"/>
      <c r="IJ35" s="1"/>
      <c r="IK35" s="1"/>
      <c r="IL35" s="1"/>
      <c r="IM35" s="1"/>
      <c r="IO35" s="1"/>
      <c r="IQ35" s="5"/>
      <c r="IR35" s="5"/>
      <c r="IS35" s="5"/>
      <c r="IT35" s="5"/>
      <c r="IU35" s="5"/>
      <c r="IV35" s="5"/>
      <c r="JG35" s="2"/>
      <c r="JI35" s="5"/>
      <c r="JL35" s="5"/>
      <c r="JM35" s="5"/>
      <c r="JN35" s="5"/>
      <c r="JU35" s="1"/>
      <c r="JW35" s="1"/>
      <c r="KC35" s="5"/>
      <c r="KG35" s="5"/>
      <c r="KI35" s="4"/>
      <c r="KJ35" s="4"/>
      <c r="KQ35" s="3"/>
      <c r="KR35" s="3"/>
      <c r="KS35" s="3"/>
      <c r="KT35" s="3"/>
      <c r="KU35" s="3"/>
      <c r="KV35" s="3"/>
      <c r="KW35" s="3"/>
      <c r="KX35" s="3"/>
      <c r="KY35" s="3"/>
      <c r="KZ35" s="3"/>
      <c r="LA35" s="3"/>
      <c r="LB35" s="3"/>
      <c r="LC35" s="3"/>
      <c r="LD35" s="3"/>
      <c r="LE35" s="3"/>
      <c r="LF35" s="3"/>
      <c r="LG35" s="3"/>
      <c r="LH35" s="4"/>
      <c r="LJ35" s="1"/>
      <c r="LK35" s="1"/>
      <c r="LL35" s="1"/>
      <c r="LM35" s="3"/>
      <c r="LN35" s="3"/>
      <c r="LO35" s="3"/>
      <c r="LY35" s="3"/>
      <c r="LZ35" s="3"/>
      <c r="MA35" s="3"/>
      <c r="MB35" s="3"/>
      <c r="MC35" s="3"/>
      <c r="MD35" s="3"/>
      <c r="ME35" s="3"/>
      <c r="MF35" s="3"/>
      <c r="MG35" s="3"/>
      <c r="MH35" s="3"/>
      <c r="MI35" s="3"/>
      <c r="MJ35" s="3"/>
      <c r="MR35" s="6"/>
      <c r="MS35" s="6"/>
      <c r="MX35" s="1"/>
      <c r="NB35" s="1"/>
      <c r="NC35" s="1"/>
      <c r="ND35" s="1"/>
      <c r="NE35" s="1"/>
      <c r="NG35" s="1"/>
      <c r="NI35" s="1"/>
      <c r="NK35" s="1"/>
      <c r="NR35" s="3"/>
    </row>
    <row r="36" spans="1:382" x14ac:dyDescent="0.25">
      <c r="A36" s="609" t="s">
        <v>264</v>
      </c>
      <c r="B36" s="609" t="s">
        <v>268</v>
      </c>
      <c r="C36" s="609" t="s">
        <v>267</v>
      </c>
      <c r="D36" s="609">
        <v>2015</v>
      </c>
      <c r="E36" s="609" t="s">
        <v>268</v>
      </c>
      <c r="F36" s="609" t="s">
        <v>265</v>
      </c>
      <c r="G36" s="609" t="s">
        <v>266</v>
      </c>
      <c r="H36" s="609">
        <v>28202</v>
      </c>
      <c r="I36" s="609">
        <v>2139</v>
      </c>
      <c r="J36" s="609" t="s">
        <v>265</v>
      </c>
      <c r="K36" s="609" t="s">
        <v>266</v>
      </c>
      <c r="L36" s="609">
        <v>28202</v>
      </c>
      <c r="M36" s="609">
        <v>2139</v>
      </c>
      <c r="N36" s="609" t="s">
        <v>269</v>
      </c>
      <c r="O36" s="609" t="s">
        <v>270</v>
      </c>
      <c r="P36" s="609" t="s">
        <v>271</v>
      </c>
      <c r="Q36" s="609" t="s">
        <v>272</v>
      </c>
      <c r="R36" s="609" t="s">
        <v>273</v>
      </c>
      <c r="S36" s="609" t="s">
        <v>274</v>
      </c>
      <c r="T36" s="609" t="s">
        <v>275</v>
      </c>
      <c r="U36" s="609" t="s">
        <v>271</v>
      </c>
      <c r="V36" s="609" t="s">
        <v>276</v>
      </c>
      <c r="W36" s="609">
        <v>1</v>
      </c>
      <c r="X36" s="609">
        <v>19</v>
      </c>
      <c r="Y36" s="609">
        <v>0</v>
      </c>
      <c r="Z36" s="609">
        <v>0</v>
      </c>
      <c r="AA36" s="610">
        <v>57376</v>
      </c>
      <c r="AB36" s="609">
        <v>123.6</v>
      </c>
      <c r="AC36" s="609">
        <v>1</v>
      </c>
      <c r="AD36" s="609">
        <v>124.6</v>
      </c>
      <c r="AE36" s="609">
        <v>277.13</v>
      </c>
      <c r="AF36" s="609">
        <v>401.73</v>
      </c>
      <c r="AG36" s="611">
        <v>0.30769999999999997</v>
      </c>
      <c r="AH36" s="612">
        <v>163488</v>
      </c>
      <c r="AI36" s="609" t="s">
        <v>278</v>
      </c>
      <c r="AJ36" s="609">
        <v>2011</v>
      </c>
      <c r="AK36" s="612">
        <v>43232</v>
      </c>
      <c r="AL36" s="613">
        <v>10.4</v>
      </c>
      <c r="AM36" s="613">
        <v>11.84</v>
      </c>
      <c r="AN36" s="613">
        <v>14.38</v>
      </c>
      <c r="AO36" s="612">
        <v>2500</v>
      </c>
      <c r="AP36" s="612">
        <v>32954618</v>
      </c>
      <c r="AQ36" s="612">
        <f>VLOOKUP($A36,'[1]AIR Export'!$A$2:$CB$82,33,FALSE)</f>
        <v>32957118</v>
      </c>
      <c r="AR36" s="612">
        <v>400000</v>
      </c>
      <c r="AS36" s="612">
        <v>0</v>
      </c>
      <c r="AT36" s="612">
        <v>400000</v>
      </c>
      <c r="AU36" s="612">
        <v>82026</v>
      </c>
      <c r="AV36" s="612">
        <v>66682</v>
      </c>
      <c r="AW36" s="612">
        <f>VLOOKUP($A36,'[1]AIR Export'!$A$2:$CB$82,35,FALSE)</f>
        <v>148708</v>
      </c>
      <c r="AX36" s="612">
        <f>VLOOKUP($A36,'[1]AIR Export'!$A$2:$CB$82,36,FALSE)</f>
        <v>2532222</v>
      </c>
      <c r="AY36" s="612">
        <f>VLOOKUP($A36,'[1]AIR Export'!$A$2:$CB$82,37,FALSE)</f>
        <v>36038048</v>
      </c>
      <c r="AZ36" s="612">
        <v>17351867</v>
      </c>
      <c r="BA36" s="612">
        <v>7091565</v>
      </c>
      <c r="BB36" s="612">
        <f>VLOOKUP($A36,'[1]AIR Export'!$A$2:$CB$82,40,FALSE)</f>
        <v>24443432</v>
      </c>
      <c r="BC36" s="612">
        <v>2633202</v>
      </c>
      <c r="BD36" s="612">
        <v>764897</v>
      </c>
      <c r="BE36" s="612">
        <v>489765</v>
      </c>
      <c r="BF36" s="612">
        <v>3887864</v>
      </c>
      <c r="BG36" s="612">
        <v>8553993</v>
      </c>
      <c r="BH36" s="612">
        <f>VLOOKUP($A36,'[1]AIR Export'!$A$2:$CB$82,46,FALSE)</f>
        <v>36885289</v>
      </c>
      <c r="BI36" s="612"/>
      <c r="BJ36" s="612"/>
      <c r="BK36" s="612">
        <v>2279322</v>
      </c>
      <c r="BL36" s="612">
        <v>0</v>
      </c>
      <c r="BM36" s="612">
        <v>0</v>
      </c>
      <c r="BN36" s="612">
        <v>0</v>
      </c>
      <c r="BO36" s="612">
        <v>2279322</v>
      </c>
      <c r="BP36" s="612">
        <v>1885992</v>
      </c>
      <c r="BQ36" s="610">
        <v>209359</v>
      </c>
      <c r="BR36" s="610">
        <v>288452</v>
      </c>
      <c r="BS36" s="610">
        <v>497811</v>
      </c>
      <c r="BT36" s="610">
        <v>279367</v>
      </c>
      <c r="BU36" s="610">
        <v>98603</v>
      </c>
      <c r="BV36" s="610">
        <v>377970</v>
      </c>
      <c r="BW36" s="610">
        <v>53822</v>
      </c>
      <c r="BX36" s="610">
        <v>18260</v>
      </c>
      <c r="BY36" s="610">
        <v>72082</v>
      </c>
      <c r="BZ36" s="610">
        <v>947863</v>
      </c>
      <c r="CA36" s="610"/>
      <c r="CB36" s="610">
        <v>947863</v>
      </c>
      <c r="CC36" s="609">
        <v>413</v>
      </c>
      <c r="CD36" s="610">
        <v>220894</v>
      </c>
      <c r="CE36" s="609">
        <v>24</v>
      </c>
      <c r="CF36" s="609">
        <v>63</v>
      </c>
      <c r="CG36" s="609">
        <v>87</v>
      </c>
      <c r="CH36" s="610">
        <v>62218</v>
      </c>
      <c r="CI36" s="610">
        <v>12882</v>
      </c>
      <c r="CJ36" s="610">
        <v>35446</v>
      </c>
      <c r="CK36" s="610">
        <v>1175</v>
      </c>
      <c r="CL36" s="609">
        <v>218</v>
      </c>
      <c r="CM36" s="609">
        <v>135</v>
      </c>
      <c r="CN36" s="610">
        <v>2178</v>
      </c>
      <c r="CO36" s="610">
        <v>1011275</v>
      </c>
      <c r="CP36" s="610">
        <v>719730</v>
      </c>
      <c r="CQ36" s="610">
        <v>1731005</v>
      </c>
      <c r="CR36" s="610">
        <v>250589</v>
      </c>
      <c r="CS36" s="610">
        <v>32722</v>
      </c>
      <c r="CT36" s="610">
        <v>283311</v>
      </c>
      <c r="CU36" s="610">
        <v>2113611</v>
      </c>
      <c r="CV36" s="610">
        <v>438172</v>
      </c>
      <c r="CW36" s="610">
        <v>2551783</v>
      </c>
      <c r="CX36" s="610">
        <v>4566099</v>
      </c>
      <c r="CY36" s="609"/>
      <c r="CZ36" s="609"/>
      <c r="DA36" s="610">
        <v>4566099</v>
      </c>
      <c r="DB36" s="610">
        <v>416463</v>
      </c>
      <c r="DC36" s="610">
        <v>109517</v>
      </c>
      <c r="DD36" s="610">
        <v>525980</v>
      </c>
      <c r="DE36" s="610">
        <v>663309</v>
      </c>
      <c r="DF36" s="610">
        <v>247826</v>
      </c>
      <c r="DG36" s="610">
        <v>36635</v>
      </c>
      <c r="DH36" s="610">
        <v>414258</v>
      </c>
      <c r="DI36" s="609"/>
      <c r="DJ36" s="609"/>
      <c r="DK36" s="610">
        <v>713068</v>
      </c>
      <c r="DL36" s="610">
        <v>5391815</v>
      </c>
      <c r="DM36" s="609"/>
      <c r="DN36" s="610">
        <v>5248</v>
      </c>
      <c r="DO36" s="610">
        <v>6110131</v>
      </c>
      <c r="DP36" s="609">
        <v>911</v>
      </c>
      <c r="DQ36" s="610">
        <v>511385</v>
      </c>
      <c r="DR36" s="610">
        <v>169785</v>
      </c>
      <c r="DS36" s="610">
        <v>681170</v>
      </c>
      <c r="DT36" s="610">
        <v>3250185</v>
      </c>
      <c r="DU36" s="610">
        <v>2670</v>
      </c>
      <c r="DV36" s="609">
        <v>743</v>
      </c>
      <c r="DW36" s="610">
        <v>12208</v>
      </c>
      <c r="DX36" s="610">
        <v>3702</v>
      </c>
      <c r="DY36" s="610">
        <v>3137</v>
      </c>
      <c r="DZ36" s="609">
        <v>253</v>
      </c>
      <c r="EA36" s="610">
        <v>22713</v>
      </c>
      <c r="EB36" s="610">
        <v>21994</v>
      </c>
      <c r="EC36" s="610">
        <v>10753</v>
      </c>
      <c r="ED36" s="610">
        <v>32747</v>
      </c>
      <c r="EE36" s="610">
        <v>197038</v>
      </c>
      <c r="EF36" s="610">
        <v>73167</v>
      </c>
      <c r="EG36" s="610">
        <v>270205</v>
      </c>
      <c r="EH36" s="610">
        <v>32194</v>
      </c>
      <c r="EI36" s="610">
        <v>8011</v>
      </c>
      <c r="EJ36" s="610">
        <v>40205</v>
      </c>
      <c r="EK36" s="610">
        <v>343157</v>
      </c>
      <c r="EL36" s="609">
        <v>451</v>
      </c>
      <c r="EM36" s="610">
        <v>2762</v>
      </c>
      <c r="EN36" s="610">
        <v>1976</v>
      </c>
      <c r="EO36" s="610">
        <v>7856</v>
      </c>
      <c r="EP36" s="609"/>
      <c r="EQ36" s="609"/>
      <c r="ER36" s="610">
        <v>1306825</v>
      </c>
      <c r="ES36" s="610">
        <v>268411</v>
      </c>
      <c r="ET36" s="610">
        <v>102570</v>
      </c>
      <c r="EU36" s="610">
        <v>3586</v>
      </c>
      <c r="EV36" s="610">
        <v>4646</v>
      </c>
      <c r="EW36" s="609" t="s">
        <v>277</v>
      </c>
      <c r="EX36" s="609">
        <v>423</v>
      </c>
      <c r="EY36" s="609">
        <v>929</v>
      </c>
      <c r="EZ36" s="610">
        <v>802615</v>
      </c>
      <c r="FA36" s="610">
        <v>22991002</v>
      </c>
      <c r="FB36" s="610">
        <v>392660</v>
      </c>
      <c r="FC36" s="609" t="s">
        <v>267</v>
      </c>
      <c r="FD36" s="609" t="s">
        <v>265</v>
      </c>
      <c r="FE36" s="609" t="s">
        <v>266</v>
      </c>
      <c r="FF36" s="609">
        <v>28202</v>
      </c>
      <c r="FG36" s="609">
        <v>2139</v>
      </c>
      <c r="FH36" s="609" t="s">
        <v>265</v>
      </c>
      <c r="FI36" s="609" t="s">
        <v>266</v>
      </c>
      <c r="FJ36" s="609">
        <v>28202</v>
      </c>
      <c r="FK36" s="609">
        <v>2139</v>
      </c>
      <c r="FL36" s="609" t="s">
        <v>268</v>
      </c>
      <c r="FM36" s="609">
        <v>7044160600</v>
      </c>
      <c r="FN36" s="609"/>
      <c r="FO36" s="609" t="s">
        <v>279</v>
      </c>
      <c r="FP36" s="609" t="s">
        <v>280</v>
      </c>
      <c r="FQ36" s="610">
        <v>526427</v>
      </c>
      <c r="FR36" s="609">
        <v>419.52</v>
      </c>
      <c r="FS36" s="609" t="s">
        <v>281</v>
      </c>
      <c r="FT36" s="610">
        <v>57376</v>
      </c>
      <c r="FU36" s="610">
        <v>1040</v>
      </c>
      <c r="FV36" s="610"/>
      <c r="FW36" s="610"/>
      <c r="FX36" s="610"/>
      <c r="FY36" s="609" t="s">
        <v>32</v>
      </c>
      <c r="FZ36" s="610"/>
      <c r="GA36" s="609" t="s">
        <v>33</v>
      </c>
      <c r="GB36" s="610"/>
      <c r="GC36" s="610"/>
      <c r="GD36" s="610"/>
      <c r="GE36" s="610"/>
      <c r="GF36" s="610"/>
      <c r="GG36" s="610"/>
      <c r="GH36" s="610"/>
      <c r="GI36" s="610"/>
      <c r="GJ36" s="609">
        <f>VLOOKUP($A36,'[1]AIR Export'!$A$3:$CB$82,25,FALSE)</f>
        <v>1013199</v>
      </c>
      <c r="GK36" s="609">
        <v>3</v>
      </c>
      <c r="GL36" s="609" t="s">
        <v>16</v>
      </c>
      <c r="GM36" s="610"/>
      <c r="GN36" s="610"/>
      <c r="GO36" s="610"/>
      <c r="GP36" s="610"/>
      <c r="GQ36" s="610"/>
      <c r="GR36" s="610"/>
      <c r="GS36" s="610"/>
      <c r="GT36" s="610"/>
      <c r="GU36" s="610"/>
      <c r="GV36" s="609">
        <v>0.79</v>
      </c>
      <c r="GW36" s="609">
        <v>0.1</v>
      </c>
      <c r="GX36" s="609">
        <v>15.11</v>
      </c>
      <c r="GY36" s="609">
        <v>16.98</v>
      </c>
      <c r="GZ36" s="609">
        <v>9.59</v>
      </c>
      <c r="HA36" s="509"/>
      <c r="HB36" s="509"/>
      <c r="HC36" s="509"/>
      <c r="HD36" s="509"/>
      <c r="HE36" s="509"/>
      <c r="HF36" s="5"/>
      <c r="HG36" s="5"/>
      <c r="HH36" s="5"/>
      <c r="HI36" s="5"/>
      <c r="HJ36" s="5"/>
      <c r="HK36" s="5"/>
      <c r="HL36" s="5"/>
      <c r="HM36" s="5"/>
      <c r="HN36" s="5"/>
      <c r="HO36" s="5"/>
      <c r="HP36" s="5"/>
      <c r="HQ36" s="5"/>
      <c r="HR36" s="5"/>
      <c r="IG36" s="1"/>
      <c r="IH36" s="1"/>
      <c r="II36" s="1"/>
      <c r="IJ36" s="1"/>
      <c r="IK36" s="1"/>
      <c r="IL36" s="1"/>
      <c r="IM36" s="1"/>
      <c r="IO36" s="1"/>
      <c r="IQ36" s="5"/>
      <c r="IR36" s="5"/>
      <c r="IS36" s="5"/>
      <c r="IT36" s="5"/>
      <c r="IU36" s="5"/>
      <c r="IV36" s="5"/>
      <c r="JG36" s="2"/>
      <c r="JI36" s="5"/>
      <c r="JL36" s="5"/>
      <c r="JM36" s="5"/>
      <c r="JN36" s="5"/>
      <c r="JU36" s="1"/>
      <c r="KC36" s="5"/>
      <c r="KG36" s="5"/>
      <c r="KI36" s="4"/>
      <c r="KJ36" s="4"/>
      <c r="KQ36" s="3"/>
      <c r="KR36" s="3"/>
      <c r="KS36" s="3"/>
      <c r="KT36" s="3"/>
      <c r="KU36" s="3"/>
      <c r="KV36" s="3"/>
      <c r="KW36" s="3"/>
      <c r="KX36" s="3"/>
      <c r="KY36" s="3"/>
      <c r="KZ36" s="3"/>
      <c r="LA36" s="3"/>
      <c r="LB36" s="3"/>
      <c r="LC36" s="3"/>
      <c r="LD36" s="3"/>
      <c r="LE36" s="3"/>
      <c r="LF36" s="3"/>
      <c r="LG36" s="3"/>
      <c r="LH36" s="4"/>
      <c r="LJ36" s="1"/>
      <c r="LK36" s="1"/>
      <c r="LL36" s="1"/>
      <c r="LM36" s="3"/>
      <c r="LN36" s="3"/>
      <c r="LO36" s="3"/>
      <c r="LY36" s="3"/>
      <c r="LZ36" s="3"/>
      <c r="MA36" s="3"/>
      <c r="MB36" s="3"/>
      <c r="MC36" s="3"/>
      <c r="MD36" s="3"/>
      <c r="ME36" s="3"/>
      <c r="MF36" s="3"/>
      <c r="MG36" s="3"/>
      <c r="MH36" s="3"/>
      <c r="MI36" s="3"/>
      <c r="MJ36" s="3"/>
      <c r="MR36" s="6"/>
      <c r="MS36" s="6"/>
      <c r="NB36" s="1"/>
      <c r="NC36" s="1"/>
      <c r="NE36" s="1"/>
      <c r="NI36" s="1"/>
      <c r="NR36" s="3"/>
    </row>
    <row r="37" spans="1:382" x14ac:dyDescent="0.25">
      <c r="A37" s="609" t="s">
        <v>132</v>
      </c>
      <c r="B37" s="609" t="s">
        <v>136</v>
      </c>
      <c r="C37" s="609" t="s">
        <v>135</v>
      </c>
      <c r="D37" s="609">
        <v>2015</v>
      </c>
      <c r="E37" s="609" t="s">
        <v>136</v>
      </c>
      <c r="F37" s="609" t="s">
        <v>133</v>
      </c>
      <c r="G37" s="609" t="s">
        <v>134</v>
      </c>
      <c r="H37" s="609">
        <v>27804</v>
      </c>
      <c r="I37" s="609">
        <v>4842</v>
      </c>
      <c r="J37" s="609" t="s">
        <v>133</v>
      </c>
      <c r="K37" s="609" t="s">
        <v>134</v>
      </c>
      <c r="L37" s="609">
        <v>27804</v>
      </c>
      <c r="M37" s="609">
        <v>4842</v>
      </c>
      <c r="N37" s="609" t="s">
        <v>137</v>
      </c>
      <c r="O37" s="609" t="s">
        <v>138</v>
      </c>
      <c r="P37" s="609" t="s">
        <v>139</v>
      </c>
      <c r="Q37" s="609" t="s">
        <v>140</v>
      </c>
      <c r="R37" s="609" t="s">
        <v>141</v>
      </c>
      <c r="S37" s="609" t="s">
        <v>45</v>
      </c>
      <c r="T37" s="609" t="s">
        <v>138</v>
      </c>
      <c r="U37" s="609" t="s">
        <v>139</v>
      </c>
      <c r="V37" s="609" t="s">
        <v>140</v>
      </c>
      <c r="W37" s="609">
        <v>1</v>
      </c>
      <c r="X37" s="609">
        <v>1</v>
      </c>
      <c r="Y37" s="609">
        <v>0</v>
      </c>
      <c r="Z37" s="609">
        <v>3</v>
      </c>
      <c r="AA37" s="610">
        <v>3770</v>
      </c>
      <c r="AB37" s="609">
        <v>8.9</v>
      </c>
      <c r="AC37" s="609">
        <v>0</v>
      </c>
      <c r="AD37" s="609">
        <v>8.9</v>
      </c>
      <c r="AE37" s="609">
        <v>16.5</v>
      </c>
      <c r="AF37" s="609">
        <v>25.4</v>
      </c>
      <c r="AG37" s="611">
        <v>0.35039999999999999</v>
      </c>
      <c r="AH37" s="612">
        <v>75100</v>
      </c>
      <c r="AI37" s="609" t="s">
        <v>143</v>
      </c>
      <c r="AJ37" s="609">
        <v>2014</v>
      </c>
      <c r="AK37" s="612">
        <v>34000</v>
      </c>
      <c r="AL37" s="613">
        <v>7.25</v>
      </c>
      <c r="AM37" s="613">
        <v>10.1</v>
      </c>
      <c r="AN37" s="613">
        <v>13.46</v>
      </c>
      <c r="AO37" s="612">
        <v>613260</v>
      </c>
      <c r="AP37" s="612">
        <v>1045912</v>
      </c>
      <c r="AQ37" s="612">
        <f>VLOOKUP($A37,'[1]AIR Export'!$A$2:$CB$82,33,FALSE)</f>
        <v>1659172</v>
      </c>
      <c r="AR37" s="612">
        <v>125484</v>
      </c>
      <c r="AS37" s="612">
        <v>0</v>
      </c>
      <c r="AT37" s="612">
        <v>125484</v>
      </c>
      <c r="AU37" s="612">
        <v>4842</v>
      </c>
      <c r="AV37" s="612">
        <v>1000</v>
      </c>
      <c r="AW37" s="612">
        <f>VLOOKUP($A37,'[1]AIR Export'!$A$2:$CB$82,35,FALSE)</f>
        <v>5842</v>
      </c>
      <c r="AX37" s="612">
        <f>VLOOKUP($A37,'[1]AIR Export'!$A$2:$CB$82,36,FALSE)</f>
        <v>314102</v>
      </c>
      <c r="AY37" s="612">
        <f>VLOOKUP($A37,'[1]AIR Export'!$A$2:$CB$82,37,FALSE)</f>
        <v>2104600</v>
      </c>
      <c r="AZ37" s="612">
        <v>1027060</v>
      </c>
      <c r="BA37" s="612">
        <v>322317</v>
      </c>
      <c r="BB37" s="612">
        <f>VLOOKUP($A37,'[1]AIR Export'!$A$2:$CB$82,40,FALSE)</f>
        <v>1349377</v>
      </c>
      <c r="BC37" s="612">
        <v>67087</v>
      </c>
      <c r="BD37" s="612">
        <v>25756</v>
      </c>
      <c r="BE37" s="612">
        <v>19239</v>
      </c>
      <c r="BF37" s="612">
        <v>112082</v>
      </c>
      <c r="BG37" s="612">
        <v>478893</v>
      </c>
      <c r="BH37" s="612">
        <f>VLOOKUP($A37,'[1]AIR Export'!$A$2:$CB$82,46,FALSE)</f>
        <v>1940352</v>
      </c>
      <c r="BI37" s="612"/>
      <c r="BJ37" s="612"/>
      <c r="BK37" s="612">
        <v>25596</v>
      </c>
      <c r="BL37" s="612">
        <v>0</v>
      </c>
      <c r="BM37" s="612">
        <v>0</v>
      </c>
      <c r="BN37" s="612">
        <v>0</v>
      </c>
      <c r="BO37" s="612">
        <v>25596</v>
      </c>
      <c r="BP37" s="612">
        <v>0</v>
      </c>
      <c r="BQ37" s="610">
        <v>24426</v>
      </c>
      <c r="BR37" s="610">
        <v>24819</v>
      </c>
      <c r="BS37" s="610">
        <v>49245</v>
      </c>
      <c r="BT37" s="610">
        <v>30603</v>
      </c>
      <c r="BU37" s="610">
        <v>15903</v>
      </c>
      <c r="BV37" s="610">
        <v>46506</v>
      </c>
      <c r="BW37" s="610">
        <v>4553</v>
      </c>
      <c r="BX37" s="610">
        <v>1116</v>
      </c>
      <c r="BY37" s="610">
        <v>5669</v>
      </c>
      <c r="BZ37" s="610">
        <v>101420</v>
      </c>
      <c r="CA37" s="610"/>
      <c r="CB37" s="610">
        <v>101420</v>
      </c>
      <c r="CC37" s="610">
        <v>1191</v>
      </c>
      <c r="CD37" s="610">
        <v>210074</v>
      </c>
      <c r="CE37" s="609">
        <v>3</v>
      </c>
      <c r="CF37" s="609">
        <v>63</v>
      </c>
      <c r="CG37" s="609">
        <v>66</v>
      </c>
      <c r="CH37" s="610">
        <v>3111</v>
      </c>
      <c r="CI37" s="610">
        <v>3657</v>
      </c>
      <c r="CJ37" s="610">
        <v>2513</v>
      </c>
      <c r="CK37" s="609">
        <v>743</v>
      </c>
      <c r="CL37" s="609">
        <v>0</v>
      </c>
      <c r="CM37" s="609">
        <v>52</v>
      </c>
      <c r="CN37" s="609">
        <v>106</v>
      </c>
      <c r="CO37" s="610">
        <v>53963</v>
      </c>
      <c r="CP37" s="610">
        <v>23107</v>
      </c>
      <c r="CQ37" s="610">
        <v>77070</v>
      </c>
      <c r="CR37" s="610">
        <v>9779</v>
      </c>
      <c r="CS37" s="609">
        <v>803</v>
      </c>
      <c r="CT37" s="610">
        <v>10582</v>
      </c>
      <c r="CU37" s="610">
        <v>73579</v>
      </c>
      <c r="CV37" s="610">
        <v>12486</v>
      </c>
      <c r="CW37" s="610">
        <v>86065</v>
      </c>
      <c r="CX37" s="610">
        <v>173717</v>
      </c>
      <c r="CY37" s="609">
        <v>622</v>
      </c>
      <c r="CZ37" s="609"/>
      <c r="DA37" s="610">
        <v>174339</v>
      </c>
      <c r="DB37" s="610">
        <v>8884</v>
      </c>
      <c r="DC37" s="610">
        <v>1249</v>
      </c>
      <c r="DD37" s="610">
        <v>10133</v>
      </c>
      <c r="DE37" s="610">
        <v>28438</v>
      </c>
      <c r="DF37" s="610">
        <v>16650</v>
      </c>
      <c r="DG37" s="609"/>
      <c r="DH37" s="610">
        <v>17973</v>
      </c>
      <c r="DI37" s="609"/>
      <c r="DJ37" s="609"/>
      <c r="DK37" s="610">
        <v>232526</v>
      </c>
      <c r="DL37" s="610">
        <v>3947</v>
      </c>
      <c r="DM37" s="609"/>
      <c r="DN37" s="609"/>
      <c r="DO37" s="610">
        <v>236473</v>
      </c>
      <c r="DP37" s="610">
        <v>8895</v>
      </c>
      <c r="DQ37" s="610">
        <v>49972</v>
      </c>
      <c r="DR37" s="610">
        <v>12541</v>
      </c>
      <c r="DS37" s="610">
        <v>62513</v>
      </c>
      <c r="DT37" s="610">
        <v>385795</v>
      </c>
      <c r="DU37" s="609">
        <v>226</v>
      </c>
      <c r="DV37" s="609">
        <v>7</v>
      </c>
      <c r="DW37" s="609">
        <v>245</v>
      </c>
      <c r="DX37" s="609">
        <v>962</v>
      </c>
      <c r="DY37" s="609">
        <v>27</v>
      </c>
      <c r="DZ37" s="609">
        <v>5</v>
      </c>
      <c r="EA37" s="610">
        <v>1472</v>
      </c>
      <c r="EB37" s="609">
        <v>887</v>
      </c>
      <c r="EC37" s="609">
        <v>111</v>
      </c>
      <c r="ED37" s="609">
        <v>998</v>
      </c>
      <c r="EE37" s="610">
        <v>10742</v>
      </c>
      <c r="EF37" s="610">
        <v>20491</v>
      </c>
      <c r="EG37" s="610">
        <v>31233</v>
      </c>
      <c r="EH37" s="609">
        <v>261</v>
      </c>
      <c r="EI37" s="609">
        <v>475</v>
      </c>
      <c r="EJ37" s="609">
        <v>736</v>
      </c>
      <c r="EK37" s="610">
        <v>32967</v>
      </c>
      <c r="EL37" s="609">
        <v>59</v>
      </c>
      <c r="EM37" s="609">
        <v>477</v>
      </c>
      <c r="EN37" s="609">
        <v>102</v>
      </c>
      <c r="EO37" s="609">
        <v>231</v>
      </c>
      <c r="EP37" s="609">
        <v>423</v>
      </c>
      <c r="EQ37" s="610">
        <v>11949</v>
      </c>
      <c r="ER37" s="610">
        <v>33788</v>
      </c>
      <c r="ES37" s="610">
        <v>15037</v>
      </c>
      <c r="ET37" s="610">
        <v>3696</v>
      </c>
      <c r="EU37" s="609">
        <v>72</v>
      </c>
      <c r="EV37" s="609">
        <v>333</v>
      </c>
      <c r="EW37" s="609" t="s">
        <v>142</v>
      </c>
      <c r="EX37" s="609">
        <v>31</v>
      </c>
      <c r="EY37" s="609">
        <v>99</v>
      </c>
      <c r="EZ37" s="610">
        <v>115917</v>
      </c>
      <c r="FA37" s="610">
        <v>67328</v>
      </c>
      <c r="FB37" s="610">
        <v>47777</v>
      </c>
      <c r="FC37" s="609" t="s">
        <v>144</v>
      </c>
      <c r="FD37" s="609" t="s">
        <v>133</v>
      </c>
      <c r="FE37" s="609" t="s">
        <v>134</v>
      </c>
      <c r="FF37" s="609">
        <v>27804</v>
      </c>
      <c r="FG37" s="609">
        <v>4842</v>
      </c>
      <c r="FH37" s="609" t="s">
        <v>133</v>
      </c>
      <c r="FI37" s="609" t="s">
        <v>134</v>
      </c>
      <c r="FJ37" s="609">
        <v>27804</v>
      </c>
      <c r="FK37" s="609">
        <v>4842</v>
      </c>
      <c r="FL37" s="609" t="s">
        <v>136</v>
      </c>
      <c r="FM37" s="609">
        <v>2524421951</v>
      </c>
      <c r="FN37" s="609">
        <v>2524427366</v>
      </c>
      <c r="FO37" s="609" t="s">
        <v>141</v>
      </c>
      <c r="FP37" s="609" t="s">
        <v>140</v>
      </c>
      <c r="FQ37" s="610">
        <v>60756</v>
      </c>
      <c r="FR37" s="609">
        <v>25.79</v>
      </c>
      <c r="FS37" s="609" t="s">
        <v>145</v>
      </c>
      <c r="FT37" s="610">
        <v>3770</v>
      </c>
      <c r="FU37" s="609">
        <v>104</v>
      </c>
      <c r="FV37" s="609"/>
      <c r="FW37" s="609"/>
      <c r="FX37" s="609"/>
      <c r="FY37" s="609" t="s">
        <v>32</v>
      </c>
      <c r="FZ37" s="609"/>
      <c r="GA37" s="609" t="s">
        <v>33</v>
      </c>
      <c r="GB37" s="609"/>
      <c r="GC37" s="609"/>
      <c r="GD37" s="609"/>
      <c r="GE37" s="609"/>
      <c r="GF37" s="609"/>
      <c r="GG37" s="609"/>
      <c r="GH37" s="609"/>
      <c r="GI37" s="609"/>
      <c r="GJ37" s="609">
        <f>VLOOKUP($A37,'[1]AIR Export'!$A$3:$CB$82,25,FALSE)</f>
        <v>89193</v>
      </c>
      <c r="GK37" s="609">
        <v>1</v>
      </c>
      <c r="GL37" s="609" t="s">
        <v>16</v>
      </c>
      <c r="GM37" s="609"/>
      <c r="GN37" s="609"/>
      <c r="GO37" s="609"/>
      <c r="GP37" s="609"/>
      <c r="GQ37" s="609"/>
      <c r="GR37" s="609"/>
      <c r="GS37" s="609"/>
      <c r="GT37" s="609"/>
      <c r="GU37" s="609"/>
      <c r="GV37" s="609">
        <v>0.95</v>
      </c>
      <c r="GW37" s="609">
        <v>0.03</v>
      </c>
      <c r="GX37" s="609">
        <v>22.4</v>
      </c>
      <c r="GY37" s="609">
        <v>25.88</v>
      </c>
      <c r="GZ37" s="609">
        <v>4.28</v>
      </c>
      <c r="HA37" s="509"/>
      <c r="HB37" s="509"/>
      <c r="HC37" s="509"/>
      <c r="HD37" s="509"/>
      <c r="HE37" s="509"/>
      <c r="HF37" s="5"/>
      <c r="HG37" s="5"/>
      <c r="HH37" s="5"/>
      <c r="HI37" s="5"/>
      <c r="HJ37" s="5"/>
      <c r="HK37" s="5"/>
      <c r="HL37" s="5"/>
      <c r="HM37" s="5"/>
      <c r="HN37" s="5"/>
      <c r="HO37" s="5"/>
      <c r="HP37" s="5"/>
      <c r="HQ37" s="5"/>
      <c r="HR37" s="5"/>
      <c r="IF37" s="1"/>
      <c r="IG37" s="1"/>
      <c r="IH37" s="1"/>
      <c r="II37" s="1"/>
      <c r="IJ37" s="1"/>
      <c r="IK37" s="1"/>
      <c r="IL37" s="1"/>
      <c r="IM37" s="1"/>
      <c r="IO37" s="1"/>
      <c r="IQ37" s="5"/>
      <c r="IR37" s="5"/>
      <c r="IS37" s="5"/>
      <c r="IT37" s="5"/>
      <c r="IU37" s="5"/>
      <c r="IV37" s="5"/>
      <c r="JG37" s="2"/>
      <c r="JI37" s="5"/>
      <c r="JL37" s="5"/>
      <c r="JM37" s="5"/>
      <c r="JN37" s="5"/>
      <c r="JU37" s="1"/>
      <c r="JW37" s="1"/>
      <c r="KC37" s="5"/>
      <c r="KG37" s="5"/>
      <c r="KI37" s="4"/>
      <c r="KJ37" s="4"/>
      <c r="KQ37" s="3"/>
      <c r="KR37" s="3"/>
      <c r="KS37" s="3"/>
      <c r="KT37" s="3"/>
      <c r="KU37" s="3"/>
      <c r="KV37" s="3"/>
      <c r="KW37" s="3"/>
      <c r="KX37" s="3"/>
      <c r="KY37" s="3"/>
      <c r="KZ37" s="3"/>
      <c r="LA37" s="3"/>
      <c r="LB37" s="3"/>
      <c r="LC37" s="3"/>
      <c r="LD37" s="3"/>
      <c r="LE37" s="3"/>
      <c r="LF37" s="3"/>
      <c r="LG37" s="3"/>
      <c r="LH37" s="4"/>
      <c r="LJ37" s="1"/>
      <c r="LK37" s="1"/>
      <c r="LL37" s="1"/>
      <c r="LM37" s="3"/>
      <c r="LN37" s="3"/>
      <c r="LO37" s="3"/>
      <c r="LY37" s="3"/>
      <c r="LZ37" s="3"/>
      <c r="MA37" s="3"/>
      <c r="MB37" s="3"/>
      <c r="MC37" s="3"/>
      <c r="MD37" s="3"/>
      <c r="ME37" s="3"/>
      <c r="MF37" s="3"/>
      <c r="MG37" s="3"/>
      <c r="MH37" s="3"/>
      <c r="MI37" s="3"/>
      <c r="MJ37" s="3"/>
      <c r="MR37" s="6"/>
      <c r="MS37" s="6"/>
      <c r="NB37" s="1"/>
      <c r="NC37" s="1"/>
      <c r="NE37" s="1"/>
      <c r="NF37" s="1"/>
      <c r="NI37" s="1"/>
      <c r="NR37" s="3"/>
    </row>
    <row r="38" spans="1:382" x14ac:dyDescent="0.25">
      <c r="A38" s="609" t="s">
        <v>827</v>
      </c>
      <c r="B38" s="609" t="s">
        <v>832</v>
      </c>
      <c r="C38" s="609" t="s">
        <v>830</v>
      </c>
      <c r="D38" s="609">
        <v>2015</v>
      </c>
      <c r="E38" s="609" t="s">
        <v>832</v>
      </c>
      <c r="F38" s="609" t="s">
        <v>828</v>
      </c>
      <c r="G38" s="609" t="s">
        <v>829</v>
      </c>
      <c r="H38" s="609">
        <v>28401</v>
      </c>
      <c r="I38" s="609">
        <v>3942</v>
      </c>
      <c r="J38" s="609" t="s">
        <v>828</v>
      </c>
      <c r="K38" s="609" t="s">
        <v>829</v>
      </c>
      <c r="L38" s="609">
        <v>28401</v>
      </c>
      <c r="M38" s="609">
        <v>3942</v>
      </c>
      <c r="N38" s="609" t="s">
        <v>833</v>
      </c>
      <c r="O38" s="609" t="s">
        <v>834</v>
      </c>
      <c r="P38" s="609" t="s">
        <v>835</v>
      </c>
      <c r="Q38" s="609" t="s">
        <v>836</v>
      </c>
      <c r="R38" s="609" t="s">
        <v>837</v>
      </c>
      <c r="S38" s="609" t="s">
        <v>838</v>
      </c>
      <c r="T38" s="609" t="s">
        <v>839</v>
      </c>
      <c r="U38" s="609" t="s">
        <v>835</v>
      </c>
      <c r="V38" s="609" t="s">
        <v>840</v>
      </c>
      <c r="W38" s="609">
        <v>1</v>
      </c>
      <c r="X38" s="609">
        <v>3</v>
      </c>
      <c r="Y38" s="609">
        <v>0</v>
      </c>
      <c r="Z38" s="609">
        <v>1</v>
      </c>
      <c r="AA38" s="610">
        <v>11856</v>
      </c>
      <c r="AB38" s="609">
        <v>15</v>
      </c>
      <c r="AC38" s="609">
        <v>0</v>
      </c>
      <c r="AD38" s="609">
        <v>15</v>
      </c>
      <c r="AE38" s="609">
        <v>31</v>
      </c>
      <c r="AF38" s="609">
        <v>46</v>
      </c>
      <c r="AG38" s="611">
        <v>0.3261</v>
      </c>
      <c r="AH38" s="612">
        <v>105851</v>
      </c>
      <c r="AI38" s="609" t="s">
        <v>842</v>
      </c>
      <c r="AJ38" s="609">
        <v>2008</v>
      </c>
      <c r="AK38" s="612">
        <v>48508</v>
      </c>
      <c r="AL38" s="613">
        <v>14.32</v>
      </c>
      <c r="AM38" s="609"/>
      <c r="AN38" s="613">
        <v>16.57</v>
      </c>
      <c r="AO38" s="612">
        <v>0</v>
      </c>
      <c r="AP38" s="612">
        <v>3349927</v>
      </c>
      <c r="AQ38" s="612">
        <f>VLOOKUP($A38,'[1]AIR Export'!$A$2:$CB$82,33,FALSE)</f>
        <v>3349927</v>
      </c>
      <c r="AR38" s="612">
        <v>176675</v>
      </c>
      <c r="AS38" s="612">
        <v>99080</v>
      </c>
      <c r="AT38" s="612">
        <v>275755</v>
      </c>
      <c r="AU38" s="612">
        <v>14290</v>
      </c>
      <c r="AV38" s="612">
        <v>0</v>
      </c>
      <c r="AW38" s="612">
        <f>VLOOKUP($A38,'[1]AIR Export'!$A$2:$CB$82,35,FALSE)</f>
        <v>14290</v>
      </c>
      <c r="AX38" s="612">
        <f>VLOOKUP($A38,'[1]AIR Export'!$A$2:$CB$82,36,FALSE)</f>
        <v>371438</v>
      </c>
      <c r="AY38" s="612">
        <f>VLOOKUP($A38,'[1]AIR Export'!$A$2:$CB$82,37,FALSE)</f>
        <v>4011410</v>
      </c>
      <c r="AZ38" s="612">
        <v>2321411</v>
      </c>
      <c r="BA38" s="612">
        <v>719863</v>
      </c>
      <c r="BB38" s="612">
        <f>VLOOKUP($A38,'[1]AIR Export'!$A$2:$CB$82,40,FALSE)</f>
        <v>3041274</v>
      </c>
      <c r="BC38" s="612">
        <v>287443</v>
      </c>
      <c r="BD38" s="612">
        <v>192417</v>
      </c>
      <c r="BE38" s="612">
        <v>159306</v>
      </c>
      <c r="BF38" s="612">
        <v>639166</v>
      </c>
      <c r="BG38" s="612">
        <v>796971</v>
      </c>
      <c r="BH38" s="612">
        <f>VLOOKUP($A38,'[1]AIR Export'!$A$2:$CB$82,46,FALSE)</f>
        <v>4477411</v>
      </c>
      <c r="BI38" s="612"/>
      <c r="BJ38" s="612"/>
      <c r="BK38" s="612">
        <v>446993</v>
      </c>
      <c r="BL38" s="612">
        <v>0</v>
      </c>
      <c r="BM38" s="612">
        <v>0</v>
      </c>
      <c r="BN38" s="612">
        <v>0</v>
      </c>
      <c r="BO38" s="612">
        <v>446993</v>
      </c>
      <c r="BP38" s="612">
        <v>446993</v>
      </c>
      <c r="BQ38" s="610">
        <v>98698</v>
      </c>
      <c r="BR38" s="610">
        <v>147315</v>
      </c>
      <c r="BS38" s="610">
        <v>246013</v>
      </c>
      <c r="BT38" s="610">
        <v>80023</v>
      </c>
      <c r="BU38" s="610">
        <v>34970</v>
      </c>
      <c r="BV38" s="610">
        <v>114993</v>
      </c>
      <c r="BW38" s="610">
        <v>11954</v>
      </c>
      <c r="BX38" s="609">
        <v>374</v>
      </c>
      <c r="BY38" s="610">
        <v>12328</v>
      </c>
      <c r="BZ38" s="610">
        <v>373334</v>
      </c>
      <c r="CA38" s="610"/>
      <c r="CB38" s="610">
        <v>373334</v>
      </c>
      <c r="CC38" s="609">
        <v>74</v>
      </c>
      <c r="CD38" s="610">
        <v>219269</v>
      </c>
      <c r="CE38" s="609">
        <v>51</v>
      </c>
      <c r="CF38" s="609">
        <v>63</v>
      </c>
      <c r="CG38" s="609">
        <v>114</v>
      </c>
      <c r="CH38" s="610">
        <v>17164</v>
      </c>
      <c r="CI38" s="610">
        <v>15124</v>
      </c>
      <c r="CJ38" s="610">
        <v>17934</v>
      </c>
      <c r="CK38" s="610">
        <v>8406</v>
      </c>
      <c r="CL38" s="609">
        <v>77</v>
      </c>
      <c r="CM38" s="609">
        <v>42</v>
      </c>
      <c r="CN38" s="609">
        <v>448</v>
      </c>
      <c r="CO38" s="610">
        <v>320358</v>
      </c>
      <c r="CP38" s="610">
        <v>149832</v>
      </c>
      <c r="CQ38" s="610">
        <v>470190</v>
      </c>
      <c r="CR38" s="610">
        <v>35078</v>
      </c>
      <c r="CS38" s="610">
        <v>1025</v>
      </c>
      <c r="CT38" s="610">
        <v>36103</v>
      </c>
      <c r="CU38" s="610">
        <v>333345</v>
      </c>
      <c r="CV38" s="610">
        <v>66009</v>
      </c>
      <c r="CW38" s="610">
        <v>399354</v>
      </c>
      <c r="CX38" s="610">
        <v>905647</v>
      </c>
      <c r="CY38" s="610">
        <v>9561</v>
      </c>
      <c r="CZ38" s="609"/>
      <c r="DA38" s="610">
        <v>915208</v>
      </c>
      <c r="DB38" s="610">
        <v>84247</v>
      </c>
      <c r="DC38" s="610">
        <v>28135</v>
      </c>
      <c r="DD38" s="610">
        <v>112382</v>
      </c>
      <c r="DE38" s="610">
        <v>221135</v>
      </c>
      <c r="DF38" s="610">
        <v>64467</v>
      </c>
      <c r="DG38" s="610">
        <v>3524</v>
      </c>
      <c r="DH38" s="610">
        <v>97595</v>
      </c>
      <c r="DI38" s="609"/>
      <c r="DJ38" s="609"/>
      <c r="DK38" s="610">
        <v>318306</v>
      </c>
      <c r="DL38" s="610">
        <v>905640</v>
      </c>
      <c r="DM38" s="609"/>
      <c r="DN38" s="610">
        <v>133559</v>
      </c>
      <c r="DO38" s="610">
        <v>1357505</v>
      </c>
      <c r="DP38" s="609">
        <v>924</v>
      </c>
      <c r="DQ38" s="610">
        <v>83232</v>
      </c>
      <c r="DR38" s="610">
        <v>17272</v>
      </c>
      <c r="DS38" s="610">
        <v>100504</v>
      </c>
      <c r="DT38" s="610">
        <v>1257045</v>
      </c>
      <c r="DU38" s="609">
        <v>540</v>
      </c>
      <c r="DV38" s="609">
        <v>502</v>
      </c>
      <c r="DW38" s="610">
        <v>1521</v>
      </c>
      <c r="DX38" s="609">
        <v>534</v>
      </c>
      <c r="DY38" s="609">
        <v>92</v>
      </c>
      <c r="DZ38" s="609">
        <v>13</v>
      </c>
      <c r="EA38" s="610">
        <v>3202</v>
      </c>
      <c r="EB38" s="610">
        <v>5216</v>
      </c>
      <c r="EC38" s="610">
        <v>3487</v>
      </c>
      <c r="ED38" s="610">
        <v>8703</v>
      </c>
      <c r="EE38" s="610">
        <v>34043</v>
      </c>
      <c r="EF38" s="610">
        <v>12410</v>
      </c>
      <c r="EG38" s="610">
        <v>46453</v>
      </c>
      <c r="EH38" s="609">
        <v>958</v>
      </c>
      <c r="EI38" s="609">
        <v>922</v>
      </c>
      <c r="EJ38" s="610">
        <v>1880</v>
      </c>
      <c r="EK38" s="610">
        <v>57036</v>
      </c>
      <c r="EL38" s="609">
        <v>321</v>
      </c>
      <c r="EM38" s="610">
        <v>2171</v>
      </c>
      <c r="EN38" s="609">
        <v>446</v>
      </c>
      <c r="EO38" s="610">
        <v>2796</v>
      </c>
      <c r="EP38" s="610">
        <v>2083</v>
      </c>
      <c r="EQ38" s="610">
        <v>42511</v>
      </c>
      <c r="ER38" s="610">
        <v>261669</v>
      </c>
      <c r="ES38" s="610">
        <v>77844</v>
      </c>
      <c r="ET38" s="610">
        <v>13719</v>
      </c>
      <c r="EU38" s="610">
        <v>1678</v>
      </c>
      <c r="EV38" s="610">
        <v>2204</v>
      </c>
      <c r="EW38" s="609" t="s">
        <v>841</v>
      </c>
      <c r="EX38" s="609">
        <v>80</v>
      </c>
      <c r="EY38" s="609">
        <v>112</v>
      </c>
      <c r="EZ38" s="610">
        <v>138437</v>
      </c>
      <c r="FA38" s="610">
        <v>490166</v>
      </c>
      <c r="FB38" s="609"/>
      <c r="FC38" s="609" t="s">
        <v>830</v>
      </c>
      <c r="FD38" s="609" t="s">
        <v>828</v>
      </c>
      <c r="FE38" s="609" t="s">
        <v>829</v>
      </c>
      <c r="FF38" s="609">
        <v>28401</v>
      </c>
      <c r="FG38" s="609">
        <v>3942</v>
      </c>
      <c r="FH38" s="609" t="s">
        <v>828</v>
      </c>
      <c r="FI38" s="609" t="s">
        <v>829</v>
      </c>
      <c r="FJ38" s="609">
        <v>28401</v>
      </c>
      <c r="FK38" s="609">
        <v>3942</v>
      </c>
      <c r="FL38" s="609" t="s">
        <v>832</v>
      </c>
      <c r="FM38" s="609">
        <v>9107986300</v>
      </c>
      <c r="FN38" s="609">
        <v>9107986312</v>
      </c>
      <c r="FO38" s="609" t="s">
        <v>833</v>
      </c>
      <c r="FP38" s="609" t="s">
        <v>836</v>
      </c>
      <c r="FQ38" s="610">
        <v>122687</v>
      </c>
      <c r="FR38" s="609">
        <v>50</v>
      </c>
      <c r="FS38" s="609" t="s">
        <v>843</v>
      </c>
      <c r="FT38" s="610">
        <v>11856</v>
      </c>
      <c r="FU38" s="609">
        <v>208</v>
      </c>
      <c r="FV38" s="609"/>
      <c r="FW38" s="609"/>
      <c r="FX38" s="609"/>
      <c r="FY38" s="609" t="s">
        <v>32</v>
      </c>
      <c r="FZ38" s="609"/>
      <c r="GA38" s="609" t="s">
        <v>33</v>
      </c>
      <c r="GB38" s="609"/>
      <c r="GC38" s="609"/>
      <c r="GD38" s="609"/>
      <c r="GE38" s="609"/>
      <c r="GF38" s="609"/>
      <c r="GG38" s="609"/>
      <c r="GH38" s="609"/>
      <c r="GI38" s="609"/>
      <c r="GJ38" s="609">
        <f>VLOOKUP($A38,'[1]AIR Export'!$A$3:$CB$82,25,FALSE)</f>
        <v>216955</v>
      </c>
      <c r="GK38" s="609">
        <v>3</v>
      </c>
      <c r="GL38" s="609" t="s">
        <v>831</v>
      </c>
      <c r="GM38" s="609"/>
      <c r="GN38" s="609"/>
      <c r="GO38" s="609"/>
      <c r="GP38" s="609"/>
      <c r="GQ38" s="609"/>
      <c r="GR38" s="609"/>
      <c r="GS38" s="609"/>
      <c r="GT38" s="609"/>
      <c r="GU38" s="609"/>
      <c r="GV38" s="609">
        <v>0.81</v>
      </c>
      <c r="GW38" s="609">
        <v>0.15</v>
      </c>
      <c r="GX38" s="609">
        <v>17.809999999999999</v>
      </c>
      <c r="GY38" s="609">
        <v>22.6</v>
      </c>
      <c r="GZ38" s="609">
        <v>8.35</v>
      </c>
      <c r="HA38" s="509"/>
      <c r="HB38" s="509"/>
      <c r="HC38" s="509"/>
      <c r="HD38" s="509"/>
      <c r="HE38" s="509"/>
      <c r="HF38" s="5"/>
      <c r="HG38" s="5"/>
      <c r="HH38" s="5"/>
      <c r="HI38" s="5"/>
      <c r="HJ38" s="5"/>
      <c r="HK38" s="5"/>
      <c r="HL38" s="5"/>
      <c r="HM38" s="5"/>
      <c r="HN38" s="5"/>
      <c r="HO38" s="5"/>
      <c r="HP38" s="5"/>
      <c r="HQ38" s="5"/>
      <c r="HR38" s="5"/>
      <c r="IF38" s="1"/>
      <c r="IG38" s="1"/>
      <c r="IH38" s="1"/>
      <c r="II38" s="1"/>
      <c r="IJ38" s="1"/>
      <c r="IK38" s="1"/>
      <c r="IL38" s="1"/>
      <c r="IM38" s="1"/>
      <c r="IO38" s="1"/>
      <c r="IQ38" s="5"/>
      <c r="IR38" s="5"/>
      <c r="IS38" s="5"/>
      <c r="IT38" s="5"/>
      <c r="IU38" s="5"/>
      <c r="IV38" s="5"/>
      <c r="JG38" s="2"/>
      <c r="JI38" s="5"/>
      <c r="JL38" s="5"/>
      <c r="JM38" s="5"/>
      <c r="JN38" s="5"/>
      <c r="JU38" s="1"/>
      <c r="JW38" s="1"/>
      <c r="KA38" s="1"/>
      <c r="KC38" s="5"/>
      <c r="KG38" s="5"/>
      <c r="KI38" s="4"/>
      <c r="KJ38" s="4"/>
      <c r="KQ38" s="3"/>
      <c r="KR38" s="3"/>
      <c r="KS38" s="3"/>
      <c r="KT38" s="3"/>
      <c r="KU38" s="3"/>
      <c r="KV38" s="3"/>
      <c r="KW38" s="3"/>
      <c r="KX38" s="3"/>
      <c r="KY38" s="3"/>
      <c r="KZ38" s="3"/>
      <c r="LA38" s="3"/>
      <c r="LB38" s="3"/>
      <c r="LC38" s="3"/>
      <c r="LD38" s="3"/>
      <c r="LE38" s="3"/>
      <c r="LF38" s="3"/>
      <c r="LG38" s="3"/>
      <c r="LH38" s="4"/>
      <c r="LJ38" s="1"/>
      <c r="LK38" s="1"/>
      <c r="LL38" s="1"/>
      <c r="LM38" s="3"/>
      <c r="LN38" s="3"/>
      <c r="LO38" s="3"/>
      <c r="LY38" s="3"/>
      <c r="LZ38" s="3"/>
      <c r="MA38" s="3"/>
      <c r="MB38" s="3"/>
      <c r="MC38" s="3"/>
      <c r="MD38" s="3"/>
      <c r="ME38" s="3"/>
      <c r="MF38" s="3"/>
      <c r="MG38" s="3"/>
      <c r="MH38" s="3"/>
      <c r="MI38" s="3"/>
      <c r="MJ38" s="3"/>
      <c r="MR38" s="6"/>
      <c r="MS38" s="6"/>
      <c r="MX38" s="1"/>
      <c r="NB38" s="1"/>
      <c r="NC38" s="1"/>
      <c r="NE38" s="1"/>
      <c r="NG38" s="1"/>
      <c r="NH38" s="1"/>
      <c r="NI38" s="1"/>
      <c r="NK38" s="1"/>
      <c r="NP38" s="1"/>
      <c r="NR38" s="3"/>
    </row>
    <row r="39" spans="1:382" x14ac:dyDescent="0.25">
      <c r="A39" s="609" t="s">
        <v>863</v>
      </c>
      <c r="B39" s="609" t="s">
        <v>867</v>
      </c>
      <c r="C39" s="609" t="s">
        <v>866</v>
      </c>
      <c r="D39" s="609">
        <v>2015</v>
      </c>
      <c r="E39" s="609" t="s">
        <v>867</v>
      </c>
      <c r="F39" s="609" t="s">
        <v>864</v>
      </c>
      <c r="G39" s="609" t="s">
        <v>865</v>
      </c>
      <c r="H39" s="609">
        <v>28540</v>
      </c>
      <c r="I39" s="609">
        <v>5197</v>
      </c>
      <c r="J39" s="609" t="s">
        <v>864</v>
      </c>
      <c r="K39" s="609" t="s">
        <v>865</v>
      </c>
      <c r="L39" s="609">
        <v>28540</v>
      </c>
      <c r="M39" s="609">
        <v>5148</v>
      </c>
      <c r="N39" s="609" t="s">
        <v>868</v>
      </c>
      <c r="O39" s="609" t="s">
        <v>869</v>
      </c>
      <c r="P39" s="609" t="s">
        <v>870</v>
      </c>
      <c r="Q39" s="609" t="s">
        <v>871</v>
      </c>
      <c r="R39" s="609" t="s">
        <v>868</v>
      </c>
      <c r="S39" s="609" t="s">
        <v>128</v>
      </c>
      <c r="T39" s="609" t="s">
        <v>869</v>
      </c>
      <c r="U39" s="609" t="s">
        <v>870</v>
      </c>
      <c r="V39" s="609" t="s">
        <v>872</v>
      </c>
      <c r="W39" s="609">
        <v>1</v>
      </c>
      <c r="X39" s="609">
        <v>3</v>
      </c>
      <c r="Y39" s="609">
        <v>0</v>
      </c>
      <c r="Z39" s="609">
        <v>0</v>
      </c>
      <c r="AA39" s="610">
        <v>10852</v>
      </c>
      <c r="AB39" s="609">
        <v>5</v>
      </c>
      <c r="AC39" s="609">
        <v>0</v>
      </c>
      <c r="AD39" s="609">
        <v>5</v>
      </c>
      <c r="AE39" s="609">
        <v>27.62</v>
      </c>
      <c r="AF39" s="609">
        <v>32.619999999999997</v>
      </c>
      <c r="AG39" s="611">
        <v>0.15329999999999999</v>
      </c>
      <c r="AH39" s="612">
        <v>81931</v>
      </c>
      <c r="AI39" s="609" t="s">
        <v>874</v>
      </c>
      <c r="AJ39" s="609">
        <v>2013</v>
      </c>
      <c r="AK39" s="612">
        <v>43844</v>
      </c>
      <c r="AL39" s="613">
        <v>10.4</v>
      </c>
      <c r="AM39" s="613">
        <v>12.17</v>
      </c>
      <c r="AN39" s="613">
        <v>19.48</v>
      </c>
      <c r="AO39" s="612">
        <v>0</v>
      </c>
      <c r="AP39" s="612">
        <v>1914422</v>
      </c>
      <c r="AQ39" s="614">
        <f>VLOOKUP($A39,'[1]AIR Export'!$A$2:$CB$82,33,FALSE)</f>
        <v>1914422</v>
      </c>
      <c r="AR39" s="612">
        <v>211504</v>
      </c>
      <c r="AS39" s="612">
        <v>0</v>
      </c>
      <c r="AT39" s="612">
        <v>211504</v>
      </c>
      <c r="AU39" s="612">
        <v>26117</v>
      </c>
      <c r="AV39" s="612">
        <v>23000</v>
      </c>
      <c r="AW39" s="612">
        <f>VLOOKUP($A39,'[1]AIR Export'!$A$2:$CB$82,35,FALSE)</f>
        <v>49117</v>
      </c>
      <c r="AX39" s="612">
        <f>VLOOKUP($A39,'[1]AIR Export'!$A$2:$CB$82,36,FALSE)</f>
        <v>171662</v>
      </c>
      <c r="AY39" s="614">
        <f>VLOOKUP($A39,'[1]AIR Export'!$A$2:$CB$82,37,FALSE)</f>
        <v>2346705</v>
      </c>
      <c r="AZ39" s="612">
        <v>110855</v>
      </c>
      <c r="BA39" s="610">
        <v>1110855</v>
      </c>
      <c r="BB39" s="612">
        <f>VLOOKUP($A39,'[1]AIR Export'!$A$2:$CB$82,40,FALSE)</f>
        <v>1451436</v>
      </c>
      <c r="BC39" s="612">
        <v>119266</v>
      </c>
      <c r="BD39" s="612">
        <v>39412</v>
      </c>
      <c r="BE39" s="612">
        <v>34848</v>
      </c>
      <c r="BF39" s="612">
        <v>193526</v>
      </c>
      <c r="BG39" s="612">
        <v>414961</v>
      </c>
      <c r="BH39" s="612">
        <f>VLOOKUP($A39,'[1]AIR Export'!$A$2:$CB$82,46,FALSE)</f>
        <v>2059923</v>
      </c>
      <c r="BI39" s="612"/>
      <c r="BJ39" s="612"/>
      <c r="BK39" s="612">
        <v>13096</v>
      </c>
      <c r="BL39" s="612">
        <v>0</v>
      </c>
      <c r="BM39" s="612">
        <v>18105</v>
      </c>
      <c r="BN39" s="612">
        <v>0</v>
      </c>
      <c r="BO39" s="612">
        <v>31201</v>
      </c>
      <c r="BP39" s="612">
        <v>32201</v>
      </c>
      <c r="BQ39" s="610">
        <v>38194</v>
      </c>
      <c r="BR39" s="610">
        <v>25529</v>
      </c>
      <c r="BS39" s="610">
        <v>63723</v>
      </c>
      <c r="BT39" s="610">
        <v>27710</v>
      </c>
      <c r="BU39" s="610">
        <v>11960</v>
      </c>
      <c r="BV39" s="610">
        <v>39670</v>
      </c>
      <c r="BW39" s="610">
        <v>5894</v>
      </c>
      <c r="BX39" s="610">
        <v>1300</v>
      </c>
      <c r="BY39" s="610">
        <v>7194</v>
      </c>
      <c r="BZ39" s="610">
        <v>110587</v>
      </c>
      <c r="CA39" s="610"/>
      <c r="CB39" s="610">
        <v>110587</v>
      </c>
      <c r="CC39" s="609">
        <v>0</v>
      </c>
      <c r="CD39" s="610">
        <v>226629</v>
      </c>
      <c r="CE39" s="609">
        <v>9</v>
      </c>
      <c r="CF39" s="609">
        <v>63</v>
      </c>
      <c r="CG39" s="609">
        <v>72</v>
      </c>
      <c r="CH39" s="610">
        <v>8645</v>
      </c>
      <c r="CI39" s="610">
        <v>18852</v>
      </c>
      <c r="CJ39" s="610">
        <v>8959</v>
      </c>
      <c r="CK39" s="609">
        <v>907</v>
      </c>
      <c r="CL39" s="609">
        <v>92</v>
      </c>
      <c r="CM39" s="609">
        <v>33</v>
      </c>
      <c r="CN39" s="609">
        <v>79</v>
      </c>
      <c r="CO39" s="610">
        <v>134955</v>
      </c>
      <c r="CP39" s="610">
        <v>40739</v>
      </c>
      <c r="CQ39" s="610">
        <v>175694</v>
      </c>
      <c r="CR39" s="610">
        <v>25439</v>
      </c>
      <c r="CS39" s="610">
        <v>2977</v>
      </c>
      <c r="CT39" s="610">
        <v>28416</v>
      </c>
      <c r="CU39" s="610">
        <v>174539</v>
      </c>
      <c r="CV39" s="610">
        <v>42308</v>
      </c>
      <c r="CW39" s="610">
        <v>216847</v>
      </c>
      <c r="CX39" s="610">
        <v>420957</v>
      </c>
      <c r="CY39" s="610">
        <v>1074</v>
      </c>
      <c r="CZ39" s="609"/>
      <c r="DA39" s="610">
        <v>422031</v>
      </c>
      <c r="DB39" s="610">
        <v>4742</v>
      </c>
      <c r="DC39" s="610">
        <v>13482</v>
      </c>
      <c r="DD39" s="610">
        <v>18224</v>
      </c>
      <c r="DE39" s="610">
        <v>120309</v>
      </c>
      <c r="DF39" s="610">
        <v>30468</v>
      </c>
      <c r="DG39" s="610">
        <v>2898</v>
      </c>
      <c r="DH39" s="610">
        <v>47470</v>
      </c>
      <c r="DI39" s="609"/>
      <c r="DJ39" s="609"/>
      <c r="DK39" s="610">
        <v>336249</v>
      </c>
      <c r="DL39" s="610">
        <v>258651</v>
      </c>
      <c r="DM39" s="609"/>
      <c r="DN39" s="609"/>
      <c r="DO39" s="610">
        <v>594900</v>
      </c>
      <c r="DP39" s="609">
        <v>38</v>
      </c>
      <c r="DQ39" s="610">
        <v>41322</v>
      </c>
      <c r="DR39" s="610">
        <v>12338</v>
      </c>
      <c r="DS39" s="610">
        <v>53660</v>
      </c>
      <c r="DT39" s="610">
        <v>415545</v>
      </c>
      <c r="DU39" s="609">
        <v>36</v>
      </c>
      <c r="DV39" s="609">
        <v>10</v>
      </c>
      <c r="DW39" s="610">
        <v>1042</v>
      </c>
      <c r="DX39" s="609">
        <v>7</v>
      </c>
      <c r="DY39" s="609">
        <v>117</v>
      </c>
      <c r="DZ39" s="609">
        <v>3</v>
      </c>
      <c r="EA39" s="610">
        <v>1215</v>
      </c>
      <c r="EB39" s="609">
        <v>308</v>
      </c>
      <c r="EC39" s="609">
        <v>207</v>
      </c>
      <c r="ED39" s="609">
        <v>515</v>
      </c>
      <c r="EE39" s="610">
        <v>31910</v>
      </c>
      <c r="EF39" s="610">
        <v>1004</v>
      </c>
      <c r="EG39" s="610">
        <v>32914</v>
      </c>
      <c r="EH39" s="610">
        <v>1017</v>
      </c>
      <c r="EI39" s="609">
        <v>56</v>
      </c>
      <c r="EJ39" s="610">
        <v>1073</v>
      </c>
      <c r="EK39" s="610">
        <v>34502</v>
      </c>
      <c r="EL39" s="609">
        <v>0</v>
      </c>
      <c r="EM39" s="609">
        <v>0</v>
      </c>
      <c r="EN39" s="609">
        <v>13</v>
      </c>
      <c r="EO39" s="609">
        <v>320</v>
      </c>
      <c r="EP39" s="609">
        <v>163</v>
      </c>
      <c r="EQ39" s="610">
        <v>2840</v>
      </c>
      <c r="ER39" s="610">
        <v>81688</v>
      </c>
      <c r="ES39" s="610">
        <v>29271</v>
      </c>
      <c r="ET39" s="610">
        <v>1678</v>
      </c>
      <c r="EU39" s="609">
        <v>854</v>
      </c>
      <c r="EV39" s="609">
        <v>284</v>
      </c>
      <c r="EW39" s="609" t="s">
        <v>873</v>
      </c>
      <c r="EX39" s="609">
        <v>43</v>
      </c>
      <c r="EY39" s="609">
        <v>118</v>
      </c>
      <c r="EZ39" s="610">
        <v>81121</v>
      </c>
      <c r="FA39" s="609"/>
      <c r="FB39" s="609"/>
      <c r="FC39" s="609" t="s">
        <v>866</v>
      </c>
      <c r="FD39" s="609" t="s">
        <v>864</v>
      </c>
      <c r="FE39" s="609" t="s">
        <v>865</v>
      </c>
      <c r="FF39" s="609">
        <v>28540</v>
      </c>
      <c r="FG39" s="609">
        <v>5197</v>
      </c>
      <c r="FH39" s="609" t="s">
        <v>864</v>
      </c>
      <c r="FI39" s="609" t="s">
        <v>865</v>
      </c>
      <c r="FJ39" s="609">
        <v>28540</v>
      </c>
      <c r="FK39" s="609">
        <v>5197</v>
      </c>
      <c r="FL39" s="609" t="s">
        <v>867</v>
      </c>
      <c r="FM39" s="609">
        <v>9104557350</v>
      </c>
      <c r="FN39" s="609">
        <v>9104551661</v>
      </c>
      <c r="FO39" s="609" t="s">
        <v>868</v>
      </c>
      <c r="FP39" s="609" t="s">
        <v>871</v>
      </c>
      <c r="FQ39" s="610">
        <v>34136</v>
      </c>
      <c r="FR39" s="609">
        <v>32.619999999999997</v>
      </c>
      <c r="FS39" s="609" t="s">
        <v>875</v>
      </c>
      <c r="FT39" s="610">
        <v>10852</v>
      </c>
      <c r="FU39" s="609">
        <v>208</v>
      </c>
      <c r="FV39" s="609"/>
      <c r="FW39" s="609"/>
      <c r="FX39" s="609"/>
      <c r="FY39" s="609" t="s">
        <v>32</v>
      </c>
      <c r="FZ39" s="609"/>
      <c r="GA39" s="609" t="s">
        <v>33</v>
      </c>
      <c r="GB39" s="609"/>
      <c r="GC39" s="609"/>
      <c r="GD39" s="609"/>
      <c r="GE39" s="609"/>
      <c r="GF39" s="609"/>
      <c r="GG39" s="609"/>
      <c r="GH39" s="609"/>
      <c r="GI39" s="609"/>
      <c r="GJ39" s="609">
        <f>VLOOKUP($A39,'[1]AIR Export'!$A$3:$CB$82,25,FALSE)</f>
        <v>193204</v>
      </c>
      <c r="GK39" s="609">
        <v>2</v>
      </c>
      <c r="GL39" s="609" t="s">
        <v>16</v>
      </c>
      <c r="GM39" s="609"/>
      <c r="GN39" s="609"/>
      <c r="GO39" s="609"/>
      <c r="GP39" s="609"/>
      <c r="GQ39" s="609"/>
      <c r="GR39" s="609"/>
      <c r="GS39" s="609"/>
      <c r="GT39" s="609"/>
      <c r="GU39" s="609"/>
      <c r="GV39" s="609">
        <v>0.95</v>
      </c>
      <c r="GW39" s="609">
        <v>0.01</v>
      </c>
      <c r="GX39" s="609">
        <v>28.4</v>
      </c>
      <c r="GY39" s="609">
        <v>31.38</v>
      </c>
      <c r="GZ39" s="609">
        <v>11.2</v>
      </c>
      <c r="HA39" s="509"/>
      <c r="HB39" s="509"/>
      <c r="HC39" s="509"/>
      <c r="HD39" s="509"/>
      <c r="HE39" s="509"/>
      <c r="HF39" s="5"/>
      <c r="HG39" s="5"/>
      <c r="HH39" s="5"/>
      <c r="HI39" s="5"/>
      <c r="HJ39" s="5"/>
      <c r="HK39" s="5"/>
      <c r="HL39" s="5"/>
      <c r="HM39" s="5"/>
      <c r="HN39" s="5"/>
      <c r="HO39" s="5"/>
      <c r="HP39" s="5"/>
      <c r="HQ39" s="5"/>
      <c r="HR39" s="5"/>
      <c r="IF39" s="1"/>
      <c r="IG39" s="1"/>
      <c r="IH39" s="1"/>
      <c r="II39" s="1"/>
      <c r="IJ39" s="1"/>
      <c r="IK39" s="1"/>
      <c r="IL39" s="1"/>
      <c r="IM39" s="1"/>
      <c r="IO39" s="1"/>
      <c r="IQ39" s="5"/>
      <c r="IR39" s="5"/>
      <c r="IS39" s="5"/>
      <c r="IT39" s="5"/>
      <c r="IU39" s="5"/>
      <c r="IV39" s="5"/>
      <c r="JG39" s="2"/>
      <c r="JI39" s="5"/>
      <c r="JL39" s="5"/>
      <c r="JM39" s="5"/>
      <c r="JN39" s="5"/>
      <c r="JU39" s="1"/>
      <c r="JW39" s="1"/>
      <c r="KA39" s="1"/>
      <c r="KC39" s="5"/>
      <c r="KG39" s="5"/>
      <c r="KI39" s="4"/>
      <c r="KJ39" s="4"/>
      <c r="KQ39" s="3"/>
      <c r="KR39" s="3"/>
      <c r="KS39" s="3"/>
      <c r="KT39" s="3"/>
      <c r="KU39" s="3"/>
      <c r="KV39" s="3"/>
      <c r="KW39" s="3"/>
      <c r="KX39" s="3"/>
      <c r="KY39" s="3"/>
      <c r="KZ39" s="3"/>
      <c r="LA39" s="3"/>
      <c r="LB39" s="3"/>
      <c r="LC39" s="3"/>
      <c r="LD39" s="3"/>
      <c r="LE39" s="3"/>
      <c r="LF39" s="3"/>
      <c r="LG39" s="3"/>
      <c r="LH39" s="4"/>
      <c r="LJ39" s="1"/>
      <c r="LK39" s="1"/>
      <c r="LL39" s="1"/>
      <c r="LM39" s="3"/>
      <c r="LN39" s="3"/>
      <c r="LO39" s="3"/>
      <c r="LY39" s="3"/>
      <c r="LZ39" s="3"/>
      <c r="MA39" s="3"/>
      <c r="MB39" s="3"/>
      <c r="MC39" s="3"/>
      <c r="MD39" s="3"/>
      <c r="ME39" s="3"/>
      <c r="MF39" s="3"/>
      <c r="MG39" s="3"/>
      <c r="MH39" s="3"/>
      <c r="MI39" s="3"/>
      <c r="MJ39" s="3"/>
      <c r="MR39" s="6"/>
      <c r="MS39" s="6"/>
      <c r="MX39" s="1"/>
      <c r="NB39" s="1"/>
      <c r="NC39" s="1"/>
      <c r="ND39" s="1"/>
      <c r="NE39" s="1"/>
      <c r="NG39" s="1"/>
      <c r="NI39" s="1"/>
      <c r="NK39" s="1"/>
      <c r="NL39" s="1"/>
      <c r="NR39" s="3"/>
    </row>
    <row r="40" spans="1:382" x14ac:dyDescent="0.25">
      <c r="A40" s="609" t="s">
        <v>876</v>
      </c>
      <c r="B40" s="609" t="s">
        <v>251</v>
      </c>
      <c r="C40" s="609" t="s">
        <v>879</v>
      </c>
      <c r="D40" s="609">
        <v>2015</v>
      </c>
      <c r="E40" s="609" t="s">
        <v>251</v>
      </c>
      <c r="F40" s="609" t="s">
        <v>877</v>
      </c>
      <c r="G40" s="609" t="s">
        <v>878</v>
      </c>
      <c r="H40" s="609">
        <v>27278</v>
      </c>
      <c r="I40" s="609"/>
      <c r="J40" s="609" t="s">
        <v>877</v>
      </c>
      <c r="K40" s="609" t="s">
        <v>878</v>
      </c>
      <c r="L40" s="609">
        <v>27278</v>
      </c>
      <c r="M40" s="609"/>
      <c r="N40" s="609" t="s">
        <v>880</v>
      </c>
      <c r="O40" s="609" t="s">
        <v>881</v>
      </c>
      <c r="P40" s="609" t="s">
        <v>882</v>
      </c>
      <c r="Q40" s="609" t="s">
        <v>883</v>
      </c>
      <c r="R40" s="609" t="s">
        <v>884</v>
      </c>
      <c r="S40" s="609" t="s">
        <v>885</v>
      </c>
      <c r="T40" s="609" t="s">
        <v>886</v>
      </c>
      <c r="U40" s="609" t="s">
        <v>882</v>
      </c>
      <c r="V40" s="609" t="s">
        <v>887</v>
      </c>
      <c r="W40" s="609">
        <v>1</v>
      </c>
      <c r="X40" s="609">
        <v>2</v>
      </c>
      <c r="Y40" s="609">
        <v>0</v>
      </c>
      <c r="Z40" s="609">
        <v>0</v>
      </c>
      <c r="AA40" s="610">
        <v>6916</v>
      </c>
      <c r="AB40" s="609">
        <v>11</v>
      </c>
      <c r="AC40" s="609">
        <v>0</v>
      </c>
      <c r="AD40" s="609">
        <v>11</v>
      </c>
      <c r="AE40" s="609">
        <v>13.08</v>
      </c>
      <c r="AF40" s="609">
        <v>24.08</v>
      </c>
      <c r="AG40" s="611">
        <v>0.45679999999999998</v>
      </c>
      <c r="AH40" s="612">
        <v>92246</v>
      </c>
      <c r="AI40" s="609" t="s">
        <v>889</v>
      </c>
      <c r="AJ40" s="609">
        <v>2009</v>
      </c>
      <c r="AK40" s="612">
        <v>39978</v>
      </c>
      <c r="AL40" s="613">
        <v>12.76</v>
      </c>
      <c r="AM40" s="613">
        <v>12.76</v>
      </c>
      <c r="AN40" s="613">
        <v>12.76</v>
      </c>
      <c r="AO40" s="612">
        <v>4000</v>
      </c>
      <c r="AP40" s="612">
        <v>1828432</v>
      </c>
      <c r="AQ40" s="612">
        <f>VLOOKUP($A40,'[1]AIR Export'!$A$2:$CB$82,33,FALSE)</f>
        <v>1832432</v>
      </c>
      <c r="AR40" s="612">
        <v>101031</v>
      </c>
      <c r="AS40" s="612">
        <v>0</v>
      </c>
      <c r="AT40" s="612">
        <v>101031</v>
      </c>
      <c r="AU40" s="612">
        <v>4945</v>
      </c>
      <c r="AV40" s="612">
        <v>0</v>
      </c>
      <c r="AW40" s="612">
        <f>VLOOKUP($A40,'[1]AIR Export'!$A$2:$CB$82,35,FALSE)</f>
        <v>4945</v>
      </c>
      <c r="AX40" s="612">
        <f>VLOOKUP($A40,'[1]AIR Export'!$A$2:$CB$82,36,FALSE)</f>
        <v>40556</v>
      </c>
      <c r="AY40" s="612">
        <f>VLOOKUP($A40,'[1]AIR Export'!$A$2:$CB$82,37,FALSE)</f>
        <v>1978964</v>
      </c>
      <c r="AZ40" s="612">
        <v>1181546</v>
      </c>
      <c r="BA40" s="612">
        <v>423799</v>
      </c>
      <c r="BB40" s="612">
        <f>VLOOKUP($A40,'[1]AIR Export'!$A$2:$CB$82,40,FALSE)</f>
        <v>1605345</v>
      </c>
      <c r="BC40" s="612">
        <v>148628</v>
      </c>
      <c r="BD40" s="612">
        <v>45752</v>
      </c>
      <c r="BE40" s="612">
        <v>27189</v>
      </c>
      <c r="BF40" s="612">
        <v>221569</v>
      </c>
      <c r="BG40" s="612">
        <v>117925</v>
      </c>
      <c r="BH40" s="612">
        <f>VLOOKUP($A40,'[1]AIR Export'!$A$2:$CB$82,46,FALSE)</f>
        <v>1944839</v>
      </c>
      <c r="BI40" s="612"/>
      <c r="BJ40" s="612"/>
      <c r="BK40" s="612">
        <v>21054</v>
      </c>
      <c r="BL40" s="612">
        <v>0</v>
      </c>
      <c r="BM40" s="612">
        <v>4945</v>
      </c>
      <c r="BN40" s="612">
        <v>8000</v>
      </c>
      <c r="BO40" s="612">
        <v>33999</v>
      </c>
      <c r="BP40" s="612">
        <v>33999</v>
      </c>
      <c r="BQ40" s="610">
        <v>22119</v>
      </c>
      <c r="BR40" s="610">
        <v>26404</v>
      </c>
      <c r="BS40" s="610">
        <v>48523</v>
      </c>
      <c r="BT40" s="610">
        <v>28255</v>
      </c>
      <c r="BU40" s="610">
        <v>14631</v>
      </c>
      <c r="BV40" s="610">
        <v>42886</v>
      </c>
      <c r="BW40" s="610">
        <v>3346</v>
      </c>
      <c r="BX40" s="610">
        <v>3521</v>
      </c>
      <c r="BY40" s="610">
        <v>6867</v>
      </c>
      <c r="BZ40" s="610">
        <v>98276</v>
      </c>
      <c r="CA40" s="610"/>
      <c r="CB40" s="610">
        <v>98276</v>
      </c>
      <c r="CC40" s="609">
        <v>268</v>
      </c>
      <c r="CD40" s="610">
        <v>197547</v>
      </c>
      <c r="CE40" s="609">
        <v>6</v>
      </c>
      <c r="CF40" s="609">
        <v>63</v>
      </c>
      <c r="CG40" s="609">
        <v>69</v>
      </c>
      <c r="CH40" s="610">
        <v>5304</v>
      </c>
      <c r="CI40" s="610">
        <v>3014</v>
      </c>
      <c r="CJ40" s="610">
        <v>6232</v>
      </c>
      <c r="CK40" s="609">
        <v>564</v>
      </c>
      <c r="CL40" s="609">
        <v>0</v>
      </c>
      <c r="CM40" s="609">
        <v>20</v>
      </c>
      <c r="CN40" s="609">
        <v>203</v>
      </c>
      <c r="CO40" s="610">
        <v>61004</v>
      </c>
      <c r="CP40" s="610">
        <v>41280</v>
      </c>
      <c r="CQ40" s="610">
        <v>102284</v>
      </c>
      <c r="CR40" s="610">
        <v>10293</v>
      </c>
      <c r="CS40" s="610">
        <v>5157</v>
      </c>
      <c r="CT40" s="610">
        <v>15450</v>
      </c>
      <c r="CU40" s="610">
        <v>147746</v>
      </c>
      <c r="CV40" s="610">
        <v>61344</v>
      </c>
      <c r="CW40" s="610">
        <v>209090</v>
      </c>
      <c r="CX40" s="610">
        <v>326824</v>
      </c>
      <c r="CY40" s="610">
        <v>4290</v>
      </c>
      <c r="CZ40" s="609"/>
      <c r="DA40" s="610">
        <v>331114</v>
      </c>
      <c r="DB40" s="610">
        <v>26363</v>
      </c>
      <c r="DC40" s="609">
        <v>786</v>
      </c>
      <c r="DD40" s="610">
        <v>27149</v>
      </c>
      <c r="DE40" s="610">
        <v>75735</v>
      </c>
      <c r="DF40" s="610">
        <v>8687</v>
      </c>
      <c r="DG40" s="609">
        <v>0</v>
      </c>
      <c r="DH40" s="610">
        <v>9546</v>
      </c>
      <c r="DI40" s="609"/>
      <c r="DJ40" s="609"/>
      <c r="DK40" s="610">
        <v>412416</v>
      </c>
      <c r="DL40" s="610">
        <v>29951</v>
      </c>
      <c r="DM40" s="609">
        <v>0</v>
      </c>
      <c r="DN40" s="609">
        <v>0</v>
      </c>
      <c r="DO40" s="610">
        <v>442367</v>
      </c>
      <c r="DP40" s="609">
        <v>226</v>
      </c>
      <c r="DQ40" s="610">
        <v>13300</v>
      </c>
      <c r="DR40" s="610">
        <v>4604</v>
      </c>
      <c r="DS40" s="610">
        <v>17904</v>
      </c>
      <c r="DT40" s="610">
        <v>257279</v>
      </c>
      <c r="DU40" s="609">
        <v>187</v>
      </c>
      <c r="DV40" s="609">
        <v>5</v>
      </c>
      <c r="DW40" s="609">
        <v>302</v>
      </c>
      <c r="DX40" s="609">
        <v>8</v>
      </c>
      <c r="DY40" s="609">
        <v>40</v>
      </c>
      <c r="DZ40" s="609">
        <v>0</v>
      </c>
      <c r="EA40" s="609">
        <v>542</v>
      </c>
      <c r="EB40" s="610">
        <v>1256</v>
      </c>
      <c r="EC40" s="609">
        <v>265</v>
      </c>
      <c r="ED40" s="610">
        <v>1521</v>
      </c>
      <c r="EE40" s="610">
        <v>7830</v>
      </c>
      <c r="EF40" s="609">
        <v>832</v>
      </c>
      <c r="EG40" s="610">
        <v>8662</v>
      </c>
      <c r="EH40" s="609">
        <v>379</v>
      </c>
      <c r="EI40" s="609">
        <v>0</v>
      </c>
      <c r="EJ40" s="609">
        <v>379</v>
      </c>
      <c r="EK40" s="610">
        <v>10562</v>
      </c>
      <c r="EL40" s="609">
        <v>4</v>
      </c>
      <c r="EM40" s="609">
        <v>8</v>
      </c>
      <c r="EN40" s="609">
        <v>37</v>
      </c>
      <c r="EO40" s="609">
        <v>65</v>
      </c>
      <c r="EP40" s="610">
        <v>2555</v>
      </c>
      <c r="EQ40" s="610">
        <v>6645</v>
      </c>
      <c r="ER40" s="610">
        <v>26975</v>
      </c>
      <c r="ES40" s="610">
        <v>10225</v>
      </c>
      <c r="ET40" s="610">
        <v>1461</v>
      </c>
      <c r="EU40" s="609">
        <v>10</v>
      </c>
      <c r="EV40" s="609">
        <v>279</v>
      </c>
      <c r="EW40" s="609" t="s">
        <v>888</v>
      </c>
      <c r="EX40" s="609">
        <v>32</v>
      </c>
      <c r="EY40" s="609">
        <v>42</v>
      </c>
      <c r="EZ40" s="610">
        <v>38849</v>
      </c>
      <c r="FA40" s="610">
        <v>221894</v>
      </c>
      <c r="FB40" s="610">
        <v>38846</v>
      </c>
      <c r="FC40" s="609" t="s">
        <v>879</v>
      </c>
      <c r="FD40" s="609" t="s">
        <v>877</v>
      </c>
      <c r="FE40" s="609" t="s">
        <v>878</v>
      </c>
      <c r="FF40" s="609">
        <v>27278</v>
      </c>
      <c r="FG40" s="609"/>
      <c r="FH40" s="609" t="s">
        <v>877</v>
      </c>
      <c r="FI40" s="609" t="s">
        <v>890</v>
      </c>
      <c r="FJ40" s="609">
        <v>27278</v>
      </c>
      <c r="FK40" s="609"/>
      <c r="FL40" s="609" t="s">
        <v>891</v>
      </c>
      <c r="FM40" s="609">
        <v>9192452525</v>
      </c>
      <c r="FN40" s="609">
        <v>9196443003</v>
      </c>
      <c r="FO40" s="609" t="s">
        <v>880</v>
      </c>
      <c r="FP40" s="609" t="s">
        <v>883</v>
      </c>
      <c r="FQ40" s="610">
        <v>31560</v>
      </c>
      <c r="FR40" s="609">
        <v>25.1</v>
      </c>
      <c r="FS40" s="609" t="s">
        <v>892</v>
      </c>
      <c r="FT40" s="610">
        <v>6916</v>
      </c>
      <c r="FU40" s="609">
        <v>156</v>
      </c>
      <c r="FV40" s="609"/>
      <c r="FW40" s="609"/>
      <c r="FX40" s="609"/>
      <c r="FY40" s="609" t="s">
        <v>32</v>
      </c>
      <c r="FZ40" s="609"/>
      <c r="GA40" s="609" t="s">
        <v>33</v>
      </c>
      <c r="GB40" s="609"/>
      <c r="GC40" s="609"/>
      <c r="GD40" s="609"/>
      <c r="GE40" s="609"/>
      <c r="GF40" s="609"/>
      <c r="GG40" s="609"/>
      <c r="GH40" s="609"/>
      <c r="GI40" s="609"/>
      <c r="GJ40" s="609">
        <f>VLOOKUP($A40,'[1]AIR Export'!$A$3:$CB$82,25,FALSE)</f>
        <v>80180</v>
      </c>
      <c r="GK40" s="609">
        <v>3</v>
      </c>
      <c r="GL40" s="609" t="s">
        <v>16</v>
      </c>
      <c r="GM40" s="609"/>
      <c r="GN40" s="609"/>
      <c r="GO40" s="609"/>
      <c r="GP40" s="609"/>
      <c r="GQ40" s="609"/>
      <c r="GR40" s="609"/>
      <c r="GS40" s="609"/>
      <c r="GT40" s="609"/>
      <c r="GU40" s="609"/>
      <c r="GV40" s="609">
        <v>0.82</v>
      </c>
      <c r="GW40" s="609">
        <v>0.14000000000000001</v>
      </c>
      <c r="GX40" s="609">
        <v>19.489999999999998</v>
      </c>
      <c r="GY40" s="609">
        <v>27.94</v>
      </c>
      <c r="GZ40" s="609">
        <v>7.92</v>
      </c>
      <c r="HA40" s="509"/>
      <c r="HB40" s="509"/>
      <c r="HC40" s="509"/>
      <c r="HD40" s="509"/>
      <c r="HE40" s="509"/>
      <c r="HF40" s="5"/>
      <c r="HG40" s="5"/>
      <c r="HH40" s="5"/>
      <c r="HI40" s="5"/>
      <c r="HJ40" s="5"/>
      <c r="HK40" s="5"/>
      <c r="HL40" s="5"/>
      <c r="HM40" s="5"/>
      <c r="HN40" s="5"/>
      <c r="HO40" s="5"/>
      <c r="HP40" s="5"/>
      <c r="HQ40" s="5"/>
      <c r="HR40" s="5"/>
      <c r="IF40" s="1"/>
      <c r="IG40" s="1"/>
      <c r="IH40" s="1"/>
      <c r="II40" s="1"/>
      <c r="IJ40" s="1"/>
      <c r="IK40" s="1"/>
      <c r="IL40" s="1"/>
      <c r="IM40" s="1"/>
      <c r="IO40" s="1"/>
      <c r="IQ40" s="5"/>
      <c r="IR40" s="5"/>
      <c r="IS40" s="5"/>
      <c r="IT40" s="5"/>
      <c r="IU40" s="5"/>
      <c r="IV40" s="5"/>
      <c r="JG40" s="2"/>
      <c r="JI40" s="5"/>
      <c r="JL40" s="5"/>
      <c r="JM40" s="5"/>
      <c r="JN40" s="5"/>
      <c r="JU40" s="1"/>
      <c r="JW40" s="1"/>
      <c r="KC40" s="5"/>
      <c r="KG40" s="5"/>
      <c r="KI40" s="4"/>
      <c r="KJ40" s="4"/>
      <c r="KQ40" s="3"/>
      <c r="KR40" s="3"/>
      <c r="KS40" s="3"/>
      <c r="KT40" s="3"/>
      <c r="KU40" s="3"/>
      <c r="KV40" s="3"/>
      <c r="KW40" s="3"/>
      <c r="KX40" s="3"/>
      <c r="KY40" s="3"/>
      <c r="KZ40" s="3"/>
      <c r="LA40" s="3"/>
      <c r="LB40" s="3"/>
      <c r="LC40" s="3"/>
      <c r="LD40" s="3"/>
      <c r="LE40" s="3"/>
      <c r="LF40" s="3"/>
      <c r="LG40" s="3"/>
      <c r="LH40" s="4"/>
      <c r="LJ40" s="1"/>
      <c r="LK40" s="1"/>
      <c r="LL40" s="1"/>
      <c r="LM40" s="3"/>
      <c r="LN40" s="3"/>
      <c r="LO40" s="3"/>
      <c r="LY40" s="3"/>
      <c r="LZ40" s="3"/>
      <c r="MA40" s="3"/>
      <c r="MB40" s="3"/>
      <c r="MC40" s="3"/>
      <c r="MD40" s="3"/>
      <c r="ME40" s="3"/>
      <c r="MF40" s="3"/>
      <c r="MG40" s="3"/>
      <c r="MH40" s="3"/>
      <c r="MI40" s="3"/>
      <c r="MJ40" s="3"/>
      <c r="MR40" s="6"/>
      <c r="MS40" s="6"/>
      <c r="MX40" s="1"/>
      <c r="NB40" s="1"/>
      <c r="NC40" s="1"/>
      <c r="NE40" s="1"/>
      <c r="NH40" s="1"/>
      <c r="NI40" s="1"/>
      <c r="NR40" s="3"/>
    </row>
    <row r="41" spans="1:382" x14ac:dyDescent="0.25">
      <c r="A41" s="609" t="s">
        <v>893</v>
      </c>
      <c r="B41" s="609" t="s">
        <v>898</v>
      </c>
      <c r="C41" s="609" t="s">
        <v>897</v>
      </c>
      <c r="D41" s="609">
        <v>2015</v>
      </c>
      <c r="E41" s="609" t="s">
        <v>898</v>
      </c>
      <c r="F41" s="609" t="s">
        <v>894</v>
      </c>
      <c r="G41" s="609" t="s">
        <v>895</v>
      </c>
      <c r="H41" s="609">
        <v>28425</v>
      </c>
      <c r="I41" s="609">
        <v>879</v>
      </c>
      <c r="J41" s="609" t="s">
        <v>896</v>
      </c>
      <c r="K41" s="609" t="s">
        <v>895</v>
      </c>
      <c r="L41" s="609">
        <v>28425</v>
      </c>
      <c r="M41" s="609">
        <v>879</v>
      </c>
      <c r="N41" s="609" t="s">
        <v>899</v>
      </c>
      <c r="O41" s="609" t="s">
        <v>900</v>
      </c>
      <c r="P41" s="609"/>
      <c r="Q41" s="609" t="s">
        <v>901</v>
      </c>
      <c r="R41" s="609" t="s">
        <v>902</v>
      </c>
      <c r="S41" s="609" t="s">
        <v>128</v>
      </c>
      <c r="T41" s="609" t="s">
        <v>900</v>
      </c>
      <c r="U41" s="609"/>
      <c r="V41" s="609" t="s">
        <v>901</v>
      </c>
      <c r="W41" s="609">
        <v>1</v>
      </c>
      <c r="X41" s="609">
        <v>1</v>
      </c>
      <c r="Y41" s="609">
        <v>0</v>
      </c>
      <c r="Z41" s="609">
        <v>0</v>
      </c>
      <c r="AA41" s="610">
        <v>4556</v>
      </c>
      <c r="AB41" s="609">
        <v>1</v>
      </c>
      <c r="AC41" s="609">
        <v>0</v>
      </c>
      <c r="AD41" s="609">
        <v>1</v>
      </c>
      <c r="AE41" s="609">
        <v>11.81</v>
      </c>
      <c r="AF41" s="609">
        <v>12.81</v>
      </c>
      <c r="AG41" s="611">
        <v>7.8100000000000003E-2</v>
      </c>
      <c r="AH41" s="612">
        <v>68684</v>
      </c>
      <c r="AI41" s="609" t="s">
        <v>904</v>
      </c>
      <c r="AJ41" s="609">
        <v>1985</v>
      </c>
      <c r="AK41" s="612">
        <v>39700</v>
      </c>
      <c r="AL41" s="613">
        <v>11.72</v>
      </c>
      <c r="AM41" s="613">
        <v>11.72</v>
      </c>
      <c r="AN41" s="613">
        <v>11.72</v>
      </c>
      <c r="AO41" s="612">
        <v>0</v>
      </c>
      <c r="AP41" s="612">
        <v>697624</v>
      </c>
      <c r="AQ41" s="612">
        <f>VLOOKUP($A41,'[1]AIR Export'!$A$2:$CB$82,33,FALSE)</f>
        <v>697624</v>
      </c>
      <c r="AR41" s="612">
        <v>99806</v>
      </c>
      <c r="AS41" s="612">
        <v>0</v>
      </c>
      <c r="AT41" s="612">
        <v>99806</v>
      </c>
      <c r="AU41" s="612">
        <v>4851</v>
      </c>
      <c r="AV41" s="612">
        <v>0</v>
      </c>
      <c r="AW41" s="612">
        <f>VLOOKUP($A41,'[1]AIR Export'!$A$2:$CB$82,35,FALSE)</f>
        <v>4851</v>
      </c>
      <c r="AX41" s="612">
        <f>VLOOKUP($A41,'[1]AIR Export'!$A$2:$CB$82,36,FALSE)</f>
        <v>0</v>
      </c>
      <c r="AY41" s="612">
        <f>VLOOKUP($A41,'[1]AIR Export'!$A$2:$CB$82,37,FALSE)</f>
        <v>802281</v>
      </c>
      <c r="AZ41" s="612">
        <v>447827</v>
      </c>
      <c r="BA41" s="612">
        <v>142977</v>
      </c>
      <c r="BB41" s="612">
        <f>VLOOKUP($A41,'[1]AIR Export'!$A$2:$CB$82,40,FALSE)</f>
        <v>590804</v>
      </c>
      <c r="BC41" s="612">
        <v>75285</v>
      </c>
      <c r="BD41" s="612">
        <v>10072</v>
      </c>
      <c r="BE41" s="612">
        <v>12570</v>
      </c>
      <c r="BF41" s="612">
        <v>97927</v>
      </c>
      <c r="BG41" s="612">
        <v>78225</v>
      </c>
      <c r="BH41" s="612">
        <f>VLOOKUP($A41,'[1]AIR Export'!$A$2:$CB$82,46,FALSE)</f>
        <v>766956</v>
      </c>
      <c r="BI41" s="612"/>
      <c r="BJ41" s="612"/>
      <c r="BK41" s="612">
        <v>0</v>
      </c>
      <c r="BL41" s="612">
        <v>0</v>
      </c>
      <c r="BM41" s="612">
        <v>0</v>
      </c>
      <c r="BN41" s="612">
        <v>0</v>
      </c>
      <c r="BO41" s="612">
        <v>0</v>
      </c>
      <c r="BP41" s="612">
        <v>0</v>
      </c>
      <c r="BQ41" s="610">
        <v>34264</v>
      </c>
      <c r="BR41" s="610">
        <v>37127</v>
      </c>
      <c r="BS41" s="610">
        <v>71391</v>
      </c>
      <c r="BT41" s="610">
        <v>24943</v>
      </c>
      <c r="BU41" s="610">
        <v>13403</v>
      </c>
      <c r="BV41" s="610">
        <v>38346</v>
      </c>
      <c r="BW41" s="610">
        <v>3619</v>
      </c>
      <c r="BX41" s="609"/>
      <c r="BY41" s="610">
        <v>3619</v>
      </c>
      <c r="BZ41" s="610">
        <v>113356</v>
      </c>
      <c r="CA41" s="610"/>
      <c r="CB41" s="610">
        <v>113356</v>
      </c>
      <c r="CC41" s="610">
        <v>1208</v>
      </c>
      <c r="CD41" s="610">
        <v>224675</v>
      </c>
      <c r="CE41" s="609">
        <v>4</v>
      </c>
      <c r="CF41" s="609">
        <v>63</v>
      </c>
      <c r="CG41" s="609">
        <v>67</v>
      </c>
      <c r="CH41" s="610">
        <v>3168</v>
      </c>
      <c r="CI41" s="610">
        <v>3661</v>
      </c>
      <c r="CJ41" s="610">
        <v>2574</v>
      </c>
      <c r="CK41" s="609">
        <v>743</v>
      </c>
      <c r="CL41" s="609">
        <v>197</v>
      </c>
      <c r="CM41" s="609">
        <v>12</v>
      </c>
      <c r="CN41" s="609">
        <v>115</v>
      </c>
      <c r="CO41" s="610">
        <v>66514</v>
      </c>
      <c r="CP41" s="610">
        <v>27896</v>
      </c>
      <c r="CQ41" s="610">
        <v>94410</v>
      </c>
      <c r="CR41" s="610">
        <v>9487</v>
      </c>
      <c r="CS41" s="609"/>
      <c r="CT41" s="610">
        <v>9487</v>
      </c>
      <c r="CU41" s="610">
        <v>62260</v>
      </c>
      <c r="CV41" s="610">
        <v>17158</v>
      </c>
      <c r="CW41" s="610">
        <v>79418</v>
      </c>
      <c r="CX41" s="610">
        <v>183315</v>
      </c>
      <c r="CY41" s="610">
        <v>1730</v>
      </c>
      <c r="CZ41" s="609"/>
      <c r="DA41" s="610">
        <v>185045</v>
      </c>
      <c r="DB41" s="610">
        <v>10517</v>
      </c>
      <c r="DC41" s="609">
        <v>892</v>
      </c>
      <c r="DD41" s="610">
        <v>11409</v>
      </c>
      <c r="DE41" s="610">
        <v>27480</v>
      </c>
      <c r="DF41" s="610">
        <v>4619</v>
      </c>
      <c r="DG41" s="609">
        <v>825</v>
      </c>
      <c r="DH41" s="610">
        <v>6347</v>
      </c>
      <c r="DI41" s="609"/>
      <c r="DJ41" s="609"/>
      <c r="DK41" s="610">
        <v>125980</v>
      </c>
      <c r="DL41" s="610">
        <v>94858</v>
      </c>
      <c r="DM41" s="609"/>
      <c r="DN41" s="609">
        <v>463</v>
      </c>
      <c r="DO41" s="610">
        <v>221301</v>
      </c>
      <c r="DP41" s="609">
        <v>46</v>
      </c>
      <c r="DQ41" s="610">
        <v>9629</v>
      </c>
      <c r="DR41" s="610">
        <v>3480</v>
      </c>
      <c r="DS41" s="610">
        <v>13109</v>
      </c>
      <c r="DT41" s="610">
        <v>149290</v>
      </c>
      <c r="DU41" s="609">
        <v>55</v>
      </c>
      <c r="DV41" s="609">
        <v>4</v>
      </c>
      <c r="DW41" s="609">
        <v>383</v>
      </c>
      <c r="DX41" s="609">
        <v>10</v>
      </c>
      <c r="DY41" s="609">
        <v>9</v>
      </c>
      <c r="DZ41" s="609"/>
      <c r="EA41" s="609">
        <v>461</v>
      </c>
      <c r="EB41" s="609">
        <v>932</v>
      </c>
      <c r="EC41" s="609">
        <v>150</v>
      </c>
      <c r="ED41" s="610">
        <v>1082</v>
      </c>
      <c r="EE41" s="610">
        <v>6154</v>
      </c>
      <c r="EF41" s="609">
        <v>431</v>
      </c>
      <c r="EG41" s="610">
        <v>6585</v>
      </c>
      <c r="EH41" s="609">
        <v>126</v>
      </c>
      <c r="EI41" s="609"/>
      <c r="EJ41" s="609">
        <v>126</v>
      </c>
      <c r="EK41" s="610">
        <v>7793</v>
      </c>
      <c r="EL41" s="609">
        <v>14</v>
      </c>
      <c r="EM41" s="609">
        <v>45</v>
      </c>
      <c r="EN41" s="609">
        <v>20</v>
      </c>
      <c r="EO41" s="609">
        <v>33</v>
      </c>
      <c r="EP41" s="609">
        <v>715</v>
      </c>
      <c r="EQ41" s="609"/>
      <c r="ER41" s="610">
        <v>22161</v>
      </c>
      <c r="ES41" s="610">
        <v>2087</v>
      </c>
      <c r="ET41" s="609">
        <v>387</v>
      </c>
      <c r="EU41" s="609">
        <v>15</v>
      </c>
      <c r="EV41" s="609">
        <v>89</v>
      </c>
      <c r="EW41" s="609" t="s">
        <v>903</v>
      </c>
      <c r="EX41" s="609">
        <v>21</v>
      </c>
      <c r="EY41" s="609">
        <v>26</v>
      </c>
      <c r="EZ41" s="610">
        <v>14143</v>
      </c>
      <c r="FA41" s="610">
        <v>215638</v>
      </c>
      <c r="FB41" s="609"/>
      <c r="FC41" s="609" t="s">
        <v>897</v>
      </c>
      <c r="FD41" s="609" t="s">
        <v>894</v>
      </c>
      <c r="FE41" s="609" t="s">
        <v>895</v>
      </c>
      <c r="FF41" s="609">
        <v>28425</v>
      </c>
      <c r="FG41" s="609">
        <v>879</v>
      </c>
      <c r="FH41" s="609" t="s">
        <v>896</v>
      </c>
      <c r="FI41" s="609" t="s">
        <v>895</v>
      </c>
      <c r="FJ41" s="609">
        <v>28425</v>
      </c>
      <c r="FK41" s="609">
        <v>879</v>
      </c>
      <c r="FL41" s="609" t="s">
        <v>898</v>
      </c>
      <c r="FM41" s="609">
        <v>9102591234</v>
      </c>
      <c r="FN41" s="609"/>
      <c r="FO41" s="609" t="s">
        <v>899</v>
      </c>
      <c r="FP41" s="609" t="s">
        <v>901</v>
      </c>
      <c r="FQ41" s="610">
        <v>21000</v>
      </c>
      <c r="FR41" s="609">
        <v>12.8</v>
      </c>
      <c r="FS41" s="609" t="s">
        <v>905</v>
      </c>
      <c r="FT41" s="610">
        <v>4556</v>
      </c>
      <c r="FU41" s="609">
        <v>104</v>
      </c>
      <c r="FV41" s="609"/>
      <c r="FW41" s="609"/>
      <c r="FX41" s="609"/>
      <c r="FY41" s="609" t="s">
        <v>32</v>
      </c>
      <c r="FZ41" s="609"/>
      <c r="GA41" s="609" t="s">
        <v>64</v>
      </c>
      <c r="GB41" s="609"/>
      <c r="GC41" s="609"/>
      <c r="GD41" s="609"/>
      <c r="GE41" s="609"/>
      <c r="GF41" s="609"/>
      <c r="GG41" s="609"/>
      <c r="GH41" s="609"/>
      <c r="GI41" s="609"/>
      <c r="GJ41" s="609">
        <f>VLOOKUP($A41,'[1]AIR Export'!$A$3:$CB$82,25,FALSE)</f>
        <v>56533</v>
      </c>
      <c r="GK41" s="609">
        <v>3</v>
      </c>
      <c r="GL41" s="609" t="s">
        <v>16</v>
      </c>
      <c r="GM41" s="609"/>
      <c r="GN41" s="609"/>
      <c r="GO41" s="609"/>
      <c r="GP41" s="609"/>
      <c r="GQ41" s="609"/>
      <c r="GR41" s="609"/>
      <c r="GS41" s="609"/>
      <c r="GT41" s="609"/>
      <c r="GU41" s="609"/>
      <c r="GV41" s="609">
        <v>0.84</v>
      </c>
      <c r="GW41" s="609">
        <v>0.14000000000000001</v>
      </c>
      <c r="GX41" s="609">
        <v>16.899999999999999</v>
      </c>
      <c r="GY41" s="609">
        <v>16.760000000000002</v>
      </c>
      <c r="GZ41" s="609">
        <v>18.34</v>
      </c>
      <c r="HA41" s="509"/>
      <c r="HB41" s="509"/>
      <c r="HC41" s="509"/>
      <c r="HD41" s="509"/>
      <c r="HE41" s="509"/>
      <c r="HF41" s="5"/>
      <c r="HG41" s="5"/>
      <c r="HH41" s="5"/>
      <c r="HI41" s="5"/>
      <c r="HJ41" s="5"/>
      <c r="HK41" s="5"/>
      <c r="HL41" s="5"/>
      <c r="HM41" s="5"/>
      <c r="HN41" s="5"/>
      <c r="HO41" s="5"/>
      <c r="HP41" s="5"/>
      <c r="HQ41" s="5"/>
      <c r="HR41" s="5"/>
      <c r="IF41" s="1"/>
      <c r="IG41" s="1"/>
      <c r="IH41" s="1"/>
      <c r="II41" s="1"/>
      <c r="IJ41" s="1"/>
      <c r="IK41" s="1"/>
      <c r="IL41" s="1"/>
      <c r="IM41" s="1"/>
      <c r="IO41" s="1"/>
      <c r="IQ41" s="5"/>
      <c r="IR41" s="5"/>
      <c r="IS41" s="5"/>
      <c r="IT41" s="5"/>
      <c r="IU41" s="5"/>
      <c r="IV41" s="5"/>
      <c r="JG41" s="2"/>
      <c r="JI41" s="5"/>
      <c r="JL41" s="5"/>
      <c r="JM41" s="5"/>
      <c r="JN41" s="5"/>
      <c r="JU41" s="1"/>
      <c r="JW41" s="1"/>
      <c r="KC41" s="5"/>
      <c r="KG41" s="5"/>
      <c r="KI41" s="4"/>
      <c r="KJ41" s="4"/>
      <c r="KQ41" s="3"/>
      <c r="KR41" s="3"/>
      <c r="KS41" s="3"/>
      <c r="KT41" s="3"/>
      <c r="KU41" s="3"/>
      <c r="KV41" s="3"/>
      <c r="KW41" s="3"/>
      <c r="KX41" s="3"/>
      <c r="KY41" s="3"/>
      <c r="KZ41" s="3"/>
      <c r="LA41" s="3"/>
      <c r="LB41" s="3"/>
      <c r="LC41" s="3"/>
      <c r="LD41" s="3"/>
      <c r="LE41" s="3"/>
      <c r="LF41" s="3"/>
      <c r="LG41" s="3"/>
      <c r="LH41" s="4"/>
      <c r="LJ41" s="1"/>
      <c r="LK41" s="1"/>
      <c r="LL41" s="1"/>
      <c r="LM41" s="3"/>
      <c r="LN41" s="3"/>
      <c r="LO41" s="3"/>
      <c r="LY41" s="3"/>
      <c r="LZ41" s="3"/>
      <c r="MA41" s="3"/>
      <c r="MB41" s="3"/>
      <c r="MC41" s="3"/>
      <c r="MD41" s="3"/>
      <c r="ME41" s="3"/>
      <c r="MF41" s="3"/>
      <c r="MG41" s="3"/>
      <c r="MH41" s="3"/>
      <c r="MI41" s="3"/>
      <c r="MJ41" s="3"/>
      <c r="MR41" s="6"/>
      <c r="MS41" s="6"/>
      <c r="MX41" s="1"/>
      <c r="NB41" s="1"/>
      <c r="NC41" s="1"/>
      <c r="NE41" s="1"/>
      <c r="NF41" s="1"/>
      <c r="NH41" s="1"/>
      <c r="NI41" s="1"/>
      <c r="NR41" s="3"/>
    </row>
    <row r="42" spans="1:382" x14ac:dyDescent="0.25">
      <c r="A42" s="609" t="s">
        <v>906</v>
      </c>
      <c r="B42" s="609" t="s">
        <v>910</v>
      </c>
      <c r="C42" s="609" t="s">
        <v>909</v>
      </c>
      <c r="D42" s="609">
        <v>2015</v>
      </c>
      <c r="E42" s="609" t="s">
        <v>910</v>
      </c>
      <c r="F42" s="609" t="s">
        <v>907</v>
      </c>
      <c r="G42" s="609" t="s">
        <v>908</v>
      </c>
      <c r="H42" s="609">
        <v>27573</v>
      </c>
      <c r="I42" s="609"/>
      <c r="J42" s="609" t="s">
        <v>907</v>
      </c>
      <c r="K42" s="609" t="s">
        <v>908</v>
      </c>
      <c r="L42" s="609">
        <v>27573</v>
      </c>
      <c r="M42" s="609"/>
      <c r="N42" s="609" t="s">
        <v>911</v>
      </c>
      <c r="O42" s="609" t="s">
        <v>912</v>
      </c>
      <c r="P42" s="609" t="s">
        <v>913</v>
      </c>
      <c r="Q42" s="609" t="s">
        <v>914</v>
      </c>
      <c r="R42" s="609" t="s">
        <v>915</v>
      </c>
      <c r="S42" s="609" t="s">
        <v>128</v>
      </c>
      <c r="T42" s="609" t="s">
        <v>912</v>
      </c>
      <c r="U42" s="609" t="s">
        <v>913</v>
      </c>
      <c r="V42" s="609" t="s">
        <v>914</v>
      </c>
      <c r="W42" s="609">
        <v>1</v>
      </c>
      <c r="X42" s="609">
        <v>0</v>
      </c>
      <c r="Y42" s="609">
        <v>0</v>
      </c>
      <c r="Z42" s="609">
        <v>1</v>
      </c>
      <c r="AA42" s="610">
        <v>3020</v>
      </c>
      <c r="AB42" s="609">
        <v>4</v>
      </c>
      <c r="AC42" s="609">
        <v>0</v>
      </c>
      <c r="AD42" s="609">
        <v>4</v>
      </c>
      <c r="AE42" s="609">
        <v>3</v>
      </c>
      <c r="AF42" s="609">
        <v>7</v>
      </c>
      <c r="AG42" s="611">
        <v>0.57140000000000002</v>
      </c>
      <c r="AH42" s="612">
        <v>57657</v>
      </c>
      <c r="AI42" s="609" t="s">
        <v>917</v>
      </c>
      <c r="AJ42" s="609">
        <v>2010</v>
      </c>
      <c r="AK42" s="612">
        <v>36045</v>
      </c>
      <c r="AL42" s="613">
        <v>15.24</v>
      </c>
      <c r="AM42" s="613">
        <v>17.36</v>
      </c>
      <c r="AN42" s="613">
        <v>18.41</v>
      </c>
      <c r="AO42" s="612">
        <v>0</v>
      </c>
      <c r="AP42" s="612">
        <v>401201</v>
      </c>
      <c r="AQ42" s="612">
        <f>VLOOKUP($A42,'[1]AIR Export'!$A$2:$CB$82,33,FALSE)</f>
        <v>401201</v>
      </c>
      <c r="AR42" s="612">
        <v>90968</v>
      </c>
      <c r="AS42" s="612">
        <v>0</v>
      </c>
      <c r="AT42" s="612">
        <v>90968</v>
      </c>
      <c r="AU42" s="612">
        <v>6319</v>
      </c>
      <c r="AV42" s="612">
        <v>0</v>
      </c>
      <c r="AW42" s="612">
        <f>VLOOKUP($A42,'[1]AIR Export'!$A$2:$CB$82,35,FALSE)</f>
        <v>6319</v>
      </c>
      <c r="AX42" s="612">
        <f>VLOOKUP($A42,'[1]AIR Export'!$A$2:$CB$82,36,FALSE)</f>
        <v>0</v>
      </c>
      <c r="AY42" s="612">
        <f>VLOOKUP($A42,'[1]AIR Export'!$A$2:$CB$82,37,FALSE)</f>
        <v>498488</v>
      </c>
      <c r="AZ42" s="612">
        <v>281337</v>
      </c>
      <c r="BA42" s="612">
        <v>100819</v>
      </c>
      <c r="BB42" s="612">
        <f>VLOOKUP($A42,'[1]AIR Export'!$A$2:$CB$82,40,FALSE)</f>
        <v>382156</v>
      </c>
      <c r="BC42" s="612">
        <v>62384</v>
      </c>
      <c r="BD42" s="612">
        <v>9561</v>
      </c>
      <c r="BE42" s="612">
        <v>1500</v>
      </c>
      <c r="BF42" s="612">
        <v>73445</v>
      </c>
      <c r="BG42" s="612">
        <v>46637</v>
      </c>
      <c r="BH42" s="612">
        <f>VLOOKUP($A42,'[1]AIR Export'!$A$2:$CB$82,46,FALSE)</f>
        <v>502238</v>
      </c>
      <c r="BI42" s="612"/>
      <c r="BJ42" s="612"/>
      <c r="BK42" s="612">
        <v>0</v>
      </c>
      <c r="BL42" s="612">
        <v>0</v>
      </c>
      <c r="BM42" s="612">
        <v>0</v>
      </c>
      <c r="BN42" s="612">
        <v>0</v>
      </c>
      <c r="BO42" s="612">
        <v>0</v>
      </c>
      <c r="BP42" s="612">
        <v>0</v>
      </c>
      <c r="BQ42" s="610">
        <v>21165</v>
      </c>
      <c r="BR42" s="610">
        <v>11024</v>
      </c>
      <c r="BS42" s="610">
        <v>32189</v>
      </c>
      <c r="BT42" s="610">
        <v>16921</v>
      </c>
      <c r="BU42" s="610">
        <v>7644</v>
      </c>
      <c r="BV42" s="610">
        <v>24565</v>
      </c>
      <c r="BW42" s="610">
        <v>2099</v>
      </c>
      <c r="BX42" s="609">
        <v>611</v>
      </c>
      <c r="BY42" s="610">
        <v>2710</v>
      </c>
      <c r="BZ42" s="610">
        <v>59464</v>
      </c>
      <c r="CA42" s="610"/>
      <c r="CB42" s="610">
        <v>59464</v>
      </c>
      <c r="CC42" s="609">
        <v>67</v>
      </c>
      <c r="CD42" s="610">
        <v>210231</v>
      </c>
      <c r="CE42" s="609">
        <v>5</v>
      </c>
      <c r="CF42" s="609">
        <v>63</v>
      </c>
      <c r="CG42" s="609">
        <v>68</v>
      </c>
      <c r="CH42" s="610">
        <v>2327</v>
      </c>
      <c r="CI42" s="610">
        <v>8043</v>
      </c>
      <c r="CJ42" s="610">
        <v>1550</v>
      </c>
      <c r="CK42" s="609">
        <v>742</v>
      </c>
      <c r="CL42" s="609">
        <v>0</v>
      </c>
      <c r="CM42" s="609">
        <v>10</v>
      </c>
      <c r="CN42" s="609">
        <v>105</v>
      </c>
      <c r="CO42" s="610">
        <v>46138</v>
      </c>
      <c r="CP42" s="610">
        <v>7618</v>
      </c>
      <c r="CQ42" s="610">
        <v>53756</v>
      </c>
      <c r="CR42" s="610">
        <v>2159</v>
      </c>
      <c r="CS42" s="609">
        <v>449</v>
      </c>
      <c r="CT42" s="610">
        <v>2608</v>
      </c>
      <c r="CU42" s="610">
        <v>69327</v>
      </c>
      <c r="CV42" s="610">
        <v>13590</v>
      </c>
      <c r="CW42" s="610">
        <v>82917</v>
      </c>
      <c r="CX42" s="610">
        <v>139281</v>
      </c>
      <c r="CY42" s="610">
        <v>3157</v>
      </c>
      <c r="CZ42" s="609"/>
      <c r="DA42" s="610">
        <v>142438</v>
      </c>
      <c r="DB42" s="610">
        <v>5226</v>
      </c>
      <c r="DC42" s="609">
        <v>705</v>
      </c>
      <c r="DD42" s="610">
        <v>5931</v>
      </c>
      <c r="DE42" s="610">
        <v>11428</v>
      </c>
      <c r="DF42" s="610">
        <v>6319</v>
      </c>
      <c r="DG42" s="609"/>
      <c r="DH42" s="610">
        <v>7042</v>
      </c>
      <c r="DI42" s="609"/>
      <c r="DJ42" s="609"/>
      <c r="DK42" s="610">
        <v>149789</v>
      </c>
      <c r="DL42" s="609"/>
      <c r="DM42" s="609"/>
      <c r="DN42" s="610">
        <v>10508</v>
      </c>
      <c r="DO42" s="610">
        <v>160297</v>
      </c>
      <c r="DP42" s="609"/>
      <c r="DQ42" s="610">
        <v>24297</v>
      </c>
      <c r="DR42" s="610">
        <v>7010</v>
      </c>
      <c r="DS42" s="610">
        <v>31307</v>
      </c>
      <c r="DT42" s="610">
        <v>112614</v>
      </c>
      <c r="DU42" s="609">
        <v>45</v>
      </c>
      <c r="DV42" s="609">
        <v>45</v>
      </c>
      <c r="DW42" s="609">
        <v>100</v>
      </c>
      <c r="DX42" s="609">
        <v>127</v>
      </c>
      <c r="DY42" s="609">
        <v>13</v>
      </c>
      <c r="DZ42" s="609"/>
      <c r="EA42" s="609">
        <v>330</v>
      </c>
      <c r="EB42" s="609">
        <v>325</v>
      </c>
      <c r="EC42" s="610">
        <v>1249</v>
      </c>
      <c r="ED42" s="610">
        <v>1574</v>
      </c>
      <c r="EE42" s="610">
        <v>2880</v>
      </c>
      <c r="EF42" s="610">
        <v>3691</v>
      </c>
      <c r="EG42" s="610">
        <v>6571</v>
      </c>
      <c r="EH42" s="609">
        <v>82</v>
      </c>
      <c r="EI42" s="609"/>
      <c r="EJ42" s="609">
        <v>82</v>
      </c>
      <c r="EK42" s="610">
        <v>8227</v>
      </c>
      <c r="EL42" s="609">
        <v>4</v>
      </c>
      <c r="EM42" s="609">
        <v>4</v>
      </c>
      <c r="EN42" s="609">
        <v>12</v>
      </c>
      <c r="EO42" s="609">
        <v>28</v>
      </c>
      <c r="EP42" s="609">
        <v>211</v>
      </c>
      <c r="EQ42" s="610">
        <v>2309</v>
      </c>
      <c r="ER42" s="610">
        <v>8400</v>
      </c>
      <c r="ES42" s="610">
        <v>1230</v>
      </c>
      <c r="ET42" s="609">
        <v>300</v>
      </c>
      <c r="EU42" s="609">
        <v>15</v>
      </c>
      <c r="EV42" s="609">
        <v>81</v>
      </c>
      <c r="EW42" s="609" t="s">
        <v>916</v>
      </c>
      <c r="EX42" s="609">
        <v>10</v>
      </c>
      <c r="EY42" s="609">
        <v>13</v>
      </c>
      <c r="EZ42" s="610">
        <v>18421</v>
      </c>
      <c r="FA42" s="610">
        <v>13914</v>
      </c>
      <c r="FB42" s="610">
        <v>5605</v>
      </c>
      <c r="FC42" s="609" t="s">
        <v>909</v>
      </c>
      <c r="FD42" s="609" t="s">
        <v>918</v>
      </c>
      <c r="FE42" s="609" t="s">
        <v>908</v>
      </c>
      <c r="FF42" s="609">
        <v>27573</v>
      </c>
      <c r="FG42" s="609">
        <v>5525</v>
      </c>
      <c r="FH42" s="609" t="s">
        <v>907</v>
      </c>
      <c r="FI42" s="609" t="s">
        <v>908</v>
      </c>
      <c r="FJ42" s="609">
        <v>27573</v>
      </c>
      <c r="FK42" s="609">
        <v>5525</v>
      </c>
      <c r="FL42" s="609" t="s">
        <v>910</v>
      </c>
      <c r="FM42" s="609">
        <v>3365977881</v>
      </c>
      <c r="FN42" s="609">
        <v>3365975081</v>
      </c>
      <c r="FO42" s="609" t="s">
        <v>911</v>
      </c>
      <c r="FP42" s="609" t="s">
        <v>914</v>
      </c>
      <c r="FQ42" s="610">
        <v>12700</v>
      </c>
      <c r="FR42" s="609">
        <v>7</v>
      </c>
      <c r="FS42" s="609" t="s">
        <v>919</v>
      </c>
      <c r="FT42" s="610">
        <v>3020</v>
      </c>
      <c r="FU42" s="609">
        <v>52</v>
      </c>
      <c r="FV42" s="609"/>
      <c r="FW42" s="609"/>
      <c r="FX42" s="609"/>
      <c r="FY42" s="609" t="s">
        <v>32</v>
      </c>
      <c r="FZ42" s="609"/>
      <c r="GA42" s="609" t="s">
        <v>12</v>
      </c>
      <c r="GB42" s="609"/>
      <c r="GC42" s="609"/>
      <c r="GD42" s="609"/>
      <c r="GE42" s="609"/>
      <c r="GF42" s="609"/>
      <c r="GG42" s="609"/>
      <c r="GH42" s="609"/>
      <c r="GI42" s="609"/>
      <c r="GJ42" s="609">
        <f>VLOOKUP($A42,'[1]AIR Export'!$A$3:$CB$82,25,FALSE)</f>
        <v>39265</v>
      </c>
      <c r="GK42" s="609">
        <v>2</v>
      </c>
      <c r="GL42" s="609" t="s">
        <v>16</v>
      </c>
      <c r="GM42" s="609"/>
      <c r="GN42" s="609"/>
      <c r="GO42" s="609"/>
      <c r="GP42" s="609"/>
      <c r="GQ42" s="609"/>
      <c r="GR42" s="609"/>
      <c r="GS42" s="609"/>
      <c r="GT42" s="609"/>
      <c r="GU42" s="609"/>
      <c r="GV42" s="609">
        <v>0.8</v>
      </c>
      <c r="GW42" s="609">
        <v>0.19</v>
      </c>
      <c r="GX42" s="609">
        <v>24.93</v>
      </c>
      <c r="GY42" s="609">
        <v>28.95</v>
      </c>
      <c r="GZ42" s="609">
        <v>17.489999999999998</v>
      </c>
      <c r="HA42" s="509"/>
      <c r="HB42" s="509"/>
      <c r="HC42" s="509"/>
      <c r="HD42" s="509"/>
      <c r="HE42" s="509"/>
      <c r="HF42" s="5"/>
      <c r="HG42" s="5"/>
      <c r="HH42" s="5"/>
      <c r="HI42" s="5"/>
      <c r="HJ42" s="5"/>
      <c r="HK42" s="5"/>
      <c r="HL42" s="5"/>
      <c r="HM42" s="5"/>
      <c r="HN42" s="5"/>
      <c r="HO42" s="5"/>
      <c r="HP42" s="5"/>
      <c r="HQ42" s="5"/>
      <c r="HR42" s="5"/>
      <c r="IF42" s="1"/>
      <c r="IG42" s="1"/>
      <c r="IH42" s="1"/>
      <c r="II42" s="1"/>
      <c r="IJ42" s="1"/>
      <c r="IK42" s="1"/>
      <c r="IL42" s="1"/>
      <c r="IM42" s="1"/>
      <c r="IO42" s="1"/>
      <c r="IQ42" s="5"/>
      <c r="IR42" s="5"/>
      <c r="IS42" s="5"/>
      <c r="IT42" s="5"/>
      <c r="IU42" s="5"/>
      <c r="IV42" s="5"/>
      <c r="JG42" s="2"/>
      <c r="JI42" s="5"/>
      <c r="JL42" s="5"/>
      <c r="JM42" s="5"/>
      <c r="JN42" s="5"/>
      <c r="JU42" s="1"/>
      <c r="JW42" s="1"/>
      <c r="KC42" s="5"/>
      <c r="KG42" s="5"/>
      <c r="KI42" s="4"/>
      <c r="KJ42" s="4"/>
      <c r="KQ42" s="3"/>
      <c r="KR42" s="3"/>
      <c r="KS42" s="3"/>
      <c r="KT42" s="3"/>
      <c r="KU42" s="3"/>
      <c r="KV42" s="3"/>
      <c r="KW42" s="3"/>
      <c r="KX42" s="3"/>
      <c r="KY42" s="3"/>
      <c r="KZ42" s="3"/>
      <c r="LA42" s="3"/>
      <c r="LB42" s="3"/>
      <c r="LC42" s="3"/>
      <c r="LD42" s="3"/>
      <c r="LE42" s="3"/>
      <c r="LF42" s="3"/>
      <c r="LG42" s="3"/>
      <c r="LH42" s="4"/>
      <c r="LJ42" s="1"/>
      <c r="LK42" s="1"/>
      <c r="LL42" s="1"/>
      <c r="LM42" s="3"/>
      <c r="LN42" s="3"/>
      <c r="LO42" s="3"/>
      <c r="LY42" s="3"/>
      <c r="LZ42" s="3"/>
      <c r="MA42" s="3"/>
      <c r="MB42" s="3"/>
      <c r="MC42" s="3"/>
      <c r="MD42" s="3"/>
      <c r="ME42" s="3"/>
      <c r="MF42" s="3"/>
      <c r="MG42" s="3"/>
      <c r="MH42" s="3"/>
      <c r="MI42" s="3"/>
      <c r="MJ42" s="3"/>
      <c r="MR42" s="6"/>
      <c r="MS42" s="6"/>
      <c r="MX42" s="1"/>
      <c r="NB42" s="1"/>
      <c r="NC42" s="1"/>
      <c r="NE42" s="1"/>
      <c r="NF42" s="1"/>
      <c r="NI42" s="1"/>
      <c r="NR42" s="3"/>
    </row>
    <row r="43" spans="1:382" x14ac:dyDescent="0.25">
      <c r="A43" s="609" t="s">
        <v>1100</v>
      </c>
      <c r="B43" s="609" t="s">
        <v>463</v>
      </c>
      <c r="C43" s="609" t="s">
        <v>1103</v>
      </c>
      <c r="D43" s="609">
        <v>2015</v>
      </c>
      <c r="E43" s="609" t="s">
        <v>463</v>
      </c>
      <c r="F43" s="609" t="s">
        <v>1101</v>
      </c>
      <c r="G43" s="609" t="s">
        <v>1102</v>
      </c>
      <c r="H43" s="609">
        <v>27858</v>
      </c>
      <c r="I43" s="609">
        <v>2308</v>
      </c>
      <c r="J43" s="609" t="s">
        <v>1101</v>
      </c>
      <c r="K43" s="609" t="s">
        <v>1102</v>
      </c>
      <c r="L43" s="609">
        <v>27858</v>
      </c>
      <c r="M43" s="609">
        <v>2308</v>
      </c>
      <c r="N43" s="609" t="s">
        <v>1104</v>
      </c>
      <c r="O43" s="609" t="s">
        <v>1105</v>
      </c>
      <c r="P43" s="609" t="s">
        <v>1106</v>
      </c>
      <c r="Q43" s="609" t="s">
        <v>1107</v>
      </c>
      <c r="R43" s="609" t="s">
        <v>1108</v>
      </c>
      <c r="S43" s="609" t="s">
        <v>1109</v>
      </c>
      <c r="T43" s="609" t="s">
        <v>1110</v>
      </c>
      <c r="U43" s="609" t="s">
        <v>1106</v>
      </c>
      <c r="V43" s="609" t="s">
        <v>1111</v>
      </c>
      <c r="W43" s="609">
        <v>1</v>
      </c>
      <c r="X43" s="609">
        <v>4</v>
      </c>
      <c r="Y43" s="609">
        <v>1</v>
      </c>
      <c r="Z43" s="609">
        <v>1</v>
      </c>
      <c r="AA43" s="610">
        <v>14478</v>
      </c>
      <c r="AB43" s="609">
        <v>1</v>
      </c>
      <c r="AC43" s="609">
        <v>4</v>
      </c>
      <c r="AD43" s="609">
        <v>5</v>
      </c>
      <c r="AE43" s="609">
        <v>31.26</v>
      </c>
      <c r="AF43" s="609">
        <v>36.26</v>
      </c>
      <c r="AG43" s="611">
        <v>2.76E-2</v>
      </c>
      <c r="AH43" s="612">
        <v>92471</v>
      </c>
      <c r="AI43" s="609" t="s">
        <v>1113</v>
      </c>
      <c r="AJ43" s="609">
        <v>2010</v>
      </c>
      <c r="AK43" s="612">
        <v>36296</v>
      </c>
      <c r="AL43" s="613">
        <v>11.48</v>
      </c>
      <c r="AM43" s="613">
        <v>12.66</v>
      </c>
      <c r="AN43" s="613">
        <v>12.66</v>
      </c>
      <c r="AO43" s="612">
        <v>1332075</v>
      </c>
      <c r="AP43" s="612">
        <v>559693</v>
      </c>
      <c r="AQ43" s="612">
        <f>VLOOKUP($A43,'[1]AIR Export'!$A$2:$CB$82,33,FALSE)</f>
        <v>1891768</v>
      </c>
      <c r="AR43" s="612">
        <v>185765</v>
      </c>
      <c r="AS43" s="612">
        <v>0</v>
      </c>
      <c r="AT43" s="612">
        <v>185765</v>
      </c>
      <c r="AU43" s="612">
        <v>20678</v>
      </c>
      <c r="AV43" s="612">
        <v>0</v>
      </c>
      <c r="AW43" s="612">
        <f>VLOOKUP($A43,'[1]AIR Export'!$A$2:$CB$82,35,FALSE)</f>
        <v>20678</v>
      </c>
      <c r="AX43" s="612">
        <f>VLOOKUP($A43,'[1]AIR Export'!$A$2:$CB$82,36,FALSE)</f>
        <v>182656</v>
      </c>
      <c r="AY43" s="612">
        <f>VLOOKUP($A43,'[1]AIR Export'!$A$2:$CB$82,37,FALSE)</f>
        <v>2280867</v>
      </c>
      <c r="AZ43" s="612">
        <v>1037052</v>
      </c>
      <c r="BA43" s="612">
        <v>333274</v>
      </c>
      <c r="BB43" s="612">
        <f>VLOOKUP($A43,'[1]AIR Export'!$A$2:$CB$82,40,FALSE)</f>
        <v>1370326</v>
      </c>
      <c r="BC43" s="612">
        <v>201648</v>
      </c>
      <c r="BD43" s="612">
        <v>50249</v>
      </c>
      <c r="BE43" s="612">
        <v>19350</v>
      </c>
      <c r="BF43" s="612">
        <v>271247</v>
      </c>
      <c r="BG43" s="612">
        <v>525871</v>
      </c>
      <c r="BH43" s="612">
        <f>VLOOKUP($A43,'[1]AIR Export'!$A$2:$CB$82,46,FALSE)</f>
        <v>2167444</v>
      </c>
      <c r="BI43" s="612"/>
      <c r="BJ43" s="612"/>
      <c r="BK43" s="612">
        <v>34275</v>
      </c>
      <c r="BL43" s="612">
        <v>0</v>
      </c>
      <c r="BM43" s="612">
        <v>0</v>
      </c>
      <c r="BN43" s="612">
        <v>0</v>
      </c>
      <c r="BO43" s="612">
        <v>34275</v>
      </c>
      <c r="BP43" s="612">
        <v>34275</v>
      </c>
      <c r="BQ43" s="610">
        <v>60562</v>
      </c>
      <c r="BR43" s="610">
        <v>62206</v>
      </c>
      <c r="BS43" s="610">
        <v>122768</v>
      </c>
      <c r="BT43" s="610">
        <v>41538</v>
      </c>
      <c r="BU43" s="610">
        <v>25401</v>
      </c>
      <c r="BV43" s="610">
        <v>66939</v>
      </c>
      <c r="BW43" s="610">
        <v>6542</v>
      </c>
      <c r="BX43" s="610">
        <v>3685</v>
      </c>
      <c r="BY43" s="610">
        <v>10227</v>
      </c>
      <c r="BZ43" s="610">
        <v>199934</v>
      </c>
      <c r="CA43" s="610"/>
      <c r="CB43" s="610">
        <v>199934</v>
      </c>
      <c r="CC43" s="610">
        <v>31966</v>
      </c>
      <c r="CD43" s="610">
        <v>198302</v>
      </c>
      <c r="CE43" s="609">
        <v>11</v>
      </c>
      <c r="CF43" s="609">
        <v>63</v>
      </c>
      <c r="CG43" s="609">
        <v>74</v>
      </c>
      <c r="CH43" s="610">
        <v>9432</v>
      </c>
      <c r="CI43" s="610">
        <v>3296</v>
      </c>
      <c r="CJ43" s="610">
        <v>10744</v>
      </c>
      <c r="CK43" s="609">
        <v>564</v>
      </c>
      <c r="CL43" s="609">
        <v>89</v>
      </c>
      <c r="CM43" s="609">
        <v>22</v>
      </c>
      <c r="CN43" s="609">
        <v>390</v>
      </c>
      <c r="CO43" s="610">
        <v>129283</v>
      </c>
      <c r="CP43" s="610">
        <v>51924</v>
      </c>
      <c r="CQ43" s="610">
        <v>181207</v>
      </c>
      <c r="CR43" s="610">
        <v>13335</v>
      </c>
      <c r="CS43" s="610">
        <v>1492</v>
      </c>
      <c r="CT43" s="610">
        <v>14827</v>
      </c>
      <c r="CU43" s="610">
        <v>181421</v>
      </c>
      <c r="CV43" s="610">
        <v>40141</v>
      </c>
      <c r="CW43" s="610">
        <v>221562</v>
      </c>
      <c r="CX43" s="610">
        <v>417596</v>
      </c>
      <c r="CY43" s="610">
        <v>1254</v>
      </c>
      <c r="CZ43" s="609"/>
      <c r="DA43" s="610">
        <v>418850</v>
      </c>
      <c r="DB43" s="610">
        <v>24696</v>
      </c>
      <c r="DC43" s="610">
        <v>6016</v>
      </c>
      <c r="DD43" s="610">
        <v>30712</v>
      </c>
      <c r="DE43" s="610">
        <v>18267</v>
      </c>
      <c r="DF43" s="610">
        <v>10905</v>
      </c>
      <c r="DG43" s="610">
        <v>1761</v>
      </c>
      <c r="DH43" s="610">
        <v>18759</v>
      </c>
      <c r="DI43" s="609"/>
      <c r="DJ43" s="609"/>
      <c r="DK43" s="610">
        <v>341388</v>
      </c>
      <c r="DL43" s="610">
        <v>115356</v>
      </c>
      <c r="DM43" s="610">
        <v>19628</v>
      </c>
      <c r="DN43" s="610">
        <v>1275</v>
      </c>
      <c r="DO43" s="610">
        <v>477647</v>
      </c>
      <c r="DP43" s="609"/>
      <c r="DQ43" s="610">
        <v>52029</v>
      </c>
      <c r="DR43" s="610">
        <v>12528</v>
      </c>
      <c r="DS43" s="610">
        <v>64557</v>
      </c>
      <c r="DT43" s="610">
        <v>469079</v>
      </c>
      <c r="DU43" s="609">
        <v>103</v>
      </c>
      <c r="DV43" s="609">
        <v>3</v>
      </c>
      <c r="DW43" s="609">
        <v>389</v>
      </c>
      <c r="DX43" s="609">
        <v>258</v>
      </c>
      <c r="DY43" s="609">
        <v>49</v>
      </c>
      <c r="DZ43" s="609">
        <v>2</v>
      </c>
      <c r="EA43" s="609">
        <v>804</v>
      </c>
      <c r="EB43" s="609">
        <v>818</v>
      </c>
      <c r="EC43" s="609">
        <v>63</v>
      </c>
      <c r="ED43" s="609">
        <v>881</v>
      </c>
      <c r="EE43" s="610">
        <v>12461</v>
      </c>
      <c r="EF43" s="610">
        <v>6504</v>
      </c>
      <c r="EG43" s="610">
        <v>18965</v>
      </c>
      <c r="EH43" s="609">
        <v>984</v>
      </c>
      <c r="EI43" s="609">
        <v>45</v>
      </c>
      <c r="EJ43" s="610">
        <v>1029</v>
      </c>
      <c r="EK43" s="610">
        <v>20875</v>
      </c>
      <c r="EL43" s="609">
        <v>10</v>
      </c>
      <c r="EM43" s="609">
        <v>21</v>
      </c>
      <c r="EN43" s="609">
        <v>90</v>
      </c>
      <c r="EO43" s="609">
        <v>491</v>
      </c>
      <c r="EP43" s="610">
        <v>1977</v>
      </c>
      <c r="EQ43" s="610">
        <v>10968</v>
      </c>
      <c r="ER43" s="610">
        <v>81273</v>
      </c>
      <c r="ES43" s="610">
        <v>14637</v>
      </c>
      <c r="ET43" s="610">
        <v>2199</v>
      </c>
      <c r="EU43" s="609">
        <v>19</v>
      </c>
      <c r="EV43" s="609">
        <v>4</v>
      </c>
      <c r="EW43" s="609" t="s">
        <v>1112</v>
      </c>
      <c r="EX43" s="609">
        <v>43</v>
      </c>
      <c r="EY43" s="609">
        <v>133</v>
      </c>
      <c r="EZ43" s="610">
        <v>145488</v>
      </c>
      <c r="FA43" s="610">
        <v>292794</v>
      </c>
      <c r="FB43" s="610">
        <v>47251</v>
      </c>
      <c r="FC43" s="609" t="s">
        <v>1103</v>
      </c>
      <c r="FD43" s="609" t="s">
        <v>1101</v>
      </c>
      <c r="FE43" s="609" t="s">
        <v>1102</v>
      </c>
      <c r="FF43" s="609">
        <v>27858</v>
      </c>
      <c r="FG43" s="609">
        <v>2308</v>
      </c>
      <c r="FH43" s="609" t="s">
        <v>1101</v>
      </c>
      <c r="FI43" s="609" t="s">
        <v>1102</v>
      </c>
      <c r="FJ43" s="609">
        <v>27858</v>
      </c>
      <c r="FK43" s="609">
        <v>2308</v>
      </c>
      <c r="FL43" s="609" t="s">
        <v>463</v>
      </c>
      <c r="FM43" s="609">
        <v>2523294580</v>
      </c>
      <c r="FN43" s="609">
        <v>2523294255</v>
      </c>
      <c r="FO43" s="609" t="s">
        <v>1114</v>
      </c>
      <c r="FP43" s="609" t="s">
        <v>1115</v>
      </c>
      <c r="FQ43" s="610">
        <v>83615</v>
      </c>
      <c r="FR43" s="609">
        <v>36.270000000000003</v>
      </c>
      <c r="FS43" s="609" t="s">
        <v>1116</v>
      </c>
      <c r="FT43" s="610">
        <v>14478</v>
      </c>
      <c r="FU43" s="609">
        <v>312</v>
      </c>
      <c r="FV43" s="609"/>
      <c r="FW43" s="609"/>
      <c r="FX43" s="609"/>
      <c r="FY43" s="609" t="s">
        <v>32</v>
      </c>
      <c r="FZ43" s="609"/>
      <c r="GA43" s="609" t="s">
        <v>33</v>
      </c>
      <c r="GB43" s="609"/>
      <c r="GC43" s="609"/>
      <c r="GD43" s="609"/>
      <c r="GE43" s="609"/>
      <c r="GF43" s="609"/>
      <c r="GG43" s="609"/>
      <c r="GH43" s="609"/>
      <c r="GI43" s="609"/>
      <c r="GJ43" s="609">
        <f>VLOOKUP($A43,'[1]AIR Export'!$A$3:$CB$82,25,FALSE)</f>
        <v>169710</v>
      </c>
      <c r="GK43" s="609">
        <v>2</v>
      </c>
      <c r="GL43" s="609" t="s">
        <v>16</v>
      </c>
      <c r="GM43" s="609"/>
      <c r="GN43" s="609"/>
      <c r="GO43" s="609"/>
      <c r="GP43" s="609"/>
      <c r="GQ43" s="609"/>
      <c r="GR43" s="609"/>
      <c r="GS43" s="609"/>
      <c r="GT43" s="609"/>
      <c r="GU43" s="609"/>
      <c r="GV43" s="609">
        <v>0.91</v>
      </c>
      <c r="GW43" s="609">
        <v>0.04</v>
      </c>
      <c r="GX43" s="609">
        <v>25.96</v>
      </c>
      <c r="GY43" s="609">
        <v>29.31</v>
      </c>
      <c r="GZ43" s="609">
        <v>8.31</v>
      </c>
      <c r="HA43" s="509"/>
      <c r="HB43" s="509"/>
      <c r="HC43" s="509"/>
      <c r="HD43" s="509"/>
      <c r="HE43" s="509"/>
      <c r="HF43" s="5"/>
      <c r="HG43" s="5"/>
      <c r="HH43" s="5"/>
      <c r="HI43" s="5"/>
      <c r="HJ43" s="5"/>
      <c r="HK43" s="5"/>
      <c r="HL43" s="5"/>
      <c r="HM43" s="5"/>
      <c r="HN43" s="5"/>
      <c r="HO43" s="5"/>
      <c r="HP43" s="5"/>
      <c r="HQ43" s="5"/>
      <c r="HR43" s="5"/>
      <c r="IF43" s="1"/>
      <c r="IG43" s="1"/>
      <c r="IH43" s="1"/>
      <c r="II43" s="1"/>
      <c r="IJ43" s="1"/>
      <c r="IK43" s="1"/>
      <c r="IL43" s="1"/>
      <c r="IM43" s="1"/>
      <c r="IO43" s="1"/>
      <c r="IQ43" s="5"/>
      <c r="IR43" s="5"/>
      <c r="IS43" s="5"/>
      <c r="IT43" s="5"/>
      <c r="IU43" s="5"/>
      <c r="IV43" s="5"/>
      <c r="JG43" s="2"/>
      <c r="JI43" s="5"/>
      <c r="JL43" s="5"/>
      <c r="JM43" s="5"/>
      <c r="JN43" s="5"/>
      <c r="JU43" s="1"/>
      <c r="JW43" s="1"/>
      <c r="KC43" s="5"/>
      <c r="KG43" s="5"/>
      <c r="KI43" s="4"/>
      <c r="KJ43" s="4"/>
      <c r="KQ43" s="3"/>
      <c r="KR43" s="3"/>
      <c r="KS43" s="3"/>
      <c r="KT43" s="3"/>
      <c r="KU43" s="3"/>
      <c r="KV43" s="3"/>
      <c r="KW43" s="3"/>
      <c r="KX43" s="3"/>
      <c r="KY43" s="3"/>
      <c r="KZ43" s="3"/>
      <c r="LA43" s="3"/>
      <c r="LB43" s="3"/>
      <c r="LC43" s="3"/>
      <c r="LD43" s="3"/>
      <c r="LE43" s="3"/>
      <c r="LF43" s="3"/>
      <c r="LG43" s="3"/>
      <c r="LH43" s="4"/>
      <c r="LJ43" s="1"/>
      <c r="LK43" s="1"/>
      <c r="LL43" s="1"/>
      <c r="LM43" s="3"/>
      <c r="LN43" s="3"/>
      <c r="LO43" s="3"/>
      <c r="LY43" s="3"/>
      <c r="LZ43" s="3"/>
      <c r="MA43" s="3"/>
      <c r="MB43" s="3"/>
      <c r="MC43" s="3"/>
      <c r="MD43" s="3"/>
      <c r="ME43" s="3"/>
      <c r="MF43" s="3"/>
      <c r="MG43" s="3"/>
      <c r="MH43" s="3"/>
      <c r="MI43" s="3"/>
      <c r="MJ43" s="3"/>
      <c r="MR43" s="6"/>
      <c r="MS43" s="6"/>
      <c r="NB43" s="1"/>
      <c r="NC43" s="1"/>
      <c r="ND43" s="1"/>
      <c r="NE43" s="1"/>
      <c r="NF43" s="1"/>
      <c r="NI43" s="1"/>
      <c r="NL43" s="1"/>
      <c r="NR43" s="3"/>
    </row>
    <row r="44" spans="1:382" x14ac:dyDescent="0.25">
      <c r="A44" s="609" t="s">
        <v>937</v>
      </c>
      <c r="B44" s="609" t="s">
        <v>940</v>
      </c>
      <c r="C44" s="609" t="s">
        <v>939</v>
      </c>
      <c r="D44" s="609">
        <v>2015</v>
      </c>
      <c r="E44" s="609" t="s">
        <v>940</v>
      </c>
      <c r="F44" s="609" t="s">
        <v>938</v>
      </c>
      <c r="G44" s="609" t="s">
        <v>315</v>
      </c>
      <c r="H44" s="609">
        <v>28722</v>
      </c>
      <c r="I44" s="609">
        <v>8643</v>
      </c>
      <c r="J44" s="609" t="s">
        <v>938</v>
      </c>
      <c r="K44" s="609" t="s">
        <v>315</v>
      </c>
      <c r="L44" s="609">
        <v>28722</v>
      </c>
      <c r="M44" s="609">
        <v>8643</v>
      </c>
      <c r="N44" s="609" t="s">
        <v>941</v>
      </c>
      <c r="O44" s="609" t="s">
        <v>942</v>
      </c>
      <c r="P44" s="609" t="s">
        <v>943</v>
      </c>
      <c r="Q44" s="609" t="s">
        <v>944</v>
      </c>
      <c r="R44" s="609" t="s">
        <v>941</v>
      </c>
      <c r="S44" s="609" t="s">
        <v>45</v>
      </c>
      <c r="T44" s="609" t="s">
        <v>942</v>
      </c>
      <c r="U44" s="609" t="s">
        <v>945</v>
      </c>
      <c r="V44" s="609" t="s">
        <v>944</v>
      </c>
      <c r="W44" s="609">
        <v>1</v>
      </c>
      <c r="X44" s="609">
        <v>1</v>
      </c>
      <c r="Y44" s="609">
        <v>1</v>
      </c>
      <c r="Z44" s="609">
        <v>0</v>
      </c>
      <c r="AA44" s="610">
        <v>5700</v>
      </c>
      <c r="AB44" s="609">
        <v>3</v>
      </c>
      <c r="AC44" s="609">
        <v>0</v>
      </c>
      <c r="AD44" s="609">
        <v>3</v>
      </c>
      <c r="AE44" s="609">
        <v>7.25</v>
      </c>
      <c r="AF44" s="609">
        <v>10.25</v>
      </c>
      <c r="AG44" s="611">
        <v>0.29270000000000002</v>
      </c>
      <c r="AH44" s="612">
        <v>53579</v>
      </c>
      <c r="AI44" s="609" t="s">
        <v>947</v>
      </c>
      <c r="AJ44" s="609">
        <v>2014</v>
      </c>
      <c r="AK44" s="612">
        <v>26983</v>
      </c>
      <c r="AL44" s="613">
        <v>10.33</v>
      </c>
      <c r="AM44" s="613">
        <v>11.95</v>
      </c>
      <c r="AN44" s="613">
        <v>13.18</v>
      </c>
      <c r="AO44" s="612">
        <v>0</v>
      </c>
      <c r="AP44" s="612">
        <v>453970</v>
      </c>
      <c r="AQ44" s="612">
        <f>VLOOKUP($A44,'[1]AIR Export'!$A$2:$CB$82,33,FALSE)</f>
        <v>453970</v>
      </c>
      <c r="AR44" s="612">
        <v>74448</v>
      </c>
      <c r="AS44" s="612">
        <v>0</v>
      </c>
      <c r="AT44" s="612">
        <v>74448</v>
      </c>
      <c r="AU44" s="612">
        <v>4798</v>
      </c>
      <c r="AV44" s="612">
        <v>0</v>
      </c>
      <c r="AW44" s="612">
        <f>VLOOKUP($A44,'[1]AIR Export'!$A$2:$CB$82,35,FALSE)</f>
        <v>4798</v>
      </c>
      <c r="AX44" s="612">
        <f>VLOOKUP($A44,'[1]AIR Export'!$A$2:$CB$82,36,FALSE)</f>
        <v>8044</v>
      </c>
      <c r="AY44" s="612">
        <f>VLOOKUP($A44,'[1]AIR Export'!$A$2:$CB$82,37,FALSE)</f>
        <v>541260</v>
      </c>
      <c r="AZ44" s="612">
        <v>283371</v>
      </c>
      <c r="BA44" s="612">
        <v>86546</v>
      </c>
      <c r="BB44" s="612">
        <f>VLOOKUP($A44,'[1]AIR Export'!$A$2:$CB$82,40,FALSE)</f>
        <v>369917</v>
      </c>
      <c r="BC44" s="612">
        <v>35395</v>
      </c>
      <c r="BD44" s="612">
        <v>4983</v>
      </c>
      <c r="BE44" s="612">
        <v>14739</v>
      </c>
      <c r="BF44" s="612">
        <v>55117</v>
      </c>
      <c r="BG44" s="612">
        <v>93976</v>
      </c>
      <c r="BH44" s="612">
        <f>VLOOKUP($A44,'[1]AIR Export'!$A$2:$CB$82,46,FALSE)</f>
        <v>519010</v>
      </c>
      <c r="BI44" s="612"/>
      <c r="BJ44" s="612"/>
      <c r="BK44" s="612">
        <v>0</v>
      </c>
      <c r="BL44" s="612">
        <v>0</v>
      </c>
      <c r="BM44" s="612">
        <v>0</v>
      </c>
      <c r="BN44" s="612">
        <v>0</v>
      </c>
      <c r="BO44" s="612">
        <v>0</v>
      </c>
      <c r="BP44" s="612">
        <v>0</v>
      </c>
      <c r="BQ44" s="610">
        <v>16255</v>
      </c>
      <c r="BR44" s="610">
        <v>16355</v>
      </c>
      <c r="BS44" s="610">
        <v>32610</v>
      </c>
      <c r="BT44" s="610">
        <v>9463</v>
      </c>
      <c r="BU44" s="610">
        <v>3886</v>
      </c>
      <c r="BV44" s="610">
        <v>13349</v>
      </c>
      <c r="BW44" s="610">
        <v>1882</v>
      </c>
      <c r="BX44" s="609">
        <v>475</v>
      </c>
      <c r="BY44" s="610">
        <v>2357</v>
      </c>
      <c r="BZ44" s="610">
        <v>48316</v>
      </c>
      <c r="CA44" s="610"/>
      <c r="CB44" s="610">
        <v>48316</v>
      </c>
      <c r="CC44" s="609">
        <v>0</v>
      </c>
      <c r="CD44" s="610">
        <v>216803</v>
      </c>
      <c r="CE44" s="609">
        <v>1</v>
      </c>
      <c r="CF44" s="609">
        <v>63</v>
      </c>
      <c r="CG44" s="609">
        <v>64</v>
      </c>
      <c r="CH44" s="610">
        <v>2912</v>
      </c>
      <c r="CI44" s="610">
        <v>14677</v>
      </c>
      <c r="CJ44" s="610">
        <v>6167</v>
      </c>
      <c r="CK44" s="609">
        <v>906</v>
      </c>
      <c r="CL44" s="609">
        <v>142</v>
      </c>
      <c r="CM44" s="609">
        <v>45</v>
      </c>
      <c r="CN44" s="609">
        <v>142</v>
      </c>
      <c r="CO44" s="610">
        <v>38117</v>
      </c>
      <c r="CP44" s="610">
        <v>16810</v>
      </c>
      <c r="CQ44" s="610">
        <v>54927</v>
      </c>
      <c r="CR44" s="610">
        <v>3018</v>
      </c>
      <c r="CS44" s="609">
        <v>360</v>
      </c>
      <c r="CT44" s="610">
        <v>3378</v>
      </c>
      <c r="CU44" s="610">
        <v>18559</v>
      </c>
      <c r="CV44" s="610">
        <v>3567</v>
      </c>
      <c r="CW44" s="610">
        <v>22126</v>
      </c>
      <c r="CX44" s="610">
        <v>80431</v>
      </c>
      <c r="CY44" s="609">
        <v>945</v>
      </c>
      <c r="CZ44" s="609"/>
      <c r="DA44" s="610">
        <v>81376</v>
      </c>
      <c r="DB44" s="610">
        <v>5121</v>
      </c>
      <c r="DC44" s="610">
        <v>2435</v>
      </c>
      <c r="DD44" s="610">
        <v>7556</v>
      </c>
      <c r="DE44" s="610">
        <v>50754</v>
      </c>
      <c r="DF44" s="610">
        <v>3565</v>
      </c>
      <c r="DG44" s="609">
        <v>0</v>
      </c>
      <c r="DH44" s="610">
        <v>6041</v>
      </c>
      <c r="DI44" s="609"/>
      <c r="DJ44" s="609"/>
      <c r="DK44" s="610">
        <v>121959</v>
      </c>
      <c r="DL44" s="610">
        <v>13647</v>
      </c>
      <c r="DM44" s="610">
        <v>7685</v>
      </c>
      <c r="DN44" s="609"/>
      <c r="DO44" s="610">
        <v>143291</v>
      </c>
      <c r="DP44" s="609">
        <v>68</v>
      </c>
      <c r="DQ44" s="610">
        <v>7159</v>
      </c>
      <c r="DR44" s="609">
        <v>911</v>
      </c>
      <c r="DS44" s="610">
        <v>8070</v>
      </c>
      <c r="DT44" s="610">
        <v>87096</v>
      </c>
      <c r="DU44" s="609">
        <v>29</v>
      </c>
      <c r="DV44" s="609">
        <v>5</v>
      </c>
      <c r="DW44" s="609">
        <v>176</v>
      </c>
      <c r="DX44" s="609">
        <v>30</v>
      </c>
      <c r="DY44" s="609">
        <v>48</v>
      </c>
      <c r="DZ44" s="609">
        <v>0</v>
      </c>
      <c r="EA44" s="609">
        <v>288</v>
      </c>
      <c r="EB44" s="609">
        <v>837</v>
      </c>
      <c r="EC44" s="609">
        <v>112</v>
      </c>
      <c r="ED44" s="609">
        <v>949</v>
      </c>
      <c r="EE44" s="610">
        <v>3138</v>
      </c>
      <c r="EF44" s="609">
        <v>650</v>
      </c>
      <c r="EG44" s="610">
        <v>3788</v>
      </c>
      <c r="EH44" s="609">
        <v>366</v>
      </c>
      <c r="EI44" s="609">
        <v>0</v>
      </c>
      <c r="EJ44" s="609">
        <v>366</v>
      </c>
      <c r="EK44" s="610">
        <v>5103</v>
      </c>
      <c r="EL44" s="609">
        <v>0</v>
      </c>
      <c r="EM44" s="609">
        <v>0</v>
      </c>
      <c r="EN44" s="609">
        <v>0</v>
      </c>
      <c r="EO44" s="609">
        <v>0</v>
      </c>
      <c r="EP44" s="609">
        <v>314</v>
      </c>
      <c r="EQ44" s="610">
        <v>4658</v>
      </c>
      <c r="ER44" s="610">
        <v>8988</v>
      </c>
      <c r="ES44" s="610">
        <v>3120</v>
      </c>
      <c r="ET44" s="609">
        <v>468</v>
      </c>
      <c r="EU44" s="610">
        <v>1583</v>
      </c>
      <c r="EV44" s="610">
        <v>2490</v>
      </c>
      <c r="EW44" s="609" t="s">
        <v>946</v>
      </c>
      <c r="EX44" s="609">
        <v>18</v>
      </c>
      <c r="EY44" s="609">
        <v>42</v>
      </c>
      <c r="EZ44" s="610">
        <v>24255</v>
      </c>
      <c r="FA44" s="610">
        <v>72281</v>
      </c>
      <c r="FB44" s="609"/>
      <c r="FC44" s="609" t="s">
        <v>939</v>
      </c>
      <c r="FD44" s="609" t="s">
        <v>938</v>
      </c>
      <c r="FE44" s="609" t="s">
        <v>315</v>
      </c>
      <c r="FF44" s="609">
        <v>28722</v>
      </c>
      <c r="FG44" s="609">
        <v>8643</v>
      </c>
      <c r="FH44" s="609" t="s">
        <v>938</v>
      </c>
      <c r="FI44" s="609" t="s">
        <v>315</v>
      </c>
      <c r="FJ44" s="609">
        <v>28722</v>
      </c>
      <c r="FK44" s="609">
        <v>8643</v>
      </c>
      <c r="FL44" s="609" t="s">
        <v>940</v>
      </c>
      <c r="FM44" s="609">
        <v>8288948721</v>
      </c>
      <c r="FN44" s="609" t="s">
        <v>948</v>
      </c>
      <c r="FO44" s="609" t="s">
        <v>949</v>
      </c>
      <c r="FP44" s="609" t="s">
        <v>944</v>
      </c>
      <c r="FQ44" s="610">
        <v>24370</v>
      </c>
      <c r="FR44" s="609">
        <v>10.25</v>
      </c>
      <c r="FS44" s="609" t="s">
        <v>950</v>
      </c>
      <c r="FT44" s="610">
        <v>5700</v>
      </c>
      <c r="FU44" s="609">
        <v>146</v>
      </c>
      <c r="FV44" s="609"/>
      <c r="FW44" s="609"/>
      <c r="FX44" s="609"/>
      <c r="FY44" s="609" t="s">
        <v>32</v>
      </c>
      <c r="FZ44" s="609"/>
      <c r="GA44" s="609" t="s">
        <v>12</v>
      </c>
      <c r="GB44" s="609"/>
      <c r="GC44" s="609"/>
      <c r="GD44" s="609"/>
      <c r="GE44" s="609"/>
      <c r="GF44" s="609"/>
      <c r="GG44" s="609"/>
      <c r="GH44" s="609"/>
      <c r="GI44" s="609"/>
      <c r="GJ44" s="609">
        <f>VLOOKUP($A44,'[1]AIR Export'!$A$3:$CB$82,25,FALSE)</f>
        <v>20740</v>
      </c>
      <c r="GK44" s="609">
        <v>2</v>
      </c>
      <c r="GL44" s="609" t="s">
        <v>16</v>
      </c>
      <c r="GM44" s="609"/>
      <c r="GN44" s="609"/>
      <c r="GO44" s="609"/>
      <c r="GP44" s="609"/>
      <c r="GQ44" s="609"/>
      <c r="GR44" s="609"/>
      <c r="GS44" s="609"/>
      <c r="GT44" s="609"/>
      <c r="GU44" s="609"/>
      <c r="GV44" s="609">
        <v>0.74</v>
      </c>
      <c r="GW44" s="609">
        <v>0.19</v>
      </c>
      <c r="GX44" s="609">
        <v>17.72</v>
      </c>
      <c r="GY44" s="609">
        <v>18.39</v>
      </c>
      <c r="GZ44" s="609">
        <v>27.91</v>
      </c>
      <c r="HA44" s="509"/>
      <c r="HB44" s="509"/>
      <c r="HC44" s="509"/>
      <c r="HD44" s="509"/>
      <c r="HE44" s="509"/>
      <c r="HF44" s="5"/>
      <c r="HG44" s="5"/>
      <c r="HH44" s="5"/>
      <c r="HI44" s="5"/>
      <c r="HJ44" s="5"/>
      <c r="HK44" s="5"/>
      <c r="HL44" s="5"/>
      <c r="HM44" s="5"/>
      <c r="HN44" s="5"/>
      <c r="HO44" s="5"/>
      <c r="HP44" s="5"/>
      <c r="HQ44" s="5"/>
      <c r="HR44" s="5"/>
      <c r="IF44" s="1"/>
      <c r="IG44" s="1"/>
      <c r="IH44" s="1"/>
      <c r="II44" s="1"/>
      <c r="IJ44" s="1"/>
      <c r="IK44" s="1"/>
      <c r="IL44" s="1"/>
      <c r="IM44" s="1"/>
      <c r="IO44" s="1"/>
      <c r="IQ44" s="5"/>
      <c r="IR44" s="5"/>
      <c r="IS44" s="5"/>
      <c r="IT44" s="5"/>
      <c r="IU44" s="5"/>
      <c r="IV44" s="5"/>
      <c r="JG44" s="2"/>
      <c r="JI44" s="5"/>
      <c r="JL44" s="5"/>
      <c r="JM44" s="5"/>
      <c r="JN44" s="5"/>
      <c r="JU44" s="1"/>
      <c r="JW44" s="1"/>
      <c r="KA44" s="1"/>
      <c r="KC44" s="5"/>
      <c r="KG44" s="5"/>
      <c r="KI44" s="4"/>
      <c r="KJ44" s="4"/>
      <c r="KQ44" s="3"/>
      <c r="KR44" s="3"/>
      <c r="KS44" s="3"/>
      <c r="KT44" s="3"/>
      <c r="KU44" s="3"/>
      <c r="KV44" s="3"/>
      <c r="KW44" s="3"/>
      <c r="KX44" s="3"/>
      <c r="KY44" s="3"/>
      <c r="KZ44" s="3"/>
      <c r="LA44" s="3"/>
      <c r="LB44" s="3"/>
      <c r="LC44" s="3"/>
      <c r="LD44" s="3"/>
      <c r="LE44" s="3"/>
      <c r="LF44" s="3"/>
      <c r="LG44" s="3"/>
      <c r="LH44" s="4"/>
      <c r="LJ44" s="1"/>
      <c r="LK44" s="1"/>
      <c r="LL44" s="1"/>
      <c r="LM44" s="3"/>
      <c r="LN44" s="3"/>
      <c r="LO44" s="3"/>
      <c r="LY44" s="3"/>
      <c r="LZ44" s="3"/>
      <c r="MA44" s="3"/>
      <c r="MB44" s="3"/>
      <c r="MC44" s="3"/>
      <c r="MD44" s="3"/>
      <c r="ME44" s="3"/>
      <c r="MF44" s="3"/>
      <c r="MG44" s="3"/>
      <c r="MH44" s="3"/>
      <c r="MI44" s="3"/>
      <c r="MJ44" s="3"/>
      <c r="MR44" s="6"/>
      <c r="MS44" s="6"/>
      <c r="NB44" s="1"/>
      <c r="NC44" s="1"/>
      <c r="NE44" s="1"/>
      <c r="NI44" s="1"/>
      <c r="NR44" s="3"/>
    </row>
    <row r="45" spans="1:382" x14ac:dyDescent="0.25">
      <c r="A45" s="609" t="s">
        <v>964</v>
      </c>
      <c r="B45" s="609" t="s">
        <v>968</v>
      </c>
      <c r="C45" s="609" t="s">
        <v>967</v>
      </c>
      <c r="D45" s="609">
        <v>2015</v>
      </c>
      <c r="E45" s="609" t="s">
        <v>968</v>
      </c>
      <c r="F45" s="609" t="s">
        <v>965</v>
      </c>
      <c r="G45" s="609" t="s">
        <v>966</v>
      </c>
      <c r="H45" s="609">
        <v>27203</v>
      </c>
      <c r="I45" s="609">
        <v>5557</v>
      </c>
      <c r="J45" s="609" t="s">
        <v>965</v>
      </c>
      <c r="K45" s="609" t="s">
        <v>966</v>
      </c>
      <c r="L45" s="609">
        <v>27203</v>
      </c>
      <c r="M45" s="609">
        <v>5557</v>
      </c>
      <c r="N45" s="609" t="s">
        <v>969</v>
      </c>
      <c r="O45" s="609" t="s">
        <v>970</v>
      </c>
      <c r="P45" s="609" t="s">
        <v>971</v>
      </c>
      <c r="Q45" s="609" t="s">
        <v>972</v>
      </c>
      <c r="R45" s="609" t="s">
        <v>973</v>
      </c>
      <c r="S45" s="609" t="s">
        <v>974</v>
      </c>
      <c r="T45" s="609" t="s">
        <v>975</v>
      </c>
      <c r="U45" s="609" t="s">
        <v>976</v>
      </c>
      <c r="V45" s="609" t="s">
        <v>977</v>
      </c>
      <c r="W45" s="609">
        <v>1</v>
      </c>
      <c r="X45" s="609">
        <v>6</v>
      </c>
      <c r="Y45" s="609">
        <v>0</v>
      </c>
      <c r="Z45" s="609">
        <v>3</v>
      </c>
      <c r="AA45" s="610">
        <v>16406</v>
      </c>
      <c r="AB45" s="609">
        <v>13</v>
      </c>
      <c r="AC45" s="609">
        <v>0</v>
      </c>
      <c r="AD45" s="609">
        <v>13</v>
      </c>
      <c r="AE45" s="609">
        <v>30.72</v>
      </c>
      <c r="AF45" s="609">
        <v>43.72</v>
      </c>
      <c r="AG45" s="611">
        <v>0.29730000000000001</v>
      </c>
      <c r="AH45" s="612">
        <v>68656</v>
      </c>
      <c r="AI45" s="609" t="s">
        <v>979</v>
      </c>
      <c r="AJ45" s="609">
        <v>2011</v>
      </c>
      <c r="AK45" s="612">
        <v>38605</v>
      </c>
      <c r="AL45" s="613">
        <v>11.97</v>
      </c>
      <c r="AM45" s="613">
        <v>12.56</v>
      </c>
      <c r="AN45" s="613">
        <v>16.03</v>
      </c>
      <c r="AO45" s="612">
        <v>618898</v>
      </c>
      <c r="AP45" s="612">
        <v>1704586</v>
      </c>
      <c r="AQ45" s="612">
        <f>VLOOKUP($A45,'[1]AIR Export'!$A$2:$CB$82,33,FALSE)</f>
        <v>2323484</v>
      </c>
      <c r="AR45" s="612">
        <v>172410</v>
      </c>
      <c r="AS45" s="612">
        <v>0</v>
      </c>
      <c r="AT45" s="612">
        <v>172410</v>
      </c>
      <c r="AU45" s="612">
        <v>5000</v>
      </c>
      <c r="AV45" s="612">
        <v>0</v>
      </c>
      <c r="AW45" s="612">
        <f>VLOOKUP($A45,'[1]AIR Export'!$A$2:$CB$82,35,FALSE)</f>
        <v>5000</v>
      </c>
      <c r="AX45" s="612">
        <f>VLOOKUP($A45,'[1]AIR Export'!$A$2:$CB$82,36,FALSE)</f>
        <v>138279</v>
      </c>
      <c r="AY45" s="612">
        <f>VLOOKUP($A45,'[1]AIR Export'!$A$2:$CB$82,37,FALSE)</f>
        <v>2639173</v>
      </c>
      <c r="AZ45" s="612">
        <v>1463728</v>
      </c>
      <c r="BA45" s="612">
        <v>437646</v>
      </c>
      <c r="BB45" s="612">
        <f>VLOOKUP($A45,'[1]AIR Export'!$A$2:$CB$82,40,FALSE)</f>
        <v>1901374</v>
      </c>
      <c r="BC45" s="612">
        <v>158541</v>
      </c>
      <c r="BD45" s="612">
        <v>43408</v>
      </c>
      <c r="BE45" s="612">
        <v>42449</v>
      </c>
      <c r="BF45" s="612">
        <v>244398</v>
      </c>
      <c r="BG45" s="612">
        <v>448519</v>
      </c>
      <c r="BH45" s="612">
        <f>VLOOKUP($A45,'[1]AIR Export'!$A$2:$CB$82,46,FALSE)</f>
        <v>2594291</v>
      </c>
      <c r="BI45" s="612"/>
      <c r="BJ45" s="612"/>
      <c r="BK45" s="612">
        <v>443637</v>
      </c>
      <c r="BL45" s="612">
        <v>0</v>
      </c>
      <c r="BM45" s="612">
        <v>0</v>
      </c>
      <c r="BN45" s="612">
        <v>0</v>
      </c>
      <c r="BO45" s="612">
        <v>443637</v>
      </c>
      <c r="BP45" s="612">
        <v>443637</v>
      </c>
      <c r="BQ45" s="610">
        <v>71813</v>
      </c>
      <c r="BR45" s="610">
        <v>77459</v>
      </c>
      <c r="BS45" s="610">
        <v>149272</v>
      </c>
      <c r="BT45" s="610">
        <v>63045</v>
      </c>
      <c r="BU45" s="610">
        <v>22406</v>
      </c>
      <c r="BV45" s="610">
        <v>85451</v>
      </c>
      <c r="BW45" s="610">
        <v>10911</v>
      </c>
      <c r="BX45" s="610">
        <v>3293</v>
      </c>
      <c r="BY45" s="610">
        <v>14204</v>
      </c>
      <c r="BZ45" s="610">
        <v>248927</v>
      </c>
      <c r="CA45" s="610"/>
      <c r="CB45" s="610">
        <v>248927</v>
      </c>
      <c r="CC45" s="609">
        <v>0</v>
      </c>
      <c r="CD45" s="610">
        <v>198790</v>
      </c>
      <c r="CE45" s="609">
        <v>12</v>
      </c>
      <c r="CF45" s="609">
        <v>63</v>
      </c>
      <c r="CG45" s="609">
        <v>75</v>
      </c>
      <c r="CH45" s="610">
        <v>6453</v>
      </c>
      <c r="CI45" s="610">
        <v>7734</v>
      </c>
      <c r="CJ45" s="610">
        <v>19709</v>
      </c>
      <c r="CK45" s="609">
        <v>564</v>
      </c>
      <c r="CL45" s="609">
        <v>61</v>
      </c>
      <c r="CM45" s="609">
        <v>75</v>
      </c>
      <c r="CN45" s="609">
        <v>420</v>
      </c>
      <c r="CO45" s="610">
        <v>141742</v>
      </c>
      <c r="CP45" s="610">
        <v>51927</v>
      </c>
      <c r="CQ45" s="610">
        <v>193669</v>
      </c>
      <c r="CR45" s="610">
        <v>22762</v>
      </c>
      <c r="CS45" s="610">
        <v>2035</v>
      </c>
      <c r="CT45" s="610">
        <v>24797</v>
      </c>
      <c r="CU45" s="610">
        <v>126274</v>
      </c>
      <c r="CV45" s="610">
        <v>26315</v>
      </c>
      <c r="CW45" s="610">
        <v>152589</v>
      </c>
      <c r="CX45" s="610">
        <v>371055</v>
      </c>
      <c r="CY45" s="610">
        <v>1976</v>
      </c>
      <c r="CZ45" s="609"/>
      <c r="DA45" s="610">
        <v>373031</v>
      </c>
      <c r="DB45" s="610">
        <v>13204</v>
      </c>
      <c r="DC45" s="610">
        <v>4369</v>
      </c>
      <c r="DD45" s="610">
        <v>17573</v>
      </c>
      <c r="DE45" s="610">
        <v>140455</v>
      </c>
      <c r="DF45" s="610">
        <v>16648</v>
      </c>
      <c r="DG45" s="610">
        <v>2876</v>
      </c>
      <c r="DH45" s="610">
        <v>23973</v>
      </c>
      <c r="DI45" s="609"/>
      <c r="DJ45" s="609"/>
      <c r="DK45" s="610">
        <v>222746</v>
      </c>
      <c r="DL45" s="610">
        <v>310327</v>
      </c>
      <c r="DM45" s="609">
        <v>0</v>
      </c>
      <c r="DN45" s="610">
        <v>16424</v>
      </c>
      <c r="DO45" s="610">
        <v>549497</v>
      </c>
      <c r="DP45" s="609">
        <v>0</v>
      </c>
      <c r="DQ45" s="610">
        <v>88744</v>
      </c>
      <c r="DR45" s="610">
        <v>26951</v>
      </c>
      <c r="DS45" s="610">
        <v>115695</v>
      </c>
      <c r="DT45" s="610">
        <v>561019</v>
      </c>
      <c r="DU45" s="609">
        <v>137</v>
      </c>
      <c r="DV45" s="609">
        <v>38</v>
      </c>
      <c r="DW45" s="609">
        <v>953</v>
      </c>
      <c r="DX45" s="609">
        <v>486</v>
      </c>
      <c r="DY45" s="609">
        <v>63</v>
      </c>
      <c r="DZ45" s="609">
        <v>4</v>
      </c>
      <c r="EA45" s="610">
        <v>1681</v>
      </c>
      <c r="EB45" s="610">
        <v>1930</v>
      </c>
      <c r="EC45" s="610">
        <v>1432</v>
      </c>
      <c r="ED45" s="610">
        <v>3362</v>
      </c>
      <c r="EE45" s="610">
        <v>20665</v>
      </c>
      <c r="EF45" s="610">
        <v>17816</v>
      </c>
      <c r="EG45" s="610">
        <v>38481</v>
      </c>
      <c r="EH45" s="610">
        <v>1217</v>
      </c>
      <c r="EI45" s="609">
        <v>196</v>
      </c>
      <c r="EJ45" s="610">
        <v>1413</v>
      </c>
      <c r="EK45" s="610">
        <v>43256</v>
      </c>
      <c r="EL45" s="609">
        <v>1</v>
      </c>
      <c r="EM45" s="609">
        <v>3</v>
      </c>
      <c r="EN45" s="609">
        <v>65</v>
      </c>
      <c r="EO45" s="609">
        <v>576</v>
      </c>
      <c r="EP45" s="610">
        <v>1454</v>
      </c>
      <c r="EQ45" s="610">
        <v>9410</v>
      </c>
      <c r="ER45" s="610">
        <v>111977</v>
      </c>
      <c r="ES45" s="610">
        <v>35726</v>
      </c>
      <c r="ET45" s="610">
        <v>7368</v>
      </c>
      <c r="EU45" s="609">
        <v>156</v>
      </c>
      <c r="EV45" s="609">
        <v>149</v>
      </c>
      <c r="EW45" s="609" t="s">
        <v>978</v>
      </c>
      <c r="EX45" s="609">
        <v>58</v>
      </c>
      <c r="EY45" s="609">
        <v>157</v>
      </c>
      <c r="EZ45" s="610">
        <v>106463</v>
      </c>
      <c r="FA45" s="610">
        <v>155297</v>
      </c>
      <c r="FB45" s="610">
        <v>22651</v>
      </c>
      <c r="FC45" s="609" t="s">
        <v>967</v>
      </c>
      <c r="FD45" s="609" t="s">
        <v>965</v>
      </c>
      <c r="FE45" s="609" t="s">
        <v>966</v>
      </c>
      <c r="FF45" s="609">
        <v>27203</v>
      </c>
      <c r="FG45" s="609">
        <v>5557</v>
      </c>
      <c r="FH45" s="609" t="s">
        <v>965</v>
      </c>
      <c r="FI45" s="609" t="s">
        <v>966</v>
      </c>
      <c r="FJ45" s="609">
        <v>27203</v>
      </c>
      <c r="FK45" s="609">
        <v>5557</v>
      </c>
      <c r="FL45" s="609" t="s">
        <v>968</v>
      </c>
      <c r="FM45" s="609">
        <v>3363186800</v>
      </c>
      <c r="FN45" s="609">
        <v>3363186823</v>
      </c>
      <c r="FO45" s="609" t="s">
        <v>980</v>
      </c>
      <c r="FP45" s="609" t="s">
        <v>972</v>
      </c>
      <c r="FQ45" s="610">
        <v>66712</v>
      </c>
      <c r="FR45" s="609">
        <v>43.72</v>
      </c>
      <c r="FS45" s="609" t="s">
        <v>981</v>
      </c>
      <c r="FT45" s="610">
        <v>16406</v>
      </c>
      <c r="FU45" s="609">
        <v>364</v>
      </c>
      <c r="FV45" s="609"/>
      <c r="FW45" s="609"/>
      <c r="FX45" s="609"/>
      <c r="FY45" s="609" t="s">
        <v>32</v>
      </c>
      <c r="FZ45" s="609"/>
      <c r="GA45" s="609" t="s">
        <v>64</v>
      </c>
      <c r="GB45" s="609"/>
      <c r="GC45" s="609"/>
      <c r="GD45" s="609"/>
      <c r="GE45" s="609"/>
      <c r="GF45" s="609"/>
      <c r="GG45" s="609"/>
      <c r="GH45" s="609"/>
      <c r="GI45" s="609"/>
      <c r="GJ45" s="609">
        <f>VLOOKUP($A45,'[1]AIR Export'!$A$3:$CB$82,25,FALSE)</f>
        <v>143079</v>
      </c>
      <c r="GK45" s="609">
        <v>2</v>
      </c>
      <c r="GL45" s="609" t="s">
        <v>16</v>
      </c>
      <c r="GM45" s="609"/>
      <c r="GN45" s="609"/>
      <c r="GO45" s="609"/>
      <c r="GP45" s="609"/>
      <c r="GQ45" s="609"/>
      <c r="GR45" s="609"/>
      <c r="GS45" s="609"/>
      <c r="GT45" s="609"/>
      <c r="GU45" s="609"/>
      <c r="GV45" s="609">
        <v>0.89</v>
      </c>
      <c r="GW45" s="609">
        <v>0.08</v>
      </c>
      <c r="GX45" s="609">
        <v>25.73</v>
      </c>
      <c r="GY45" s="609">
        <v>26.74</v>
      </c>
      <c r="GZ45" s="609">
        <v>19.21</v>
      </c>
      <c r="HA45" s="509"/>
      <c r="HB45" s="509"/>
      <c r="HC45" s="509"/>
      <c r="HD45" s="509"/>
      <c r="HE45" s="509"/>
      <c r="HF45" s="5"/>
      <c r="HG45" s="5"/>
      <c r="HH45" s="5"/>
      <c r="HI45" s="5"/>
      <c r="HJ45" s="5"/>
      <c r="HK45" s="5"/>
      <c r="HL45" s="5"/>
      <c r="HM45" s="5"/>
      <c r="HN45" s="5"/>
      <c r="HO45" s="5"/>
      <c r="HP45" s="5"/>
      <c r="HQ45" s="5"/>
      <c r="HR45" s="5"/>
      <c r="IF45" s="1"/>
      <c r="IG45" s="1"/>
      <c r="IH45" s="1"/>
      <c r="II45" s="1"/>
      <c r="IJ45" s="1"/>
      <c r="IK45" s="1"/>
      <c r="IL45" s="1"/>
      <c r="IM45" s="1"/>
      <c r="IO45" s="1"/>
      <c r="IQ45" s="5"/>
      <c r="IR45" s="5"/>
      <c r="IS45" s="5"/>
      <c r="IT45" s="5"/>
      <c r="IU45" s="5"/>
      <c r="IV45" s="5"/>
      <c r="JG45" s="2"/>
      <c r="JI45" s="5"/>
      <c r="JL45" s="5"/>
      <c r="JM45" s="5"/>
      <c r="JN45" s="5"/>
      <c r="JU45" s="1"/>
      <c r="JW45" s="1"/>
      <c r="KA45" s="1"/>
      <c r="KC45" s="5"/>
      <c r="KG45" s="5"/>
      <c r="KI45" s="4"/>
      <c r="KJ45" s="4"/>
      <c r="KQ45" s="3"/>
      <c r="KR45" s="3"/>
      <c r="KS45" s="3"/>
      <c r="KT45" s="3"/>
      <c r="KU45" s="3"/>
      <c r="KV45" s="3"/>
      <c r="KW45" s="3"/>
      <c r="KX45" s="3"/>
      <c r="KY45" s="3"/>
      <c r="KZ45" s="3"/>
      <c r="LA45" s="3"/>
      <c r="LB45" s="3"/>
      <c r="LC45" s="3"/>
      <c r="LD45" s="3"/>
      <c r="LE45" s="3"/>
      <c r="LF45" s="3"/>
      <c r="LG45" s="3"/>
      <c r="LH45" s="4"/>
      <c r="LJ45" s="1"/>
      <c r="LK45" s="1"/>
      <c r="LL45" s="1"/>
      <c r="LM45" s="3"/>
      <c r="LN45" s="3"/>
      <c r="LO45" s="3"/>
      <c r="LY45" s="3"/>
      <c r="LZ45" s="3"/>
      <c r="MA45" s="3"/>
      <c r="MB45" s="3"/>
      <c r="MC45" s="3"/>
      <c r="MD45" s="3"/>
      <c r="ME45" s="3"/>
      <c r="MF45" s="3"/>
      <c r="MG45" s="3"/>
      <c r="MH45" s="3"/>
      <c r="MI45" s="3"/>
      <c r="MJ45" s="3"/>
      <c r="MR45" s="6"/>
      <c r="MS45" s="6"/>
      <c r="MX45" s="1"/>
      <c r="NB45" s="1"/>
      <c r="NC45" s="1"/>
      <c r="ND45" s="1"/>
      <c r="NE45" s="1"/>
      <c r="NH45" s="1"/>
      <c r="NI45" s="1"/>
      <c r="NL45" s="1"/>
      <c r="NR45" s="3"/>
    </row>
    <row r="46" spans="1:382" x14ac:dyDescent="0.25">
      <c r="A46" s="609" t="s">
        <v>993</v>
      </c>
      <c r="B46" s="609" t="s">
        <v>998</v>
      </c>
      <c r="C46" s="609" t="s">
        <v>997</v>
      </c>
      <c r="D46" s="609">
        <v>2015</v>
      </c>
      <c r="E46" s="609" t="s">
        <v>998</v>
      </c>
      <c r="F46" s="609" t="s">
        <v>994</v>
      </c>
      <c r="G46" s="609" t="s">
        <v>995</v>
      </c>
      <c r="H46" s="609">
        <v>28359</v>
      </c>
      <c r="I46" s="609">
        <v>988</v>
      </c>
      <c r="J46" s="609" t="s">
        <v>996</v>
      </c>
      <c r="K46" s="609" t="s">
        <v>995</v>
      </c>
      <c r="L46" s="609">
        <v>28358</v>
      </c>
      <c r="M46" s="609">
        <v>988</v>
      </c>
      <c r="N46" s="609" t="s">
        <v>999</v>
      </c>
      <c r="O46" s="609" t="s">
        <v>1000</v>
      </c>
      <c r="P46" s="609" t="s">
        <v>1001</v>
      </c>
      <c r="Q46" s="609" t="s">
        <v>1002</v>
      </c>
      <c r="R46" s="609" t="s">
        <v>999</v>
      </c>
      <c r="S46" s="609" t="s">
        <v>45</v>
      </c>
      <c r="T46" s="609" t="s">
        <v>1000</v>
      </c>
      <c r="U46" s="609" t="s">
        <v>1001</v>
      </c>
      <c r="V46" s="609" t="s">
        <v>1002</v>
      </c>
      <c r="W46" s="609">
        <v>1</v>
      </c>
      <c r="X46" s="609">
        <v>6</v>
      </c>
      <c r="Y46" s="609">
        <v>1</v>
      </c>
      <c r="Z46" s="609">
        <v>1</v>
      </c>
      <c r="AA46" s="610">
        <v>13344</v>
      </c>
      <c r="AB46" s="609">
        <v>4</v>
      </c>
      <c r="AC46" s="609">
        <v>0</v>
      </c>
      <c r="AD46" s="609">
        <v>4</v>
      </c>
      <c r="AE46" s="609">
        <v>14.45</v>
      </c>
      <c r="AF46" s="609">
        <v>18.45</v>
      </c>
      <c r="AG46" s="611">
        <v>0.21679999999999999</v>
      </c>
      <c r="AH46" s="612">
        <v>60770</v>
      </c>
      <c r="AI46" s="609"/>
      <c r="AJ46" s="609">
        <v>2014</v>
      </c>
      <c r="AK46" s="612">
        <v>37230</v>
      </c>
      <c r="AL46" s="613">
        <v>8.25</v>
      </c>
      <c r="AM46" s="613">
        <v>9</v>
      </c>
      <c r="AN46" s="613">
        <v>10</v>
      </c>
      <c r="AO46" s="612">
        <v>321200</v>
      </c>
      <c r="AP46" s="612">
        <v>500000</v>
      </c>
      <c r="AQ46" s="612">
        <f>VLOOKUP($A46,'[1]AIR Export'!$A$2:$CB$82,33,FALSE)</f>
        <v>821200</v>
      </c>
      <c r="AR46" s="612">
        <v>205760</v>
      </c>
      <c r="AS46" s="612">
        <v>0</v>
      </c>
      <c r="AT46" s="612">
        <v>205760</v>
      </c>
      <c r="AU46" s="612">
        <v>5533</v>
      </c>
      <c r="AV46" s="612">
        <v>0</v>
      </c>
      <c r="AW46" s="612">
        <f>VLOOKUP($A46,'[1]AIR Export'!$A$2:$CB$82,35,FALSE)</f>
        <v>5533</v>
      </c>
      <c r="AX46" s="612">
        <f>VLOOKUP($A46,'[1]AIR Export'!$A$2:$CB$82,36,FALSE)</f>
        <v>280200</v>
      </c>
      <c r="AY46" s="612">
        <f>VLOOKUP($A46,'[1]AIR Export'!$A$2:$CB$82,37,FALSE)</f>
        <v>1312693</v>
      </c>
      <c r="AZ46" s="612">
        <v>515060</v>
      </c>
      <c r="BA46" s="612">
        <v>192877</v>
      </c>
      <c r="BB46" s="612">
        <f>VLOOKUP($A46,'[1]AIR Export'!$A$2:$CB$82,40,FALSE)</f>
        <v>707937</v>
      </c>
      <c r="BC46" s="612">
        <v>105063</v>
      </c>
      <c r="BD46" s="612">
        <v>2044</v>
      </c>
      <c r="BE46" s="612">
        <v>12000</v>
      </c>
      <c r="BF46" s="612">
        <v>119107</v>
      </c>
      <c r="BG46" s="612">
        <v>345259</v>
      </c>
      <c r="BH46" s="612">
        <f>VLOOKUP($A46,'[1]AIR Export'!$A$2:$CB$82,46,FALSE)</f>
        <v>1172303</v>
      </c>
      <c r="BI46" s="612"/>
      <c r="BJ46" s="612"/>
      <c r="BK46" s="612">
        <v>10000</v>
      </c>
      <c r="BL46" s="612">
        <v>0</v>
      </c>
      <c r="BM46" s="612">
        <v>0</v>
      </c>
      <c r="BN46" s="612">
        <v>0</v>
      </c>
      <c r="BO46" s="612">
        <v>10000</v>
      </c>
      <c r="BP46" s="612">
        <v>0</v>
      </c>
      <c r="BQ46" s="610">
        <v>48933</v>
      </c>
      <c r="BR46" s="610">
        <v>43805</v>
      </c>
      <c r="BS46" s="610">
        <v>92738</v>
      </c>
      <c r="BT46" s="610">
        <v>22194</v>
      </c>
      <c r="BU46" s="610">
        <v>12793</v>
      </c>
      <c r="BV46" s="610">
        <v>34987</v>
      </c>
      <c r="BW46" s="610">
        <v>4245</v>
      </c>
      <c r="BX46" s="609">
        <v>244</v>
      </c>
      <c r="BY46" s="610">
        <v>4489</v>
      </c>
      <c r="BZ46" s="610">
        <v>132214</v>
      </c>
      <c r="CA46" s="610"/>
      <c r="CB46" s="610">
        <v>132214</v>
      </c>
      <c r="CC46" s="609">
        <v>0</v>
      </c>
      <c r="CD46" s="610">
        <v>195757</v>
      </c>
      <c r="CE46" s="609">
        <v>1</v>
      </c>
      <c r="CF46" s="609">
        <v>63</v>
      </c>
      <c r="CG46" s="609">
        <v>64</v>
      </c>
      <c r="CH46" s="609">
        <v>445</v>
      </c>
      <c r="CI46" s="610">
        <v>2915</v>
      </c>
      <c r="CJ46" s="610">
        <v>5951</v>
      </c>
      <c r="CK46" s="609">
        <v>564</v>
      </c>
      <c r="CL46" s="609">
        <v>0</v>
      </c>
      <c r="CM46" s="609">
        <v>10</v>
      </c>
      <c r="CN46" s="609">
        <v>58</v>
      </c>
      <c r="CO46" s="610">
        <v>42962</v>
      </c>
      <c r="CP46" s="610">
        <v>12380</v>
      </c>
      <c r="CQ46" s="610">
        <v>55342</v>
      </c>
      <c r="CR46" s="610">
        <v>5390</v>
      </c>
      <c r="CS46" s="609">
        <v>139</v>
      </c>
      <c r="CT46" s="610">
        <v>5529</v>
      </c>
      <c r="CU46" s="610">
        <v>41110</v>
      </c>
      <c r="CV46" s="610">
        <v>5378</v>
      </c>
      <c r="CW46" s="610">
        <v>46488</v>
      </c>
      <c r="CX46" s="610">
        <v>107359</v>
      </c>
      <c r="CY46" s="609">
        <v>0</v>
      </c>
      <c r="CZ46" s="609"/>
      <c r="DA46" s="610">
        <v>107359</v>
      </c>
      <c r="DB46" s="609">
        <v>880</v>
      </c>
      <c r="DC46" s="609">
        <v>278</v>
      </c>
      <c r="DD46" s="610">
        <v>1158</v>
      </c>
      <c r="DE46" s="610">
        <v>19248</v>
      </c>
      <c r="DF46" s="609">
        <v>66</v>
      </c>
      <c r="DG46" s="609">
        <v>0</v>
      </c>
      <c r="DH46" s="609">
        <v>364</v>
      </c>
      <c r="DI46" s="609"/>
      <c r="DJ46" s="609"/>
      <c r="DK46" s="610">
        <v>65418</v>
      </c>
      <c r="DL46" s="610">
        <v>50586</v>
      </c>
      <c r="DM46" s="610">
        <v>11470</v>
      </c>
      <c r="DN46" s="609">
        <v>0</v>
      </c>
      <c r="DO46" s="610">
        <v>127474</v>
      </c>
      <c r="DP46" s="609"/>
      <c r="DQ46" s="610">
        <v>36550</v>
      </c>
      <c r="DR46" s="610">
        <v>11788</v>
      </c>
      <c r="DS46" s="610">
        <v>48338</v>
      </c>
      <c r="DT46" s="610">
        <v>163635</v>
      </c>
      <c r="DU46" s="609">
        <v>24</v>
      </c>
      <c r="DV46" s="609">
        <v>0</v>
      </c>
      <c r="DW46" s="609">
        <v>210</v>
      </c>
      <c r="DX46" s="609">
        <v>67</v>
      </c>
      <c r="DY46" s="609">
        <v>10</v>
      </c>
      <c r="DZ46" s="609">
        <v>0</v>
      </c>
      <c r="EA46" s="609">
        <v>311</v>
      </c>
      <c r="EB46" s="609">
        <v>303</v>
      </c>
      <c r="EC46" s="609">
        <v>0</v>
      </c>
      <c r="ED46" s="609">
        <v>303</v>
      </c>
      <c r="EE46" s="610">
        <v>3775</v>
      </c>
      <c r="EF46" s="610">
        <v>3624</v>
      </c>
      <c r="EG46" s="610">
        <v>7399</v>
      </c>
      <c r="EH46" s="609"/>
      <c r="EI46" s="609">
        <v>0</v>
      </c>
      <c r="EJ46" s="609">
        <v>0</v>
      </c>
      <c r="EK46" s="610">
        <v>7702</v>
      </c>
      <c r="EL46" s="609">
        <v>0</v>
      </c>
      <c r="EM46" s="609">
        <v>0</v>
      </c>
      <c r="EN46" s="609">
        <v>5</v>
      </c>
      <c r="EO46" s="609">
        <v>20</v>
      </c>
      <c r="EP46" s="609">
        <v>154</v>
      </c>
      <c r="EQ46" s="609"/>
      <c r="ER46" s="610">
        <v>38614</v>
      </c>
      <c r="ES46" s="610">
        <v>16000</v>
      </c>
      <c r="ET46" s="610">
        <v>11000</v>
      </c>
      <c r="EU46" s="609">
        <v>32</v>
      </c>
      <c r="EV46" s="609">
        <v>204</v>
      </c>
      <c r="EW46" s="609" t="s">
        <v>1003</v>
      </c>
      <c r="EX46" s="609">
        <v>19</v>
      </c>
      <c r="EY46" s="609">
        <v>55</v>
      </c>
      <c r="EZ46" s="610">
        <v>59422</v>
      </c>
      <c r="FA46" s="610">
        <v>1013</v>
      </c>
      <c r="FB46" s="610">
        <v>6448</v>
      </c>
      <c r="FC46" s="609" t="s">
        <v>997</v>
      </c>
      <c r="FD46" s="609" t="s">
        <v>994</v>
      </c>
      <c r="FE46" s="609" t="s">
        <v>995</v>
      </c>
      <c r="FF46" s="609">
        <v>28359</v>
      </c>
      <c r="FG46" s="609">
        <v>988</v>
      </c>
      <c r="FH46" s="609" t="s">
        <v>996</v>
      </c>
      <c r="FI46" s="609" t="s">
        <v>995</v>
      </c>
      <c r="FJ46" s="609">
        <v>28358</v>
      </c>
      <c r="FK46" s="609">
        <v>1111</v>
      </c>
      <c r="FL46" s="609" t="s">
        <v>998</v>
      </c>
      <c r="FM46" s="609">
        <v>9107384859</v>
      </c>
      <c r="FN46" s="609">
        <v>9107398321</v>
      </c>
      <c r="FO46" s="609" t="s">
        <v>999</v>
      </c>
      <c r="FP46" s="609" t="s">
        <v>1002</v>
      </c>
      <c r="FQ46" s="610">
        <v>38108</v>
      </c>
      <c r="FR46" s="609">
        <v>19.45</v>
      </c>
      <c r="FS46" s="609" t="s">
        <v>1004</v>
      </c>
      <c r="FT46" s="610">
        <v>13344</v>
      </c>
      <c r="FU46" s="609">
        <v>413</v>
      </c>
      <c r="FV46" s="609"/>
      <c r="FW46" s="609"/>
      <c r="FX46" s="609"/>
      <c r="FY46" s="609" t="s">
        <v>32</v>
      </c>
      <c r="FZ46" s="609"/>
      <c r="GA46" s="609" t="s">
        <v>12</v>
      </c>
      <c r="GB46" s="609"/>
      <c r="GC46" s="609"/>
      <c r="GD46" s="609"/>
      <c r="GE46" s="609"/>
      <c r="GF46" s="609"/>
      <c r="GG46" s="609"/>
      <c r="GH46" s="609"/>
      <c r="GI46" s="609"/>
      <c r="GJ46" s="609">
        <f>VLOOKUP($A46,'[1]AIR Export'!$A$3:$CB$82,25,FALSE)</f>
        <v>133567</v>
      </c>
      <c r="GK46" s="609">
        <v>1</v>
      </c>
      <c r="GL46" s="609" t="s">
        <v>16</v>
      </c>
      <c r="GM46" s="609"/>
      <c r="GN46" s="609"/>
      <c r="GO46" s="609"/>
      <c r="GP46" s="609"/>
      <c r="GQ46" s="609"/>
      <c r="GR46" s="609"/>
      <c r="GS46" s="609"/>
      <c r="GT46" s="609"/>
      <c r="GU46" s="609"/>
      <c r="GV46" s="609">
        <v>0.96</v>
      </c>
      <c r="GW46" s="609">
        <v>0.04</v>
      </c>
      <c r="GX46" s="609">
        <v>24.77</v>
      </c>
      <c r="GY46" s="609">
        <v>26.71</v>
      </c>
      <c r="GZ46" s="609">
        <v>12.63</v>
      </c>
      <c r="HA46" s="509"/>
      <c r="HB46" s="509"/>
      <c r="HC46" s="509"/>
      <c r="HD46" s="509"/>
      <c r="HE46" s="509"/>
      <c r="HF46" s="5"/>
      <c r="HG46" s="5"/>
      <c r="HH46" s="5"/>
      <c r="HI46" s="5"/>
      <c r="HJ46" s="5"/>
      <c r="HK46" s="5"/>
      <c r="HL46" s="5"/>
      <c r="HM46" s="5"/>
      <c r="HN46" s="5"/>
      <c r="HO46" s="5"/>
      <c r="HP46" s="5"/>
      <c r="HQ46" s="5"/>
      <c r="HR46" s="5"/>
      <c r="IF46" s="1"/>
      <c r="IG46" s="1"/>
      <c r="IH46" s="1"/>
      <c r="II46" s="1"/>
      <c r="IJ46" s="1"/>
      <c r="IK46" s="1"/>
      <c r="IL46" s="1"/>
      <c r="IM46" s="1"/>
      <c r="IO46" s="1"/>
      <c r="IQ46" s="5"/>
      <c r="IR46" s="5"/>
      <c r="IS46" s="5"/>
      <c r="IT46" s="5"/>
      <c r="IU46" s="5"/>
      <c r="IV46" s="5"/>
      <c r="JG46" s="2"/>
      <c r="JI46" s="5"/>
      <c r="JL46" s="5"/>
      <c r="JM46" s="5"/>
      <c r="JN46" s="5"/>
      <c r="JU46" s="1"/>
      <c r="JW46" s="1"/>
      <c r="KC46" s="5"/>
      <c r="KG46" s="5"/>
      <c r="KI46" s="4"/>
      <c r="KJ46" s="4"/>
      <c r="KQ46" s="3"/>
      <c r="KR46" s="3"/>
      <c r="KS46" s="3"/>
      <c r="KT46" s="3"/>
      <c r="KU46" s="3"/>
      <c r="KV46" s="3"/>
      <c r="KW46" s="3"/>
      <c r="KX46" s="3"/>
      <c r="KY46" s="3"/>
      <c r="KZ46" s="3"/>
      <c r="LA46" s="3"/>
      <c r="LB46" s="3"/>
      <c r="LC46" s="3"/>
      <c r="LD46" s="3"/>
      <c r="LE46" s="3"/>
      <c r="LF46" s="3"/>
      <c r="LG46" s="3"/>
      <c r="LH46" s="4"/>
      <c r="LJ46" s="1"/>
      <c r="LK46" s="1"/>
      <c r="LL46" s="1"/>
      <c r="LM46" s="3"/>
      <c r="LN46" s="3"/>
      <c r="LO46" s="3"/>
      <c r="LY46" s="3"/>
      <c r="LZ46" s="3"/>
      <c r="MA46" s="3"/>
      <c r="MB46" s="3"/>
      <c r="MC46" s="3"/>
      <c r="MD46" s="3"/>
      <c r="ME46" s="3"/>
      <c r="MF46" s="3"/>
      <c r="MG46" s="3"/>
      <c r="MH46" s="3"/>
      <c r="MI46" s="3"/>
      <c r="MJ46" s="3"/>
      <c r="MR46" s="6"/>
      <c r="MS46" s="6"/>
      <c r="NB46" s="1"/>
      <c r="NC46" s="1"/>
      <c r="NE46" s="1"/>
      <c r="NI46" s="1"/>
      <c r="NR46" s="3"/>
    </row>
    <row r="47" spans="1:382" x14ac:dyDescent="0.25">
      <c r="A47" s="609" t="s">
        <v>1005</v>
      </c>
      <c r="B47" s="609" t="s">
        <v>1009</v>
      </c>
      <c r="C47" s="609" t="s">
        <v>1008</v>
      </c>
      <c r="D47" s="609">
        <v>2015</v>
      </c>
      <c r="E47" s="609" t="s">
        <v>1009</v>
      </c>
      <c r="F47" s="609" t="s">
        <v>1006</v>
      </c>
      <c r="G47" s="609" t="s">
        <v>1007</v>
      </c>
      <c r="H47" s="609">
        <v>27288</v>
      </c>
      <c r="I47" s="609">
        <v>4997</v>
      </c>
      <c r="J47" s="609" t="s">
        <v>1006</v>
      </c>
      <c r="K47" s="609" t="s">
        <v>1007</v>
      </c>
      <c r="L47" s="609">
        <v>27288</v>
      </c>
      <c r="M47" s="609">
        <v>4997</v>
      </c>
      <c r="N47" s="609" t="s">
        <v>1010</v>
      </c>
      <c r="O47" s="609" t="s">
        <v>1011</v>
      </c>
      <c r="P47" s="609" t="s">
        <v>1012</v>
      </c>
      <c r="Q47" s="609" t="s">
        <v>1013</v>
      </c>
      <c r="R47" s="609" t="s">
        <v>1014</v>
      </c>
      <c r="S47" s="609" t="s">
        <v>239</v>
      </c>
      <c r="T47" s="609" t="s">
        <v>1011</v>
      </c>
      <c r="U47" s="609" t="s">
        <v>1012</v>
      </c>
      <c r="V47" s="609" t="s">
        <v>1015</v>
      </c>
      <c r="W47" s="609">
        <v>0</v>
      </c>
      <c r="X47" s="609">
        <v>4</v>
      </c>
      <c r="Y47" s="609">
        <v>1</v>
      </c>
      <c r="Z47" s="609">
        <v>1</v>
      </c>
      <c r="AA47" s="610">
        <v>12324</v>
      </c>
      <c r="AB47" s="609">
        <v>8</v>
      </c>
      <c r="AC47" s="609">
        <v>0</v>
      </c>
      <c r="AD47" s="609">
        <v>8</v>
      </c>
      <c r="AE47" s="609">
        <v>21.24</v>
      </c>
      <c r="AF47" s="609">
        <v>29.24</v>
      </c>
      <c r="AG47" s="611">
        <v>0.27360000000000001</v>
      </c>
      <c r="AH47" s="612">
        <v>63065</v>
      </c>
      <c r="AI47" s="609" t="s">
        <v>1017</v>
      </c>
      <c r="AJ47" s="609">
        <v>2010</v>
      </c>
      <c r="AK47" s="612">
        <v>38680</v>
      </c>
      <c r="AL47" s="613">
        <v>10.95</v>
      </c>
      <c r="AM47" s="609"/>
      <c r="AN47" s="609"/>
      <c r="AO47" s="612">
        <v>2600</v>
      </c>
      <c r="AP47" s="612">
        <v>1396383</v>
      </c>
      <c r="AQ47" s="612">
        <f>VLOOKUP($A47,'[1]AIR Export'!$A$2:$CB$82,33,FALSE)</f>
        <v>1398983</v>
      </c>
      <c r="AR47" s="612">
        <v>135265</v>
      </c>
      <c r="AS47" s="612">
        <v>0</v>
      </c>
      <c r="AT47" s="612">
        <v>135265</v>
      </c>
      <c r="AU47" s="612">
        <v>54323</v>
      </c>
      <c r="AV47" s="612">
        <v>0</v>
      </c>
      <c r="AW47" s="612">
        <f>VLOOKUP($A47,'[1]AIR Export'!$A$2:$CB$82,35,FALSE)</f>
        <v>54323</v>
      </c>
      <c r="AX47" s="612">
        <f>VLOOKUP($A47,'[1]AIR Export'!$A$2:$CB$82,36,FALSE)</f>
        <v>201475</v>
      </c>
      <c r="AY47" s="612">
        <f>VLOOKUP($A47,'[1]AIR Export'!$A$2:$CB$82,37,FALSE)</f>
        <v>1790046</v>
      </c>
      <c r="AZ47" s="612">
        <v>964299</v>
      </c>
      <c r="BA47" s="612">
        <v>326273</v>
      </c>
      <c r="BB47" s="612">
        <f>VLOOKUP($A47,'[1]AIR Export'!$A$2:$CB$82,40,FALSE)</f>
        <v>1290572</v>
      </c>
      <c r="BC47" s="612">
        <v>181967</v>
      </c>
      <c r="BD47" s="612">
        <v>7734</v>
      </c>
      <c r="BE47" s="612">
        <v>7575</v>
      </c>
      <c r="BF47" s="612">
        <v>197276</v>
      </c>
      <c r="BG47" s="612">
        <v>321677</v>
      </c>
      <c r="BH47" s="612">
        <f>VLOOKUP($A47,'[1]AIR Export'!$A$2:$CB$82,46,FALSE)</f>
        <v>1809525</v>
      </c>
      <c r="BI47" s="612"/>
      <c r="BJ47" s="612"/>
      <c r="BK47" s="612">
        <v>61406</v>
      </c>
      <c r="BL47" s="612">
        <v>54322</v>
      </c>
      <c r="BM47" s="612">
        <v>0</v>
      </c>
      <c r="BN47" s="612">
        <v>0</v>
      </c>
      <c r="BO47" s="612">
        <v>115728</v>
      </c>
      <c r="BP47" s="612">
        <v>115728</v>
      </c>
      <c r="BQ47" s="610">
        <v>87430</v>
      </c>
      <c r="BR47" s="610">
        <v>85738</v>
      </c>
      <c r="BS47" s="610">
        <v>173168</v>
      </c>
      <c r="BT47" s="610">
        <v>42643</v>
      </c>
      <c r="BU47" s="610">
        <v>25951</v>
      </c>
      <c r="BV47" s="610">
        <v>68594</v>
      </c>
      <c r="BW47" s="610">
        <v>8319</v>
      </c>
      <c r="BX47" s="609">
        <v>412</v>
      </c>
      <c r="BY47" s="610">
        <v>8731</v>
      </c>
      <c r="BZ47" s="610">
        <v>250493</v>
      </c>
      <c r="CA47" s="610"/>
      <c r="CB47" s="610">
        <v>250493</v>
      </c>
      <c r="CC47" s="610">
        <v>5377</v>
      </c>
      <c r="CD47" s="610">
        <v>196409</v>
      </c>
      <c r="CE47" s="609">
        <v>2</v>
      </c>
      <c r="CF47" s="609">
        <v>63</v>
      </c>
      <c r="CG47" s="609">
        <v>65</v>
      </c>
      <c r="CH47" s="610">
        <v>8428</v>
      </c>
      <c r="CI47" s="610">
        <v>2915</v>
      </c>
      <c r="CJ47" s="610">
        <v>10956</v>
      </c>
      <c r="CK47" s="609">
        <v>564</v>
      </c>
      <c r="CL47" s="609">
        <v>0</v>
      </c>
      <c r="CM47" s="609">
        <v>2</v>
      </c>
      <c r="CN47" s="609">
        <v>213</v>
      </c>
      <c r="CO47" s="610">
        <v>167123</v>
      </c>
      <c r="CP47" s="610">
        <v>52350</v>
      </c>
      <c r="CQ47" s="610">
        <v>219473</v>
      </c>
      <c r="CR47" s="610">
        <v>19956</v>
      </c>
      <c r="CS47" s="609">
        <v>882</v>
      </c>
      <c r="CT47" s="610">
        <v>20838</v>
      </c>
      <c r="CU47" s="610">
        <v>138292</v>
      </c>
      <c r="CV47" s="610">
        <v>106738</v>
      </c>
      <c r="CW47" s="610">
        <v>245030</v>
      </c>
      <c r="CX47" s="610">
        <v>485341</v>
      </c>
      <c r="CY47" s="610">
        <v>6033</v>
      </c>
      <c r="CZ47" s="609"/>
      <c r="DA47" s="610">
        <v>491374</v>
      </c>
      <c r="DB47" s="610">
        <v>22152</v>
      </c>
      <c r="DC47" s="609">
        <v>75</v>
      </c>
      <c r="DD47" s="610">
        <v>22227</v>
      </c>
      <c r="DE47" s="610">
        <v>96973</v>
      </c>
      <c r="DF47" s="610">
        <v>1943</v>
      </c>
      <c r="DG47" s="609"/>
      <c r="DH47" s="610">
        <v>2091</v>
      </c>
      <c r="DI47" s="609"/>
      <c r="DJ47" s="609"/>
      <c r="DK47" s="610">
        <v>60285</v>
      </c>
      <c r="DL47" s="610">
        <v>431094</v>
      </c>
      <c r="DM47" s="610">
        <v>60469</v>
      </c>
      <c r="DN47" s="609"/>
      <c r="DO47" s="610">
        <v>551848</v>
      </c>
      <c r="DP47" s="610">
        <v>1284</v>
      </c>
      <c r="DQ47" s="610">
        <v>34927</v>
      </c>
      <c r="DR47" s="610">
        <v>9147</v>
      </c>
      <c r="DS47" s="610">
        <v>44074</v>
      </c>
      <c r="DT47" s="610">
        <v>426825</v>
      </c>
      <c r="DU47" s="609">
        <v>131</v>
      </c>
      <c r="DV47" s="609">
        <v>0</v>
      </c>
      <c r="DW47" s="609">
        <v>430</v>
      </c>
      <c r="DX47" s="609">
        <v>19</v>
      </c>
      <c r="DY47" s="609">
        <v>28</v>
      </c>
      <c r="DZ47" s="609">
        <v>2</v>
      </c>
      <c r="EA47" s="609">
        <v>610</v>
      </c>
      <c r="EB47" s="610">
        <v>1646</v>
      </c>
      <c r="EC47" s="609">
        <v>0</v>
      </c>
      <c r="ED47" s="610">
        <v>1646</v>
      </c>
      <c r="EE47" s="610">
        <v>8026</v>
      </c>
      <c r="EF47" s="609">
        <v>441</v>
      </c>
      <c r="EG47" s="610">
        <v>8467</v>
      </c>
      <c r="EH47" s="609">
        <v>324</v>
      </c>
      <c r="EI47" s="609">
        <v>238</v>
      </c>
      <c r="EJ47" s="609">
        <v>562</v>
      </c>
      <c r="EK47" s="610">
        <v>10675</v>
      </c>
      <c r="EL47" s="609">
        <v>28</v>
      </c>
      <c r="EM47" s="609">
        <v>131</v>
      </c>
      <c r="EN47" s="609">
        <v>110</v>
      </c>
      <c r="EO47" s="609">
        <v>453</v>
      </c>
      <c r="EP47" s="610">
        <v>1447</v>
      </c>
      <c r="EQ47" s="610">
        <v>11605</v>
      </c>
      <c r="ER47" s="610">
        <v>57304</v>
      </c>
      <c r="ES47" s="610">
        <v>36179</v>
      </c>
      <c r="ET47" s="610">
        <v>13273</v>
      </c>
      <c r="EU47" s="610">
        <v>8359</v>
      </c>
      <c r="EV47" s="610">
        <v>7876</v>
      </c>
      <c r="EW47" s="609" t="s">
        <v>1016</v>
      </c>
      <c r="EX47" s="609">
        <v>39</v>
      </c>
      <c r="EY47" s="609">
        <v>138</v>
      </c>
      <c r="EZ47" s="610">
        <v>88369</v>
      </c>
      <c r="FA47" s="609">
        <v>0</v>
      </c>
      <c r="FB47" s="609">
        <v>0</v>
      </c>
      <c r="FC47" s="609" t="s">
        <v>1018</v>
      </c>
      <c r="FD47" s="609" t="s">
        <v>1019</v>
      </c>
      <c r="FE47" s="609" t="s">
        <v>1007</v>
      </c>
      <c r="FF47" s="609">
        <v>27288</v>
      </c>
      <c r="FG47" s="609">
        <v>5298</v>
      </c>
      <c r="FH47" s="609" t="s">
        <v>1019</v>
      </c>
      <c r="FI47" s="609" t="s">
        <v>1007</v>
      </c>
      <c r="FJ47" s="609">
        <v>27288</v>
      </c>
      <c r="FK47" s="609">
        <v>5298</v>
      </c>
      <c r="FL47" s="609" t="s">
        <v>1009</v>
      </c>
      <c r="FM47" s="609">
        <v>3366233168</v>
      </c>
      <c r="FN47" s="609">
        <v>3366231171</v>
      </c>
      <c r="FO47" s="609" t="s">
        <v>1020</v>
      </c>
      <c r="FP47" s="609" t="s">
        <v>1021</v>
      </c>
      <c r="FQ47" s="610">
        <v>59711</v>
      </c>
      <c r="FR47" s="609">
        <v>34.17</v>
      </c>
      <c r="FS47" s="609" t="s">
        <v>1022</v>
      </c>
      <c r="FT47" s="610">
        <v>12324</v>
      </c>
      <c r="FU47" s="609">
        <v>260</v>
      </c>
      <c r="FV47" s="609"/>
      <c r="FW47" s="609"/>
      <c r="FX47" s="609"/>
      <c r="FY47" s="609" t="s">
        <v>82</v>
      </c>
      <c r="FZ47" s="609"/>
      <c r="GA47" s="609" t="s">
        <v>64</v>
      </c>
      <c r="GB47" s="609"/>
      <c r="GC47" s="609"/>
      <c r="GD47" s="609"/>
      <c r="GE47" s="609"/>
      <c r="GF47" s="609"/>
      <c r="GG47" s="609"/>
      <c r="GH47" s="609"/>
      <c r="GI47" s="609"/>
      <c r="GJ47" s="609">
        <f>VLOOKUP($A47,'[1]AIR Export'!$A$3:$CB$82,25,FALSE)</f>
        <v>92543</v>
      </c>
      <c r="GK47" s="609">
        <v>1</v>
      </c>
      <c r="GL47" s="609" t="s">
        <v>16</v>
      </c>
      <c r="GM47" s="609"/>
      <c r="GN47" s="609"/>
      <c r="GO47" s="609"/>
      <c r="GP47" s="609"/>
      <c r="GQ47" s="609"/>
      <c r="GR47" s="609"/>
      <c r="GS47" s="609"/>
      <c r="GT47" s="609"/>
      <c r="GU47" s="609"/>
      <c r="GV47" s="609">
        <v>0.79</v>
      </c>
      <c r="GW47" s="609">
        <v>0.15</v>
      </c>
      <c r="GX47" s="609">
        <v>17.5</v>
      </c>
      <c r="GY47" s="609">
        <v>18.86</v>
      </c>
      <c r="GZ47" s="609">
        <v>12.56</v>
      </c>
      <c r="HA47" s="509"/>
      <c r="HB47" s="509"/>
      <c r="HC47" s="509"/>
      <c r="HD47" s="509"/>
      <c r="HE47" s="509"/>
      <c r="HF47" s="5"/>
      <c r="HG47" s="5"/>
      <c r="HH47" s="5"/>
      <c r="HI47" s="5"/>
      <c r="HJ47" s="5"/>
      <c r="HK47" s="5"/>
      <c r="HL47" s="5"/>
      <c r="HM47" s="5"/>
      <c r="HN47" s="5"/>
      <c r="HO47" s="5"/>
      <c r="HP47" s="5"/>
      <c r="HQ47" s="5"/>
      <c r="HR47" s="5"/>
      <c r="IF47" s="1"/>
      <c r="IG47" s="1"/>
      <c r="IH47" s="1"/>
      <c r="II47" s="1"/>
      <c r="IJ47" s="1"/>
      <c r="IK47" s="1"/>
      <c r="IL47" s="1"/>
      <c r="IM47" s="1"/>
      <c r="IO47" s="1"/>
      <c r="IQ47" s="5"/>
      <c r="IR47" s="5"/>
      <c r="IS47" s="5"/>
      <c r="IT47" s="5"/>
      <c r="IU47" s="5"/>
      <c r="IV47" s="5"/>
      <c r="JG47" s="2"/>
      <c r="JI47" s="5"/>
      <c r="JL47" s="5"/>
      <c r="JM47" s="5"/>
      <c r="JN47" s="5"/>
      <c r="JU47" s="1"/>
      <c r="JW47" s="1"/>
      <c r="KA47" s="1"/>
      <c r="KC47" s="5"/>
      <c r="KG47" s="5"/>
      <c r="KI47" s="4"/>
      <c r="KJ47" s="4"/>
      <c r="KQ47" s="3"/>
      <c r="KR47" s="3"/>
      <c r="KS47" s="3"/>
      <c r="KT47" s="3"/>
      <c r="KU47" s="3"/>
      <c r="KV47" s="3"/>
      <c r="KW47" s="3"/>
      <c r="KX47" s="3"/>
      <c r="KY47" s="3"/>
      <c r="KZ47" s="3"/>
      <c r="LA47" s="3"/>
      <c r="LB47" s="3"/>
      <c r="LC47" s="3"/>
      <c r="LD47" s="3"/>
      <c r="LE47" s="3"/>
      <c r="LF47" s="3"/>
      <c r="LG47" s="3"/>
      <c r="LH47" s="4"/>
      <c r="LJ47" s="1"/>
      <c r="LK47" s="1"/>
      <c r="LL47" s="1"/>
      <c r="LM47" s="3"/>
      <c r="LN47" s="3"/>
      <c r="LO47" s="3"/>
      <c r="LY47" s="3"/>
      <c r="LZ47" s="3"/>
      <c r="MA47" s="3"/>
      <c r="MB47" s="3"/>
      <c r="MC47" s="3"/>
      <c r="MD47" s="3"/>
      <c r="ME47" s="3"/>
      <c r="MF47" s="3"/>
      <c r="MG47" s="3"/>
      <c r="MH47" s="3"/>
      <c r="MI47" s="3"/>
      <c r="MJ47" s="3"/>
      <c r="MR47" s="6"/>
      <c r="MS47" s="6"/>
      <c r="NB47" s="1"/>
      <c r="NC47" s="1"/>
      <c r="NE47" s="1"/>
      <c r="NI47" s="1"/>
      <c r="NR47" s="3"/>
    </row>
    <row r="48" spans="1:382" x14ac:dyDescent="0.25">
      <c r="A48" s="609" t="s">
        <v>1023</v>
      </c>
      <c r="B48" s="609" t="s">
        <v>1027</v>
      </c>
      <c r="C48" s="609" t="s">
        <v>1026</v>
      </c>
      <c r="D48" s="609">
        <v>2015</v>
      </c>
      <c r="E48" s="609" t="s">
        <v>1027</v>
      </c>
      <c r="F48" s="609" t="s">
        <v>1024</v>
      </c>
      <c r="G48" s="609" t="s">
        <v>1025</v>
      </c>
      <c r="H48" s="609">
        <v>28144</v>
      </c>
      <c r="I48" s="609">
        <v>4935</v>
      </c>
      <c r="J48" s="609" t="s">
        <v>1024</v>
      </c>
      <c r="K48" s="609" t="s">
        <v>1025</v>
      </c>
      <c r="L48" s="609">
        <v>28144</v>
      </c>
      <c r="M48" s="609">
        <v>4935</v>
      </c>
      <c r="N48" s="609" t="s">
        <v>1028</v>
      </c>
      <c r="O48" s="609" t="s">
        <v>1029</v>
      </c>
      <c r="P48" s="609" t="s">
        <v>1030</v>
      </c>
      <c r="Q48" s="609" t="s">
        <v>1031</v>
      </c>
      <c r="R48" s="609" t="s">
        <v>1032</v>
      </c>
      <c r="S48" s="609" t="s">
        <v>1033</v>
      </c>
      <c r="T48" s="609" t="s">
        <v>1034</v>
      </c>
      <c r="U48" s="609" t="s">
        <v>1035</v>
      </c>
      <c r="V48" s="609" t="s">
        <v>1036</v>
      </c>
      <c r="W48" s="609">
        <v>1</v>
      </c>
      <c r="X48" s="609">
        <v>2</v>
      </c>
      <c r="Y48" s="609">
        <v>1</v>
      </c>
      <c r="Z48" s="609">
        <v>1</v>
      </c>
      <c r="AA48" s="610">
        <v>9546</v>
      </c>
      <c r="AB48" s="609">
        <v>11.43</v>
      </c>
      <c r="AC48" s="609">
        <v>1</v>
      </c>
      <c r="AD48" s="609">
        <v>12.43</v>
      </c>
      <c r="AE48" s="609">
        <v>34.130000000000003</v>
      </c>
      <c r="AF48" s="609">
        <v>46.56</v>
      </c>
      <c r="AG48" s="611">
        <v>0.2455</v>
      </c>
      <c r="AH48" s="612">
        <v>76533</v>
      </c>
      <c r="AI48" s="609" t="s">
        <v>1038</v>
      </c>
      <c r="AJ48" s="609">
        <v>2007</v>
      </c>
      <c r="AK48" s="612">
        <v>36063</v>
      </c>
      <c r="AL48" s="613">
        <v>10.66</v>
      </c>
      <c r="AM48" s="613">
        <v>12.35</v>
      </c>
      <c r="AN48" s="609"/>
      <c r="AO48" s="612">
        <v>0</v>
      </c>
      <c r="AP48" s="612">
        <v>3420227</v>
      </c>
      <c r="AQ48" s="612">
        <f>VLOOKUP($A48,'[1]AIR Export'!$A$2:$CB$82,33,FALSE)</f>
        <v>3420227</v>
      </c>
      <c r="AR48" s="612">
        <v>171388</v>
      </c>
      <c r="AS48" s="612">
        <v>0</v>
      </c>
      <c r="AT48" s="612">
        <v>171388</v>
      </c>
      <c r="AU48" s="612">
        <v>104583</v>
      </c>
      <c r="AV48" s="612">
        <v>0</v>
      </c>
      <c r="AW48" s="612">
        <f>VLOOKUP($A48,'[1]AIR Export'!$A$2:$CB$82,35,FALSE)</f>
        <v>104583</v>
      </c>
      <c r="AX48" s="612">
        <f>VLOOKUP($A48,'[1]AIR Export'!$A$2:$CB$82,36,FALSE)</f>
        <v>0</v>
      </c>
      <c r="AY48" s="612">
        <f>VLOOKUP($A48,'[1]AIR Export'!$A$2:$CB$82,37,FALSE)</f>
        <v>3696198</v>
      </c>
      <c r="AZ48" s="612">
        <v>1498183</v>
      </c>
      <c r="BA48" s="612">
        <v>511505</v>
      </c>
      <c r="BB48" s="612">
        <f>VLOOKUP($A48,'[1]AIR Export'!$A$2:$CB$82,40,FALSE)</f>
        <v>2009688</v>
      </c>
      <c r="BC48" s="612">
        <v>181128</v>
      </c>
      <c r="BD48" s="612">
        <v>45317</v>
      </c>
      <c r="BE48" s="612">
        <v>24225</v>
      </c>
      <c r="BF48" s="612">
        <v>250670</v>
      </c>
      <c r="BG48" s="612">
        <v>1118615</v>
      </c>
      <c r="BH48" s="612">
        <f>VLOOKUP($A48,'[1]AIR Export'!$A$2:$CB$82,46,FALSE)</f>
        <v>3378973</v>
      </c>
      <c r="BI48" s="612"/>
      <c r="BJ48" s="612"/>
      <c r="BK48" s="612">
        <v>34795</v>
      </c>
      <c r="BL48" s="612">
        <v>104583</v>
      </c>
      <c r="BM48" s="612">
        <v>0</v>
      </c>
      <c r="BN48" s="612">
        <v>0</v>
      </c>
      <c r="BO48" s="612">
        <v>139378</v>
      </c>
      <c r="BP48" s="609"/>
      <c r="BQ48" s="610">
        <v>51421</v>
      </c>
      <c r="BR48" s="610">
        <v>72717</v>
      </c>
      <c r="BS48" s="610">
        <v>124138</v>
      </c>
      <c r="BT48" s="610">
        <v>53549</v>
      </c>
      <c r="BU48" s="610">
        <v>25686</v>
      </c>
      <c r="BV48" s="610">
        <v>79235</v>
      </c>
      <c r="BW48" s="610">
        <v>9861</v>
      </c>
      <c r="BX48" s="610">
        <v>2781</v>
      </c>
      <c r="BY48" s="610">
        <v>12642</v>
      </c>
      <c r="BZ48" s="610">
        <v>216015</v>
      </c>
      <c r="CA48" s="610"/>
      <c r="CB48" s="610">
        <v>216015</v>
      </c>
      <c r="CC48" s="609">
        <v>0</v>
      </c>
      <c r="CD48" s="610">
        <v>216788</v>
      </c>
      <c r="CE48" s="609">
        <v>6</v>
      </c>
      <c r="CF48" s="609">
        <v>63</v>
      </c>
      <c r="CG48" s="609">
        <v>69</v>
      </c>
      <c r="CH48" s="610">
        <v>5452</v>
      </c>
      <c r="CI48" s="610">
        <v>14673</v>
      </c>
      <c r="CJ48" s="610">
        <v>17454</v>
      </c>
      <c r="CK48" s="609">
        <v>906</v>
      </c>
      <c r="CL48" s="609">
        <v>1</v>
      </c>
      <c r="CM48" s="609">
        <v>75</v>
      </c>
      <c r="CN48" s="609">
        <v>200</v>
      </c>
      <c r="CO48" s="610">
        <v>163009</v>
      </c>
      <c r="CP48" s="610">
        <v>66466</v>
      </c>
      <c r="CQ48" s="610">
        <v>229475</v>
      </c>
      <c r="CR48" s="610">
        <v>17681</v>
      </c>
      <c r="CS48" s="610">
        <v>1699</v>
      </c>
      <c r="CT48" s="610">
        <v>19380</v>
      </c>
      <c r="CU48" s="610">
        <v>143803</v>
      </c>
      <c r="CV48" s="610">
        <v>35639</v>
      </c>
      <c r="CW48" s="610">
        <v>179442</v>
      </c>
      <c r="CX48" s="610">
        <v>428297</v>
      </c>
      <c r="CY48" s="609"/>
      <c r="CZ48" s="609"/>
      <c r="DA48" s="610">
        <v>428297</v>
      </c>
      <c r="DB48" s="610">
        <v>18074</v>
      </c>
      <c r="DC48" s="610">
        <v>6621</v>
      </c>
      <c r="DD48" s="610">
        <v>24695</v>
      </c>
      <c r="DE48" s="610">
        <v>105525</v>
      </c>
      <c r="DF48" s="610">
        <v>22887</v>
      </c>
      <c r="DG48" s="610">
        <v>1090</v>
      </c>
      <c r="DH48" s="610">
        <v>30837</v>
      </c>
      <c r="DI48" s="609"/>
      <c r="DJ48" s="609"/>
      <c r="DK48" s="610">
        <v>363155</v>
      </c>
      <c r="DL48" s="610">
        <v>203456</v>
      </c>
      <c r="DM48" s="610">
        <v>20802</v>
      </c>
      <c r="DN48" s="610">
        <v>7746</v>
      </c>
      <c r="DO48" s="610">
        <v>595159</v>
      </c>
      <c r="DP48" s="609">
        <v>36</v>
      </c>
      <c r="DQ48" s="610">
        <v>61049</v>
      </c>
      <c r="DR48" s="610">
        <v>25791</v>
      </c>
      <c r="DS48" s="610">
        <v>86840</v>
      </c>
      <c r="DT48" s="610">
        <v>358404</v>
      </c>
      <c r="DU48" s="609">
        <v>70</v>
      </c>
      <c r="DV48" s="609">
        <v>71</v>
      </c>
      <c r="DW48" s="609">
        <v>612</v>
      </c>
      <c r="DX48" s="609">
        <v>446</v>
      </c>
      <c r="DY48" s="609">
        <v>80</v>
      </c>
      <c r="DZ48" s="609">
        <v>0</v>
      </c>
      <c r="EA48" s="610">
        <v>1279</v>
      </c>
      <c r="EB48" s="610">
        <v>2543</v>
      </c>
      <c r="EC48" s="610">
        <v>1796</v>
      </c>
      <c r="ED48" s="610">
        <v>4339</v>
      </c>
      <c r="EE48" s="610">
        <v>18606</v>
      </c>
      <c r="EF48" s="610">
        <v>12632</v>
      </c>
      <c r="EG48" s="610">
        <v>31238</v>
      </c>
      <c r="EH48" s="610">
        <v>1297</v>
      </c>
      <c r="EI48" s="609">
        <v>0</v>
      </c>
      <c r="EJ48" s="610">
        <v>1297</v>
      </c>
      <c r="EK48" s="610">
        <v>36874</v>
      </c>
      <c r="EL48" s="609">
        <v>0</v>
      </c>
      <c r="EM48" s="609">
        <v>0</v>
      </c>
      <c r="EN48" s="609">
        <v>20</v>
      </c>
      <c r="EO48" s="609">
        <v>146</v>
      </c>
      <c r="EP48" s="609">
        <v>639</v>
      </c>
      <c r="EQ48" s="610">
        <v>13106</v>
      </c>
      <c r="ER48" s="610">
        <v>57805</v>
      </c>
      <c r="ES48" s="610">
        <v>18565</v>
      </c>
      <c r="ET48" s="610">
        <v>1017</v>
      </c>
      <c r="EU48" s="609">
        <v>533</v>
      </c>
      <c r="EV48" s="609">
        <v>43</v>
      </c>
      <c r="EW48" s="609" t="s">
        <v>1037</v>
      </c>
      <c r="EX48" s="609">
        <v>50</v>
      </c>
      <c r="EY48" s="609">
        <v>97</v>
      </c>
      <c r="EZ48" s="610">
        <v>80993</v>
      </c>
      <c r="FA48" s="610">
        <v>297552</v>
      </c>
      <c r="FB48" s="610">
        <v>35045</v>
      </c>
      <c r="FC48" s="609" t="s">
        <v>1026</v>
      </c>
      <c r="FD48" s="609" t="s">
        <v>1024</v>
      </c>
      <c r="FE48" s="609" t="s">
        <v>1025</v>
      </c>
      <c r="FF48" s="609">
        <v>28144</v>
      </c>
      <c r="FG48" s="609">
        <v>4935</v>
      </c>
      <c r="FH48" s="609" t="s">
        <v>1024</v>
      </c>
      <c r="FI48" s="609" t="s">
        <v>1025</v>
      </c>
      <c r="FJ48" s="609">
        <v>28144</v>
      </c>
      <c r="FK48" s="609">
        <v>4935</v>
      </c>
      <c r="FL48" s="609" t="s">
        <v>1027</v>
      </c>
      <c r="FM48" s="609">
        <v>7042168228</v>
      </c>
      <c r="FN48" s="609">
        <v>7042168237</v>
      </c>
      <c r="FO48" s="609" t="s">
        <v>1039</v>
      </c>
      <c r="FP48" s="609" t="s">
        <v>1040</v>
      </c>
      <c r="FQ48" s="610">
        <v>77500</v>
      </c>
      <c r="FR48" s="609">
        <v>46.59</v>
      </c>
      <c r="FS48" s="609" t="s">
        <v>1041</v>
      </c>
      <c r="FT48" s="610">
        <v>9546</v>
      </c>
      <c r="FU48" s="609">
        <v>208</v>
      </c>
      <c r="FV48" s="609"/>
      <c r="FW48" s="609"/>
      <c r="FX48" s="609"/>
      <c r="FY48" s="609" t="s">
        <v>32</v>
      </c>
      <c r="FZ48" s="609"/>
      <c r="GA48" s="609" t="s">
        <v>12</v>
      </c>
      <c r="GB48" s="609"/>
      <c r="GC48" s="609"/>
      <c r="GD48" s="609"/>
      <c r="GE48" s="609"/>
      <c r="GF48" s="609"/>
      <c r="GG48" s="609"/>
      <c r="GH48" s="609"/>
      <c r="GI48" s="609"/>
      <c r="GJ48" s="609">
        <f>VLOOKUP($A48,'[1]AIR Export'!$A$3:$CB$82,25,FALSE)</f>
        <v>138710</v>
      </c>
      <c r="GK48" s="609">
        <v>2</v>
      </c>
      <c r="GL48" s="609" t="s">
        <v>16</v>
      </c>
      <c r="GM48" s="609"/>
      <c r="GN48" s="609"/>
      <c r="GO48" s="609"/>
      <c r="GP48" s="609"/>
      <c r="GQ48" s="609"/>
      <c r="GR48" s="609"/>
      <c r="GS48" s="609"/>
      <c r="GT48" s="609"/>
      <c r="GU48" s="609"/>
      <c r="GV48" s="609">
        <v>0.85</v>
      </c>
      <c r="GW48" s="609">
        <v>0.12</v>
      </c>
      <c r="GX48" s="609">
        <v>28.83</v>
      </c>
      <c r="GY48" s="609">
        <v>29.53</v>
      </c>
      <c r="GZ48" s="609">
        <v>30.77</v>
      </c>
      <c r="HA48" s="509"/>
      <c r="HB48" s="509"/>
      <c r="HC48" s="509"/>
      <c r="HD48" s="509"/>
      <c r="HE48" s="509"/>
      <c r="HF48" s="5"/>
      <c r="HG48" s="5"/>
      <c r="HH48" s="5"/>
      <c r="HI48" s="5"/>
      <c r="HJ48" s="5"/>
      <c r="HK48" s="5"/>
      <c r="HL48" s="5"/>
      <c r="HM48" s="5"/>
      <c r="HN48" s="5"/>
      <c r="HO48" s="5"/>
      <c r="HP48" s="5"/>
      <c r="HQ48" s="5"/>
      <c r="HR48" s="5"/>
      <c r="IF48" s="1"/>
      <c r="IG48" s="1"/>
      <c r="IH48" s="1"/>
      <c r="II48" s="1"/>
      <c r="IJ48" s="1"/>
      <c r="IK48" s="1"/>
      <c r="IL48" s="1"/>
      <c r="IM48" s="1"/>
      <c r="IO48" s="1"/>
      <c r="IQ48" s="5"/>
      <c r="IR48" s="5"/>
      <c r="IS48" s="5"/>
      <c r="IT48" s="5"/>
      <c r="IU48" s="5"/>
      <c r="IV48" s="5"/>
      <c r="JG48" s="2"/>
      <c r="JI48" s="5"/>
      <c r="JL48" s="5"/>
      <c r="JM48" s="5"/>
      <c r="JN48" s="5"/>
      <c r="JU48" s="1"/>
      <c r="JW48" s="1"/>
      <c r="KA48" s="1"/>
      <c r="KC48" s="5"/>
      <c r="KG48" s="5"/>
      <c r="KI48" s="4"/>
      <c r="KJ48" s="4"/>
      <c r="KQ48" s="3"/>
      <c r="KR48" s="3"/>
      <c r="KS48" s="3"/>
      <c r="KT48" s="3"/>
      <c r="KU48" s="3"/>
      <c r="KV48" s="3"/>
      <c r="KW48" s="3"/>
      <c r="KX48" s="3"/>
      <c r="KY48" s="3"/>
      <c r="KZ48" s="3"/>
      <c r="LA48" s="3"/>
      <c r="LB48" s="3"/>
      <c r="LC48" s="3"/>
      <c r="LD48" s="3"/>
      <c r="LE48" s="3"/>
      <c r="LF48" s="3"/>
      <c r="LG48" s="3"/>
      <c r="LH48" s="4"/>
      <c r="LJ48" s="1"/>
      <c r="LK48" s="1"/>
      <c r="LL48" s="1"/>
      <c r="LM48" s="3"/>
      <c r="LN48" s="3"/>
      <c r="LO48" s="3"/>
      <c r="LY48" s="3"/>
      <c r="LZ48" s="3"/>
      <c r="MA48" s="3"/>
      <c r="MB48" s="3"/>
      <c r="MC48" s="3"/>
      <c r="MD48" s="3"/>
      <c r="ME48" s="3"/>
      <c r="MF48" s="3"/>
      <c r="MG48" s="3"/>
      <c r="MH48" s="3"/>
      <c r="MI48" s="3"/>
      <c r="MJ48" s="3"/>
      <c r="MR48" s="6"/>
      <c r="MS48" s="6"/>
      <c r="MX48" s="1"/>
      <c r="NB48" s="1"/>
      <c r="NC48" s="1"/>
      <c r="ND48" s="1"/>
      <c r="NE48" s="1"/>
      <c r="NG48" s="1"/>
      <c r="NI48" s="1"/>
      <c r="NK48" s="1"/>
      <c r="NR48" s="3"/>
    </row>
    <row r="49" spans="1:394" x14ac:dyDescent="0.25">
      <c r="A49" s="609" t="s">
        <v>1042</v>
      </c>
      <c r="B49" s="609" t="s">
        <v>1046</v>
      </c>
      <c r="C49" s="609" t="s">
        <v>1045</v>
      </c>
      <c r="D49" s="609">
        <v>2015</v>
      </c>
      <c r="E49" s="609" t="s">
        <v>1046</v>
      </c>
      <c r="F49" s="609" t="s">
        <v>1043</v>
      </c>
      <c r="G49" s="609" t="s">
        <v>1044</v>
      </c>
      <c r="H49" s="609">
        <v>28160</v>
      </c>
      <c r="I49" s="609"/>
      <c r="J49" s="609" t="s">
        <v>1043</v>
      </c>
      <c r="K49" s="609" t="s">
        <v>1044</v>
      </c>
      <c r="L49" s="609">
        <v>28160</v>
      </c>
      <c r="M49" s="609"/>
      <c r="N49" s="609" t="s">
        <v>1047</v>
      </c>
      <c r="O49" s="609" t="s">
        <v>1048</v>
      </c>
      <c r="P49" s="609" t="s">
        <v>1049</v>
      </c>
      <c r="Q49" s="609" t="s">
        <v>1050</v>
      </c>
      <c r="R49" s="609" t="s">
        <v>1047</v>
      </c>
      <c r="S49" s="609" t="s">
        <v>128</v>
      </c>
      <c r="T49" s="609" t="s">
        <v>1048</v>
      </c>
      <c r="U49" s="609" t="s">
        <v>1049</v>
      </c>
      <c r="V49" s="609" t="s">
        <v>1050</v>
      </c>
      <c r="W49" s="609">
        <v>1</v>
      </c>
      <c r="X49" s="609">
        <v>2</v>
      </c>
      <c r="Y49" s="609">
        <v>0</v>
      </c>
      <c r="Z49" s="609">
        <v>1</v>
      </c>
      <c r="AA49" s="610">
        <v>6734</v>
      </c>
      <c r="AB49" s="609">
        <v>1</v>
      </c>
      <c r="AC49" s="609">
        <v>2</v>
      </c>
      <c r="AD49" s="609">
        <v>3</v>
      </c>
      <c r="AE49" s="609">
        <v>5</v>
      </c>
      <c r="AF49" s="609">
        <v>8</v>
      </c>
      <c r="AG49" s="611">
        <v>0.125</v>
      </c>
      <c r="AH49" s="612">
        <v>56168</v>
      </c>
      <c r="AI49" s="609">
        <v>2015</v>
      </c>
      <c r="AJ49" s="609">
        <v>2015</v>
      </c>
      <c r="AK49" s="612">
        <v>56168</v>
      </c>
      <c r="AL49" s="613">
        <v>13.66</v>
      </c>
      <c r="AM49" s="613">
        <v>14.36</v>
      </c>
      <c r="AN49" s="613">
        <v>16.670000000000002</v>
      </c>
      <c r="AO49" s="612">
        <v>0</v>
      </c>
      <c r="AP49" s="614">
        <f>VLOOKUP($A49,'[1]AIR Export'!$A$2:$CB$82,33,FALSE)</f>
        <v>459118</v>
      </c>
      <c r="AQ49" s="614">
        <f>VLOOKUP($A49,'[1]AIR Export'!$A$2:$CB$82,33,FALSE)</f>
        <v>459118</v>
      </c>
      <c r="AR49" s="612">
        <v>119069</v>
      </c>
      <c r="AS49" s="612">
        <v>0</v>
      </c>
      <c r="AT49" s="612">
        <v>119069</v>
      </c>
      <c r="AU49" s="612">
        <v>7219</v>
      </c>
      <c r="AV49" s="612">
        <v>0</v>
      </c>
      <c r="AW49" s="612">
        <f>VLOOKUP($A49,'[1]AIR Export'!$A$2:$CB$82,35,FALSE)</f>
        <v>7219</v>
      </c>
      <c r="AX49" s="612">
        <f>VLOOKUP($A49,'[1]AIR Export'!$A$2:$CB$82,36,FALSE)</f>
        <v>33236</v>
      </c>
      <c r="AY49" s="614">
        <f>VLOOKUP($A49,'[1]AIR Export'!$A$2:$CB$82,37,FALSE)</f>
        <v>618642</v>
      </c>
      <c r="AZ49" s="612">
        <v>331492</v>
      </c>
      <c r="BA49" s="612">
        <v>116221</v>
      </c>
      <c r="BB49" s="612">
        <f>VLOOKUP($A49,'[1]AIR Export'!$A$2:$CB$82,40,FALSE)</f>
        <v>447713</v>
      </c>
      <c r="BC49" s="612">
        <v>51697</v>
      </c>
      <c r="BD49" s="612">
        <v>20332</v>
      </c>
      <c r="BE49" s="612">
        <v>14241</v>
      </c>
      <c r="BF49" s="612">
        <v>86270</v>
      </c>
      <c r="BG49" s="612">
        <v>75779</v>
      </c>
      <c r="BH49" s="612">
        <f>VLOOKUP($A49,'[1]AIR Export'!$A$2:$CB$82,46,FALSE)</f>
        <v>609762</v>
      </c>
      <c r="BI49" s="612"/>
      <c r="BJ49" s="612"/>
      <c r="BK49" s="612">
        <v>0</v>
      </c>
      <c r="BL49" s="612">
        <v>0</v>
      </c>
      <c r="BM49" s="612">
        <v>0</v>
      </c>
      <c r="BN49" s="612">
        <v>0</v>
      </c>
      <c r="BO49" s="612">
        <v>0</v>
      </c>
      <c r="BP49" s="612">
        <v>0</v>
      </c>
      <c r="BQ49" s="610">
        <v>30566</v>
      </c>
      <c r="BR49" s="610">
        <v>25396</v>
      </c>
      <c r="BS49" s="610">
        <v>55962</v>
      </c>
      <c r="BT49" s="610">
        <v>19239</v>
      </c>
      <c r="BU49" s="610">
        <v>8417</v>
      </c>
      <c r="BV49" s="610">
        <v>27656</v>
      </c>
      <c r="BW49" s="610">
        <v>2282</v>
      </c>
      <c r="BX49" s="609">
        <v>151</v>
      </c>
      <c r="BY49" s="610">
        <v>2433</v>
      </c>
      <c r="BZ49" s="610">
        <v>86051</v>
      </c>
      <c r="CA49" s="610"/>
      <c r="CB49" s="610">
        <v>86051</v>
      </c>
      <c r="CC49" s="609">
        <v>23</v>
      </c>
      <c r="CD49" s="610">
        <v>216788</v>
      </c>
      <c r="CE49" s="609">
        <v>3</v>
      </c>
      <c r="CF49" s="609">
        <v>63</v>
      </c>
      <c r="CG49" s="609">
        <v>66</v>
      </c>
      <c r="CH49" s="610">
        <v>4546</v>
      </c>
      <c r="CI49" s="610">
        <v>14673</v>
      </c>
      <c r="CJ49" s="610">
        <v>10886</v>
      </c>
      <c r="CK49" s="609">
        <v>906</v>
      </c>
      <c r="CL49" s="609">
        <v>0</v>
      </c>
      <c r="CM49" s="609">
        <v>27</v>
      </c>
      <c r="CN49" s="609">
        <v>54</v>
      </c>
      <c r="CO49" s="610">
        <v>57353</v>
      </c>
      <c r="CP49" s="610">
        <v>15542</v>
      </c>
      <c r="CQ49" s="610">
        <v>72895</v>
      </c>
      <c r="CR49" s="610">
        <v>5931</v>
      </c>
      <c r="CS49" s="609">
        <v>74</v>
      </c>
      <c r="CT49" s="610">
        <v>6005</v>
      </c>
      <c r="CU49" s="610">
        <v>41759</v>
      </c>
      <c r="CV49" s="610">
        <v>7272</v>
      </c>
      <c r="CW49" s="610">
        <v>49031</v>
      </c>
      <c r="CX49" s="610">
        <v>127931</v>
      </c>
      <c r="CY49" s="610">
        <v>12810</v>
      </c>
      <c r="CZ49" s="609"/>
      <c r="DA49" s="610">
        <v>140741</v>
      </c>
      <c r="DB49" s="610">
        <v>8338</v>
      </c>
      <c r="DC49" s="610">
        <v>3660</v>
      </c>
      <c r="DD49" s="610">
        <v>11998</v>
      </c>
      <c r="DE49" s="610">
        <v>64586</v>
      </c>
      <c r="DF49" s="610">
        <v>11080</v>
      </c>
      <c r="DG49" s="609"/>
      <c r="DH49" s="610">
        <v>14759</v>
      </c>
      <c r="DI49" s="609"/>
      <c r="DJ49" s="609"/>
      <c r="DK49" s="610">
        <v>176806</v>
      </c>
      <c r="DL49" s="610">
        <v>90476</v>
      </c>
      <c r="DM49" s="609"/>
      <c r="DN49" s="609"/>
      <c r="DO49" s="610">
        <v>267282</v>
      </c>
      <c r="DP49" s="609">
        <v>332</v>
      </c>
      <c r="DQ49" s="610">
        <v>15401</v>
      </c>
      <c r="DR49" s="610">
        <v>2971</v>
      </c>
      <c r="DS49" s="610">
        <v>18372</v>
      </c>
      <c r="DT49" s="610">
        <v>88087</v>
      </c>
      <c r="DU49" s="609">
        <v>115</v>
      </c>
      <c r="DV49" s="609">
        <v>15</v>
      </c>
      <c r="DW49" s="609">
        <v>181</v>
      </c>
      <c r="DX49" s="609">
        <v>149</v>
      </c>
      <c r="DY49" s="609">
        <v>5</v>
      </c>
      <c r="DZ49" s="609">
        <v>2</v>
      </c>
      <c r="EA49" s="609">
        <v>467</v>
      </c>
      <c r="EB49" s="609">
        <v>985</v>
      </c>
      <c r="EC49" s="609">
        <v>324</v>
      </c>
      <c r="ED49" s="610">
        <v>1309</v>
      </c>
      <c r="EE49" s="610">
        <v>3609</v>
      </c>
      <c r="EF49" s="610">
        <v>1527</v>
      </c>
      <c r="EG49" s="610">
        <v>5136</v>
      </c>
      <c r="EH49" s="609">
        <v>88</v>
      </c>
      <c r="EI49" s="609">
        <v>98</v>
      </c>
      <c r="EJ49" s="609">
        <v>186</v>
      </c>
      <c r="EK49" s="610">
        <v>6631</v>
      </c>
      <c r="EL49" s="609">
        <v>6</v>
      </c>
      <c r="EM49" s="609">
        <v>16</v>
      </c>
      <c r="EN49" s="609">
        <v>18</v>
      </c>
      <c r="EO49" s="609">
        <v>54</v>
      </c>
      <c r="EP49" s="609">
        <v>63</v>
      </c>
      <c r="EQ49" s="610">
        <v>1532</v>
      </c>
      <c r="ER49" s="610">
        <v>36936</v>
      </c>
      <c r="ES49" s="610">
        <v>2296</v>
      </c>
      <c r="ET49" s="609">
        <v>225</v>
      </c>
      <c r="EU49" s="610">
        <v>1891</v>
      </c>
      <c r="EV49" s="610">
        <v>2290</v>
      </c>
      <c r="EW49" s="609" t="s">
        <v>1051</v>
      </c>
      <c r="EX49" s="609">
        <v>19</v>
      </c>
      <c r="EY49" s="609">
        <v>35</v>
      </c>
      <c r="EZ49" s="610">
        <v>26416</v>
      </c>
      <c r="FA49" s="610">
        <v>49628</v>
      </c>
      <c r="FB49" s="610">
        <v>17010</v>
      </c>
      <c r="FC49" s="609" t="s">
        <v>1045</v>
      </c>
      <c r="FD49" s="609" t="s">
        <v>1043</v>
      </c>
      <c r="FE49" s="609" t="s">
        <v>1044</v>
      </c>
      <c r="FF49" s="609">
        <v>28160</v>
      </c>
      <c r="FG49" s="609"/>
      <c r="FH49" s="609" t="s">
        <v>1043</v>
      </c>
      <c r="FI49" s="609" t="s">
        <v>1044</v>
      </c>
      <c r="FJ49" s="609">
        <v>28160</v>
      </c>
      <c r="FK49" s="609"/>
      <c r="FL49" s="609" t="s">
        <v>1046</v>
      </c>
      <c r="FM49" s="609">
        <v>8282876115</v>
      </c>
      <c r="FN49" s="609">
        <v>8282876119</v>
      </c>
      <c r="FO49" s="609" t="s">
        <v>1047</v>
      </c>
      <c r="FP49" s="609" t="s">
        <v>1050</v>
      </c>
      <c r="FQ49" s="610">
        <v>15281</v>
      </c>
      <c r="FR49" s="609">
        <v>8</v>
      </c>
      <c r="FS49" s="609" t="s">
        <v>1052</v>
      </c>
      <c r="FT49" s="610">
        <v>6734</v>
      </c>
      <c r="FU49" s="609">
        <v>156</v>
      </c>
      <c r="FV49" s="609"/>
      <c r="FW49" s="609"/>
      <c r="FX49" s="609"/>
      <c r="FY49" s="609" t="s">
        <v>32</v>
      </c>
      <c r="FZ49" s="609"/>
      <c r="GA49" s="609" t="s">
        <v>12</v>
      </c>
      <c r="GB49" s="609"/>
      <c r="GC49" s="609"/>
      <c r="GD49" s="609"/>
      <c r="GE49" s="609"/>
      <c r="GF49" s="609"/>
      <c r="GG49" s="609"/>
      <c r="GH49" s="609"/>
      <c r="GI49" s="609"/>
      <c r="GJ49" s="609">
        <f>VLOOKUP($A49,'[1]AIR Export'!$A$3:$CB$82,25,FALSE)</f>
        <v>67606</v>
      </c>
      <c r="GK49" s="609">
        <v>1</v>
      </c>
      <c r="GL49" s="609" t="s">
        <v>16</v>
      </c>
      <c r="GM49" s="609"/>
      <c r="GN49" s="609"/>
      <c r="GO49" s="609"/>
      <c r="GP49" s="609"/>
      <c r="GQ49" s="609"/>
      <c r="GR49" s="609"/>
      <c r="GS49" s="609"/>
      <c r="GT49" s="609"/>
      <c r="GU49" s="609"/>
      <c r="GV49" s="609">
        <v>0.77</v>
      </c>
      <c r="GW49" s="609">
        <v>0.2</v>
      </c>
      <c r="GX49" s="609">
        <v>14.2</v>
      </c>
      <c r="GY49" s="609">
        <v>15.56</v>
      </c>
      <c r="GZ49" s="609">
        <v>10.07</v>
      </c>
      <c r="HA49" s="509"/>
      <c r="HB49" s="509"/>
      <c r="HC49" s="509"/>
      <c r="HD49" s="509"/>
      <c r="HE49" s="509"/>
      <c r="HF49" s="5"/>
      <c r="HG49" s="5"/>
      <c r="HH49" s="5"/>
      <c r="HI49" s="5"/>
      <c r="HJ49" s="5"/>
      <c r="HK49" s="5"/>
      <c r="HL49" s="5"/>
      <c r="HM49" s="5"/>
      <c r="HN49" s="5"/>
      <c r="HO49" s="5"/>
      <c r="HP49" s="5"/>
      <c r="HQ49" s="5"/>
      <c r="HR49" s="5"/>
      <c r="IF49" s="1"/>
      <c r="IG49" s="1"/>
      <c r="IH49" s="1"/>
      <c r="II49" s="1"/>
      <c r="IJ49" s="1"/>
      <c r="IK49" s="1"/>
      <c r="IL49" s="1"/>
      <c r="IM49" s="1"/>
      <c r="IO49" s="1"/>
      <c r="IQ49" s="5"/>
      <c r="IR49" s="5"/>
      <c r="IS49" s="5"/>
      <c r="IT49" s="5"/>
      <c r="IU49" s="5"/>
      <c r="IV49" s="5"/>
      <c r="JG49" s="2"/>
      <c r="JI49" s="5"/>
      <c r="JJ49" s="1"/>
      <c r="JL49" s="5"/>
      <c r="JM49" s="5"/>
      <c r="JN49" s="5"/>
      <c r="JU49" s="1"/>
      <c r="JW49" s="1"/>
      <c r="KC49" s="5"/>
      <c r="KG49" s="5"/>
      <c r="KI49" s="4"/>
      <c r="KJ49" s="4"/>
      <c r="KQ49" s="3"/>
      <c r="KR49" s="3"/>
      <c r="KS49" s="3"/>
      <c r="KT49" s="3"/>
      <c r="KU49" s="3"/>
      <c r="KV49" s="3"/>
      <c r="KW49" s="3"/>
      <c r="KX49" s="3"/>
      <c r="KY49" s="3"/>
      <c r="KZ49" s="3"/>
      <c r="LA49" s="3"/>
      <c r="LB49" s="3"/>
      <c r="LC49" s="3"/>
      <c r="LD49" s="3"/>
      <c r="LE49" s="3"/>
      <c r="LF49" s="3"/>
      <c r="LG49" s="3"/>
      <c r="LH49" s="4"/>
      <c r="LJ49" s="1"/>
      <c r="LK49" s="1"/>
      <c r="LL49" s="1"/>
      <c r="LM49" s="3"/>
      <c r="LN49" s="3"/>
      <c r="LO49" s="3"/>
      <c r="LY49" s="3"/>
      <c r="LZ49" s="3"/>
      <c r="MA49" s="3"/>
      <c r="MB49" s="3"/>
      <c r="MC49" s="3"/>
      <c r="MD49" s="3"/>
      <c r="ME49" s="3"/>
      <c r="MF49" s="3"/>
      <c r="MG49" s="3"/>
      <c r="MH49" s="3"/>
      <c r="MI49" s="3"/>
      <c r="MJ49" s="3"/>
      <c r="MR49" s="6"/>
      <c r="MS49" s="6"/>
      <c r="NB49" s="1"/>
      <c r="NC49" s="1"/>
      <c r="NE49" s="1"/>
      <c r="NG49" s="1"/>
      <c r="NI49" s="1"/>
      <c r="NK49" s="1"/>
      <c r="NR49" s="3"/>
    </row>
    <row r="50" spans="1:394" x14ac:dyDescent="0.25">
      <c r="A50" s="609" t="s">
        <v>1053</v>
      </c>
      <c r="B50" s="609" t="s">
        <v>1057</v>
      </c>
      <c r="C50" s="609" t="s">
        <v>1056</v>
      </c>
      <c r="D50" s="609">
        <v>2015</v>
      </c>
      <c r="E50" s="609" t="s">
        <v>1057</v>
      </c>
      <c r="F50" s="609" t="s">
        <v>1054</v>
      </c>
      <c r="G50" s="609" t="s">
        <v>1055</v>
      </c>
      <c r="H50" s="609">
        <v>28328</v>
      </c>
      <c r="I50" s="609">
        <v>4111</v>
      </c>
      <c r="J50" s="609" t="s">
        <v>1054</v>
      </c>
      <c r="K50" s="609" t="s">
        <v>1055</v>
      </c>
      <c r="L50" s="609">
        <v>28328</v>
      </c>
      <c r="M50" s="609">
        <v>4111</v>
      </c>
      <c r="N50" s="609" t="s">
        <v>1058</v>
      </c>
      <c r="O50" s="609" t="s">
        <v>1059</v>
      </c>
      <c r="P50" s="609" t="s">
        <v>1060</v>
      </c>
      <c r="Q50" s="609" t="s">
        <v>1061</v>
      </c>
      <c r="R50" s="609" t="s">
        <v>1058</v>
      </c>
      <c r="S50" s="609" t="s">
        <v>128</v>
      </c>
      <c r="T50" s="609" t="s">
        <v>1059</v>
      </c>
      <c r="U50" s="609" t="s">
        <v>1060</v>
      </c>
      <c r="V50" s="609" t="s">
        <v>1061</v>
      </c>
      <c r="W50" s="609">
        <v>1</v>
      </c>
      <c r="X50" s="609">
        <v>3</v>
      </c>
      <c r="Y50" s="609">
        <v>0</v>
      </c>
      <c r="Z50" s="609">
        <v>1</v>
      </c>
      <c r="AA50" s="610">
        <v>7644</v>
      </c>
      <c r="AB50" s="609">
        <v>1</v>
      </c>
      <c r="AC50" s="609">
        <v>0</v>
      </c>
      <c r="AD50" s="609">
        <v>1</v>
      </c>
      <c r="AE50" s="609">
        <v>12.85</v>
      </c>
      <c r="AF50" s="609">
        <v>13.85</v>
      </c>
      <c r="AG50" s="611">
        <v>7.22E-2</v>
      </c>
      <c r="AH50" s="612">
        <v>60912</v>
      </c>
      <c r="AI50" s="609" t="s">
        <v>1063</v>
      </c>
      <c r="AJ50" s="609">
        <v>2005</v>
      </c>
      <c r="AK50" s="609"/>
      <c r="AL50" s="613">
        <v>9.82</v>
      </c>
      <c r="AM50" s="613">
        <v>12.92</v>
      </c>
      <c r="AN50" s="613">
        <v>14.85</v>
      </c>
      <c r="AO50" s="612">
        <v>4000</v>
      </c>
      <c r="AP50" s="612">
        <v>657803</v>
      </c>
      <c r="AQ50" s="612">
        <f>VLOOKUP($A50,'[1]AIR Export'!$A$2:$CB$82,33,FALSE)</f>
        <v>661803</v>
      </c>
      <c r="AR50" s="612">
        <v>115664</v>
      </c>
      <c r="AS50" s="612">
        <v>0</v>
      </c>
      <c r="AT50" s="612">
        <v>115664</v>
      </c>
      <c r="AU50" s="612">
        <v>5000</v>
      </c>
      <c r="AV50" s="612">
        <v>0</v>
      </c>
      <c r="AW50" s="612">
        <f>VLOOKUP($A50,'[1]AIR Export'!$A$2:$CB$82,35,FALSE)</f>
        <v>5000</v>
      </c>
      <c r="AX50" s="612">
        <f>VLOOKUP($A50,'[1]AIR Export'!$A$2:$CB$82,36,FALSE)</f>
        <v>44905</v>
      </c>
      <c r="AY50" s="612">
        <f>VLOOKUP($A50,'[1]AIR Export'!$A$2:$CB$82,37,FALSE)</f>
        <v>827372</v>
      </c>
      <c r="AZ50" s="612">
        <v>382304</v>
      </c>
      <c r="BA50" s="612">
        <v>216742</v>
      </c>
      <c r="BB50" s="612">
        <f>VLOOKUP($A50,'[1]AIR Export'!$A$2:$CB$82,40,FALSE)</f>
        <v>599046</v>
      </c>
      <c r="BC50" s="612">
        <v>76775</v>
      </c>
      <c r="BD50" s="612">
        <v>18023</v>
      </c>
      <c r="BE50" s="612">
        <v>9222</v>
      </c>
      <c r="BF50" s="612">
        <v>104020</v>
      </c>
      <c r="BG50" s="612">
        <v>124306</v>
      </c>
      <c r="BH50" s="612">
        <f>VLOOKUP($A50,'[1]AIR Export'!$A$2:$CB$82,46,FALSE)</f>
        <v>827372</v>
      </c>
      <c r="BI50" s="612"/>
      <c r="BJ50" s="612"/>
      <c r="BK50" s="612">
        <v>16624</v>
      </c>
      <c r="BL50" s="612">
        <v>0</v>
      </c>
      <c r="BM50" s="612">
        <v>0</v>
      </c>
      <c r="BN50" s="612">
        <v>0</v>
      </c>
      <c r="BO50" s="612">
        <v>16624</v>
      </c>
      <c r="BP50" s="612">
        <v>16624</v>
      </c>
      <c r="BQ50" s="610">
        <v>30035</v>
      </c>
      <c r="BR50" s="610">
        <v>24866</v>
      </c>
      <c r="BS50" s="610">
        <v>54901</v>
      </c>
      <c r="BT50" s="610">
        <v>27564</v>
      </c>
      <c r="BU50" s="610">
        <v>10190</v>
      </c>
      <c r="BV50" s="610">
        <v>37754</v>
      </c>
      <c r="BW50" s="610">
        <v>2836</v>
      </c>
      <c r="BX50" s="609">
        <v>453</v>
      </c>
      <c r="BY50" s="610">
        <v>3289</v>
      </c>
      <c r="BZ50" s="610">
        <v>95944</v>
      </c>
      <c r="CA50" s="610"/>
      <c r="CB50" s="610">
        <v>95944</v>
      </c>
      <c r="CC50" s="609">
        <v>0</v>
      </c>
      <c r="CD50" s="610">
        <v>210080</v>
      </c>
      <c r="CE50" s="609">
        <v>4</v>
      </c>
      <c r="CF50" s="609">
        <v>63</v>
      </c>
      <c r="CG50" s="609">
        <v>67</v>
      </c>
      <c r="CH50" s="609">
        <v>804</v>
      </c>
      <c r="CI50" s="610">
        <v>3657</v>
      </c>
      <c r="CJ50" s="610">
        <v>5341</v>
      </c>
      <c r="CK50" s="609">
        <v>743</v>
      </c>
      <c r="CL50" s="609">
        <v>0</v>
      </c>
      <c r="CM50" s="609">
        <v>0</v>
      </c>
      <c r="CN50" s="609">
        <v>103</v>
      </c>
      <c r="CO50" s="610">
        <v>59115</v>
      </c>
      <c r="CP50" s="610">
        <v>19500</v>
      </c>
      <c r="CQ50" s="610">
        <v>78615</v>
      </c>
      <c r="CR50" s="610">
        <v>4169</v>
      </c>
      <c r="CS50" s="609">
        <v>196</v>
      </c>
      <c r="CT50" s="610">
        <v>4365</v>
      </c>
      <c r="CU50" s="610">
        <v>62241</v>
      </c>
      <c r="CV50" s="610">
        <v>12004</v>
      </c>
      <c r="CW50" s="610">
        <v>74245</v>
      </c>
      <c r="CX50" s="610">
        <v>157225</v>
      </c>
      <c r="CY50" s="610">
        <v>3682</v>
      </c>
      <c r="CZ50" s="609"/>
      <c r="DA50" s="610">
        <v>160907</v>
      </c>
      <c r="DB50" s="610">
        <v>1262</v>
      </c>
      <c r="DC50" s="609">
        <v>181</v>
      </c>
      <c r="DD50" s="610">
        <v>1443</v>
      </c>
      <c r="DE50" s="610">
        <v>28959</v>
      </c>
      <c r="DF50" s="610">
        <v>2257</v>
      </c>
      <c r="DG50" s="609"/>
      <c r="DH50" s="610">
        <v>2466</v>
      </c>
      <c r="DI50" s="609"/>
      <c r="DJ50" s="609"/>
      <c r="DK50" s="610">
        <v>93172</v>
      </c>
      <c r="DL50" s="610">
        <v>69326</v>
      </c>
      <c r="DM50" s="609"/>
      <c r="DN50" s="610">
        <v>28353</v>
      </c>
      <c r="DO50" s="610">
        <v>190851</v>
      </c>
      <c r="DP50" s="609"/>
      <c r="DQ50" s="610">
        <v>8479</v>
      </c>
      <c r="DR50" s="610">
        <v>2219</v>
      </c>
      <c r="DS50" s="610">
        <v>10698</v>
      </c>
      <c r="DT50" s="610">
        <v>103898</v>
      </c>
      <c r="DU50" s="609">
        <v>0</v>
      </c>
      <c r="DV50" s="609">
        <v>2</v>
      </c>
      <c r="DW50" s="609">
        <v>72</v>
      </c>
      <c r="DX50" s="609">
        <v>47</v>
      </c>
      <c r="DY50" s="609"/>
      <c r="DZ50" s="609"/>
      <c r="EA50" s="609">
        <v>121</v>
      </c>
      <c r="EB50" s="609">
        <v>0</v>
      </c>
      <c r="EC50" s="609">
        <v>32</v>
      </c>
      <c r="ED50" s="609">
        <v>32</v>
      </c>
      <c r="EE50" s="610">
        <v>2180</v>
      </c>
      <c r="EF50" s="610">
        <v>1868</v>
      </c>
      <c r="EG50" s="610">
        <v>4048</v>
      </c>
      <c r="EH50" s="609"/>
      <c r="EI50" s="609"/>
      <c r="EJ50" s="609"/>
      <c r="EK50" s="610">
        <v>4080</v>
      </c>
      <c r="EL50" s="609">
        <v>0</v>
      </c>
      <c r="EM50" s="609">
        <v>0</v>
      </c>
      <c r="EN50" s="609">
        <v>0</v>
      </c>
      <c r="EO50" s="609">
        <v>0</v>
      </c>
      <c r="EP50" s="609"/>
      <c r="EQ50" s="609"/>
      <c r="ER50" s="610">
        <v>41987</v>
      </c>
      <c r="ES50" s="610">
        <v>5217</v>
      </c>
      <c r="ET50" s="610">
        <v>2123</v>
      </c>
      <c r="EU50" s="609">
        <v>18</v>
      </c>
      <c r="EV50" s="609">
        <v>199</v>
      </c>
      <c r="EW50" s="609" t="s">
        <v>1062</v>
      </c>
      <c r="EX50" s="609">
        <v>16</v>
      </c>
      <c r="EY50" s="609">
        <v>27</v>
      </c>
      <c r="EZ50" s="610">
        <v>50286</v>
      </c>
      <c r="FA50" s="609"/>
      <c r="FB50" s="609"/>
      <c r="FC50" s="609" t="s">
        <v>1064</v>
      </c>
      <c r="FD50" s="609" t="s">
        <v>1054</v>
      </c>
      <c r="FE50" s="609" t="s">
        <v>1055</v>
      </c>
      <c r="FF50" s="609">
        <v>28328</v>
      </c>
      <c r="FG50" s="609">
        <v>4111</v>
      </c>
      <c r="FH50" s="609" t="s">
        <v>1054</v>
      </c>
      <c r="FI50" s="609" t="s">
        <v>1055</v>
      </c>
      <c r="FJ50" s="609">
        <v>28328</v>
      </c>
      <c r="FK50" s="609">
        <v>4111</v>
      </c>
      <c r="FL50" s="609" t="s">
        <v>1057</v>
      </c>
      <c r="FM50" s="609">
        <v>9105924153</v>
      </c>
      <c r="FN50" s="609">
        <v>9105903504</v>
      </c>
      <c r="FO50" s="609" t="s">
        <v>1058</v>
      </c>
      <c r="FP50" s="609" t="s">
        <v>1061</v>
      </c>
      <c r="FQ50" s="610">
        <v>16320</v>
      </c>
      <c r="FR50" s="609">
        <v>13.58</v>
      </c>
      <c r="FS50" s="609" t="s">
        <v>1065</v>
      </c>
      <c r="FT50" s="610">
        <v>7644</v>
      </c>
      <c r="FU50" s="609">
        <v>208</v>
      </c>
      <c r="FV50" s="609"/>
      <c r="FW50" s="609"/>
      <c r="FX50" s="609"/>
      <c r="FY50" s="609" t="s">
        <v>32</v>
      </c>
      <c r="FZ50" s="609"/>
      <c r="GA50" s="609" t="s">
        <v>12</v>
      </c>
      <c r="GB50" s="609"/>
      <c r="GC50" s="609"/>
      <c r="GD50" s="609"/>
      <c r="GE50" s="609"/>
      <c r="GF50" s="609"/>
      <c r="GG50" s="609"/>
      <c r="GH50" s="609"/>
      <c r="GI50" s="609"/>
      <c r="GJ50" s="609">
        <f>VLOOKUP($A50,'[1]AIR Export'!$A$3:$CB$82,25,FALSE)</f>
        <v>64398</v>
      </c>
      <c r="GK50" s="609">
        <v>2</v>
      </c>
      <c r="GL50" s="609" t="s">
        <v>16</v>
      </c>
      <c r="GM50" s="609"/>
      <c r="GN50" s="609"/>
      <c r="GO50" s="609"/>
      <c r="GP50" s="609"/>
      <c r="GQ50" s="609"/>
      <c r="GR50" s="609"/>
      <c r="GS50" s="609"/>
      <c r="GT50" s="609"/>
      <c r="GU50" s="609"/>
      <c r="GV50" s="609">
        <v>0.99</v>
      </c>
      <c r="GW50" s="609">
        <v>0.01</v>
      </c>
      <c r="GX50" s="609">
        <v>33.72</v>
      </c>
      <c r="GY50" s="609">
        <v>34.020000000000003</v>
      </c>
      <c r="GZ50" s="609">
        <v>16</v>
      </c>
      <c r="HA50" s="509"/>
      <c r="HB50" s="509"/>
      <c r="HC50" s="509"/>
      <c r="HD50" s="509"/>
      <c r="HE50" s="509"/>
      <c r="HF50" s="5"/>
      <c r="HG50" s="5"/>
      <c r="HH50" s="5"/>
      <c r="HI50" s="5"/>
      <c r="HJ50" s="5"/>
      <c r="HK50" s="5"/>
      <c r="HL50" s="5"/>
      <c r="HM50" s="5"/>
      <c r="HN50" s="5"/>
      <c r="HO50" s="5"/>
      <c r="HP50" s="5"/>
      <c r="HQ50" s="5"/>
      <c r="HR50" s="5"/>
      <c r="IF50" s="1"/>
      <c r="IG50" s="1"/>
      <c r="IH50" s="1"/>
      <c r="II50" s="1"/>
      <c r="IJ50" s="1"/>
      <c r="IK50" s="1"/>
      <c r="IL50" s="1"/>
      <c r="IM50" s="1"/>
      <c r="IO50" s="1"/>
      <c r="IQ50" s="5"/>
      <c r="IR50" s="5"/>
      <c r="IS50" s="5"/>
      <c r="IT50" s="5"/>
      <c r="IU50" s="5"/>
      <c r="IV50" s="5"/>
      <c r="JG50" s="2"/>
      <c r="JI50" s="5"/>
      <c r="JL50" s="5"/>
      <c r="JM50" s="5"/>
      <c r="JN50" s="5"/>
      <c r="JU50" s="1"/>
      <c r="JW50" s="1"/>
      <c r="KC50" s="5"/>
      <c r="KG50" s="5"/>
      <c r="KI50" s="4"/>
      <c r="KJ50" s="4"/>
      <c r="KQ50" s="3"/>
      <c r="KR50" s="3"/>
      <c r="KS50" s="3"/>
      <c r="KT50" s="3"/>
      <c r="KU50" s="3"/>
      <c r="KV50" s="3"/>
      <c r="KW50" s="3"/>
      <c r="KX50" s="3"/>
      <c r="KY50" s="3"/>
      <c r="KZ50" s="3"/>
      <c r="LA50" s="3"/>
      <c r="LB50" s="3"/>
      <c r="LC50" s="3"/>
      <c r="LD50" s="3"/>
      <c r="LE50" s="3"/>
      <c r="LF50" s="3"/>
      <c r="LG50" s="3"/>
      <c r="LH50" s="4"/>
      <c r="LJ50" s="1"/>
      <c r="LK50" s="1"/>
      <c r="LL50" s="1"/>
      <c r="LM50" s="3"/>
      <c r="LN50" s="3"/>
      <c r="LO50" s="3"/>
      <c r="LY50" s="3"/>
      <c r="LZ50" s="3"/>
      <c r="MA50" s="3"/>
      <c r="MB50" s="3"/>
      <c r="MC50" s="3"/>
      <c r="MD50" s="3"/>
      <c r="ME50" s="3"/>
      <c r="MF50" s="3"/>
      <c r="MG50" s="3"/>
      <c r="MH50" s="3"/>
      <c r="MI50" s="3"/>
      <c r="MJ50" s="3"/>
      <c r="MR50" s="6"/>
      <c r="MS50" s="6"/>
      <c r="NB50" s="1"/>
      <c r="NC50" s="1"/>
      <c r="NE50" s="1"/>
      <c r="NF50" s="1"/>
      <c r="NI50" s="1"/>
      <c r="NR50" s="3"/>
    </row>
    <row r="51" spans="1:394" x14ac:dyDescent="0.25">
      <c r="A51" s="609" t="s">
        <v>1086</v>
      </c>
      <c r="B51" s="609" t="s">
        <v>1091</v>
      </c>
      <c r="C51" s="609" t="s">
        <v>1090</v>
      </c>
      <c r="D51" s="609">
        <v>2015</v>
      </c>
      <c r="E51" s="609" t="s">
        <v>1091</v>
      </c>
      <c r="F51" s="609" t="s">
        <v>1087</v>
      </c>
      <c r="G51" s="609" t="s">
        <v>1088</v>
      </c>
      <c r="H51" s="609">
        <v>28352</v>
      </c>
      <c r="I51" s="609">
        <v>3720</v>
      </c>
      <c r="J51" s="609" t="s">
        <v>1089</v>
      </c>
      <c r="K51" s="609" t="s">
        <v>1088</v>
      </c>
      <c r="L51" s="609">
        <v>28352</v>
      </c>
      <c r="M51" s="609">
        <v>3720</v>
      </c>
      <c r="N51" s="609" t="s">
        <v>1092</v>
      </c>
      <c r="O51" s="609" t="s">
        <v>1093</v>
      </c>
      <c r="P51" s="609" t="s">
        <v>1094</v>
      </c>
      <c r="Q51" s="609" t="s">
        <v>1095</v>
      </c>
      <c r="R51" s="609" t="s">
        <v>1092</v>
      </c>
      <c r="S51" s="609" t="s">
        <v>45</v>
      </c>
      <c r="T51" s="609" t="s">
        <v>1093</v>
      </c>
      <c r="U51" s="609" t="s">
        <v>1094</v>
      </c>
      <c r="V51" s="609" t="s">
        <v>1095</v>
      </c>
      <c r="W51" s="609">
        <v>1</v>
      </c>
      <c r="X51" s="609">
        <v>0</v>
      </c>
      <c r="Y51" s="609">
        <v>1</v>
      </c>
      <c r="Z51" s="609">
        <v>0</v>
      </c>
      <c r="AA51" s="610">
        <v>2768</v>
      </c>
      <c r="AB51" s="609">
        <v>1</v>
      </c>
      <c r="AC51" s="609">
        <v>0</v>
      </c>
      <c r="AD51" s="609">
        <v>1</v>
      </c>
      <c r="AE51" s="609">
        <v>5.4</v>
      </c>
      <c r="AF51" s="609">
        <v>6.4</v>
      </c>
      <c r="AG51" s="611">
        <v>0.15629999999999999</v>
      </c>
      <c r="AH51" s="612">
        <v>54504</v>
      </c>
      <c r="AI51" s="609" t="s">
        <v>1097</v>
      </c>
      <c r="AJ51" s="609">
        <v>2008</v>
      </c>
      <c r="AK51" s="612">
        <v>40000</v>
      </c>
      <c r="AL51" s="613">
        <v>10.97</v>
      </c>
      <c r="AM51" s="613">
        <v>10.97</v>
      </c>
      <c r="AN51" s="613">
        <v>10.97</v>
      </c>
      <c r="AO51" s="612">
        <v>0</v>
      </c>
      <c r="AP51" s="612">
        <v>326349</v>
      </c>
      <c r="AQ51" s="612">
        <f>VLOOKUP($A51,'[1]AIR Export'!$A$2:$CB$82,33,FALSE)</f>
        <v>326349</v>
      </c>
      <c r="AR51" s="612">
        <v>97261</v>
      </c>
      <c r="AS51" s="612">
        <v>0</v>
      </c>
      <c r="AT51" s="612">
        <v>97261</v>
      </c>
      <c r="AU51" s="612">
        <v>0</v>
      </c>
      <c r="AV51" s="612">
        <v>0</v>
      </c>
      <c r="AW51" s="612">
        <f>VLOOKUP($A51,'[1]AIR Export'!$A$2:$CB$82,35,FALSE)</f>
        <v>0</v>
      </c>
      <c r="AX51" s="612">
        <f>VLOOKUP($A51,'[1]AIR Export'!$A$2:$CB$82,36,FALSE)</f>
        <v>11716</v>
      </c>
      <c r="AY51" s="612">
        <f>VLOOKUP($A51,'[1]AIR Export'!$A$2:$CB$82,37,FALSE)</f>
        <v>435326</v>
      </c>
      <c r="AZ51" s="612">
        <v>191050</v>
      </c>
      <c r="BA51" s="612">
        <v>79202</v>
      </c>
      <c r="BB51" s="612">
        <f>VLOOKUP($A51,'[1]AIR Export'!$A$2:$CB$82,40,FALSE)</f>
        <v>270252</v>
      </c>
      <c r="BC51" s="612">
        <v>39398</v>
      </c>
      <c r="BD51" s="612">
        <v>6300</v>
      </c>
      <c r="BE51" s="612">
        <v>14165</v>
      </c>
      <c r="BF51" s="612">
        <v>59863</v>
      </c>
      <c r="BG51" s="612">
        <v>86445</v>
      </c>
      <c r="BH51" s="612">
        <f>VLOOKUP($A51,'[1]AIR Export'!$A$2:$CB$82,46,FALSE)</f>
        <v>416560</v>
      </c>
      <c r="BI51" s="612"/>
      <c r="BJ51" s="612"/>
      <c r="BK51" s="612">
        <v>0</v>
      </c>
      <c r="BL51" s="612">
        <v>0</v>
      </c>
      <c r="BM51" s="612">
        <v>0</v>
      </c>
      <c r="BN51" s="612">
        <v>0</v>
      </c>
      <c r="BO51" s="612">
        <v>0</v>
      </c>
      <c r="BP51" s="612">
        <v>0</v>
      </c>
      <c r="BQ51" s="610">
        <v>15354</v>
      </c>
      <c r="BR51" s="610">
        <v>10958</v>
      </c>
      <c r="BS51" s="610">
        <v>26312</v>
      </c>
      <c r="BT51" s="610">
        <v>9005</v>
      </c>
      <c r="BU51" s="610">
        <v>6047</v>
      </c>
      <c r="BV51" s="610">
        <v>15052</v>
      </c>
      <c r="BW51" s="610">
        <v>2376</v>
      </c>
      <c r="BX51" s="609">
        <v>201</v>
      </c>
      <c r="BY51" s="610">
        <v>2577</v>
      </c>
      <c r="BZ51" s="610">
        <v>43941</v>
      </c>
      <c r="CA51" s="610"/>
      <c r="CB51" s="610">
        <v>43941</v>
      </c>
      <c r="CC51" s="609">
        <v>0</v>
      </c>
      <c r="CD51" s="610">
        <v>210074</v>
      </c>
      <c r="CE51" s="609">
        <v>1</v>
      </c>
      <c r="CF51" s="609">
        <v>63</v>
      </c>
      <c r="CG51" s="609">
        <v>64</v>
      </c>
      <c r="CH51" s="610">
        <v>1776</v>
      </c>
      <c r="CI51" s="610">
        <v>3657</v>
      </c>
      <c r="CJ51" s="610">
        <v>2301</v>
      </c>
      <c r="CK51" s="609">
        <v>743</v>
      </c>
      <c r="CL51" s="609">
        <v>0</v>
      </c>
      <c r="CM51" s="609">
        <v>40</v>
      </c>
      <c r="CN51" s="609">
        <v>50</v>
      </c>
      <c r="CO51" s="610">
        <v>17916</v>
      </c>
      <c r="CP51" s="610">
        <v>4391</v>
      </c>
      <c r="CQ51" s="610">
        <v>22307</v>
      </c>
      <c r="CR51" s="610">
        <v>3606</v>
      </c>
      <c r="CS51" s="609">
        <v>123</v>
      </c>
      <c r="CT51" s="610">
        <v>3729</v>
      </c>
      <c r="CU51" s="610">
        <v>11968</v>
      </c>
      <c r="CV51" s="610">
        <v>2441</v>
      </c>
      <c r="CW51" s="610">
        <v>14409</v>
      </c>
      <c r="CX51" s="610">
        <v>40445</v>
      </c>
      <c r="CY51" s="609">
        <v>0</v>
      </c>
      <c r="CZ51" s="609"/>
      <c r="DA51" s="610">
        <v>40445</v>
      </c>
      <c r="DB51" s="610">
        <v>2217</v>
      </c>
      <c r="DC51" s="609">
        <v>83</v>
      </c>
      <c r="DD51" s="610">
        <v>2300</v>
      </c>
      <c r="DE51" s="610">
        <v>16191</v>
      </c>
      <c r="DF51" s="609">
        <v>793</v>
      </c>
      <c r="DG51" s="609">
        <v>0</v>
      </c>
      <c r="DH51" s="609">
        <v>878</v>
      </c>
      <c r="DI51" s="609"/>
      <c r="DJ51" s="609"/>
      <c r="DK51" s="610">
        <v>55987</v>
      </c>
      <c r="DL51" s="609">
        <v>0</v>
      </c>
      <c r="DM51" s="610">
        <v>3745</v>
      </c>
      <c r="DN51" s="609">
        <v>0</v>
      </c>
      <c r="DO51" s="610">
        <v>59732</v>
      </c>
      <c r="DP51" s="609">
        <v>0</v>
      </c>
      <c r="DQ51" s="610">
        <v>5921</v>
      </c>
      <c r="DR51" s="610">
        <v>1652</v>
      </c>
      <c r="DS51" s="610">
        <v>7573</v>
      </c>
      <c r="DT51" s="610">
        <v>99359</v>
      </c>
      <c r="DU51" s="609">
        <v>45</v>
      </c>
      <c r="DV51" s="609">
        <v>0</v>
      </c>
      <c r="DW51" s="609">
        <v>90</v>
      </c>
      <c r="DX51" s="609">
        <v>15</v>
      </c>
      <c r="DY51" s="609">
        <v>13</v>
      </c>
      <c r="DZ51" s="609">
        <v>0</v>
      </c>
      <c r="EA51" s="609">
        <v>163</v>
      </c>
      <c r="EB51" s="610">
        <v>1543</v>
      </c>
      <c r="EC51" s="609">
        <v>311</v>
      </c>
      <c r="ED51" s="610">
        <v>1854</v>
      </c>
      <c r="EE51" s="610">
        <v>3893</v>
      </c>
      <c r="EF51" s="609">
        <v>779</v>
      </c>
      <c r="EG51" s="610">
        <v>4672</v>
      </c>
      <c r="EH51" s="609">
        <v>247</v>
      </c>
      <c r="EI51" s="609">
        <v>6</v>
      </c>
      <c r="EJ51" s="609">
        <v>253</v>
      </c>
      <c r="EK51" s="610">
        <v>6779</v>
      </c>
      <c r="EL51" s="609">
        <v>0</v>
      </c>
      <c r="EM51" s="609">
        <v>0</v>
      </c>
      <c r="EN51" s="609">
        <v>0</v>
      </c>
      <c r="EO51" s="609">
        <v>0</v>
      </c>
      <c r="EP51" s="609">
        <v>236</v>
      </c>
      <c r="EQ51" s="610">
        <v>2763</v>
      </c>
      <c r="ER51" s="610">
        <v>6593</v>
      </c>
      <c r="ES51" s="610">
        <v>6083</v>
      </c>
      <c r="ET51" s="609">
        <v>337</v>
      </c>
      <c r="EU51" s="609">
        <v>0</v>
      </c>
      <c r="EV51" s="609">
        <v>54</v>
      </c>
      <c r="EW51" s="609" t="s">
        <v>1096</v>
      </c>
      <c r="EX51" s="609">
        <v>9</v>
      </c>
      <c r="EY51" s="609">
        <v>13</v>
      </c>
      <c r="EZ51" s="610">
        <v>17932</v>
      </c>
      <c r="FA51" s="609"/>
      <c r="FB51" s="610">
        <v>7488</v>
      </c>
      <c r="FC51" s="609" t="s">
        <v>1090</v>
      </c>
      <c r="FD51" s="609" t="s">
        <v>1089</v>
      </c>
      <c r="FE51" s="609" t="s">
        <v>1088</v>
      </c>
      <c r="FF51" s="609">
        <v>28352</v>
      </c>
      <c r="FG51" s="609">
        <v>3720</v>
      </c>
      <c r="FH51" s="609" t="s">
        <v>1089</v>
      </c>
      <c r="FI51" s="609" t="s">
        <v>1088</v>
      </c>
      <c r="FJ51" s="609">
        <v>28352</v>
      </c>
      <c r="FK51" s="609">
        <v>3720</v>
      </c>
      <c r="FL51" s="609" t="s">
        <v>1091</v>
      </c>
      <c r="FM51" s="609">
        <v>9102760563</v>
      </c>
      <c r="FN51" s="609">
        <v>9102764032</v>
      </c>
      <c r="FO51" s="609" t="s">
        <v>1098</v>
      </c>
      <c r="FP51" s="609" t="s">
        <v>1095</v>
      </c>
      <c r="FQ51" s="610">
        <v>8400</v>
      </c>
      <c r="FR51" s="609">
        <v>6.4</v>
      </c>
      <c r="FS51" s="609" t="s">
        <v>1099</v>
      </c>
      <c r="FT51" s="610">
        <v>2768</v>
      </c>
      <c r="FU51" s="609">
        <v>86</v>
      </c>
      <c r="FV51" s="609"/>
      <c r="FW51" s="609"/>
      <c r="FX51" s="609"/>
      <c r="FY51" s="609" t="s">
        <v>32</v>
      </c>
      <c r="FZ51" s="609"/>
      <c r="GA51" s="609" t="s">
        <v>12</v>
      </c>
      <c r="GB51" s="609"/>
      <c r="GC51" s="609"/>
      <c r="GD51" s="609"/>
      <c r="GE51" s="609"/>
      <c r="GF51" s="609"/>
      <c r="GG51" s="609"/>
      <c r="GH51" s="609"/>
      <c r="GI51" s="609"/>
      <c r="GJ51" s="609">
        <f>VLOOKUP($A51,'[1]AIR Export'!$A$3:$CB$82,25,FALSE)</f>
        <v>36058</v>
      </c>
      <c r="GK51" s="609">
        <v>1</v>
      </c>
      <c r="GL51" s="609" t="s">
        <v>16</v>
      </c>
      <c r="GM51" s="609"/>
      <c r="GN51" s="609"/>
      <c r="GO51" s="609"/>
      <c r="GP51" s="609"/>
      <c r="GQ51" s="609"/>
      <c r="GR51" s="609"/>
      <c r="GS51" s="609"/>
      <c r="GT51" s="609"/>
      <c r="GU51" s="609"/>
      <c r="GV51" s="609">
        <v>0.69</v>
      </c>
      <c r="GW51" s="609">
        <v>0.27</v>
      </c>
      <c r="GX51" s="609">
        <v>41.59</v>
      </c>
      <c r="GY51" s="609">
        <v>44.5</v>
      </c>
      <c r="GZ51" s="609">
        <v>41.2</v>
      </c>
      <c r="HA51" s="509"/>
      <c r="HB51" s="509"/>
      <c r="HC51" s="509"/>
      <c r="HD51" s="509"/>
      <c r="HE51" s="509"/>
      <c r="HF51" s="5"/>
      <c r="HG51" s="5"/>
      <c r="HH51" s="5"/>
      <c r="HI51" s="5"/>
      <c r="HJ51" s="5"/>
      <c r="HK51" s="5"/>
      <c r="HL51" s="5"/>
      <c r="HM51" s="5"/>
      <c r="HN51" s="5"/>
      <c r="HO51" s="5"/>
      <c r="HP51" s="5"/>
      <c r="HQ51" s="5"/>
      <c r="HR51" s="5"/>
      <c r="IF51" s="1"/>
      <c r="IG51" s="1"/>
      <c r="IH51" s="1"/>
      <c r="II51" s="1"/>
      <c r="IJ51" s="1"/>
      <c r="IK51" s="1"/>
      <c r="IL51" s="1"/>
      <c r="IM51" s="1"/>
      <c r="IO51" s="1"/>
      <c r="IQ51" s="5"/>
      <c r="IR51" s="5"/>
      <c r="IS51" s="5"/>
      <c r="IT51" s="5"/>
      <c r="IU51" s="5"/>
      <c r="IV51" s="5"/>
      <c r="JG51" s="2"/>
      <c r="JI51" s="5"/>
      <c r="JL51" s="5"/>
      <c r="JM51" s="5"/>
      <c r="JN51" s="5"/>
      <c r="JU51" s="1"/>
      <c r="JW51" s="1"/>
      <c r="KA51" s="1"/>
      <c r="KC51" s="5"/>
      <c r="KG51" s="5"/>
      <c r="KI51" s="4"/>
      <c r="KJ51" s="4"/>
      <c r="KQ51" s="3"/>
      <c r="KR51" s="3"/>
      <c r="KS51" s="3"/>
      <c r="KT51" s="3"/>
      <c r="KU51" s="3"/>
      <c r="KV51" s="3"/>
      <c r="KW51" s="3"/>
      <c r="KX51" s="3"/>
      <c r="KY51" s="3"/>
      <c r="KZ51" s="3"/>
      <c r="LA51" s="3"/>
      <c r="LB51" s="3"/>
      <c r="LC51" s="3"/>
      <c r="LD51" s="3"/>
      <c r="LE51" s="3"/>
      <c r="LF51" s="3"/>
      <c r="LG51" s="3"/>
      <c r="LH51" s="4"/>
      <c r="LJ51" s="1"/>
      <c r="LK51" s="1"/>
      <c r="LL51" s="1"/>
      <c r="LM51" s="3"/>
      <c r="LN51" s="3"/>
      <c r="LO51" s="3"/>
      <c r="LY51" s="3"/>
      <c r="LZ51" s="3"/>
      <c r="MA51" s="3"/>
      <c r="MB51" s="3"/>
      <c r="MC51" s="3"/>
      <c r="MD51" s="3"/>
      <c r="ME51" s="3"/>
      <c r="MF51" s="3"/>
      <c r="MG51" s="3"/>
      <c r="MH51" s="3"/>
      <c r="MI51" s="3"/>
      <c r="MJ51" s="3"/>
      <c r="MR51" s="6"/>
      <c r="MS51" s="6"/>
      <c r="MX51" s="1"/>
      <c r="NB51" s="1"/>
      <c r="NC51" s="1"/>
      <c r="ND51" s="1"/>
      <c r="NE51" s="1"/>
      <c r="NH51" s="1"/>
      <c r="NI51" s="1"/>
      <c r="NR51" s="3"/>
    </row>
    <row r="52" spans="1:394" x14ac:dyDescent="0.25">
      <c r="A52" s="609" t="s">
        <v>1132</v>
      </c>
      <c r="B52" s="609" t="s">
        <v>1136</v>
      </c>
      <c r="C52" s="609" t="s">
        <v>1135</v>
      </c>
      <c r="D52" s="609">
        <v>2015</v>
      </c>
      <c r="E52" s="609" t="s">
        <v>1136</v>
      </c>
      <c r="F52" s="609" t="s">
        <v>1133</v>
      </c>
      <c r="G52" s="609" t="s">
        <v>1134</v>
      </c>
      <c r="H52" s="609">
        <v>28001</v>
      </c>
      <c r="I52" s="609">
        <v>4939</v>
      </c>
      <c r="J52" s="609" t="s">
        <v>1133</v>
      </c>
      <c r="K52" s="609" t="s">
        <v>1134</v>
      </c>
      <c r="L52" s="609">
        <v>28001</v>
      </c>
      <c r="M52" s="609">
        <v>4939</v>
      </c>
      <c r="N52" s="609" t="s">
        <v>1137</v>
      </c>
      <c r="O52" s="609" t="s">
        <v>1138</v>
      </c>
      <c r="P52" s="609" t="s">
        <v>1139</v>
      </c>
      <c r="Q52" s="609" t="s">
        <v>1140</v>
      </c>
      <c r="R52" s="609" t="s">
        <v>1141</v>
      </c>
      <c r="S52" s="609" t="s">
        <v>128</v>
      </c>
      <c r="T52" s="609" t="s">
        <v>1138</v>
      </c>
      <c r="U52" s="609" t="s">
        <v>1139</v>
      </c>
      <c r="V52" s="609" t="s">
        <v>1140</v>
      </c>
      <c r="W52" s="609">
        <v>1</v>
      </c>
      <c r="X52" s="609">
        <v>4</v>
      </c>
      <c r="Y52" s="609">
        <v>0</v>
      </c>
      <c r="Z52" s="609">
        <v>1</v>
      </c>
      <c r="AA52" s="610">
        <v>8064</v>
      </c>
      <c r="AB52" s="609">
        <v>3.75</v>
      </c>
      <c r="AC52" s="609">
        <v>0</v>
      </c>
      <c r="AD52" s="609">
        <v>3.75</v>
      </c>
      <c r="AE52" s="609">
        <v>10</v>
      </c>
      <c r="AF52" s="609">
        <v>13.75</v>
      </c>
      <c r="AG52" s="611">
        <v>0.2727</v>
      </c>
      <c r="AH52" s="612">
        <v>59901</v>
      </c>
      <c r="AI52" s="609" t="s">
        <v>1143</v>
      </c>
      <c r="AJ52" s="609">
        <v>2009</v>
      </c>
      <c r="AK52" s="612">
        <v>3828</v>
      </c>
      <c r="AL52" s="613">
        <v>9.99</v>
      </c>
      <c r="AM52" s="609"/>
      <c r="AN52" s="613">
        <v>17.940000000000001</v>
      </c>
      <c r="AO52" s="612">
        <v>0</v>
      </c>
      <c r="AP52" s="612">
        <v>1100024</v>
      </c>
      <c r="AQ52" s="612">
        <f>VLOOKUP($A52,'[1]AIR Export'!$A$2:$CB$82,33,FALSE)</f>
        <v>1100024</v>
      </c>
      <c r="AR52" s="612">
        <v>109004</v>
      </c>
      <c r="AS52" s="612">
        <v>0</v>
      </c>
      <c r="AT52" s="612">
        <v>109004</v>
      </c>
      <c r="AU52" s="612">
        <v>0</v>
      </c>
      <c r="AV52" s="612">
        <v>0</v>
      </c>
      <c r="AW52" s="612">
        <f>VLOOKUP($A52,'[1]AIR Export'!$A$2:$CB$82,35,FALSE)</f>
        <v>0</v>
      </c>
      <c r="AX52" s="612">
        <f>VLOOKUP($A52,'[1]AIR Export'!$A$2:$CB$82,36,FALSE)</f>
        <v>0</v>
      </c>
      <c r="AY52" s="612">
        <f>VLOOKUP($A52,'[1]AIR Export'!$A$2:$CB$82,37,FALSE)</f>
        <v>1209028</v>
      </c>
      <c r="AZ52" s="612">
        <v>651101</v>
      </c>
      <c r="BA52" s="612">
        <v>228452</v>
      </c>
      <c r="BB52" s="612">
        <f>VLOOKUP($A52,'[1]AIR Export'!$A$2:$CB$82,40,FALSE)</f>
        <v>879553</v>
      </c>
      <c r="BC52" s="612">
        <v>80985</v>
      </c>
      <c r="BD52" s="612">
        <v>0</v>
      </c>
      <c r="BE52" s="612">
        <v>12190</v>
      </c>
      <c r="BF52" s="612">
        <v>93175</v>
      </c>
      <c r="BG52" s="612">
        <v>236300</v>
      </c>
      <c r="BH52" s="612">
        <f>VLOOKUP($A52,'[1]AIR Export'!$A$2:$CB$82,46,FALSE)</f>
        <v>1209028</v>
      </c>
      <c r="BI52" s="612"/>
      <c r="BJ52" s="612"/>
      <c r="BK52" s="612">
        <v>3500</v>
      </c>
      <c r="BL52" s="612">
        <v>0</v>
      </c>
      <c r="BM52" s="612">
        <v>0</v>
      </c>
      <c r="BN52" s="612">
        <v>0</v>
      </c>
      <c r="BO52" s="612">
        <v>3500</v>
      </c>
      <c r="BP52" s="612">
        <v>3974</v>
      </c>
      <c r="BQ52" s="610">
        <v>94362</v>
      </c>
      <c r="BR52" s="610">
        <v>34443</v>
      </c>
      <c r="BS52" s="610">
        <v>128805</v>
      </c>
      <c r="BT52" s="610">
        <v>28480</v>
      </c>
      <c r="BU52" s="610">
        <v>9294</v>
      </c>
      <c r="BV52" s="610">
        <v>37774</v>
      </c>
      <c r="BW52" s="610">
        <v>3484</v>
      </c>
      <c r="BX52" s="609">
        <v>120</v>
      </c>
      <c r="BY52" s="610">
        <v>3604</v>
      </c>
      <c r="BZ52" s="610">
        <v>170183</v>
      </c>
      <c r="CA52" s="610"/>
      <c r="CB52" s="610">
        <v>170183</v>
      </c>
      <c r="CC52" s="609">
        <v>496</v>
      </c>
      <c r="CD52" s="610">
        <v>210074</v>
      </c>
      <c r="CE52" s="609">
        <v>2</v>
      </c>
      <c r="CF52" s="609">
        <v>63</v>
      </c>
      <c r="CG52" s="609">
        <v>65</v>
      </c>
      <c r="CH52" s="610">
        <v>2923</v>
      </c>
      <c r="CI52" s="610">
        <v>3657</v>
      </c>
      <c r="CJ52" s="610">
        <v>5645</v>
      </c>
      <c r="CK52" s="609">
        <v>743</v>
      </c>
      <c r="CL52" s="609">
        <v>-1</v>
      </c>
      <c r="CM52" s="609">
        <v>15</v>
      </c>
      <c r="CN52" s="609">
        <v>250</v>
      </c>
      <c r="CO52" s="610">
        <v>95228</v>
      </c>
      <c r="CP52" s="610">
        <v>14306</v>
      </c>
      <c r="CQ52" s="610">
        <v>109534</v>
      </c>
      <c r="CR52" s="610">
        <v>4065</v>
      </c>
      <c r="CS52" s="609">
        <v>62</v>
      </c>
      <c r="CT52" s="610">
        <v>4127</v>
      </c>
      <c r="CU52" s="610">
        <v>53400</v>
      </c>
      <c r="CV52" s="610">
        <v>6458</v>
      </c>
      <c r="CW52" s="610">
        <v>59858</v>
      </c>
      <c r="CX52" s="610">
        <v>173519</v>
      </c>
      <c r="CY52" s="610">
        <v>1303</v>
      </c>
      <c r="CZ52" s="609"/>
      <c r="DA52" s="610">
        <v>174822</v>
      </c>
      <c r="DB52" s="610">
        <v>4053</v>
      </c>
      <c r="DC52" s="610">
        <v>1292</v>
      </c>
      <c r="DD52" s="610">
        <v>5345</v>
      </c>
      <c r="DE52" s="610">
        <v>20617</v>
      </c>
      <c r="DF52" s="610">
        <v>9414</v>
      </c>
      <c r="DG52" s="609">
        <v>0</v>
      </c>
      <c r="DH52" s="610">
        <v>10737</v>
      </c>
      <c r="DI52" s="609"/>
      <c r="DJ52" s="609"/>
      <c r="DK52" s="610">
        <v>92282</v>
      </c>
      <c r="DL52" s="609"/>
      <c r="DM52" s="609"/>
      <c r="DN52" s="609"/>
      <c r="DO52" s="610">
        <v>92282</v>
      </c>
      <c r="DP52" s="609">
        <v>157</v>
      </c>
      <c r="DQ52" s="610">
        <v>16696</v>
      </c>
      <c r="DR52" s="610">
        <v>5443</v>
      </c>
      <c r="DS52" s="610">
        <v>22139</v>
      </c>
      <c r="DT52" s="610">
        <v>143284</v>
      </c>
      <c r="DU52" s="609">
        <v>87</v>
      </c>
      <c r="DV52" s="609">
        <v>24</v>
      </c>
      <c r="DW52" s="609">
        <v>132</v>
      </c>
      <c r="DX52" s="609">
        <v>30</v>
      </c>
      <c r="DY52" s="609"/>
      <c r="DZ52" s="609"/>
      <c r="EA52" s="609">
        <v>273</v>
      </c>
      <c r="EB52" s="609">
        <v>612</v>
      </c>
      <c r="EC52" s="609">
        <v>144</v>
      </c>
      <c r="ED52" s="609">
        <v>756</v>
      </c>
      <c r="EE52" s="610">
        <v>10615</v>
      </c>
      <c r="EF52" s="610">
        <v>1498</v>
      </c>
      <c r="EG52" s="610">
        <v>12113</v>
      </c>
      <c r="EH52" s="609"/>
      <c r="EI52" s="609"/>
      <c r="EJ52" s="609"/>
      <c r="EK52" s="610">
        <v>12869</v>
      </c>
      <c r="EL52" s="609">
        <v>3</v>
      </c>
      <c r="EM52" s="609">
        <v>3</v>
      </c>
      <c r="EN52" s="609">
        <v>18</v>
      </c>
      <c r="EO52" s="609">
        <v>71</v>
      </c>
      <c r="EP52" s="609">
        <v>70</v>
      </c>
      <c r="EQ52" s="610">
        <v>2367</v>
      </c>
      <c r="ER52" s="610">
        <v>23592</v>
      </c>
      <c r="ES52" s="610">
        <v>11092</v>
      </c>
      <c r="ET52" s="610">
        <v>1788</v>
      </c>
      <c r="EU52" s="609">
        <v>38</v>
      </c>
      <c r="EV52" s="609">
        <v>365</v>
      </c>
      <c r="EW52" s="609" t="s">
        <v>1142</v>
      </c>
      <c r="EX52" s="609">
        <v>20</v>
      </c>
      <c r="EY52" s="609">
        <v>42</v>
      </c>
      <c r="EZ52" s="610">
        <v>21760</v>
      </c>
      <c r="FA52" s="610">
        <v>40506</v>
      </c>
      <c r="FB52" s="609"/>
      <c r="FC52" s="609" t="s">
        <v>1135</v>
      </c>
      <c r="FD52" s="609" t="s">
        <v>1133</v>
      </c>
      <c r="FE52" s="609" t="s">
        <v>1134</v>
      </c>
      <c r="FF52" s="609">
        <v>28001</v>
      </c>
      <c r="FG52" s="609">
        <v>4993</v>
      </c>
      <c r="FH52" s="609" t="s">
        <v>1133</v>
      </c>
      <c r="FI52" s="609" t="s">
        <v>1134</v>
      </c>
      <c r="FJ52" s="609">
        <v>28001</v>
      </c>
      <c r="FK52" s="609">
        <v>4993</v>
      </c>
      <c r="FL52" s="609" t="s">
        <v>1136</v>
      </c>
      <c r="FM52" s="609">
        <v>7049863765</v>
      </c>
      <c r="FN52" s="609">
        <v>7049836713</v>
      </c>
      <c r="FO52" s="609" t="s">
        <v>1141</v>
      </c>
      <c r="FP52" s="609" t="s">
        <v>1140</v>
      </c>
      <c r="FQ52" s="610">
        <v>28135</v>
      </c>
      <c r="FR52" s="609">
        <v>15.16</v>
      </c>
      <c r="FS52" s="609" t="s">
        <v>1144</v>
      </c>
      <c r="FT52" s="610">
        <v>8064</v>
      </c>
      <c r="FU52" s="609">
        <v>260</v>
      </c>
      <c r="FV52" s="609"/>
      <c r="FW52" s="609"/>
      <c r="FX52" s="609"/>
      <c r="FY52" s="609" t="s">
        <v>32</v>
      </c>
      <c r="FZ52" s="609"/>
      <c r="GA52" s="609" t="s">
        <v>12</v>
      </c>
      <c r="GB52" s="609"/>
      <c r="GC52" s="609"/>
      <c r="GD52" s="609"/>
      <c r="GE52" s="609"/>
      <c r="GF52" s="609"/>
      <c r="GG52" s="609"/>
      <c r="GH52" s="609"/>
      <c r="GI52" s="609"/>
      <c r="GJ52" s="609">
        <f>VLOOKUP($A52,'[1]AIR Export'!$A$3:$CB$82,25,FALSE)</f>
        <v>61056</v>
      </c>
      <c r="GK52" s="609">
        <v>2</v>
      </c>
      <c r="GL52" s="609" t="s">
        <v>16</v>
      </c>
      <c r="GM52" s="609"/>
      <c r="GN52" s="609"/>
      <c r="GO52" s="609"/>
      <c r="GP52" s="609"/>
      <c r="GQ52" s="609"/>
      <c r="GR52" s="609"/>
      <c r="GS52" s="609"/>
      <c r="GT52" s="609"/>
      <c r="GU52" s="609"/>
      <c r="GV52" s="609">
        <v>0.94</v>
      </c>
      <c r="GW52" s="609">
        <v>0.06</v>
      </c>
      <c r="GX52" s="609">
        <v>47.14</v>
      </c>
      <c r="GY52" s="609">
        <v>74.77</v>
      </c>
      <c r="GZ52" s="609">
        <v>6.81</v>
      </c>
      <c r="HA52" s="509"/>
      <c r="HB52" s="509"/>
      <c r="HC52" s="509"/>
      <c r="HD52" s="509"/>
      <c r="HE52" s="509"/>
      <c r="HF52" s="5"/>
      <c r="HG52" s="5"/>
      <c r="HH52" s="5"/>
      <c r="HI52" s="5"/>
      <c r="HJ52" s="5"/>
      <c r="HK52" s="5"/>
      <c r="HL52" s="5"/>
      <c r="HM52" s="5"/>
      <c r="HN52" s="5"/>
      <c r="HO52" s="5"/>
      <c r="HP52" s="5"/>
      <c r="HQ52" s="5"/>
      <c r="HR52" s="5"/>
      <c r="IF52" s="1"/>
      <c r="IG52" s="1"/>
      <c r="IH52" s="1"/>
      <c r="II52" s="1"/>
      <c r="IJ52" s="1"/>
      <c r="IK52" s="1"/>
      <c r="IL52" s="1"/>
      <c r="IM52" s="1"/>
      <c r="IO52" s="1"/>
      <c r="IQ52" s="5"/>
      <c r="IR52" s="5"/>
      <c r="IS52" s="5"/>
      <c r="IT52" s="5"/>
      <c r="IU52" s="5"/>
      <c r="IV52" s="5"/>
      <c r="JG52" s="2"/>
      <c r="JI52" s="5"/>
      <c r="JL52" s="5"/>
      <c r="JM52" s="5"/>
      <c r="JN52" s="5"/>
      <c r="JU52" s="1"/>
      <c r="JW52" s="1"/>
      <c r="KC52" s="5"/>
      <c r="KG52" s="5"/>
      <c r="KI52" s="4"/>
      <c r="KJ52" s="4"/>
      <c r="KQ52" s="3"/>
      <c r="KR52" s="3"/>
      <c r="KS52" s="3"/>
      <c r="KT52" s="3"/>
      <c r="KU52" s="3"/>
      <c r="KV52" s="3"/>
      <c r="KW52" s="3"/>
      <c r="KX52" s="3"/>
      <c r="KY52" s="3"/>
      <c r="KZ52" s="3"/>
      <c r="LA52" s="3"/>
      <c r="LB52" s="3"/>
      <c r="LC52" s="3"/>
      <c r="LD52" s="3"/>
      <c r="LE52" s="3"/>
      <c r="LF52" s="3"/>
      <c r="LG52" s="3"/>
      <c r="LH52" s="4"/>
      <c r="LJ52" s="1"/>
      <c r="LK52" s="1"/>
      <c r="LL52" s="1"/>
      <c r="LM52" s="3"/>
      <c r="LN52" s="3"/>
      <c r="LO52" s="3"/>
      <c r="LY52" s="3"/>
      <c r="LZ52" s="3"/>
      <c r="MA52" s="3"/>
      <c r="MB52" s="3"/>
      <c r="MC52" s="3"/>
      <c r="MD52" s="3"/>
      <c r="ME52" s="3"/>
      <c r="MF52" s="3"/>
      <c r="MG52" s="3"/>
      <c r="MH52" s="3"/>
      <c r="MI52" s="3"/>
      <c r="MJ52" s="3"/>
      <c r="MR52" s="6"/>
      <c r="MS52" s="6"/>
      <c r="MX52" s="1"/>
      <c r="NB52" s="1"/>
      <c r="NC52" s="1"/>
      <c r="ND52" s="1"/>
      <c r="NE52" s="1"/>
      <c r="NF52" s="1"/>
      <c r="NI52" s="1"/>
      <c r="NR52" s="3"/>
    </row>
    <row r="53" spans="1:394" x14ac:dyDescent="0.25">
      <c r="A53" s="609" t="s">
        <v>1145</v>
      </c>
      <c r="B53" s="609" t="s">
        <v>1149</v>
      </c>
      <c r="C53" s="609" t="s">
        <v>1148</v>
      </c>
      <c r="D53" s="609">
        <v>2015</v>
      </c>
      <c r="E53" s="609" t="s">
        <v>1149</v>
      </c>
      <c r="F53" s="609" t="s">
        <v>1146</v>
      </c>
      <c r="G53" s="609" t="s">
        <v>1147</v>
      </c>
      <c r="H53" s="609">
        <v>28712</v>
      </c>
      <c r="I53" s="609">
        <v>3729</v>
      </c>
      <c r="J53" s="609" t="s">
        <v>1146</v>
      </c>
      <c r="K53" s="609" t="s">
        <v>1147</v>
      </c>
      <c r="L53" s="609">
        <v>28712</v>
      </c>
      <c r="M53" s="609">
        <v>3729</v>
      </c>
      <c r="N53" s="609" t="s">
        <v>1150</v>
      </c>
      <c r="O53" s="609" t="s">
        <v>1151</v>
      </c>
      <c r="P53" s="609" t="s">
        <v>1152</v>
      </c>
      <c r="Q53" s="609" t="s">
        <v>1153</v>
      </c>
      <c r="R53" s="609" t="s">
        <v>1154</v>
      </c>
      <c r="S53" s="609" t="s">
        <v>1155</v>
      </c>
      <c r="T53" s="609" t="s">
        <v>1151</v>
      </c>
      <c r="U53" s="609" t="s">
        <v>1152</v>
      </c>
      <c r="V53" s="609" t="s">
        <v>1156</v>
      </c>
      <c r="W53" s="609">
        <v>1</v>
      </c>
      <c r="X53" s="609">
        <v>0</v>
      </c>
      <c r="Y53" s="609">
        <v>1</v>
      </c>
      <c r="Z53" s="609">
        <v>0</v>
      </c>
      <c r="AA53" s="610">
        <v>3440</v>
      </c>
      <c r="AB53" s="609">
        <v>4.6900000000000004</v>
      </c>
      <c r="AC53" s="609">
        <v>0.94</v>
      </c>
      <c r="AD53" s="609">
        <v>5.63</v>
      </c>
      <c r="AE53" s="609">
        <v>11.86</v>
      </c>
      <c r="AF53" s="609">
        <v>17.489999999999998</v>
      </c>
      <c r="AG53" s="611">
        <v>0.26819999999999999</v>
      </c>
      <c r="AH53" s="612">
        <v>75851</v>
      </c>
      <c r="AI53" s="609" t="s">
        <v>1158</v>
      </c>
      <c r="AJ53" s="609">
        <v>1994</v>
      </c>
      <c r="AK53" s="612">
        <v>36959</v>
      </c>
      <c r="AL53" s="613">
        <v>13.89</v>
      </c>
      <c r="AM53" s="613">
        <v>13.89</v>
      </c>
      <c r="AN53" s="613">
        <v>13.89</v>
      </c>
      <c r="AO53" s="612">
        <v>0</v>
      </c>
      <c r="AP53" s="612">
        <v>1154770</v>
      </c>
      <c r="AQ53" s="612">
        <f>VLOOKUP($A53,'[1]AIR Export'!$A$2:$CB$82,33,FALSE)</f>
        <v>1154770</v>
      </c>
      <c r="AR53" s="612">
        <v>83496</v>
      </c>
      <c r="AS53" s="612">
        <v>0</v>
      </c>
      <c r="AT53" s="612">
        <v>83496</v>
      </c>
      <c r="AU53" s="612">
        <v>0</v>
      </c>
      <c r="AV53" s="612">
        <v>16761</v>
      </c>
      <c r="AW53" s="612">
        <f>VLOOKUP($A53,'[1]AIR Export'!$A$2:$CB$82,35,FALSE)</f>
        <v>16761</v>
      </c>
      <c r="AX53" s="612">
        <f>VLOOKUP($A53,'[1]AIR Export'!$A$2:$CB$82,36,FALSE)</f>
        <v>0</v>
      </c>
      <c r="AY53" s="612">
        <f>VLOOKUP($A53,'[1]AIR Export'!$A$2:$CB$82,37,FALSE)</f>
        <v>1255027</v>
      </c>
      <c r="AZ53" s="612">
        <v>658749</v>
      </c>
      <c r="BA53" s="612">
        <v>265803</v>
      </c>
      <c r="BB53" s="612">
        <f>VLOOKUP($A53,'[1]AIR Export'!$A$2:$CB$82,40,FALSE)</f>
        <v>924552</v>
      </c>
      <c r="BC53" s="612">
        <v>84653</v>
      </c>
      <c r="BD53" s="612">
        <v>26261</v>
      </c>
      <c r="BE53" s="612">
        <v>22747</v>
      </c>
      <c r="BF53" s="612">
        <v>133661</v>
      </c>
      <c r="BG53" s="612">
        <v>169602</v>
      </c>
      <c r="BH53" s="612">
        <f>VLOOKUP($A53,'[1]AIR Export'!$A$2:$CB$82,46,FALSE)</f>
        <v>1227815</v>
      </c>
      <c r="BI53" s="612"/>
      <c r="BJ53" s="612"/>
      <c r="BK53" s="612">
        <v>0</v>
      </c>
      <c r="BL53" s="612">
        <v>0</v>
      </c>
      <c r="BM53" s="612">
        <v>0</v>
      </c>
      <c r="BN53" s="612">
        <v>0</v>
      </c>
      <c r="BO53" s="612">
        <v>0</v>
      </c>
      <c r="BP53" s="612">
        <v>0</v>
      </c>
      <c r="BQ53" s="610">
        <v>37759</v>
      </c>
      <c r="BR53" s="610">
        <v>39494</v>
      </c>
      <c r="BS53" s="610">
        <v>77253</v>
      </c>
      <c r="BT53" s="610">
        <v>20775</v>
      </c>
      <c r="BU53" s="610">
        <v>14526</v>
      </c>
      <c r="BV53" s="610">
        <v>35301</v>
      </c>
      <c r="BW53" s="610">
        <v>5051</v>
      </c>
      <c r="BX53" s="610">
        <v>2009</v>
      </c>
      <c r="BY53" s="610">
        <v>7060</v>
      </c>
      <c r="BZ53" s="610">
        <v>119614</v>
      </c>
      <c r="CA53" s="610"/>
      <c r="CB53" s="610">
        <v>119614</v>
      </c>
      <c r="CC53" s="609">
        <v>271</v>
      </c>
      <c r="CD53" s="610">
        <v>218937</v>
      </c>
      <c r="CE53" s="609">
        <v>4</v>
      </c>
      <c r="CF53" s="609">
        <v>63</v>
      </c>
      <c r="CG53" s="609">
        <v>67</v>
      </c>
      <c r="CH53" s="610">
        <v>6237</v>
      </c>
      <c r="CI53" s="610">
        <v>15068</v>
      </c>
      <c r="CJ53" s="610">
        <v>7207</v>
      </c>
      <c r="CK53" s="610">
        <v>1209</v>
      </c>
      <c r="CL53" s="609">
        <v>55</v>
      </c>
      <c r="CM53" s="609">
        <v>15</v>
      </c>
      <c r="CN53" s="609">
        <v>128</v>
      </c>
      <c r="CO53" s="610">
        <v>90810</v>
      </c>
      <c r="CP53" s="610">
        <v>37979</v>
      </c>
      <c r="CQ53" s="610">
        <v>128789</v>
      </c>
      <c r="CR53" s="610">
        <v>10329</v>
      </c>
      <c r="CS53" s="610">
        <v>1121</v>
      </c>
      <c r="CT53" s="610">
        <v>11450</v>
      </c>
      <c r="CU53" s="610">
        <v>57462</v>
      </c>
      <c r="CV53" s="610">
        <v>21692</v>
      </c>
      <c r="CW53" s="610">
        <v>79154</v>
      </c>
      <c r="CX53" s="610">
        <v>219393</v>
      </c>
      <c r="CY53" s="609"/>
      <c r="CZ53" s="609"/>
      <c r="DA53" s="610">
        <v>219393</v>
      </c>
      <c r="DB53" s="610">
        <v>22235</v>
      </c>
      <c r="DC53" s="610">
        <v>4639</v>
      </c>
      <c r="DD53" s="610">
        <v>26874</v>
      </c>
      <c r="DE53" s="610">
        <v>62117</v>
      </c>
      <c r="DF53" s="610">
        <v>23835</v>
      </c>
      <c r="DG53" s="610">
        <v>1291</v>
      </c>
      <c r="DH53" s="610">
        <v>29888</v>
      </c>
      <c r="DI53" s="609"/>
      <c r="DJ53" s="609"/>
      <c r="DK53" s="610">
        <v>321564</v>
      </c>
      <c r="DL53" s="609"/>
      <c r="DM53" s="610">
        <v>11858</v>
      </c>
      <c r="DN53" s="609"/>
      <c r="DO53" s="610">
        <v>333422</v>
      </c>
      <c r="DP53" s="609">
        <v>169</v>
      </c>
      <c r="DQ53" s="610">
        <v>15897</v>
      </c>
      <c r="DR53" s="610">
        <v>3352</v>
      </c>
      <c r="DS53" s="610">
        <v>19249</v>
      </c>
      <c r="DT53" s="610">
        <v>224780</v>
      </c>
      <c r="DU53" s="609">
        <v>56</v>
      </c>
      <c r="DV53" s="609">
        <v>22</v>
      </c>
      <c r="DW53" s="609">
        <v>238</v>
      </c>
      <c r="DX53" s="609">
        <v>15</v>
      </c>
      <c r="DY53" s="609">
        <v>73</v>
      </c>
      <c r="DZ53" s="609">
        <v>3</v>
      </c>
      <c r="EA53" s="609">
        <v>407</v>
      </c>
      <c r="EB53" s="610">
        <v>3678</v>
      </c>
      <c r="EC53" s="610">
        <v>1195</v>
      </c>
      <c r="ED53" s="610">
        <v>4873</v>
      </c>
      <c r="EE53" s="610">
        <v>7101</v>
      </c>
      <c r="EF53" s="610">
        <v>1633</v>
      </c>
      <c r="EG53" s="610">
        <v>8734</v>
      </c>
      <c r="EH53" s="610">
        <v>1361</v>
      </c>
      <c r="EI53" s="609">
        <v>122</v>
      </c>
      <c r="EJ53" s="610">
        <v>1483</v>
      </c>
      <c r="EK53" s="610">
        <v>15090</v>
      </c>
      <c r="EL53" s="609">
        <v>0</v>
      </c>
      <c r="EM53" s="609">
        <v>0</v>
      </c>
      <c r="EN53" s="609">
        <v>0</v>
      </c>
      <c r="EO53" s="609">
        <v>0</v>
      </c>
      <c r="EP53" s="609">
        <v>662</v>
      </c>
      <c r="EQ53" s="610">
        <v>6854</v>
      </c>
      <c r="ER53" s="610">
        <v>16940</v>
      </c>
      <c r="ES53" s="610">
        <v>4314</v>
      </c>
      <c r="ET53" s="609">
        <v>199</v>
      </c>
      <c r="EU53" s="610">
        <v>2036</v>
      </c>
      <c r="EV53" s="609">
        <v>306</v>
      </c>
      <c r="EW53" s="609" t="s">
        <v>1157</v>
      </c>
      <c r="EX53" s="609">
        <v>41</v>
      </c>
      <c r="EY53" s="609">
        <v>49</v>
      </c>
      <c r="EZ53" s="610">
        <v>31445</v>
      </c>
      <c r="FA53" s="610">
        <v>99751</v>
      </c>
      <c r="FB53" s="610">
        <v>26153</v>
      </c>
      <c r="FC53" s="609" t="s">
        <v>1148</v>
      </c>
      <c r="FD53" s="609" t="s">
        <v>1146</v>
      </c>
      <c r="FE53" s="609" t="s">
        <v>1147</v>
      </c>
      <c r="FF53" s="609">
        <v>28712</v>
      </c>
      <c r="FG53" s="609">
        <v>3729</v>
      </c>
      <c r="FH53" s="609" t="s">
        <v>1146</v>
      </c>
      <c r="FI53" s="609" t="s">
        <v>1147</v>
      </c>
      <c r="FJ53" s="609">
        <v>28712</v>
      </c>
      <c r="FK53" s="609">
        <v>3729</v>
      </c>
      <c r="FL53" s="609" t="s">
        <v>1149</v>
      </c>
      <c r="FM53" s="609">
        <v>8288843151</v>
      </c>
      <c r="FN53" s="609">
        <v>8288774230</v>
      </c>
      <c r="FO53" s="609" t="s">
        <v>1150</v>
      </c>
      <c r="FP53" s="609" t="s">
        <v>1153</v>
      </c>
      <c r="FQ53" s="610">
        <v>34976</v>
      </c>
      <c r="FR53" s="609">
        <v>17.690000000000001</v>
      </c>
      <c r="FS53" s="609" t="s">
        <v>1159</v>
      </c>
      <c r="FT53" s="610">
        <v>3440</v>
      </c>
      <c r="FU53" s="609">
        <v>104</v>
      </c>
      <c r="FV53" s="609"/>
      <c r="FW53" s="609"/>
      <c r="FX53" s="609"/>
      <c r="FY53" s="609" t="s">
        <v>32</v>
      </c>
      <c r="FZ53" s="609"/>
      <c r="GA53" s="609" t="s">
        <v>12</v>
      </c>
      <c r="GB53" s="609"/>
      <c r="GC53" s="609"/>
      <c r="GD53" s="609"/>
      <c r="GE53" s="609"/>
      <c r="GF53" s="609"/>
      <c r="GG53" s="609"/>
      <c r="GH53" s="609"/>
      <c r="GI53" s="609"/>
      <c r="GJ53" s="609">
        <f>VLOOKUP($A53,'[1]AIR Export'!$A$3:$CB$82,25,FALSE)</f>
        <v>33428</v>
      </c>
      <c r="GK53" s="609">
        <v>2</v>
      </c>
      <c r="GL53" s="609" t="s">
        <v>16</v>
      </c>
      <c r="GM53" s="609"/>
      <c r="GN53" s="609"/>
      <c r="GO53" s="609"/>
      <c r="GP53" s="609"/>
      <c r="GQ53" s="609"/>
      <c r="GR53" s="609"/>
      <c r="GS53" s="609"/>
      <c r="GT53" s="609"/>
      <c r="GU53" s="609"/>
      <c r="GV53" s="609">
        <v>0.57999999999999996</v>
      </c>
      <c r="GW53" s="609">
        <v>0.32</v>
      </c>
      <c r="GX53" s="609">
        <v>37.08</v>
      </c>
      <c r="GY53" s="609">
        <v>34.520000000000003</v>
      </c>
      <c r="GZ53" s="609">
        <v>62.47</v>
      </c>
      <c r="HA53" s="509"/>
      <c r="HB53" s="509"/>
      <c r="HC53" s="509"/>
      <c r="HD53" s="509"/>
      <c r="HE53" s="509"/>
      <c r="HF53" s="5"/>
      <c r="HG53" s="5"/>
      <c r="HH53" s="5"/>
      <c r="HI53" s="5"/>
      <c r="HJ53" s="5"/>
      <c r="HK53" s="5"/>
      <c r="HL53" s="5"/>
      <c r="HM53" s="5"/>
      <c r="HN53" s="5"/>
      <c r="HO53" s="5"/>
      <c r="HP53" s="5"/>
      <c r="HQ53" s="5"/>
      <c r="HR53" s="5"/>
      <c r="IG53" s="1"/>
      <c r="IH53" s="1"/>
      <c r="II53" s="1"/>
      <c r="IJ53" s="1"/>
      <c r="IK53" s="1"/>
      <c r="IL53" s="1"/>
      <c r="IM53" s="1"/>
      <c r="IO53" s="1"/>
      <c r="IQ53" s="5"/>
      <c r="IR53" s="5"/>
      <c r="IS53" s="5"/>
      <c r="IT53" s="5"/>
      <c r="IU53" s="5"/>
      <c r="IV53" s="5"/>
      <c r="JG53" s="2"/>
      <c r="JI53" s="5"/>
      <c r="JJ53" s="1"/>
      <c r="JL53" s="5"/>
      <c r="JM53" s="5"/>
      <c r="JN53" s="5"/>
      <c r="JU53" s="1"/>
      <c r="JW53" s="1"/>
      <c r="KC53" s="5"/>
      <c r="KG53" s="5"/>
      <c r="KI53" s="4"/>
      <c r="KJ53" s="4"/>
      <c r="KQ53" s="3"/>
      <c r="KR53" s="3"/>
      <c r="KS53" s="3"/>
      <c r="KT53" s="3"/>
      <c r="KU53" s="3"/>
      <c r="KV53" s="3"/>
      <c r="KW53" s="3"/>
      <c r="KX53" s="3"/>
      <c r="KY53" s="3"/>
      <c r="KZ53" s="3"/>
      <c r="LA53" s="3"/>
      <c r="LB53" s="3"/>
      <c r="LC53" s="3"/>
      <c r="LD53" s="3"/>
      <c r="LE53" s="3"/>
      <c r="LF53" s="3"/>
      <c r="LG53" s="3"/>
      <c r="LH53" s="4"/>
      <c r="LJ53" s="1"/>
      <c r="LK53" s="1"/>
      <c r="LL53" s="1"/>
      <c r="LM53" s="3"/>
      <c r="LN53" s="3"/>
      <c r="LO53" s="3"/>
      <c r="LY53" s="3"/>
      <c r="LZ53" s="3"/>
      <c r="MA53" s="3"/>
      <c r="MB53" s="3"/>
      <c r="MC53" s="3"/>
      <c r="MD53" s="3"/>
      <c r="ME53" s="3"/>
      <c r="MF53" s="3"/>
      <c r="MG53" s="3"/>
      <c r="MH53" s="3"/>
      <c r="MI53" s="3"/>
      <c r="MJ53" s="3"/>
      <c r="MR53" s="6"/>
      <c r="MS53" s="6"/>
      <c r="MX53" s="1"/>
      <c r="NB53" s="1"/>
      <c r="NC53" s="1"/>
      <c r="ND53" s="1"/>
      <c r="NE53" s="1"/>
      <c r="NG53" s="1"/>
      <c r="NH53" s="1"/>
      <c r="NI53" s="1"/>
      <c r="NK53" s="1"/>
      <c r="NR53" s="3"/>
    </row>
    <row r="54" spans="1:394" x14ac:dyDescent="0.25">
      <c r="A54" s="609" t="s">
        <v>1160</v>
      </c>
      <c r="B54" s="609" t="s">
        <v>1164</v>
      </c>
      <c r="C54" s="609" t="s">
        <v>1163</v>
      </c>
      <c r="D54" s="609">
        <v>2015</v>
      </c>
      <c r="E54" s="609" t="s">
        <v>1164</v>
      </c>
      <c r="F54" s="609" t="s">
        <v>1161</v>
      </c>
      <c r="G54" s="609" t="s">
        <v>1162</v>
      </c>
      <c r="H54" s="609">
        <v>28112</v>
      </c>
      <c r="I54" s="609">
        <v>4842</v>
      </c>
      <c r="J54" s="609" t="s">
        <v>1161</v>
      </c>
      <c r="K54" s="609" t="s">
        <v>1162</v>
      </c>
      <c r="L54" s="609">
        <v>28112</v>
      </c>
      <c r="M54" s="609">
        <v>4842</v>
      </c>
      <c r="N54" s="609" t="s">
        <v>1165</v>
      </c>
      <c r="O54" s="609" t="s">
        <v>1166</v>
      </c>
      <c r="P54" s="609" t="s">
        <v>1167</v>
      </c>
      <c r="Q54" s="609" t="s">
        <v>1168</v>
      </c>
      <c r="R54" s="609" t="s">
        <v>1169</v>
      </c>
      <c r="S54" s="609" t="s">
        <v>1170</v>
      </c>
      <c r="T54" s="609" t="s">
        <v>1166</v>
      </c>
      <c r="U54" s="609" t="s">
        <v>1167</v>
      </c>
      <c r="V54" s="609" t="s">
        <v>1171</v>
      </c>
      <c r="W54" s="609">
        <v>1</v>
      </c>
      <c r="X54" s="609">
        <v>3</v>
      </c>
      <c r="Y54" s="609">
        <v>0</v>
      </c>
      <c r="Z54" s="609">
        <v>0</v>
      </c>
      <c r="AA54" s="610">
        <v>10772</v>
      </c>
      <c r="AB54" s="609">
        <v>5</v>
      </c>
      <c r="AC54" s="609">
        <v>4</v>
      </c>
      <c r="AD54" s="609">
        <v>9</v>
      </c>
      <c r="AE54" s="609">
        <v>44.53</v>
      </c>
      <c r="AF54" s="609">
        <v>53.53</v>
      </c>
      <c r="AG54" s="611">
        <v>9.3399999999999997E-2</v>
      </c>
      <c r="AH54" s="612">
        <v>74749</v>
      </c>
      <c r="AI54" s="609" t="s">
        <v>1173</v>
      </c>
      <c r="AJ54" s="609">
        <v>2013</v>
      </c>
      <c r="AK54" s="612">
        <v>39565</v>
      </c>
      <c r="AL54" s="613">
        <v>12.19</v>
      </c>
      <c r="AM54" s="613">
        <v>13.92</v>
      </c>
      <c r="AN54" s="613">
        <v>16.64</v>
      </c>
      <c r="AO54" s="612">
        <v>0</v>
      </c>
      <c r="AP54" s="612">
        <v>3988478</v>
      </c>
      <c r="AQ54" s="612">
        <f>VLOOKUP($A54,'[1]AIR Export'!$A$2:$CB$82,33,FALSE)</f>
        <v>3988478</v>
      </c>
      <c r="AR54" s="612">
        <v>182801</v>
      </c>
      <c r="AS54" s="612">
        <v>0</v>
      </c>
      <c r="AT54" s="612">
        <v>182801</v>
      </c>
      <c r="AU54" s="612">
        <v>1200</v>
      </c>
      <c r="AV54" s="612">
        <v>0</v>
      </c>
      <c r="AW54" s="612">
        <f>VLOOKUP($A54,'[1]AIR Export'!$A$2:$CB$82,35,FALSE)</f>
        <v>1200</v>
      </c>
      <c r="AX54" s="612">
        <f>VLOOKUP($A54,'[1]AIR Export'!$A$2:$CB$82,36,FALSE)</f>
        <v>207866</v>
      </c>
      <c r="AY54" s="612">
        <f>VLOOKUP($A54,'[1]AIR Export'!$A$2:$CB$82,37,FALSE)</f>
        <v>4380345</v>
      </c>
      <c r="AZ54" s="612">
        <v>1967761</v>
      </c>
      <c r="BA54" s="612">
        <v>1077249</v>
      </c>
      <c r="BB54" s="612">
        <f>VLOOKUP($A54,'[1]AIR Export'!$A$2:$CB$82,40,FALSE)</f>
        <v>3045010</v>
      </c>
      <c r="BC54" s="612">
        <v>304384</v>
      </c>
      <c r="BD54" s="612">
        <v>88971</v>
      </c>
      <c r="BE54" s="612">
        <v>49106</v>
      </c>
      <c r="BF54" s="612">
        <v>442461</v>
      </c>
      <c r="BG54" s="612">
        <v>759229</v>
      </c>
      <c r="BH54" s="612">
        <f>VLOOKUP($A54,'[1]AIR Export'!$A$2:$CB$82,46,FALSE)</f>
        <v>4246700</v>
      </c>
      <c r="BI54" s="612"/>
      <c r="BJ54" s="612"/>
      <c r="BK54" s="612">
        <v>0</v>
      </c>
      <c r="BL54" s="612">
        <v>0</v>
      </c>
      <c r="BM54" s="612">
        <v>0</v>
      </c>
      <c r="BN54" s="612">
        <v>0</v>
      </c>
      <c r="BO54" s="612">
        <v>0</v>
      </c>
      <c r="BP54" s="612">
        <v>0</v>
      </c>
      <c r="BQ54" s="610">
        <v>53696</v>
      </c>
      <c r="BR54" s="610">
        <v>49059</v>
      </c>
      <c r="BS54" s="610">
        <v>102755</v>
      </c>
      <c r="BT54" s="610">
        <v>54278</v>
      </c>
      <c r="BU54" s="610">
        <v>20100</v>
      </c>
      <c r="BV54" s="610">
        <v>74378</v>
      </c>
      <c r="BW54" s="610">
        <v>11118</v>
      </c>
      <c r="BX54" s="609">
        <v>254</v>
      </c>
      <c r="BY54" s="610">
        <v>11372</v>
      </c>
      <c r="BZ54" s="610">
        <v>188505</v>
      </c>
      <c r="CA54" s="610"/>
      <c r="CB54" s="610">
        <v>188505</v>
      </c>
      <c r="CC54" s="610">
        <v>3898</v>
      </c>
      <c r="CD54" s="610">
        <v>199725</v>
      </c>
      <c r="CE54" s="609">
        <v>13</v>
      </c>
      <c r="CF54" s="609">
        <v>63</v>
      </c>
      <c r="CG54" s="609">
        <v>76</v>
      </c>
      <c r="CH54" s="610">
        <v>9110</v>
      </c>
      <c r="CI54" s="610">
        <v>3448</v>
      </c>
      <c r="CJ54" s="610">
        <v>11409</v>
      </c>
      <c r="CK54" s="609">
        <v>564</v>
      </c>
      <c r="CL54" s="609">
        <v>87</v>
      </c>
      <c r="CM54" s="609">
        <v>44</v>
      </c>
      <c r="CN54" s="609">
        <v>212</v>
      </c>
      <c r="CO54" s="610">
        <v>173196</v>
      </c>
      <c r="CP54" s="610">
        <v>68265</v>
      </c>
      <c r="CQ54" s="610">
        <v>241461</v>
      </c>
      <c r="CR54" s="610">
        <v>42546</v>
      </c>
      <c r="CS54" s="609">
        <v>164</v>
      </c>
      <c r="CT54" s="610">
        <v>42710</v>
      </c>
      <c r="CU54" s="610">
        <v>317052</v>
      </c>
      <c r="CV54" s="610">
        <v>51006</v>
      </c>
      <c r="CW54" s="610">
        <v>368058</v>
      </c>
      <c r="CX54" s="610">
        <v>652229</v>
      </c>
      <c r="CY54" s="610">
        <v>3401</v>
      </c>
      <c r="CZ54" s="609"/>
      <c r="DA54" s="610">
        <v>655630</v>
      </c>
      <c r="DB54" s="610">
        <v>42588</v>
      </c>
      <c r="DC54" s="610">
        <v>7331</v>
      </c>
      <c r="DD54" s="610">
        <v>49919</v>
      </c>
      <c r="DE54" s="610">
        <v>151517</v>
      </c>
      <c r="DF54" s="610">
        <v>48338</v>
      </c>
      <c r="DG54" s="610">
        <v>2565</v>
      </c>
      <c r="DH54" s="610">
        <v>58297</v>
      </c>
      <c r="DI54" s="609"/>
      <c r="DJ54" s="609"/>
      <c r="DK54" s="610">
        <v>346708</v>
      </c>
      <c r="DL54" s="610">
        <v>562386</v>
      </c>
      <c r="DM54" s="609">
        <v>0</v>
      </c>
      <c r="DN54" s="609">
        <v>0</v>
      </c>
      <c r="DO54" s="610">
        <v>909094</v>
      </c>
      <c r="DP54" s="609"/>
      <c r="DQ54" s="610">
        <v>59522</v>
      </c>
      <c r="DR54" s="610">
        <v>24473</v>
      </c>
      <c r="DS54" s="610">
        <v>83995</v>
      </c>
      <c r="DT54" s="610">
        <v>556016</v>
      </c>
      <c r="DU54" s="609">
        <v>384</v>
      </c>
      <c r="DV54" s="609">
        <v>98</v>
      </c>
      <c r="DW54" s="609">
        <v>960</v>
      </c>
      <c r="DX54" s="609"/>
      <c r="DY54" s="609">
        <v>62</v>
      </c>
      <c r="DZ54" s="609"/>
      <c r="EA54" s="610">
        <v>1504</v>
      </c>
      <c r="EB54" s="610">
        <v>2093</v>
      </c>
      <c r="EC54" s="610">
        <v>9918</v>
      </c>
      <c r="ED54" s="610">
        <v>12011</v>
      </c>
      <c r="EE54" s="610">
        <v>22273</v>
      </c>
      <c r="EF54" s="609"/>
      <c r="EG54" s="610">
        <v>22273</v>
      </c>
      <c r="EH54" s="609">
        <v>524</v>
      </c>
      <c r="EI54" s="609"/>
      <c r="EJ54" s="609">
        <v>524</v>
      </c>
      <c r="EK54" s="610">
        <v>34808</v>
      </c>
      <c r="EL54" s="609">
        <v>55</v>
      </c>
      <c r="EM54" s="609">
        <v>59</v>
      </c>
      <c r="EN54" s="609">
        <v>143</v>
      </c>
      <c r="EO54" s="609">
        <v>344</v>
      </c>
      <c r="EP54" s="609">
        <v>412</v>
      </c>
      <c r="EQ54" s="610">
        <v>13685</v>
      </c>
      <c r="ER54" s="610">
        <v>139776</v>
      </c>
      <c r="ES54" s="610">
        <v>45136</v>
      </c>
      <c r="ET54" s="610">
        <v>4477</v>
      </c>
      <c r="EU54" s="609"/>
      <c r="EV54" s="609"/>
      <c r="EW54" s="609" t="s">
        <v>1172</v>
      </c>
      <c r="EX54" s="609">
        <v>75</v>
      </c>
      <c r="EY54" s="609">
        <v>156</v>
      </c>
      <c r="EZ54" s="610">
        <v>79830</v>
      </c>
      <c r="FA54" s="610">
        <v>335793</v>
      </c>
      <c r="FB54" s="609"/>
      <c r="FC54" s="609" t="s">
        <v>1163</v>
      </c>
      <c r="FD54" s="609" t="s">
        <v>1161</v>
      </c>
      <c r="FE54" s="609" t="s">
        <v>1162</v>
      </c>
      <c r="FF54" s="609">
        <v>28112</v>
      </c>
      <c r="FG54" s="609">
        <v>4844</v>
      </c>
      <c r="FH54" s="609" t="s">
        <v>1161</v>
      </c>
      <c r="FI54" s="609" t="s">
        <v>1162</v>
      </c>
      <c r="FJ54" s="609">
        <v>28112</v>
      </c>
      <c r="FK54" s="609">
        <v>4844</v>
      </c>
      <c r="FL54" s="609" t="s">
        <v>1164</v>
      </c>
      <c r="FM54" s="609">
        <v>7042838184</v>
      </c>
      <c r="FN54" s="609">
        <v>7042820657</v>
      </c>
      <c r="FO54" s="609" t="s">
        <v>1165</v>
      </c>
      <c r="FP54" s="609" t="s">
        <v>1168</v>
      </c>
      <c r="FQ54" s="610">
        <v>66148</v>
      </c>
      <c r="FR54" s="609">
        <v>53.53</v>
      </c>
      <c r="FS54" s="609" t="s">
        <v>1174</v>
      </c>
      <c r="FT54" s="610">
        <v>10772</v>
      </c>
      <c r="FU54" s="609">
        <v>208</v>
      </c>
      <c r="FV54" s="609"/>
      <c r="FW54" s="609"/>
      <c r="FX54" s="609"/>
      <c r="FY54" s="609" t="s">
        <v>32</v>
      </c>
      <c r="FZ54" s="609"/>
      <c r="GA54" s="609" t="s">
        <v>64</v>
      </c>
      <c r="GB54" s="609"/>
      <c r="GC54" s="609"/>
      <c r="GD54" s="609"/>
      <c r="GE54" s="609"/>
      <c r="GF54" s="609"/>
      <c r="GG54" s="609"/>
      <c r="GH54" s="609"/>
      <c r="GI54" s="609"/>
      <c r="GJ54" s="609">
        <f>VLOOKUP($A54,'[1]AIR Export'!$A$3:$CB$82,25,FALSE)</f>
        <v>215933</v>
      </c>
      <c r="GK54" s="609">
        <v>3</v>
      </c>
      <c r="GL54" s="609" t="s">
        <v>16</v>
      </c>
      <c r="GM54" s="609"/>
      <c r="GN54" s="609"/>
      <c r="GO54" s="609"/>
      <c r="GP54" s="609"/>
      <c r="GQ54" s="609"/>
      <c r="GR54" s="609"/>
      <c r="GS54" s="609"/>
      <c r="GT54" s="609"/>
      <c r="GU54" s="609"/>
      <c r="GV54" s="609">
        <v>0.64</v>
      </c>
      <c r="GW54" s="609">
        <v>0.35</v>
      </c>
      <c r="GX54" s="609">
        <v>23.14</v>
      </c>
      <c r="GY54" s="609">
        <v>23.2</v>
      </c>
      <c r="GZ54" s="609">
        <v>24.92</v>
      </c>
      <c r="HA54" s="509"/>
      <c r="HB54" s="509"/>
      <c r="HC54" s="509"/>
      <c r="HD54" s="509"/>
      <c r="HE54" s="509"/>
      <c r="HF54" s="5"/>
      <c r="HG54" s="5"/>
      <c r="HH54" s="5"/>
      <c r="HI54" s="5"/>
      <c r="HJ54" s="5"/>
      <c r="HK54" s="5"/>
      <c r="HL54" s="5"/>
      <c r="HM54" s="5"/>
      <c r="HN54" s="5"/>
      <c r="HO54" s="5"/>
      <c r="HP54" s="5"/>
      <c r="HQ54" s="5"/>
      <c r="HR54" s="5"/>
      <c r="IG54" s="1"/>
      <c r="IH54" s="1"/>
      <c r="II54" s="1"/>
      <c r="IJ54" s="1"/>
      <c r="IK54" s="1"/>
      <c r="IL54" s="1"/>
      <c r="IM54" s="1"/>
      <c r="IO54" s="1"/>
      <c r="IQ54" s="5"/>
      <c r="IR54" s="5"/>
      <c r="IS54" s="5"/>
      <c r="IT54" s="5"/>
      <c r="IU54" s="5"/>
      <c r="IV54" s="5"/>
      <c r="JG54" s="2"/>
      <c r="JI54" s="5"/>
      <c r="JL54" s="5"/>
      <c r="JM54" s="5"/>
      <c r="JN54" s="5"/>
      <c r="JU54" s="1"/>
      <c r="JW54" s="1"/>
      <c r="KC54" s="5"/>
      <c r="KG54" s="5"/>
      <c r="KI54" s="4"/>
      <c r="KJ54" s="4"/>
      <c r="KQ54" s="3"/>
      <c r="KR54" s="3"/>
      <c r="KS54" s="3"/>
      <c r="KT54" s="3"/>
      <c r="KU54" s="3"/>
      <c r="KV54" s="3"/>
      <c r="KW54" s="3"/>
      <c r="KX54" s="3"/>
      <c r="KY54" s="3"/>
      <c r="KZ54" s="3"/>
      <c r="LA54" s="3"/>
      <c r="LB54" s="3"/>
      <c r="LC54" s="3"/>
      <c r="LD54" s="3"/>
      <c r="LE54" s="3"/>
      <c r="LF54" s="3"/>
      <c r="LG54" s="3"/>
      <c r="LH54" s="4"/>
      <c r="LJ54" s="1"/>
      <c r="LK54" s="1"/>
      <c r="LL54" s="1"/>
      <c r="LM54" s="3"/>
      <c r="LN54" s="3"/>
      <c r="LO54" s="3"/>
      <c r="LY54" s="3"/>
      <c r="LZ54" s="3"/>
      <c r="MA54" s="3"/>
      <c r="MB54" s="3"/>
      <c r="MC54" s="3"/>
      <c r="MD54" s="3"/>
      <c r="ME54" s="3"/>
      <c r="MF54" s="3"/>
      <c r="MG54" s="3"/>
      <c r="MH54" s="3"/>
      <c r="MI54" s="3"/>
      <c r="MJ54" s="3"/>
      <c r="MR54" s="6"/>
      <c r="MS54" s="6"/>
      <c r="MX54" s="1"/>
      <c r="NB54" s="1"/>
      <c r="NC54" s="1"/>
      <c r="NE54" s="1"/>
      <c r="NF54" s="1"/>
      <c r="NI54" s="1"/>
      <c r="NL54" s="1"/>
      <c r="NR54" s="3"/>
    </row>
    <row r="55" spans="1:394" x14ac:dyDescent="0.25">
      <c r="A55" s="609" t="s">
        <v>589</v>
      </c>
      <c r="B55" s="609" t="s">
        <v>593</v>
      </c>
      <c r="C55" s="609" t="s">
        <v>592</v>
      </c>
      <c r="D55" s="609">
        <v>2015</v>
      </c>
      <c r="E55" s="609" t="s">
        <v>593</v>
      </c>
      <c r="F55" s="609" t="s">
        <v>590</v>
      </c>
      <c r="G55" s="609" t="s">
        <v>591</v>
      </c>
      <c r="H55" s="609">
        <v>27536</v>
      </c>
      <c r="I55" s="609">
        <v>4211</v>
      </c>
      <c r="J55" s="609" t="s">
        <v>590</v>
      </c>
      <c r="K55" s="609" t="s">
        <v>591</v>
      </c>
      <c r="L55" s="609">
        <v>27536</v>
      </c>
      <c r="M55" s="609">
        <v>4211</v>
      </c>
      <c r="N55" s="609" t="s">
        <v>594</v>
      </c>
      <c r="O55" s="609" t="s">
        <v>595</v>
      </c>
      <c r="P55" s="609" t="s">
        <v>596</v>
      </c>
      <c r="Q55" s="609" t="s">
        <v>597</v>
      </c>
      <c r="R55" s="609" t="s">
        <v>594</v>
      </c>
      <c r="S55" s="609" t="s">
        <v>128</v>
      </c>
      <c r="T55" s="609" t="s">
        <v>595</v>
      </c>
      <c r="U55" s="609" t="s">
        <v>596</v>
      </c>
      <c r="V55" s="609" t="s">
        <v>597</v>
      </c>
      <c r="W55" s="609">
        <v>1</v>
      </c>
      <c r="X55" s="609">
        <v>0</v>
      </c>
      <c r="Y55" s="609">
        <v>0</v>
      </c>
      <c r="Z55" s="609">
        <v>0</v>
      </c>
      <c r="AA55" s="610">
        <v>2500</v>
      </c>
      <c r="AB55" s="609">
        <v>3</v>
      </c>
      <c r="AC55" s="609">
        <v>0</v>
      </c>
      <c r="AD55" s="609">
        <v>3</v>
      </c>
      <c r="AE55" s="609">
        <v>12</v>
      </c>
      <c r="AF55" s="609">
        <v>15</v>
      </c>
      <c r="AG55" s="611">
        <v>0.2</v>
      </c>
      <c r="AH55" s="612">
        <v>62000</v>
      </c>
      <c r="AI55" s="609" t="s">
        <v>599</v>
      </c>
      <c r="AJ55" s="609">
        <v>2014</v>
      </c>
      <c r="AK55" s="612">
        <v>38224</v>
      </c>
      <c r="AL55" s="613">
        <v>7.4</v>
      </c>
      <c r="AM55" s="609"/>
      <c r="AN55" s="609"/>
      <c r="AO55" s="612">
        <v>187400</v>
      </c>
      <c r="AP55" s="612">
        <v>562200</v>
      </c>
      <c r="AQ55" s="612">
        <f>VLOOKUP($A55,'[1]AIR Export'!$A$2:$CB$82,33,FALSE)</f>
        <v>749600</v>
      </c>
      <c r="AR55" s="612">
        <v>130499</v>
      </c>
      <c r="AS55" s="612">
        <v>0</v>
      </c>
      <c r="AT55" s="612">
        <v>130499</v>
      </c>
      <c r="AU55" s="612">
        <v>0</v>
      </c>
      <c r="AV55" s="612">
        <v>0</v>
      </c>
      <c r="AW55" s="612">
        <f>VLOOKUP($A55,'[1]AIR Export'!$A$2:$CB$82,35,FALSE)</f>
        <v>0</v>
      </c>
      <c r="AX55" s="612">
        <f>VLOOKUP($A55,'[1]AIR Export'!$A$2:$CB$82,36,FALSE)</f>
        <v>70622</v>
      </c>
      <c r="AY55" s="612">
        <f>VLOOKUP($A55,'[1]AIR Export'!$A$2:$CB$82,37,FALSE)</f>
        <v>950721</v>
      </c>
      <c r="AZ55" s="612">
        <v>478985</v>
      </c>
      <c r="BA55" s="612">
        <v>156356</v>
      </c>
      <c r="BB55" s="612">
        <f>VLOOKUP($A55,'[1]AIR Export'!$A$2:$CB$82,40,FALSE)</f>
        <v>635341</v>
      </c>
      <c r="BC55" s="612">
        <v>43364</v>
      </c>
      <c r="BD55" s="612">
        <v>25690</v>
      </c>
      <c r="BE55" s="612">
        <v>13194</v>
      </c>
      <c r="BF55" s="612">
        <v>82248</v>
      </c>
      <c r="BG55" s="612">
        <v>251497</v>
      </c>
      <c r="BH55" s="612">
        <f>VLOOKUP($A55,'[1]AIR Export'!$A$2:$CB$82,46,FALSE)</f>
        <v>969086</v>
      </c>
      <c r="BI55" s="612"/>
      <c r="BJ55" s="612"/>
      <c r="BK55" s="612">
        <v>0</v>
      </c>
      <c r="BL55" s="612">
        <v>0</v>
      </c>
      <c r="BM55" s="612">
        <v>0</v>
      </c>
      <c r="BN55" s="612">
        <v>0</v>
      </c>
      <c r="BO55" s="612">
        <v>0</v>
      </c>
      <c r="BP55" s="612">
        <v>0</v>
      </c>
      <c r="BQ55" s="610">
        <v>24131</v>
      </c>
      <c r="BR55" s="610">
        <v>38879</v>
      </c>
      <c r="BS55" s="610">
        <v>63010</v>
      </c>
      <c r="BT55" s="610">
        <v>16479</v>
      </c>
      <c r="BU55" s="610">
        <v>14980</v>
      </c>
      <c r="BV55" s="610">
        <v>31459</v>
      </c>
      <c r="BW55" s="610">
        <v>3733</v>
      </c>
      <c r="BX55" s="609">
        <v>137</v>
      </c>
      <c r="BY55" s="610">
        <v>3870</v>
      </c>
      <c r="BZ55" s="610">
        <v>98339</v>
      </c>
      <c r="CA55" s="610"/>
      <c r="CB55" s="610">
        <v>98339</v>
      </c>
      <c r="CC55" s="609">
        <v>0</v>
      </c>
      <c r="CD55" s="610">
        <v>210074</v>
      </c>
      <c r="CE55" s="609">
        <v>7</v>
      </c>
      <c r="CF55" s="609">
        <v>63</v>
      </c>
      <c r="CG55" s="609">
        <v>70</v>
      </c>
      <c r="CH55" s="610">
        <v>2386</v>
      </c>
      <c r="CI55" s="610">
        <v>6957</v>
      </c>
      <c r="CJ55" s="610">
        <v>1796</v>
      </c>
      <c r="CK55" s="609">
        <v>743</v>
      </c>
      <c r="CL55" s="609">
        <v>54</v>
      </c>
      <c r="CM55" s="609">
        <v>8</v>
      </c>
      <c r="CN55" s="609">
        <v>102</v>
      </c>
      <c r="CO55" s="610">
        <v>25254</v>
      </c>
      <c r="CP55" s="610">
        <v>10298</v>
      </c>
      <c r="CQ55" s="610">
        <v>35552</v>
      </c>
      <c r="CR55" s="610">
        <v>6244</v>
      </c>
      <c r="CS55" s="609">
        <v>65</v>
      </c>
      <c r="CT55" s="610">
        <v>6309</v>
      </c>
      <c r="CU55" s="610">
        <v>30740</v>
      </c>
      <c r="CV55" s="610">
        <v>6277</v>
      </c>
      <c r="CW55" s="610">
        <v>37017</v>
      </c>
      <c r="CX55" s="610">
        <v>78878</v>
      </c>
      <c r="CY55" s="609">
        <v>868</v>
      </c>
      <c r="CZ55" s="609"/>
      <c r="DA55" s="610">
        <v>79746</v>
      </c>
      <c r="DB55" s="610">
        <v>4361</v>
      </c>
      <c r="DC55" s="609">
        <v>494</v>
      </c>
      <c r="DD55" s="610">
        <v>4855</v>
      </c>
      <c r="DE55" s="610">
        <v>5165</v>
      </c>
      <c r="DF55" s="610">
        <v>2775</v>
      </c>
      <c r="DG55" s="609">
        <v>97</v>
      </c>
      <c r="DH55" s="610">
        <v>3580</v>
      </c>
      <c r="DI55" s="609"/>
      <c r="DJ55" s="609"/>
      <c r="DK55" s="610">
        <v>92638</v>
      </c>
      <c r="DL55" s="609"/>
      <c r="DM55" s="609"/>
      <c r="DN55" s="609"/>
      <c r="DO55" s="610">
        <v>92638</v>
      </c>
      <c r="DP55" s="609"/>
      <c r="DQ55" s="610">
        <v>26286</v>
      </c>
      <c r="DR55" s="610">
        <v>3926</v>
      </c>
      <c r="DS55" s="610">
        <v>30212</v>
      </c>
      <c r="DT55" s="610">
        <v>190000</v>
      </c>
      <c r="DU55" s="609">
        <v>50</v>
      </c>
      <c r="DV55" s="609">
        <v>7</v>
      </c>
      <c r="DW55" s="609">
        <v>150</v>
      </c>
      <c r="DX55" s="609">
        <v>50</v>
      </c>
      <c r="DY55" s="609">
        <v>50</v>
      </c>
      <c r="DZ55" s="609">
        <v>0</v>
      </c>
      <c r="EA55" s="609">
        <v>307</v>
      </c>
      <c r="EB55" s="610">
        <v>1913</v>
      </c>
      <c r="EC55" s="609">
        <v>76</v>
      </c>
      <c r="ED55" s="610">
        <v>1989</v>
      </c>
      <c r="EE55" s="610">
        <v>3300</v>
      </c>
      <c r="EF55" s="610">
        <v>3000</v>
      </c>
      <c r="EG55" s="610">
        <v>6300</v>
      </c>
      <c r="EH55" s="609">
        <v>200</v>
      </c>
      <c r="EI55" s="609">
        <v>0</v>
      </c>
      <c r="EJ55" s="609">
        <v>200</v>
      </c>
      <c r="EK55" s="610">
        <v>8489</v>
      </c>
      <c r="EL55" s="609">
        <v>40</v>
      </c>
      <c r="EM55" s="609">
        <v>150</v>
      </c>
      <c r="EN55" s="609">
        <v>45</v>
      </c>
      <c r="EO55" s="609">
        <v>45</v>
      </c>
      <c r="EP55" s="609">
        <v>135</v>
      </c>
      <c r="EQ55" s="610">
        <v>5115</v>
      </c>
      <c r="ER55" s="610">
        <v>33800</v>
      </c>
      <c r="ES55" s="610">
        <v>22100</v>
      </c>
      <c r="ET55" s="610">
        <v>2248</v>
      </c>
      <c r="EU55" s="609">
        <v>69</v>
      </c>
      <c r="EV55" s="609">
        <v>117</v>
      </c>
      <c r="EW55" s="609" t="s">
        <v>598</v>
      </c>
      <c r="EX55" s="609">
        <v>21</v>
      </c>
      <c r="EY55" s="609">
        <v>45</v>
      </c>
      <c r="EZ55" s="610">
        <v>42178</v>
      </c>
      <c r="FA55" s="610">
        <v>10532</v>
      </c>
      <c r="FB55" s="609"/>
      <c r="FC55" s="609" t="s">
        <v>600</v>
      </c>
      <c r="FD55" s="609" t="s">
        <v>590</v>
      </c>
      <c r="FE55" s="609" t="s">
        <v>591</v>
      </c>
      <c r="FF55" s="609">
        <v>27536</v>
      </c>
      <c r="FG55" s="609">
        <v>4211</v>
      </c>
      <c r="FH55" s="609" t="s">
        <v>590</v>
      </c>
      <c r="FI55" s="609" t="s">
        <v>591</v>
      </c>
      <c r="FJ55" s="609">
        <v>27536</v>
      </c>
      <c r="FK55" s="609">
        <v>4211</v>
      </c>
      <c r="FL55" s="609" t="s">
        <v>593</v>
      </c>
      <c r="FM55" s="609">
        <v>2524383316</v>
      </c>
      <c r="FN55" s="609">
        <v>2524383744</v>
      </c>
      <c r="FO55" s="609" t="s">
        <v>594</v>
      </c>
      <c r="FP55" s="609" t="s">
        <v>597</v>
      </c>
      <c r="FQ55" s="610">
        <v>38000</v>
      </c>
      <c r="FR55" s="609">
        <v>15</v>
      </c>
      <c r="FS55" s="609" t="s">
        <v>601</v>
      </c>
      <c r="FT55" s="610">
        <v>2500</v>
      </c>
      <c r="FU55" s="609">
        <v>52</v>
      </c>
      <c r="FV55" s="609"/>
      <c r="FW55" s="609"/>
      <c r="FX55" s="609"/>
      <c r="FY55" s="609" t="s">
        <v>32</v>
      </c>
      <c r="FZ55" s="609"/>
      <c r="GA55" s="609" t="s">
        <v>12</v>
      </c>
      <c r="GB55" s="609"/>
      <c r="GC55" s="609"/>
      <c r="GD55" s="609"/>
      <c r="GE55" s="609"/>
      <c r="GF55" s="609"/>
      <c r="GG55" s="609"/>
      <c r="GH55" s="609"/>
      <c r="GI55" s="609"/>
      <c r="GJ55" s="609">
        <f>VLOOKUP($A55,'[1]AIR Export'!$A$3:$CB$82,25,FALSE)</f>
        <v>45077</v>
      </c>
      <c r="GK55" s="609">
        <v>1</v>
      </c>
      <c r="GL55" s="609" t="s">
        <v>16</v>
      </c>
      <c r="GM55" s="609"/>
      <c r="GN55" s="609"/>
      <c r="GO55" s="609"/>
      <c r="GP55" s="609"/>
      <c r="GQ55" s="609"/>
      <c r="GR55" s="609"/>
      <c r="GS55" s="609"/>
      <c r="GT55" s="609"/>
      <c r="GU55" s="609"/>
      <c r="GV55" s="609">
        <v>0.74</v>
      </c>
      <c r="GW55" s="609">
        <v>0.23</v>
      </c>
      <c r="GX55" s="609">
        <v>27.65</v>
      </c>
      <c r="GY55" s="609">
        <v>31.5</v>
      </c>
      <c r="GZ55" s="609">
        <v>34.89</v>
      </c>
      <c r="HA55" s="509"/>
      <c r="HB55" s="509"/>
      <c r="HC55" s="509"/>
      <c r="HD55" s="509"/>
      <c r="HE55" s="509"/>
      <c r="HF55" s="5"/>
      <c r="HG55" s="5"/>
      <c r="HH55" s="5"/>
      <c r="HI55" s="5"/>
      <c r="HJ55" s="5"/>
      <c r="HK55" s="5"/>
      <c r="HL55" s="5"/>
      <c r="HM55" s="5"/>
      <c r="HN55" s="5"/>
      <c r="HO55" s="5"/>
      <c r="HP55" s="5"/>
      <c r="HQ55" s="5"/>
      <c r="HR55" s="5"/>
      <c r="IF55" s="1"/>
      <c r="IG55" s="1"/>
      <c r="IH55" s="1"/>
      <c r="II55" s="1"/>
      <c r="IJ55" s="1"/>
      <c r="IK55" s="1"/>
      <c r="IL55" s="1"/>
      <c r="IM55" s="1"/>
      <c r="IO55" s="1"/>
      <c r="IQ55" s="5"/>
      <c r="IR55" s="5"/>
      <c r="IS55" s="5"/>
      <c r="IT55" s="5"/>
      <c r="IU55" s="5"/>
      <c r="IV55" s="5"/>
      <c r="JG55" s="2"/>
      <c r="JI55" s="5"/>
      <c r="JL55" s="5"/>
      <c r="JM55" s="5"/>
      <c r="JN55" s="5"/>
      <c r="JU55" s="1"/>
      <c r="JW55" s="1"/>
      <c r="KA55" s="1"/>
      <c r="KC55" s="5"/>
      <c r="KG55" s="5"/>
      <c r="KI55" s="4"/>
      <c r="KJ55" s="4"/>
      <c r="KQ55" s="3"/>
      <c r="KR55" s="3"/>
      <c r="KS55" s="3"/>
      <c r="KT55" s="3"/>
      <c r="KU55" s="3"/>
      <c r="KV55" s="3"/>
      <c r="KW55" s="3"/>
      <c r="KX55" s="3"/>
      <c r="KY55" s="3"/>
      <c r="KZ55" s="3"/>
      <c r="LA55" s="3"/>
      <c r="LB55" s="3"/>
      <c r="LC55" s="3"/>
      <c r="LD55" s="3"/>
      <c r="LE55" s="3"/>
      <c r="LF55" s="3"/>
      <c r="LG55" s="3"/>
      <c r="LH55" s="4"/>
      <c r="LJ55" s="1"/>
      <c r="LK55" s="1"/>
      <c r="LL55" s="1"/>
      <c r="LM55" s="3"/>
      <c r="LN55" s="3"/>
      <c r="LO55" s="3"/>
      <c r="LY55" s="3"/>
      <c r="LZ55" s="3"/>
      <c r="MA55" s="3"/>
      <c r="MB55" s="3"/>
      <c r="MC55" s="3"/>
      <c r="MD55" s="3"/>
      <c r="ME55" s="3"/>
      <c r="MF55" s="3"/>
      <c r="MG55" s="3"/>
      <c r="MH55" s="3"/>
      <c r="MI55" s="3"/>
      <c r="MJ55" s="3"/>
      <c r="MR55" s="6"/>
      <c r="MS55" s="6"/>
      <c r="MX55" s="1"/>
      <c r="NB55" s="1"/>
      <c r="NC55" s="1"/>
      <c r="ND55" s="1"/>
      <c r="NE55" s="1"/>
      <c r="NH55" s="1"/>
      <c r="NI55" s="1"/>
      <c r="NR55" s="3"/>
    </row>
    <row r="56" spans="1:394" x14ac:dyDescent="0.25">
      <c r="A56" s="609" t="s">
        <v>1175</v>
      </c>
      <c r="B56" s="609" t="s">
        <v>1179</v>
      </c>
      <c r="C56" s="609" t="s">
        <v>1178</v>
      </c>
      <c r="D56" s="609">
        <v>2015</v>
      </c>
      <c r="E56" s="609" t="s">
        <v>1179</v>
      </c>
      <c r="F56" s="609" t="s">
        <v>1176</v>
      </c>
      <c r="G56" s="609" t="s">
        <v>1177</v>
      </c>
      <c r="H56" s="609">
        <v>27610</v>
      </c>
      <c r="I56" s="609">
        <v>2913</v>
      </c>
      <c r="J56" s="609" t="s">
        <v>1176</v>
      </c>
      <c r="K56" s="609" t="s">
        <v>1177</v>
      </c>
      <c r="L56" s="609">
        <v>27610</v>
      </c>
      <c r="M56" s="609">
        <v>2913</v>
      </c>
      <c r="N56" s="609" t="s">
        <v>1180</v>
      </c>
      <c r="O56" s="609" t="s">
        <v>1181</v>
      </c>
      <c r="P56" s="609" t="s">
        <v>1182</v>
      </c>
      <c r="Q56" s="609" t="s">
        <v>1183</v>
      </c>
      <c r="R56" s="609" t="s">
        <v>1184</v>
      </c>
      <c r="S56" s="609" t="s">
        <v>1185</v>
      </c>
      <c r="T56" s="609" t="s">
        <v>1186</v>
      </c>
      <c r="U56" s="609" t="s">
        <v>1182</v>
      </c>
      <c r="V56" s="609" t="s">
        <v>1187</v>
      </c>
      <c r="W56" s="609">
        <v>0</v>
      </c>
      <c r="X56" s="609">
        <v>20</v>
      </c>
      <c r="Y56" s="609">
        <v>0</v>
      </c>
      <c r="Z56" s="609">
        <v>0</v>
      </c>
      <c r="AA56" s="610">
        <v>59273</v>
      </c>
      <c r="AB56" s="609">
        <v>108</v>
      </c>
      <c r="AC56" s="609">
        <v>1</v>
      </c>
      <c r="AD56" s="609">
        <v>109</v>
      </c>
      <c r="AE56" s="609">
        <v>107</v>
      </c>
      <c r="AF56" s="609">
        <v>216</v>
      </c>
      <c r="AG56" s="611">
        <v>0.5</v>
      </c>
      <c r="AH56" s="612">
        <v>117310</v>
      </c>
      <c r="AI56" s="609" t="s">
        <v>1189</v>
      </c>
      <c r="AJ56" s="609">
        <v>2010</v>
      </c>
      <c r="AK56" s="612">
        <v>35500</v>
      </c>
      <c r="AL56" s="609"/>
      <c r="AM56" s="613">
        <v>11.09</v>
      </c>
      <c r="AN56" s="613">
        <v>11.09</v>
      </c>
      <c r="AO56" s="612">
        <v>0</v>
      </c>
      <c r="AP56" s="612">
        <v>18705178</v>
      </c>
      <c r="AQ56" s="612">
        <f>VLOOKUP($A56,'[1]AIR Export'!$A$2:$CB$82,33,FALSE)</f>
        <v>18705178</v>
      </c>
      <c r="AR56" s="612">
        <v>400000</v>
      </c>
      <c r="AS56" s="612">
        <v>0</v>
      </c>
      <c r="AT56" s="612">
        <v>400000</v>
      </c>
      <c r="AU56" s="612">
        <v>0</v>
      </c>
      <c r="AV56" s="612">
        <v>0</v>
      </c>
      <c r="AW56" s="612">
        <f>VLOOKUP($A56,'[1]AIR Export'!$A$2:$CB$82,35,FALSE)</f>
        <v>0</v>
      </c>
      <c r="AX56" s="612">
        <f>VLOOKUP($A56,'[1]AIR Export'!$A$2:$CB$82,36,FALSE)</f>
        <v>0</v>
      </c>
      <c r="AY56" s="612">
        <f>VLOOKUP($A56,'[1]AIR Export'!$A$2:$CB$82,37,FALSE)</f>
        <v>19105178</v>
      </c>
      <c r="AZ56" s="612">
        <v>10220972</v>
      </c>
      <c r="BA56" s="612">
        <v>3396966</v>
      </c>
      <c r="BB56" s="612">
        <f>VLOOKUP($A56,'[1]AIR Export'!$A$2:$CB$82,40,FALSE)</f>
        <v>13617938</v>
      </c>
      <c r="BC56" s="612">
        <v>1225896</v>
      </c>
      <c r="BD56" s="612">
        <v>270000</v>
      </c>
      <c r="BE56" s="612">
        <v>0</v>
      </c>
      <c r="BF56" s="612">
        <v>1495896</v>
      </c>
      <c r="BG56" s="612">
        <v>3608117</v>
      </c>
      <c r="BH56" s="612">
        <f>VLOOKUP($A56,'[1]AIR Export'!$A$2:$CB$82,46,FALSE)</f>
        <v>18721951</v>
      </c>
      <c r="BI56" s="612"/>
      <c r="BJ56" s="612"/>
      <c r="BK56" s="612">
        <v>1400000</v>
      </c>
      <c r="BL56" s="612">
        <v>0</v>
      </c>
      <c r="BM56" s="612">
        <v>0</v>
      </c>
      <c r="BN56" s="612">
        <v>0</v>
      </c>
      <c r="BO56" s="612">
        <v>1400000</v>
      </c>
      <c r="BP56" s="612">
        <v>1305000</v>
      </c>
      <c r="BQ56" s="610">
        <v>271341</v>
      </c>
      <c r="BR56" s="610">
        <v>312420</v>
      </c>
      <c r="BS56" s="610">
        <v>583761</v>
      </c>
      <c r="BT56" s="610">
        <v>452570</v>
      </c>
      <c r="BU56" s="610">
        <v>158405</v>
      </c>
      <c r="BV56" s="610">
        <v>610975</v>
      </c>
      <c r="BW56" s="610">
        <v>61387</v>
      </c>
      <c r="BX56" s="610">
        <v>3365</v>
      </c>
      <c r="BY56" s="610">
        <v>64752</v>
      </c>
      <c r="BZ56" s="610">
        <v>1259488</v>
      </c>
      <c r="CA56" s="610"/>
      <c r="CB56" s="610">
        <v>1259488</v>
      </c>
      <c r="CC56" s="609">
        <v>-1</v>
      </c>
      <c r="CD56" s="610">
        <v>226645</v>
      </c>
      <c r="CE56" s="609">
        <v>3</v>
      </c>
      <c r="CF56" s="609">
        <v>63</v>
      </c>
      <c r="CG56" s="609">
        <v>66</v>
      </c>
      <c r="CH56" s="610">
        <v>26906</v>
      </c>
      <c r="CI56" s="610">
        <v>13527</v>
      </c>
      <c r="CJ56" s="609">
        <v>0</v>
      </c>
      <c r="CK56" s="609">
        <v>564</v>
      </c>
      <c r="CL56" s="609">
        <v>0</v>
      </c>
      <c r="CM56" s="609">
        <v>103</v>
      </c>
      <c r="CN56" s="610">
        <v>1329</v>
      </c>
      <c r="CO56" s="610">
        <v>1927455</v>
      </c>
      <c r="CP56" s="610">
        <v>1333695</v>
      </c>
      <c r="CQ56" s="610">
        <v>3261150</v>
      </c>
      <c r="CR56" s="610">
        <v>474911</v>
      </c>
      <c r="CS56" s="610">
        <v>14736</v>
      </c>
      <c r="CT56" s="610">
        <v>489647</v>
      </c>
      <c r="CU56" s="610">
        <v>5050315</v>
      </c>
      <c r="CV56" s="610">
        <v>1096371</v>
      </c>
      <c r="CW56" s="610">
        <v>6146686</v>
      </c>
      <c r="CX56" s="610">
        <v>9897483</v>
      </c>
      <c r="CY56" s="610">
        <v>59244</v>
      </c>
      <c r="CZ56" s="609"/>
      <c r="DA56" s="610">
        <v>9956727</v>
      </c>
      <c r="DB56" s="610">
        <v>351404</v>
      </c>
      <c r="DC56" s="610">
        <v>194247</v>
      </c>
      <c r="DD56" s="610">
        <v>545651</v>
      </c>
      <c r="DE56" s="610">
        <v>735</v>
      </c>
      <c r="DF56" s="610">
        <v>507354</v>
      </c>
      <c r="DG56" s="609"/>
      <c r="DH56" s="610">
        <v>702336</v>
      </c>
      <c r="DI56" s="609"/>
      <c r="DJ56" s="609"/>
      <c r="DK56" s="609"/>
      <c r="DL56" s="610">
        <v>10324835</v>
      </c>
      <c r="DM56" s="609"/>
      <c r="DN56" s="610">
        <v>702336</v>
      </c>
      <c r="DO56" s="610">
        <v>11027171</v>
      </c>
      <c r="DP56" s="609"/>
      <c r="DQ56" s="610">
        <v>307520</v>
      </c>
      <c r="DR56" s="610">
        <v>71617</v>
      </c>
      <c r="DS56" s="610">
        <v>379137</v>
      </c>
      <c r="DT56" s="610">
        <v>3616782</v>
      </c>
      <c r="DU56" s="610">
        <v>1024</v>
      </c>
      <c r="DV56" s="609">
        <v>16</v>
      </c>
      <c r="DW56" s="610">
        <v>7228</v>
      </c>
      <c r="DX56" s="609">
        <v>324</v>
      </c>
      <c r="DY56" s="609">
        <v>334</v>
      </c>
      <c r="DZ56" s="609">
        <v>4</v>
      </c>
      <c r="EA56" s="610">
        <v>8930</v>
      </c>
      <c r="EB56" s="610">
        <v>17675</v>
      </c>
      <c r="EC56" s="609">
        <v>779</v>
      </c>
      <c r="ED56" s="610">
        <v>18454</v>
      </c>
      <c r="EE56" s="610">
        <v>267048</v>
      </c>
      <c r="EF56" s="610">
        <v>7347</v>
      </c>
      <c r="EG56" s="610">
        <v>274395</v>
      </c>
      <c r="EH56" s="610">
        <v>12767</v>
      </c>
      <c r="EI56" s="609">
        <v>184</v>
      </c>
      <c r="EJ56" s="610">
        <v>12951</v>
      </c>
      <c r="EK56" s="610">
        <v>305800</v>
      </c>
      <c r="EL56" s="609">
        <v>106</v>
      </c>
      <c r="EM56" s="610">
        <v>1280</v>
      </c>
      <c r="EN56" s="609">
        <v>12</v>
      </c>
      <c r="EO56" s="609">
        <v>111</v>
      </c>
      <c r="EP56" s="610">
        <v>14693</v>
      </c>
      <c r="EQ56" s="610">
        <v>58469</v>
      </c>
      <c r="ER56" s="610">
        <v>436020</v>
      </c>
      <c r="ES56" s="610">
        <v>93756</v>
      </c>
      <c r="ET56" s="610">
        <v>23764</v>
      </c>
      <c r="EU56" s="610">
        <v>1562</v>
      </c>
      <c r="EV56" s="610">
        <v>16704</v>
      </c>
      <c r="EW56" s="609" t="s">
        <v>1188</v>
      </c>
      <c r="EX56" s="609">
        <v>330</v>
      </c>
      <c r="EY56" s="609">
        <v>627</v>
      </c>
      <c r="EZ56" s="610">
        <v>755937</v>
      </c>
      <c r="FA56" s="610">
        <v>3668139</v>
      </c>
      <c r="FB56" s="609"/>
      <c r="FC56" s="609"/>
      <c r="FD56" s="609"/>
      <c r="FE56" s="609"/>
      <c r="FF56" s="609"/>
      <c r="FG56" s="609"/>
      <c r="FH56" s="609"/>
      <c r="FI56" s="609"/>
      <c r="FJ56" s="609"/>
      <c r="FK56" s="609"/>
      <c r="FL56" s="609"/>
      <c r="FM56" s="609"/>
      <c r="FN56" s="609"/>
      <c r="FO56" s="609"/>
      <c r="FP56" s="609"/>
      <c r="FQ56" s="610">
        <v>258864</v>
      </c>
      <c r="FR56" s="609">
        <v>184</v>
      </c>
      <c r="FS56" s="609"/>
      <c r="FT56" s="610">
        <v>59273</v>
      </c>
      <c r="FU56" s="610">
        <v>1021</v>
      </c>
      <c r="FV56" s="610"/>
      <c r="FW56" s="610"/>
      <c r="FX56" s="610"/>
      <c r="FY56" s="609"/>
      <c r="FZ56" s="610"/>
      <c r="GA56" s="609"/>
      <c r="GB56" s="610"/>
      <c r="GC56" s="610"/>
      <c r="GD56" s="610"/>
      <c r="GE56" s="610"/>
      <c r="GF56" s="610"/>
      <c r="GG56" s="610"/>
      <c r="GH56" s="610"/>
      <c r="GI56" s="610"/>
      <c r="GJ56" s="609">
        <f>VLOOKUP($A56,'[1]AIR Export'!$A$3:$CB$82,25,FALSE)</f>
        <v>985310</v>
      </c>
      <c r="GK56" s="609">
        <v>3</v>
      </c>
      <c r="GL56" s="609" t="s">
        <v>16</v>
      </c>
      <c r="GM56" s="610"/>
      <c r="GN56" s="610"/>
      <c r="GO56" s="610"/>
      <c r="GP56" s="610"/>
      <c r="GQ56" s="610"/>
      <c r="GR56" s="610"/>
      <c r="GS56" s="610"/>
      <c r="GT56" s="610"/>
      <c r="GU56" s="610"/>
      <c r="GV56" s="609">
        <v>0.9</v>
      </c>
      <c r="GW56" s="609">
        <v>0.06</v>
      </c>
      <c r="GX56" s="609">
        <v>34.24</v>
      </c>
      <c r="GY56" s="609">
        <v>36.33</v>
      </c>
      <c r="GZ56" s="609">
        <v>17.739999999999998</v>
      </c>
      <c r="HA56" s="509"/>
      <c r="HB56" s="509"/>
      <c r="HC56" s="509"/>
      <c r="HD56" s="509"/>
      <c r="HE56" s="509"/>
      <c r="HF56" s="5"/>
      <c r="HG56" s="5"/>
      <c r="HH56" s="5"/>
      <c r="HI56" s="5"/>
      <c r="HJ56" s="5"/>
      <c r="HK56" s="5"/>
      <c r="HL56" s="5"/>
      <c r="HM56" s="5"/>
      <c r="HN56" s="5"/>
      <c r="HO56" s="5"/>
      <c r="HP56" s="5"/>
      <c r="HQ56" s="5"/>
      <c r="HR56" s="5"/>
      <c r="IF56" s="1"/>
      <c r="IG56" s="1"/>
      <c r="IH56" s="1"/>
      <c r="II56" s="1"/>
      <c r="IJ56" s="1"/>
      <c r="IK56" s="1"/>
      <c r="IL56" s="1"/>
      <c r="IM56" s="1"/>
      <c r="IO56" s="1"/>
      <c r="IQ56" s="5"/>
      <c r="IR56" s="5"/>
      <c r="IS56" s="5"/>
      <c r="IT56" s="5"/>
      <c r="IU56" s="5"/>
      <c r="IV56" s="5"/>
      <c r="JI56" s="5"/>
      <c r="JL56" s="5"/>
      <c r="JM56" s="5"/>
      <c r="JN56" s="5"/>
      <c r="JU56" s="1"/>
      <c r="JW56" s="1"/>
      <c r="KA56" s="1"/>
      <c r="KC56" s="5"/>
      <c r="KG56" s="5"/>
      <c r="KI56" s="4"/>
      <c r="KJ56" s="4"/>
      <c r="KQ56" s="3"/>
      <c r="KR56" s="3"/>
      <c r="KS56" s="3"/>
      <c r="KT56" s="3"/>
      <c r="KU56" s="3"/>
      <c r="KV56" s="3"/>
      <c r="KW56" s="3"/>
      <c r="KX56" s="3"/>
      <c r="KY56" s="3"/>
      <c r="KZ56" s="3"/>
      <c r="LA56" s="3"/>
      <c r="LB56" s="3"/>
      <c r="LC56" s="3"/>
      <c r="LD56" s="3"/>
      <c r="LE56" s="3"/>
      <c r="LF56" s="3"/>
      <c r="LG56" s="3"/>
      <c r="LH56" s="4"/>
      <c r="LJ56" s="1"/>
      <c r="LK56" s="1"/>
      <c r="LL56" s="1"/>
      <c r="LM56" s="3"/>
      <c r="LN56" s="3"/>
      <c r="LO56" s="3"/>
      <c r="LY56" s="3"/>
      <c r="LZ56" s="3"/>
      <c r="MA56" s="3"/>
      <c r="MB56" s="3"/>
      <c r="MC56" s="3"/>
      <c r="MD56" s="3"/>
      <c r="ME56" s="3"/>
      <c r="MF56" s="3"/>
      <c r="MG56" s="3"/>
      <c r="MH56" s="3"/>
      <c r="MI56" s="3"/>
      <c r="MJ56" s="3"/>
      <c r="MR56" s="6"/>
      <c r="MS56" s="6"/>
      <c r="MX56" s="1"/>
      <c r="NB56" s="1"/>
      <c r="NC56" s="1"/>
      <c r="ND56" s="1"/>
      <c r="NE56" s="1"/>
      <c r="NH56" s="1"/>
      <c r="NI56" s="1"/>
      <c r="NL56" s="1"/>
      <c r="NR56" s="3"/>
      <c r="OD56" s="1"/>
    </row>
    <row r="57" spans="1:394" x14ac:dyDescent="0.25">
      <c r="A57" s="609" t="s">
        <v>1190</v>
      </c>
      <c r="B57" s="609" t="s">
        <v>1634</v>
      </c>
      <c r="C57" s="609" t="s">
        <v>1193</v>
      </c>
      <c r="D57" s="609">
        <v>2015</v>
      </c>
      <c r="E57" s="609" t="s">
        <v>1194</v>
      </c>
      <c r="F57" s="609" t="s">
        <v>1191</v>
      </c>
      <c r="G57" s="609" t="s">
        <v>1192</v>
      </c>
      <c r="H57" s="609">
        <v>27589</v>
      </c>
      <c r="I57" s="609"/>
      <c r="J57" s="609" t="s">
        <v>1191</v>
      </c>
      <c r="K57" s="609" t="s">
        <v>1192</v>
      </c>
      <c r="L57" s="609">
        <v>27589</v>
      </c>
      <c r="M57" s="609"/>
      <c r="N57" s="609" t="s">
        <v>1195</v>
      </c>
      <c r="O57" s="609" t="s">
        <v>1196</v>
      </c>
      <c r="P57" s="609" t="s">
        <v>1197</v>
      </c>
      <c r="Q57" s="609" t="s">
        <v>1198</v>
      </c>
      <c r="R57" s="609" t="s">
        <v>1195</v>
      </c>
      <c r="S57" s="609" t="s">
        <v>45</v>
      </c>
      <c r="T57" s="609" t="s">
        <v>1196</v>
      </c>
      <c r="U57" s="609" t="s">
        <v>1197</v>
      </c>
      <c r="V57" s="609" t="s">
        <v>1199</v>
      </c>
      <c r="W57" s="609">
        <v>1</v>
      </c>
      <c r="X57" s="609">
        <v>0</v>
      </c>
      <c r="Y57" s="609">
        <v>0</v>
      </c>
      <c r="Z57" s="609">
        <v>1</v>
      </c>
      <c r="AA57" s="610">
        <v>2704</v>
      </c>
      <c r="AB57" s="609">
        <v>1</v>
      </c>
      <c r="AC57" s="609">
        <v>0</v>
      </c>
      <c r="AD57" s="609">
        <v>1</v>
      </c>
      <c r="AE57" s="609">
        <v>7</v>
      </c>
      <c r="AF57" s="609">
        <v>8</v>
      </c>
      <c r="AG57" s="611">
        <v>0.125</v>
      </c>
      <c r="AH57" s="612">
        <v>62124</v>
      </c>
      <c r="AI57" s="609" t="s">
        <v>1201</v>
      </c>
      <c r="AJ57" s="609">
        <v>2011</v>
      </c>
      <c r="AK57" s="612">
        <v>50967</v>
      </c>
      <c r="AL57" s="613">
        <v>11.83</v>
      </c>
      <c r="AM57" s="613">
        <v>14.38</v>
      </c>
      <c r="AN57" s="609"/>
      <c r="AO57" s="612">
        <v>0</v>
      </c>
      <c r="AP57" s="614">
        <f>VLOOKUP($A57,'[1]AIR Export'!$A$2:$CB$82,33,FALSE)</f>
        <v>389572</v>
      </c>
      <c r="AQ57" s="614">
        <f>VLOOKUP($A57,'[1]AIR Export'!$A$2:$CB$82,33,FALSE)</f>
        <v>389572</v>
      </c>
      <c r="AR57" s="612">
        <v>78842</v>
      </c>
      <c r="AS57" s="612">
        <v>0</v>
      </c>
      <c r="AT57" s="612">
        <v>78842</v>
      </c>
      <c r="AU57" s="612">
        <v>0</v>
      </c>
      <c r="AV57" s="612">
        <v>0</v>
      </c>
      <c r="AW57" s="612">
        <f>VLOOKUP($A57,'[1]AIR Export'!$A$2:$CB$82,35,FALSE)</f>
        <v>0</v>
      </c>
      <c r="AX57" s="612">
        <f>VLOOKUP($A57,'[1]AIR Export'!$A$2:$CB$82,36,FALSE)</f>
        <v>15537</v>
      </c>
      <c r="AY57" s="614">
        <f>VLOOKUP($A57,'[1]AIR Export'!$A$2:$CB$82,37,FALSE)</f>
        <v>483736</v>
      </c>
      <c r="AZ57" s="610">
        <v>262106</v>
      </c>
      <c r="BA57" s="610">
        <v>95124</v>
      </c>
      <c r="BB57" s="614">
        <f>VLOOKUP($A57,'[1]AIR Export'!$A$2:$CB$82,40,FALSE)</f>
        <v>357230</v>
      </c>
      <c r="BC57" s="610">
        <v>18601</v>
      </c>
      <c r="BD57" s="610">
        <v>0</v>
      </c>
      <c r="BE57" s="610">
        <v>2440</v>
      </c>
      <c r="BF57" s="610">
        <v>21041</v>
      </c>
      <c r="BG57" s="610">
        <v>105365</v>
      </c>
      <c r="BH57" s="614">
        <f>VLOOKUP($A57,'[1]AIR Export'!$A$2:$CB$82,46,FALSE)</f>
        <v>483636</v>
      </c>
      <c r="BI57" s="612"/>
      <c r="BJ57" s="612"/>
      <c r="BK57" s="612">
        <v>0</v>
      </c>
      <c r="BL57" s="612">
        <v>0</v>
      </c>
      <c r="BM57" s="612">
        <v>0</v>
      </c>
      <c r="BN57" s="612">
        <v>0</v>
      </c>
      <c r="BO57" s="612">
        <v>0</v>
      </c>
      <c r="BP57" s="612">
        <v>0</v>
      </c>
      <c r="BQ57" s="610">
        <v>10540</v>
      </c>
      <c r="BR57" s="610">
        <v>11521</v>
      </c>
      <c r="BS57" s="610">
        <v>22061</v>
      </c>
      <c r="BT57" s="610">
        <v>4872</v>
      </c>
      <c r="BU57" s="610">
        <v>3145</v>
      </c>
      <c r="BV57" s="610">
        <v>8017</v>
      </c>
      <c r="BW57" s="609"/>
      <c r="BX57" s="609"/>
      <c r="BY57" s="609"/>
      <c r="BZ57" s="610">
        <v>30078</v>
      </c>
      <c r="CA57" s="609"/>
      <c r="CB57" s="610">
        <v>30078</v>
      </c>
      <c r="CC57" s="609">
        <v>0</v>
      </c>
      <c r="CD57" s="610">
        <v>195757</v>
      </c>
      <c r="CE57" s="609">
        <v>0</v>
      </c>
      <c r="CF57" s="609">
        <v>63</v>
      </c>
      <c r="CG57" s="609">
        <v>63</v>
      </c>
      <c r="CH57" s="610">
        <v>1319</v>
      </c>
      <c r="CI57" s="610">
        <v>2915</v>
      </c>
      <c r="CJ57" s="610">
        <v>2694</v>
      </c>
      <c r="CK57" s="609">
        <v>564</v>
      </c>
      <c r="CL57" s="609">
        <v>0</v>
      </c>
      <c r="CM57" s="609">
        <v>47</v>
      </c>
      <c r="CN57" s="609">
        <v>132</v>
      </c>
      <c r="CO57" s="610">
        <v>13377</v>
      </c>
      <c r="CP57" s="610">
        <v>5396</v>
      </c>
      <c r="CQ57" s="610">
        <v>18773</v>
      </c>
      <c r="CR57" s="609"/>
      <c r="CS57" s="609"/>
      <c r="CT57" s="609"/>
      <c r="CU57" s="610">
        <v>10249</v>
      </c>
      <c r="CV57" s="610">
        <v>2108</v>
      </c>
      <c r="CW57" s="610">
        <v>12357</v>
      </c>
      <c r="CX57" s="610">
        <v>31130</v>
      </c>
      <c r="CY57" s="610">
        <v>2769</v>
      </c>
      <c r="CZ57" s="609"/>
      <c r="DA57" s="610">
        <v>33899</v>
      </c>
      <c r="DB57" s="610">
        <v>1960</v>
      </c>
      <c r="DC57" s="609">
        <v>91</v>
      </c>
      <c r="DD57" s="610">
        <v>2051</v>
      </c>
      <c r="DE57" s="610">
        <v>8615</v>
      </c>
      <c r="DF57" s="609">
        <v>19</v>
      </c>
      <c r="DG57" s="609">
        <v>0</v>
      </c>
      <c r="DH57" s="609">
        <v>127</v>
      </c>
      <c r="DI57" s="609"/>
      <c r="DJ57" s="609"/>
      <c r="DK57" s="610">
        <v>46419</v>
      </c>
      <c r="DL57" s="609">
        <v>0</v>
      </c>
      <c r="DM57" s="609">
        <v>0</v>
      </c>
      <c r="DN57" s="609">
        <v>0</v>
      </c>
      <c r="DO57" s="610">
        <v>46419</v>
      </c>
      <c r="DP57" s="609">
        <v>215</v>
      </c>
      <c r="DQ57" s="610">
        <v>7569</v>
      </c>
      <c r="DR57" s="610">
        <v>2607</v>
      </c>
      <c r="DS57" s="610">
        <v>10176</v>
      </c>
      <c r="DT57" s="610">
        <v>60235</v>
      </c>
      <c r="DU57" s="609">
        <v>51</v>
      </c>
      <c r="DV57" s="609">
        <v>31</v>
      </c>
      <c r="DW57" s="609">
        <v>72</v>
      </c>
      <c r="DX57" s="609">
        <v>16</v>
      </c>
      <c r="DY57" s="609">
        <v>24</v>
      </c>
      <c r="DZ57" s="609">
        <v>9</v>
      </c>
      <c r="EA57" s="609">
        <v>203</v>
      </c>
      <c r="EB57" s="609">
        <v>813</v>
      </c>
      <c r="EC57" s="609">
        <v>471</v>
      </c>
      <c r="ED57" s="610">
        <v>1284</v>
      </c>
      <c r="EE57" s="610">
        <v>1789</v>
      </c>
      <c r="EF57" s="609">
        <v>347</v>
      </c>
      <c r="EG57" s="610">
        <v>2136</v>
      </c>
      <c r="EH57" s="609">
        <v>192</v>
      </c>
      <c r="EI57" s="609">
        <v>174</v>
      </c>
      <c r="EJ57" s="609">
        <v>366</v>
      </c>
      <c r="EK57" s="610">
        <v>3786</v>
      </c>
      <c r="EL57" s="609">
        <v>15</v>
      </c>
      <c r="EM57" s="609">
        <v>102</v>
      </c>
      <c r="EN57" s="609">
        <v>24</v>
      </c>
      <c r="EO57" s="609">
        <v>126</v>
      </c>
      <c r="EP57" s="609">
        <v>189</v>
      </c>
      <c r="EQ57" s="610">
        <v>2168</v>
      </c>
      <c r="ER57" s="610">
        <v>15525</v>
      </c>
      <c r="ES57" s="610">
        <v>8354</v>
      </c>
      <c r="ET57" s="610">
        <v>1995</v>
      </c>
      <c r="EU57" s="609">
        <v>52</v>
      </c>
      <c r="EV57" s="609">
        <v>112</v>
      </c>
      <c r="EW57" s="609" t="s">
        <v>1200</v>
      </c>
      <c r="EX57" s="609">
        <v>19</v>
      </c>
      <c r="EY57" s="609">
        <v>27</v>
      </c>
      <c r="EZ57" s="610">
        <v>20834</v>
      </c>
      <c r="FA57" s="610">
        <v>105344</v>
      </c>
      <c r="FB57" s="609"/>
      <c r="FC57" s="609" t="s">
        <v>1193</v>
      </c>
      <c r="FD57" s="609" t="s">
        <v>1191</v>
      </c>
      <c r="FE57" s="609" t="s">
        <v>1192</v>
      </c>
      <c r="FF57" s="609">
        <v>27589</v>
      </c>
      <c r="FG57" s="609">
        <v>1929</v>
      </c>
      <c r="FH57" s="609" t="s">
        <v>1191</v>
      </c>
      <c r="FI57" s="609" t="s">
        <v>1192</v>
      </c>
      <c r="FJ57" s="609">
        <v>27589</v>
      </c>
      <c r="FK57" s="609">
        <v>1929</v>
      </c>
      <c r="FL57" s="609" t="s">
        <v>1194</v>
      </c>
      <c r="FM57" s="609">
        <v>2522574990</v>
      </c>
      <c r="FN57" s="609">
        <v>2522574089</v>
      </c>
      <c r="FO57" s="609" t="s">
        <v>1195</v>
      </c>
      <c r="FP57" s="609" t="s">
        <v>1198</v>
      </c>
      <c r="FQ57" s="610">
        <v>13770</v>
      </c>
      <c r="FR57" s="609">
        <v>8</v>
      </c>
      <c r="FS57" s="609" t="s">
        <v>1202</v>
      </c>
      <c r="FT57" s="610">
        <v>2704</v>
      </c>
      <c r="FU57" s="609">
        <v>52</v>
      </c>
      <c r="FV57" s="609"/>
      <c r="FW57" s="609"/>
      <c r="FX57" s="609"/>
      <c r="FY57" s="609" t="s">
        <v>32</v>
      </c>
      <c r="FZ57" s="609"/>
      <c r="GA57" s="609" t="s">
        <v>12</v>
      </c>
      <c r="GB57" s="609"/>
      <c r="GC57" s="609"/>
      <c r="GD57" s="609"/>
      <c r="GE57" s="609"/>
      <c r="GF57" s="609"/>
      <c r="GG57" s="609"/>
      <c r="GH57" s="609"/>
      <c r="GI57" s="609"/>
      <c r="GJ57" s="609">
        <f>VLOOKUP($A57,'[1]AIR Export'!$A$3:$CB$82,25,FALSE)</f>
        <v>20514</v>
      </c>
      <c r="GK57" s="609">
        <v>1</v>
      </c>
      <c r="GL57" s="609" t="s">
        <v>16</v>
      </c>
      <c r="GM57" s="609"/>
      <c r="GN57" s="609"/>
      <c r="GO57" s="609"/>
      <c r="GP57" s="609"/>
      <c r="GQ57" s="609"/>
      <c r="GR57" s="609"/>
      <c r="GS57" s="609"/>
      <c r="GT57" s="609"/>
      <c r="GU57" s="609"/>
      <c r="GV57" s="609">
        <v>0.56000000000000005</v>
      </c>
      <c r="GW57" s="609">
        <v>0.34</v>
      </c>
      <c r="GX57" s="609">
        <v>18.649999999999999</v>
      </c>
      <c r="GY57" s="609">
        <v>24.27</v>
      </c>
      <c r="GZ57" s="609">
        <v>15.66</v>
      </c>
      <c r="HA57" s="509"/>
      <c r="HB57" s="509"/>
      <c r="HC57" s="509"/>
      <c r="HD57" s="509"/>
      <c r="HE57" s="509"/>
      <c r="HF57" s="5"/>
      <c r="HG57" s="5"/>
      <c r="HH57" s="5"/>
      <c r="HI57" s="5"/>
      <c r="HJ57" s="5"/>
      <c r="HK57" s="5"/>
      <c r="HL57" s="5"/>
      <c r="HM57" s="5"/>
      <c r="HN57" s="5"/>
      <c r="HO57" s="5"/>
      <c r="HP57" s="5"/>
      <c r="HQ57" s="5"/>
      <c r="HR57" s="5"/>
      <c r="IF57" s="1"/>
      <c r="IG57" s="1"/>
      <c r="IH57" s="1"/>
      <c r="II57" s="1"/>
      <c r="IJ57" s="1"/>
      <c r="IK57" s="1"/>
      <c r="IL57" s="1"/>
      <c r="IM57" s="1"/>
      <c r="IO57" s="1"/>
      <c r="IQ57" s="5"/>
      <c r="IR57" s="5"/>
      <c r="IS57" s="5"/>
      <c r="IT57" s="5"/>
      <c r="IU57" s="5"/>
      <c r="IV57" s="5"/>
      <c r="JG57" s="2"/>
      <c r="JI57" s="5"/>
      <c r="JL57" s="5"/>
      <c r="JM57" s="5"/>
      <c r="JN57" s="5"/>
      <c r="JW57" s="1"/>
      <c r="KC57" s="5"/>
      <c r="KG57" s="5"/>
      <c r="KI57" s="4"/>
      <c r="KJ57" s="4"/>
      <c r="KQ57" s="3"/>
      <c r="KR57" s="3"/>
      <c r="KS57" s="3"/>
      <c r="KT57" s="3"/>
      <c r="KU57" s="3"/>
      <c r="KV57" s="3"/>
      <c r="KW57" s="3"/>
      <c r="KX57" s="3"/>
      <c r="KY57" s="3"/>
      <c r="KZ57" s="3"/>
      <c r="LA57" s="3"/>
      <c r="LB57" s="3"/>
      <c r="LC57" s="3"/>
      <c r="LD57" s="3"/>
      <c r="LE57" s="3"/>
      <c r="LF57" s="3"/>
      <c r="LG57" s="3"/>
      <c r="LH57" s="4"/>
      <c r="LJ57" s="1"/>
      <c r="LK57" s="1"/>
      <c r="LL57" s="1"/>
      <c r="LM57" s="3"/>
      <c r="LN57" s="3"/>
      <c r="LO57" s="3"/>
      <c r="LY57" s="3"/>
      <c r="LZ57" s="3"/>
      <c r="MA57" s="3"/>
      <c r="MB57" s="3"/>
      <c r="MC57" s="3"/>
      <c r="MD57" s="3"/>
      <c r="ME57" s="3"/>
      <c r="MF57" s="3"/>
      <c r="MG57" s="3"/>
      <c r="MH57" s="3"/>
      <c r="MI57" s="3"/>
      <c r="MJ57" s="3"/>
      <c r="MR57" s="6"/>
      <c r="MS57" s="6"/>
      <c r="NB57" s="1"/>
      <c r="NC57" s="1"/>
      <c r="NE57" s="1"/>
      <c r="NI57" s="1"/>
      <c r="NR57" s="3"/>
    </row>
    <row r="58" spans="1:394" x14ac:dyDescent="0.25">
      <c r="A58" s="609" t="s">
        <v>1203</v>
      </c>
      <c r="B58" s="609" t="s">
        <v>1207</v>
      </c>
      <c r="C58" s="609" t="s">
        <v>1206</v>
      </c>
      <c r="D58" s="609">
        <v>2015</v>
      </c>
      <c r="E58" s="609" t="s">
        <v>1207</v>
      </c>
      <c r="F58" s="609" t="s">
        <v>1204</v>
      </c>
      <c r="G58" s="609" t="s">
        <v>1205</v>
      </c>
      <c r="H58" s="609">
        <v>27530</v>
      </c>
      <c r="I58" s="609">
        <v>3807</v>
      </c>
      <c r="J58" s="609" t="s">
        <v>1204</v>
      </c>
      <c r="K58" s="609" t="s">
        <v>1205</v>
      </c>
      <c r="L58" s="609">
        <v>27530</v>
      </c>
      <c r="M58" s="609">
        <v>3807</v>
      </c>
      <c r="N58" s="609" t="s">
        <v>1208</v>
      </c>
      <c r="O58" s="609" t="s">
        <v>1209</v>
      </c>
      <c r="P58" s="609" t="s">
        <v>1210</v>
      </c>
      <c r="Q58" s="609" t="s">
        <v>1211</v>
      </c>
      <c r="R58" s="609" t="s">
        <v>1212</v>
      </c>
      <c r="S58" s="609" t="s">
        <v>1213</v>
      </c>
      <c r="T58" s="609" t="s">
        <v>1214</v>
      </c>
      <c r="U58" s="609" t="s">
        <v>1210</v>
      </c>
      <c r="V58" s="609" t="s">
        <v>1215</v>
      </c>
      <c r="W58" s="609">
        <v>1</v>
      </c>
      <c r="X58" s="609">
        <v>3</v>
      </c>
      <c r="Y58" s="609">
        <v>0</v>
      </c>
      <c r="Z58" s="609">
        <v>1</v>
      </c>
      <c r="AA58" s="610">
        <v>8044</v>
      </c>
      <c r="AB58" s="609">
        <v>9</v>
      </c>
      <c r="AC58" s="609">
        <v>3.15</v>
      </c>
      <c r="AD58" s="609">
        <v>12.15</v>
      </c>
      <c r="AE58" s="609">
        <v>24.36</v>
      </c>
      <c r="AF58" s="609">
        <v>36.51</v>
      </c>
      <c r="AG58" s="611">
        <v>0.2465</v>
      </c>
      <c r="AH58" s="612">
        <v>80025</v>
      </c>
      <c r="AI58" s="609" t="s">
        <v>1217</v>
      </c>
      <c r="AJ58" s="609">
        <v>2011</v>
      </c>
      <c r="AK58" s="612">
        <v>37183</v>
      </c>
      <c r="AL58" s="613">
        <v>9.9499999999999993</v>
      </c>
      <c r="AM58" s="613">
        <v>10.97</v>
      </c>
      <c r="AN58" s="613">
        <v>12.1</v>
      </c>
      <c r="AO58" s="612">
        <v>0</v>
      </c>
      <c r="AP58" s="612">
        <v>1743044</v>
      </c>
      <c r="AQ58" s="612">
        <f>VLOOKUP($A58,'[1]AIR Export'!$A$2:$CB$82,33,FALSE)</f>
        <v>1743044</v>
      </c>
      <c r="AR58" s="612">
        <v>160490</v>
      </c>
      <c r="AS58" s="612">
        <v>0</v>
      </c>
      <c r="AT58" s="612">
        <v>160490</v>
      </c>
      <c r="AU58" s="612">
        <v>68545</v>
      </c>
      <c r="AV58" s="612">
        <v>0</v>
      </c>
      <c r="AW58" s="612">
        <f>VLOOKUP($A58,'[1]AIR Export'!$A$2:$CB$82,35,FALSE)</f>
        <v>68545</v>
      </c>
      <c r="AX58" s="612">
        <f>VLOOKUP($A58,'[1]AIR Export'!$A$2:$CB$82,36,FALSE)</f>
        <v>0</v>
      </c>
      <c r="AY58" s="612">
        <f>VLOOKUP($A58,'[1]AIR Export'!$A$2:$CB$82,37,FALSE)</f>
        <v>1972079</v>
      </c>
      <c r="AZ58" s="612">
        <v>1099850</v>
      </c>
      <c r="BA58" s="612">
        <v>347239</v>
      </c>
      <c r="BB58" s="612">
        <f>VLOOKUP($A58,'[1]AIR Export'!$A$2:$CB$82,40,FALSE)</f>
        <v>1447089</v>
      </c>
      <c r="BC58" s="612">
        <v>178505</v>
      </c>
      <c r="BD58" s="612">
        <v>53631</v>
      </c>
      <c r="BE58" s="612">
        <v>25255</v>
      </c>
      <c r="BF58" s="612">
        <v>257391</v>
      </c>
      <c r="BG58" s="612">
        <v>267599</v>
      </c>
      <c r="BH58" s="612">
        <f>VLOOKUP($A58,'[1]AIR Export'!$A$2:$CB$82,46,FALSE)</f>
        <v>1972079</v>
      </c>
      <c r="BI58" s="612"/>
      <c r="BJ58" s="612"/>
      <c r="BK58" s="612">
        <v>318432</v>
      </c>
      <c r="BL58" s="612">
        <v>0</v>
      </c>
      <c r="BM58" s="612">
        <v>0</v>
      </c>
      <c r="BN58" s="612">
        <v>2176</v>
      </c>
      <c r="BO58" s="612">
        <v>320608</v>
      </c>
      <c r="BP58" s="612">
        <v>388294</v>
      </c>
      <c r="BQ58" s="610">
        <v>50295</v>
      </c>
      <c r="BR58" s="610">
        <v>36692</v>
      </c>
      <c r="BS58" s="610">
        <v>86987</v>
      </c>
      <c r="BT58" s="610">
        <v>36601</v>
      </c>
      <c r="BU58" s="610">
        <v>19630</v>
      </c>
      <c r="BV58" s="610">
        <v>56231</v>
      </c>
      <c r="BW58" s="610">
        <v>5752</v>
      </c>
      <c r="BX58" s="610">
        <v>1853</v>
      </c>
      <c r="BY58" s="610">
        <v>7605</v>
      </c>
      <c r="BZ58" s="610">
        <v>150823</v>
      </c>
      <c r="CA58" s="610"/>
      <c r="CB58" s="610">
        <v>150823</v>
      </c>
      <c r="CC58" s="609">
        <v>182</v>
      </c>
      <c r="CD58" s="610">
        <v>210347</v>
      </c>
      <c r="CE58" s="609">
        <v>12</v>
      </c>
      <c r="CF58" s="609">
        <v>63</v>
      </c>
      <c r="CG58" s="609">
        <v>75</v>
      </c>
      <c r="CH58" s="610">
        <v>4737</v>
      </c>
      <c r="CI58" s="610">
        <v>3674</v>
      </c>
      <c r="CJ58" s="610">
        <v>6085</v>
      </c>
      <c r="CK58" s="609">
        <v>743</v>
      </c>
      <c r="CL58" s="609">
        <v>50</v>
      </c>
      <c r="CM58" s="609">
        <v>66</v>
      </c>
      <c r="CN58" s="609">
        <v>316</v>
      </c>
      <c r="CO58" s="610">
        <v>84223</v>
      </c>
      <c r="CP58" s="610">
        <v>24830</v>
      </c>
      <c r="CQ58" s="610">
        <v>109053</v>
      </c>
      <c r="CR58" s="610">
        <v>10325</v>
      </c>
      <c r="CS58" s="610">
        <v>3698</v>
      </c>
      <c r="CT58" s="610">
        <v>14023</v>
      </c>
      <c r="CU58" s="610">
        <v>85058</v>
      </c>
      <c r="CV58" s="610">
        <v>20842</v>
      </c>
      <c r="CW58" s="610">
        <v>105900</v>
      </c>
      <c r="CX58" s="610">
        <v>228976</v>
      </c>
      <c r="CY58" s="610">
        <v>2823</v>
      </c>
      <c r="CZ58" s="609"/>
      <c r="DA58" s="610">
        <v>231799</v>
      </c>
      <c r="DB58" s="610">
        <v>11246</v>
      </c>
      <c r="DC58" s="610">
        <v>1635</v>
      </c>
      <c r="DD58" s="610">
        <v>12881</v>
      </c>
      <c r="DE58" s="610">
        <v>36913</v>
      </c>
      <c r="DF58" s="610">
        <v>17574</v>
      </c>
      <c r="DG58" s="609">
        <v>718</v>
      </c>
      <c r="DH58" s="610">
        <v>20060</v>
      </c>
      <c r="DI58" s="609"/>
      <c r="DJ58" s="609"/>
      <c r="DK58" s="610">
        <v>195587</v>
      </c>
      <c r="DL58" s="610">
        <v>104488</v>
      </c>
      <c r="DM58" s="609"/>
      <c r="DN58" s="609"/>
      <c r="DO58" s="610">
        <v>300075</v>
      </c>
      <c r="DP58" s="609">
        <v>672</v>
      </c>
      <c r="DQ58" s="610">
        <v>34419</v>
      </c>
      <c r="DR58" s="610">
        <v>10633</v>
      </c>
      <c r="DS58" s="610">
        <v>45052</v>
      </c>
      <c r="DT58" s="610">
        <v>295405</v>
      </c>
      <c r="DU58" s="609">
        <v>207</v>
      </c>
      <c r="DV58" s="609">
        <v>56</v>
      </c>
      <c r="DW58" s="609">
        <v>418</v>
      </c>
      <c r="DX58" s="609">
        <v>148</v>
      </c>
      <c r="DY58" s="609">
        <v>62</v>
      </c>
      <c r="DZ58" s="609">
        <v>10</v>
      </c>
      <c r="EA58" s="609">
        <v>901</v>
      </c>
      <c r="EB58" s="610">
        <v>2577</v>
      </c>
      <c r="EC58" s="610">
        <v>1837</v>
      </c>
      <c r="ED58" s="610">
        <v>4414</v>
      </c>
      <c r="EE58" s="610">
        <v>8593</v>
      </c>
      <c r="EF58" s="610">
        <v>4106</v>
      </c>
      <c r="EG58" s="610">
        <v>12699</v>
      </c>
      <c r="EH58" s="609">
        <v>672</v>
      </c>
      <c r="EI58" s="610">
        <v>2166</v>
      </c>
      <c r="EJ58" s="610">
        <v>2838</v>
      </c>
      <c r="EK58" s="610">
        <v>19951</v>
      </c>
      <c r="EL58" s="609">
        <v>21</v>
      </c>
      <c r="EM58" s="610">
        <v>2769</v>
      </c>
      <c r="EN58" s="609">
        <v>83</v>
      </c>
      <c r="EO58" s="609">
        <v>518</v>
      </c>
      <c r="EP58" s="609">
        <v>522</v>
      </c>
      <c r="EQ58" s="610">
        <v>3942</v>
      </c>
      <c r="ER58" s="610">
        <v>90865</v>
      </c>
      <c r="ES58" s="610">
        <v>32674</v>
      </c>
      <c r="ET58" s="610">
        <v>5277</v>
      </c>
      <c r="EU58" s="610">
        <v>15032</v>
      </c>
      <c r="EV58" s="610">
        <v>14512</v>
      </c>
      <c r="EW58" s="609" t="s">
        <v>1216</v>
      </c>
      <c r="EX58" s="609">
        <v>54</v>
      </c>
      <c r="EY58" s="609">
        <v>132</v>
      </c>
      <c r="EZ58" s="610">
        <v>90287</v>
      </c>
      <c r="FA58" s="610">
        <v>219437</v>
      </c>
      <c r="FB58" s="610">
        <v>87086</v>
      </c>
      <c r="FC58" s="609" t="s">
        <v>1218</v>
      </c>
      <c r="FD58" s="609" t="s">
        <v>1204</v>
      </c>
      <c r="FE58" s="609" t="s">
        <v>1205</v>
      </c>
      <c r="FF58" s="609">
        <v>27530</v>
      </c>
      <c r="FG58" s="609">
        <v>3850</v>
      </c>
      <c r="FH58" s="609" t="s">
        <v>1204</v>
      </c>
      <c r="FI58" s="609" t="s">
        <v>1205</v>
      </c>
      <c r="FJ58" s="609">
        <v>27530</v>
      </c>
      <c r="FK58" s="609">
        <v>3850</v>
      </c>
      <c r="FL58" s="609" t="s">
        <v>1207</v>
      </c>
      <c r="FM58" s="609">
        <v>9197351824</v>
      </c>
      <c r="FN58" s="609">
        <v>9197312889</v>
      </c>
      <c r="FO58" s="609" t="s">
        <v>1219</v>
      </c>
      <c r="FP58" s="609" t="s">
        <v>1211</v>
      </c>
      <c r="FQ58" s="610">
        <v>46670</v>
      </c>
      <c r="FR58" s="609">
        <v>36.51</v>
      </c>
      <c r="FS58" s="609" t="s">
        <v>1220</v>
      </c>
      <c r="FT58" s="610">
        <v>8044</v>
      </c>
      <c r="FU58" s="609">
        <v>208</v>
      </c>
      <c r="FV58" s="609"/>
      <c r="FW58" s="609"/>
      <c r="FX58" s="609"/>
      <c r="FY58" s="609" t="s">
        <v>32</v>
      </c>
      <c r="FZ58" s="609"/>
      <c r="GA58" s="609" t="s">
        <v>33</v>
      </c>
      <c r="GB58" s="609"/>
      <c r="GC58" s="609"/>
      <c r="GD58" s="609"/>
      <c r="GE58" s="609"/>
      <c r="GF58" s="609"/>
      <c r="GG58" s="609"/>
      <c r="GH58" s="609"/>
      <c r="GI58" s="609"/>
      <c r="GJ58" s="609">
        <f>VLOOKUP($A58,'[1]AIR Export'!$A$3:$CB$82,25,FALSE)</f>
        <v>125681</v>
      </c>
      <c r="GK58" s="609">
        <v>2</v>
      </c>
      <c r="GL58" s="609" t="s">
        <v>16</v>
      </c>
      <c r="GM58" s="609"/>
      <c r="GN58" s="609"/>
      <c r="GO58" s="609"/>
      <c r="GP58" s="609"/>
      <c r="GQ58" s="609"/>
      <c r="GR58" s="609"/>
      <c r="GS58" s="609"/>
      <c r="GT58" s="609"/>
      <c r="GU58" s="609"/>
      <c r="GV58" s="609">
        <v>0.64</v>
      </c>
      <c r="GW58" s="609">
        <v>0.22</v>
      </c>
      <c r="GX58" s="609">
        <v>22.14</v>
      </c>
      <c r="GY58" s="609">
        <v>22.44</v>
      </c>
      <c r="GZ58" s="609">
        <v>16.78</v>
      </c>
      <c r="HA58" s="509"/>
      <c r="HB58" s="509"/>
      <c r="HC58" s="509"/>
      <c r="HD58" s="509"/>
      <c r="HE58" s="509"/>
      <c r="HF58" s="5"/>
      <c r="HG58" s="5"/>
      <c r="HH58" s="5"/>
      <c r="HI58" s="5"/>
      <c r="HJ58" s="5"/>
      <c r="HK58" s="5"/>
      <c r="HL58" s="5"/>
      <c r="HM58" s="5"/>
      <c r="HN58" s="5"/>
      <c r="HO58" s="5"/>
      <c r="HP58" s="5"/>
      <c r="HQ58" s="5"/>
      <c r="HR58" s="5"/>
      <c r="IF58" s="1"/>
      <c r="IG58" s="1"/>
      <c r="IH58" s="1"/>
      <c r="II58" s="1"/>
      <c r="IJ58" s="1"/>
      <c r="IK58" s="1"/>
      <c r="IL58" s="1"/>
      <c r="IM58" s="1"/>
      <c r="IO58" s="1"/>
      <c r="IQ58" s="5"/>
      <c r="IR58" s="5"/>
      <c r="IS58" s="5"/>
      <c r="IT58" s="5"/>
      <c r="IU58" s="5"/>
      <c r="IV58" s="5"/>
      <c r="JG58" s="2"/>
      <c r="JI58" s="5"/>
      <c r="JL58" s="5"/>
      <c r="JM58" s="5"/>
      <c r="JN58" s="5"/>
      <c r="JU58" s="1"/>
      <c r="JW58" s="1"/>
      <c r="KA58" s="1"/>
      <c r="KC58" s="5"/>
      <c r="KG58" s="5"/>
      <c r="KI58" s="4"/>
      <c r="KJ58" s="4"/>
      <c r="KQ58" s="3"/>
      <c r="KR58" s="3"/>
      <c r="KS58" s="3"/>
      <c r="KT58" s="3"/>
      <c r="KU58" s="3"/>
      <c r="KV58" s="3"/>
      <c r="KW58" s="3"/>
      <c r="KX58" s="3"/>
      <c r="KY58" s="3"/>
      <c r="KZ58" s="3"/>
      <c r="LA58" s="3"/>
      <c r="LB58" s="3"/>
      <c r="LC58" s="3"/>
      <c r="LD58" s="3"/>
      <c r="LE58" s="3"/>
      <c r="LF58" s="3"/>
      <c r="LG58" s="3"/>
      <c r="LH58" s="4"/>
      <c r="LJ58" s="1"/>
      <c r="LK58" s="1"/>
      <c r="LL58" s="1"/>
      <c r="LM58" s="3"/>
      <c r="LN58" s="3"/>
      <c r="LO58" s="3"/>
      <c r="LY58" s="3"/>
      <c r="LZ58" s="3"/>
      <c r="MA58" s="3"/>
      <c r="MB58" s="3"/>
      <c r="MC58" s="3"/>
      <c r="MD58" s="3"/>
      <c r="ME58" s="3"/>
      <c r="MF58" s="3"/>
      <c r="MG58" s="3"/>
      <c r="MH58" s="3"/>
      <c r="MI58" s="3"/>
      <c r="MJ58" s="3"/>
      <c r="MR58" s="6"/>
      <c r="MS58" s="6"/>
      <c r="MX58" s="1"/>
      <c r="NB58" s="1"/>
      <c r="NC58" s="1"/>
      <c r="ND58" s="1"/>
      <c r="NE58" s="1"/>
      <c r="NF58" s="1"/>
      <c r="NI58" s="1"/>
      <c r="NR58" s="3"/>
    </row>
    <row r="59" spans="1:394" x14ac:dyDescent="0.25">
      <c r="A59" s="609" t="s">
        <v>1221</v>
      </c>
      <c r="B59" s="609" t="s">
        <v>1223</v>
      </c>
      <c r="C59" s="609" t="s">
        <v>1224</v>
      </c>
      <c r="D59" s="609">
        <v>2015</v>
      </c>
      <c r="E59" s="609" t="s">
        <v>1223</v>
      </c>
      <c r="F59" s="609" t="s">
        <v>1222</v>
      </c>
      <c r="G59" s="609" t="s">
        <v>1223</v>
      </c>
      <c r="H59" s="609">
        <v>27893</v>
      </c>
      <c r="I59" s="609">
        <v>3801</v>
      </c>
      <c r="J59" s="609" t="s">
        <v>1222</v>
      </c>
      <c r="K59" s="609" t="s">
        <v>1223</v>
      </c>
      <c r="L59" s="609">
        <v>27893</v>
      </c>
      <c r="M59" s="609">
        <v>3801</v>
      </c>
      <c r="N59" s="609" t="s">
        <v>1225</v>
      </c>
      <c r="O59" s="609" t="s">
        <v>1226</v>
      </c>
      <c r="P59" s="609" t="s">
        <v>1227</v>
      </c>
      <c r="Q59" s="609" t="s">
        <v>1228</v>
      </c>
      <c r="R59" s="609" t="s">
        <v>1225</v>
      </c>
      <c r="S59" s="609" t="s">
        <v>45</v>
      </c>
      <c r="T59" s="609" t="s">
        <v>1226</v>
      </c>
      <c r="U59" s="609" t="s">
        <v>1227</v>
      </c>
      <c r="V59" s="609" t="s">
        <v>1228</v>
      </c>
      <c r="W59" s="609">
        <v>1</v>
      </c>
      <c r="X59" s="609">
        <v>5</v>
      </c>
      <c r="Y59" s="609">
        <v>1</v>
      </c>
      <c r="Z59" s="609">
        <v>0</v>
      </c>
      <c r="AA59" s="610">
        <v>9044</v>
      </c>
      <c r="AB59" s="609">
        <v>6</v>
      </c>
      <c r="AC59" s="609">
        <v>3</v>
      </c>
      <c r="AD59" s="609">
        <v>9</v>
      </c>
      <c r="AE59" s="609">
        <v>17.55</v>
      </c>
      <c r="AF59" s="609">
        <v>26.55</v>
      </c>
      <c r="AG59" s="611">
        <v>0.22600000000000001</v>
      </c>
      <c r="AH59" s="612">
        <v>78396</v>
      </c>
      <c r="AI59" s="609" t="s">
        <v>1230</v>
      </c>
      <c r="AJ59" s="609">
        <v>2010</v>
      </c>
      <c r="AK59" s="612">
        <v>34956</v>
      </c>
      <c r="AL59" s="613">
        <v>9</v>
      </c>
      <c r="AM59" s="613">
        <v>10</v>
      </c>
      <c r="AN59" s="613">
        <v>10</v>
      </c>
      <c r="AO59" s="612">
        <v>0</v>
      </c>
      <c r="AP59" s="612">
        <v>1512680</v>
      </c>
      <c r="AQ59" s="612">
        <f>VLOOKUP($A59,'[1]AIR Export'!$A$2:$CB$82,33,FALSE)</f>
        <v>1512680</v>
      </c>
      <c r="AR59" s="612">
        <v>127135</v>
      </c>
      <c r="AS59" s="612">
        <v>0</v>
      </c>
      <c r="AT59" s="612">
        <v>127135</v>
      </c>
      <c r="AU59" s="612">
        <v>0</v>
      </c>
      <c r="AV59" s="612">
        <v>0</v>
      </c>
      <c r="AW59" s="612">
        <f>VLOOKUP($A59,'[1]AIR Export'!$A$2:$CB$82,35,FALSE)</f>
        <v>0</v>
      </c>
      <c r="AX59" s="612">
        <f>VLOOKUP($A59,'[1]AIR Export'!$A$2:$CB$82,36,FALSE)</f>
        <v>59373</v>
      </c>
      <c r="AY59" s="612">
        <f>VLOOKUP($A59,'[1]AIR Export'!$A$2:$CB$82,37,FALSE)</f>
        <v>1699188</v>
      </c>
      <c r="AZ59" s="612">
        <v>903401</v>
      </c>
      <c r="BA59" s="612">
        <v>313340</v>
      </c>
      <c r="BB59" s="612">
        <f>VLOOKUP($A59,'[1]AIR Export'!$A$2:$CB$82,40,FALSE)</f>
        <v>1216741</v>
      </c>
      <c r="BC59" s="612">
        <v>79520</v>
      </c>
      <c r="BD59" s="612">
        <v>18377</v>
      </c>
      <c r="BE59" s="612">
        <v>9186</v>
      </c>
      <c r="BF59" s="612">
        <v>107083</v>
      </c>
      <c r="BG59" s="612">
        <v>327986</v>
      </c>
      <c r="BH59" s="612">
        <f>VLOOKUP($A59,'[1]AIR Export'!$A$2:$CB$82,46,FALSE)</f>
        <v>1651810</v>
      </c>
      <c r="BI59" s="612"/>
      <c r="BJ59" s="612"/>
      <c r="BK59" s="612">
        <v>0</v>
      </c>
      <c r="BL59" s="612">
        <v>0</v>
      </c>
      <c r="BM59" s="612">
        <v>0</v>
      </c>
      <c r="BN59" s="612">
        <v>0</v>
      </c>
      <c r="BO59" s="612">
        <v>0</v>
      </c>
      <c r="BP59" s="612">
        <v>0</v>
      </c>
      <c r="BQ59" s="610">
        <v>60584</v>
      </c>
      <c r="BR59" s="610">
        <v>56005</v>
      </c>
      <c r="BS59" s="610">
        <v>116589</v>
      </c>
      <c r="BT59" s="610">
        <v>47819</v>
      </c>
      <c r="BU59" s="610">
        <v>21934</v>
      </c>
      <c r="BV59" s="610">
        <v>69753</v>
      </c>
      <c r="BW59" s="610">
        <v>9878</v>
      </c>
      <c r="BX59" s="609">
        <v>266</v>
      </c>
      <c r="BY59" s="610">
        <v>10144</v>
      </c>
      <c r="BZ59" s="610">
        <v>196486</v>
      </c>
      <c r="CA59" s="610"/>
      <c r="CB59" s="610">
        <v>196486</v>
      </c>
      <c r="CC59" s="609">
        <v>0</v>
      </c>
      <c r="CD59" s="610">
        <v>196532</v>
      </c>
      <c r="CE59" s="609">
        <v>2</v>
      </c>
      <c r="CF59" s="609">
        <v>63</v>
      </c>
      <c r="CG59" s="609">
        <v>65</v>
      </c>
      <c r="CH59" s="610">
        <v>2385</v>
      </c>
      <c r="CI59" s="610">
        <v>2915</v>
      </c>
      <c r="CJ59" s="610">
        <v>4812</v>
      </c>
      <c r="CK59" s="609">
        <v>564</v>
      </c>
      <c r="CL59" s="609">
        <v>0</v>
      </c>
      <c r="CM59" s="609">
        <v>45</v>
      </c>
      <c r="CN59" s="609">
        <v>174</v>
      </c>
      <c r="CO59" s="610">
        <v>76110</v>
      </c>
      <c r="CP59" s="610">
        <v>26871</v>
      </c>
      <c r="CQ59" s="610">
        <v>102981</v>
      </c>
      <c r="CR59" s="610">
        <v>12956</v>
      </c>
      <c r="CS59" s="609">
        <v>296</v>
      </c>
      <c r="CT59" s="610">
        <v>13252</v>
      </c>
      <c r="CU59" s="610">
        <v>92903</v>
      </c>
      <c r="CV59" s="610">
        <v>21744</v>
      </c>
      <c r="CW59" s="610">
        <v>114647</v>
      </c>
      <c r="CX59" s="610">
        <v>230880</v>
      </c>
      <c r="CY59" s="610">
        <v>6920</v>
      </c>
      <c r="CZ59" s="609"/>
      <c r="DA59" s="610">
        <v>237800</v>
      </c>
      <c r="DB59" s="610">
        <v>9343</v>
      </c>
      <c r="DC59" s="610">
        <v>1083</v>
      </c>
      <c r="DD59" s="610">
        <v>10426</v>
      </c>
      <c r="DE59" s="610">
        <v>34001</v>
      </c>
      <c r="DF59" s="610">
        <v>5953</v>
      </c>
      <c r="DG59" s="609"/>
      <c r="DH59" s="610">
        <v>7108</v>
      </c>
      <c r="DI59" s="609"/>
      <c r="DJ59" s="609"/>
      <c r="DK59" s="610">
        <v>250352</v>
      </c>
      <c r="DL59" s="610">
        <v>49389</v>
      </c>
      <c r="DM59" s="610">
        <v>4859</v>
      </c>
      <c r="DN59" s="609"/>
      <c r="DO59" s="610">
        <v>304600</v>
      </c>
      <c r="DP59" s="609">
        <v>22</v>
      </c>
      <c r="DQ59" s="610">
        <v>43174</v>
      </c>
      <c r="DR59" s="610">
        <v>14069</v>
      </c>
      <c r="DS59" s="610">
        <v>57243</v>
      </c>
      <c r="DT59" s="610">
        <v>221477</v>
      </c>
      <c r="DU59" s="609">
        <v>151</v>
      </c>
      <c r="DV59" s="609"/>
      <c r="DW59" s="609">
        <v>368</v>
      </c>
      <c r="DX59" s="609"/>
      <c r="DY59" s="609">
        <v>75</v>
      </c>
      <c r="DZ59" s="609"/>
      <c r="EA59" s="609">
        <v>594</v>
      </c>
      <c r="EB59" s="609">
        <v>654</v>
      </c>
      <c r="EC59" s="609"/>
      <c r="ED59" s="609">
        <v>654</v>
      </c>
      <c r="EE59" s="610">
        <v>8240</v>
      </c>
      <c r="EF59" s="609"/>
      <c r="EG59" s="610">
        <v>8240</v>
      </c>
      <c r="EH59" s="609">
        <v>672</v>
      </c>
      <c r="EI59" s="609"/>
      <c r="EJ59" s="609">
        <v>672</v>
      </c>
      <c r="EK59" s="610">
        <v>9566</v>
      </c>
      <c r="EL59" s="609">
        <v>1</v>
      </c>
      <c r="EM59" s="609">
        <v>1</v>
      </c>
      <c r="EN59" s="609">
        <v>138</v>
      </c>
      <c r="EO59" s="609">
        <v>390</v>
      </c>
      <c r="EP59" s="609">
        <v>556</v>
      </c>
      <c r="EQ59" s="610">
        <v>6435</v>
      </c>
      <c r="ER59" s="610">
        <v>37310</v>
      </c>
      <c r="ES59" s="610">
        <v>9165</v>
      </c>
      <c r="ET59" s="610">
        <v>1740</v>
      </c>
      <c r="EU59" s="609">
        <v>252</v>
      </c>
      <c r="EV59" s="609">
        <v>270</v>
      </c>
      <c r="EW59" s="609" t="s">
        <v>1229</v>
      </c>
      <c r="EX59" s="609">
        <v>33</v>
      </c>
      <c r="EY59" s="609">
        <v>55</v>
      </c>
      <c r="EZ59" s="610">
        <v>50445</v>
      </c>
      <c r="FA59" s="610">
        <v>95979</v>
      </c>
      <c r="FB59" s="610">
        <v>24150</v>
      </c>
      <c r="FC59" s="609" t="s">
        <v>1224</v>
      </c>
      <c r="FD59" s="609" t="s">
        <v>1222</v>
      </c>
      <c r="FE59" s="609" t="s">
        <v>1223</v>
      </c>
      <c r="FF59" s="609">
        <v>27893</v>
      </c>
      <c r="FG59" s="609">
        <v>3801</v>
      </c>
      <c r="FH59" s="609" t="s">
        <v>1222</v>
      </c>
      <c r="FI59" s="609" t="s">
        <v>1223</v>
      </c>
      <c r="FJ59" s="609">
        <v>27893</v>
      </c>
      <c r="FK59" s="609">
        <v>3801</v>
      </c>
      <c r="FL59" s="609" t="s">
        <v>1223</v>
      </c>
      <c r="FM59" s="609">
        <v>2522375355</v>
      </c>
      <c r="FN59" s="609">
        <v>2522655569</v>
      </c>
      <c r="FO59" s="609" t="s">
        <v>1225</v>
      </c>
      <c r="FP59" s="609" t="s">
        <v>1228</v>
      </c>
      <c r="FQ59" s="610">
        <v>53723</v>
      </c>
      <c r="FR59" s="609">
        <v>26.64</v>
      </c>
      <c r="FS59" s="609" t="s">
        <v>1231</v>
      </c>
      <c r="FT59" s="610">
        <v>9044</v>
      </c>
      <c r="FU59" s="609">
        <v>338</v>
      </c>
      <c r="FV59" s="609"/>
      <c r="FW59" s="609"/>
      <c r="FX59" s="609"/>
      <c r="FY59" s="609" t="s">
        <v>32</v>
      </c>
      <c r="FZ59" s="609"/>
      <c r="GA59" s="609" t="s">
        <v>12</v>
      </c>
      <c r="GB59" s="609"/>
      <c r="GC59" s="609"/>
      <c r="GD59" s="609"/>
      <c r="GE59" s="609"/>
      <c r="GF59" s="609"/>
      <c r="GG59" s="609"/>
      <c r="GH59" s="609"/>
      <c r="GI59" s="609"/>
      <c r="GJ59" s="609">
        <f>VLOOKUP($A59,'[1]AIR Export'!$A$3:$CB$82,25,FALSE)</f>
        <v>81410</v>
      </c>
      <c r="GK59" s="609">
        <v>1</v>
      </c>
      <c r="GL59" s="609" t="s">
        <v>16</v>
      </c>
      <c r="GM59" s="609"/>
      <c r="GN59" s="609"/>
      <c r="GO59" s="609"/>
      <c r="GP59" s="609"/>
      <c r="GQ59" s="609"/>
      <c r="GR59" s="609"/>
      <c r="GS59" s="609"/>
      <c r="GT59" s="609"/>
      <c r="GU59" s="609"/>
      <c r="GV59" s="609">
        <v>0.86</v>
      </c>
      <c r="GW59" s="609">
        <v>7.0000000000000007E-2</v>
      </c>
      <c r="GX59" s="609">
        <v>16.100000000000001</v>
      </c>
      <c r="GY59" s="609">
        <v>22.39</v>
      </c>
      <c r="GZ59" s="609">
        <v>4.33</v>
      </c>
      <c r="HA59" s="509"/>
      <c r="HB59" s="509"/>
      <c r="HC59" s="509"/>
      <c r="HD59" s="509"/>
      <c r="HE59" s="509"/>
      <c r="HF59" s="5"/>
      <c r="HG59" s="5"/>
      <c r="HH59" s="5"/>
      <c r="HI59" s="5"/>
      <c r="HJ59" s="5"/>
      <c r="HK59" s="5"/>
      <c r="HL59" s="5"/>
      <c r="HM59" s="5"/>
      <c r="HN59" s="5"/>
      <c r="HO59" s="5"/>
      <c r="HP59" s="5"/>
      <c r="HQ59" s="5"/>
      <c r="HR59" s="5"/>
      <c r="IF59" s="1"/>
      <c r="IG59" s="1"/>
      <c r="IH59" s="1"/>
      <c r="II59" s="1"/>
      <c r="IJ59" s="1"/>
      <c r="IK59" s="1"/>
      <c r="IL59" s="1"/>
      <c r="IM59" s="1"/>
      <c r="IO59" s="1"/>
      <c r="IQ59" s="5"/>
      <c r="IR59" s="5"/>
      <c r="IS59" s="5"/>
      <c r="IT59" s="5"/>
      <c r="IU59" s="5"/>
      <c r="IV59" s="5"/>
      <c r="JG59" s="2"/>
      <c r="JI59" s="5"/>
      <c r="JL59" s="5"/>
      <c r="JM59" s="5"/>
      <c r="JN59" s="5"/>
      <c r="JU59" s="1"/>
      <c r="JW59" s="1"/>
      <c r="KC59" s="5"/>
      <c r="KG59" s="5"/>
      <c r="KI59" s="4"/>
      <c r="KJ59" s="4"/>
      <c r="KQ59" s="3"/>
      <c r="KR59" s="3"/>
      <c r="KS59" s="3"/>
      <c r="KT59" s="3"/>
      <c r="KU59" s="3"/>
      <c r="KV59" s="3"/>
      <c r="KW59" s="3"/>
      <c r="KX59" s="3"/>
      <c r="KY59" s="3"/>
      <c r="KZ59" s="3"/>
      <c r="LA59" s="3"/>
      <c r="LB59" s="3"/>
      <c r="LC59" s="3"/>
      <c r="LD59" s="3"/>
      <c r="LE59" s="3"/>
      <c r="LF59" s="3"/>
      <c r="LG59" s="3"/>
      <c r="LH59" s="4"/>
      <c r="LJ59" s="1"/>
      <c r="LK59" s="1"/>
      <c r="LL59" s="1"/>
      <c r="LM59" s="3"/>
      <c r="LN59" s="3"/>
      <c r="LO59" s="3"/>
      <c r="LY59" s="3"/>
      <c r="LZ59" s="3"/>
      <c r="MA59" s="3"/>
      <c r="MB59" s="3"/>
      <c r="MC59" s="3"/>
      <c r="MD59" s="3"/>
      <c r="ME59" s="3"/>
      <c r="MF59" s="3"/>
      <c r="MG59" s="3"/>
      <c r="MH59" s="3"/>
      <c r="MI59" s="3"/>
      <c r="MJ59" s="3"/>
      <c r="MR59" s="6"/>
      <c r="MS59" s="6"/>
      <c r="NB59" s="1"/>
      <c r="NC59" s="1"/>
      <c r="ND59" s="1"/>
      <c r="NE59" s="1"/>
      <c r="NI59" s="1"/>
      <c r="NR59" s="3"/>
    </row>
    <row r="60" spans="1:394" x14ac:dyDescent="0.25">
      <c r="A60" s="609" t="s">
        <v>246</v>
      </c>
      <c r="B60" s="609" t="s">
        <v>248</v>
      </c>
      <c r="C60" s="609" t="s">
        <v>249</v>
      </c>
      <c r="D60" s="609">
        <v>2015</v>
      </c>
      <c r="E60" s="609" t="s">
        <v>251</v>
      </c>
      <c r="F60" s="609" t="s">
        <v>247</v>
      </c>
      <c r="G60" s="609" t="s">
        <v>248</v>
      </c>
      <c r="H60" s="609">
        <v>27514</v>
      </c>
      <c r="I60" s="609">
        <v>3649</v>
      </c>
      <c r="J60" s="609" t="s">
        <v>247</v>
      </c>
      <c r="K60" s="609" t="s">
        <v>248</v>
      </c>
      <c r="L60" s="609">
        <v>27514</v>
      </c>
      <c r="M60" s="609">
        <v>3649</v>
      </c>
      <c r="N60" s="609" t="s">
        <v>252</v>
      </c>
      <c r="O60" s="609" t="s">
        <v>253</v>
      </c>
      <c r="P60" s="609" t="s">
        <v>254</v>
      </c>
      <c r="Q60" s="609" t="s">
        <v>255</v>
      </c>
      <c r="R60" s="609" t="s">
        <v>256</v>
      </c>
      <c r="S60" s="609" t="s">
        <v>257</v>
      </c>
      <c r="T60" s="609" t="s">
        <v>258</v>
      </c>
      <c r="U60" s="609" t="s">
        <v>254</v>
      </c>
      <c r="V60" s="609" t="s">
        <v>259</v>
      </c>
      <c r="W60" s="609">
        <v>1</v>
      </c>
      <c r="X60" s="609">
        <v>0</v>
      </c>
      <c r="Y60" s="609">
        <v>0</v>
      </c>
      <c r="Z60" s="609">
        <v>0</v>
      </c>
      <c r="AA60" s="610">
        <v>3136</v>
      </c>
      <c r="AB60" s="609">
        <v>11</v>
      </c>
      <c r="AC60" s="609">
        <v>0</v>
      </c>
      <c r="AD60" s="609">
        <v>11</v>
      </c>
      <c r="AE60" s="609">
        <v>23.94</v>
      </c>
      <c r="AF60" s="609">
        <v>34.94</v>
      </c>
      <c r="AG60" s="611">
        <v>0.31480000000000002</v>
      </c>
      <c r="AH60" s="612">
        <v>92108</v>
      </c>
      <c r="AI60" s="609" t="s">
        <v>261</v>
      </c>
      <c r="AJ60" s="609">
        <v>2013</v>
      </c>
      <c r="AK60" s="612">
        <v>47117</v>
      </c>
      <c r="AL60" s="613">
        <v>7.25</v>
      </c>
      <c r="AM60" s="609"/>
      <c r="AN60" s="613">
        <v>33824</v>
      </c>
      <c r="AO60" s="612">
        <v>1670610</v>
      </c>
      <c r="AP60" s="612">
        <v>568139</v>
      </c>
      <c r="AQ60" s="612">
        <f>VLOOKUP($A60,'[1]AIR Export'!$A$2:$CB$82,33,FALSE)</f>
        <v>2238749</v>
      </c>
      <c r="AR60" s="612">
        <v>28715</v>
      </c>
      <c r="AS60" s="612">
        <v>0</v>
      </c>
      <c r="AT60" s="612">
        <v>28715</v>
      </c>
      <c r="AU60" s="612">
        <v>30500</v>
      </c>
      <c r="AV60" s="612">
        <v>0</v>
      </c>
      <c r="AW60" s="612">
        <f>VLOOKUP($A60,'[1]AIR Export'!$A$2:$CB$82,35,FALSE)</f>
        <v>30500</v>
      </c>
      <c r="AX60" s="612">
        <f>VLOOKUP($A60,'[1]AIR Export'!$A$2:$CB$82,36,FALSE)</f>
        <v>211544</v>
      </c>
      <c r="AY60" s="612">
        <f>VLOOKUP($A60,'[1]AIR Export'!$A$2:$CB$82,37,FALSE)</f>
        <v>2509508</v>
      </c>
      <c r="AZ60" s="612">
        <v>1400536</v>
      </c>
      <c r="BA60" s="612">
        <v>452398</v>
      </c>
      <c r="BB60" s="612">
        <f>VLOOKUP($A60,'[1]AIR Export'!$A$2:$CB$82,40,FALSE)</f>
        <v>1852934</v>
      </c>
      <c r="BC60" s="612">
        <v>134020</v>
      </c>
      <c r="BD60" s="612">
        <v>68822</v>
      </c>
      <c r="BE60" s="612">
        <v>46691</v>
      </c>
      <c r="BF60" s="612">
        <v>249533</v>
      </c>
      <c r="BG60" s="612">
        <v>407041</v>
      </c>
      <c r="BH60" s="612">
        <f>VLOOKUP($A60,'[1]AIR Export'!$A$2:$CB$82,46,FALSE)</f>
        <v>2509508</v>
      </c>
      <c r="BI60" s="612"/>
      <c r="BJ60" s="612"/>
      <c r="BK60" s="612">
        <v>0</v>
      </c>
      <c r="BL60" s="612">
        <v>0</v>
      </c>
      <c r="BM60" s="612">
        <v>0</v>
      </c>
      <c r="BN60" s="612">
        <v>0</v>
      </c>
      <c r="BO60" s="612">
        <v>0</v>
      </c>
      <c r="BP60" s="612">
        <v>85083</v>
      </c>
      <c r="BQ60" s="610">
        <v>46158</v>
      </c>
      <c r="BR60" s="610">
        <v>42080</v>
      </c>
      <c r="BS60" s="610">
        <v>88238</v>
      </c>
      <c r="BT60" s="610">
        <v>61625</v>
      </c>
      <c r="BU60" s="610">
        <v>22197</v>
      </c>
      <c r="BV60" s="610">
        <v>83822</v>
      </c>
      <c r="BW60" s="610">
        <v>8242</v>
      </c>
      <c r="BX60" s="610">
        <v>1232</v>
      </c>
      <c r="BY60" s="610">
        <v>9474</v>
      </c>
      <c r="BZ60" s="610">
        <v>181534</v>
      </c>
      <c r="CA60" s="610"/>
      <c r="CB60" s="610">
        <v>181534</v>
      </c>
      <c r="CC60" s="609">
        <v>0</v>
      </c>
      <c r="CD60" s="610">
        <v>217548</v>
      </c>
      <c r="CE60" s="609">
        <v>9</v>
      </c>
      <c r="CF60" s="609">
        <v>63</v>
      </c>
      <c r="CG60" s="609">
        <v>72</v>
      </c>
      <c r="CH60" s="610">
        <v>13192</v>
      </c>
      <c r="CI60" s="610">
        <v>14788</v>
      </c>
      <c r="CJ60" s="610">
        <v>9352</v>
      </c>
      <c r="CK60" s="609">
        <v>906</v>
      </c>
      <c r="CL60" s="609">
        <v>56</v>
      </c>
      <c r="CM60" s="609">
        <v>55</v>
      </c>
      <c r="CN60" s="609">
        <v>161</v>
      </c>
      <c r="CO60" s="610">
        <v>182284</v>
      </c>
      <c r="CP60" s="610">
        <v>146891</v>
      </c>
      <c r="CQ60" s="610">
        <v>329175</v>
      </c>
      <c r="CR60" s="610">
        <v>41274</v>
      </c>
      <c r="CS60" s="610">
        <v>2820</v>
      </c>
      <c r="CT60" s="610">
        <v>44094</v>
      </c>
      <c r="CU60" s="610">
        <v>501675</v>
      </c>
      <c r="CV60" s="610">
        <v>111353</v>
      </c>
      <c r="CW60" s="610">
        <v>613028</v>
      </c>
      <c r="CX60" s="610">
        <v>986297</v>
      </c>
      <c r="CY60" s="610">
        <v>3419</v>
      </c>
      <c r="CZ60" s="609"/>
      <c r="DA60" s="610">
        <v>989716</v>
      </c>
      <c r="DB60" s="610">
        <v>96404</v>
      </c>
      <c r="DC60" s="610">
        <v>24624</v>
      </c>
      <c r="DD60" s="610">
        <v>121028</v>
      </c>
      <c r="DE60" s="610">
        <v>187780</v>
      </c>
      <c r="DF60" s="610">
        <v>56922</v>
      </c>
      <c r="DG60" s="610">
        <v>5492</v>
      </c>
      <c r="DH60" s="610">
        <v>87687</v>
      </c>
      <c r="DI60" s="609"/>
      <c r="DJ60" s="609"/>
      <c r="DK60" s="610">
        <v>1360938</v>
      </c>
      <c r="DL60" s="609"/>
      <c r="DM60" s="609"/>
      <c r="DN60" s="609"/>
      <c r="DO60" s="610">
        <v>1360938</v>
      </c>
      <c r="DP60" s="609">
        <v>261</v>
      </c>
      <c r="DQ60" s="610">
        <v>30347</v>
      </c>
      <c r="DR60" s="610">
        <v>6280</v>
      </c>
      <c r="DS60" s="610">
        <v>36627</v>
      </c>
      <c r="DT60" s="610">
        <v>565794</v>
      </c>
      <c r="DU60" s="609">
        <v>109</v>
      </c>
      <c r="DV60" s="609">
        <v>0</v>
      </c>
      <c r="DW60" s="609">
        <v>675</v>
      </c>
      <c r="DX60" s="609">
        <v>83</v>
      </c>
      <c r="DY60" s="609">
        <v>92</v>
      </c>
      <c r="DZ60" s="609">
        <v>10</v>
      </c>
      <c r="EA60" s="609">
        <v>969</v>
      </c>
      <c r="EB60" s="610">
        <v>2945</v>
      </c>
      <c r="EC60" s="609">
        <v>0</v>
      </c>
      <c r="ED60" s="610">
        <v>2945</v>
      </c>
      <c r="EE60" s="610">
        <v>24759</v>
      </c>
      <c r="EF60" s="610">
        <v>4631</v>
      </c>
      <c r="EG60" s="610">
        <v>29390</v>
      </c>
      <c r="EH60" s="610">
        <v>1001</v>
      </c>
      <c r="EI60" s="609">
        <v>610</v>
      </c>
      <c r="EJ60" s="610">
        <v>1611</v>
      </c>
      <c r="EK60" s="610">
        <v>33946</v>
      </c>
      <c r="EL60" s="609">
        <v>63</v>
      </c>
      <c r="EM60" s="609">
        <v>333</v>
      </c>
      <c r="EN60" s="609">
        <v>58</v>
      </c>
      <c r="EO60" s="609">
        <v>330</v>
      </c>
      <c r="EP60" s="610">
        <v>2631</v>
      </c>
      <c r="EQ60" s="610">
        <v>53624</v>
      </c>
      <c r="ER60" s="610">
        <v>31720</v>
      </c>
      <c r="ES60" s="610">
        <v>19552</v>
      </c>
      <c r="ET60" s="610">
        <v>4368</v>
      </c>
      <c r="EU60" s="609">
        <v>0</v>
      </c>
      <c r="EV60" s="609">
        <v>439</v>
      </c>
      <c r="EW60" s="609" t="s">
        <v>260</v>
      </c>
      <c r="EX60" s="609">
        <v>39</v>
      </c>
      <c r="EY60" s="609">
        <v>74</v>
      </c>
      <c r="EZ60" s="610">
        <v>43952</v>
      </c>
      <c r="FA60" s="610">
        <v>412579</v>
      </c>
      <c r="FB60" s="610">
        <v>17986</v>
      </c>
      <c r="FC60" s="609" t="s">
        <v>249</v>
      </c>
      <c r="FD60" s="609" t="s">
        <v>247</v>
      </c>
      <c r="FE60" s="609" t="s">
        <v>248</v>
      </c>
      <c r="FF60" s="609">
        <v>27514</v>
      </c>
      <c r="FG60" s="609">
        <v>3640</v>
      </c>
      <c r="FH60" s="609" t="s">
        <v>247</v>
      </c>
      <c r="FI60" s="609" t="s">
        <v>248</v>
      </c>
      <c r="FJ60" s="609">
        <v>27514</v>
      </c>
      <c r="FK60" s="609">
        <v>3640</v>
      </c>
      <c r="FL60" s="609" t="s">
        <v>251</v>
      </c>
      <c r="FM60" s="609">
        <v>9199682777</v>
      </c>
      <c r="FN60" s="609">
        <v>9199682838</v>
      </c>
      <c r="FO60" s="609" t="s">
        <v>252</v>
      </c>
      <c r="FP60" s="609" t="s">
        <v>262</v>
      </c>
      <c r="FQ60" s="610">
        <v>63305</v>
      </c>
      <c r="FR60" s="609">
        <v>34.94</v>
      </c>
      <c r="FS60" s="609" t="s">
        <v>263</v>
      </c>
      <c r="FT60" s="610">
        <v>3136</v>
      </c>
      <c r="FU60" s="609">
        <v>52</v>
      </c>
      <c r="FV60" s="609"/>
      <c r="FW60" s="609"/>
      <c r="FX60" s="609"/>
      <c r="FY60" s="609" t="s">
        <v>32</v>
      </c>
      <c r="FZ60" s="609"/>
      <c r="GA60" s="609" t="s">
        <v>64</v>
      </c>
      <c r="GB60" s="609"/>
      <c r="GC60" s="609"/>
      <c r="GD60" s="609"/>
      <c r="GE60" s="609"/>
      <c r="GF60" s="609"/>
      <c r="GG60" s="609"/>
      <c r="GH60" s="609"/>
      <c r="GI60" s="609"/>
      <c r="GJ60" s="609">
        <f>VLOOKUP($A60,'[1]AIR Export'!$A$3:$CB$82,25,FALSE)</f>
        <v>59753</v>
      </c>
      <c r="GK60" s="609">
        <v>3</v>
      </c>
      <c r="GL60" s="609" t="s">
        <v>250</v>
      </c>
      <c r="GM60" s="609"/>
      <c r="GN60" s="609"/>
      <c r="GO60" s="609"/>
      <c r="GP60" s="609"/>
      <c r="GQ60" s="609"/>
      <c r="GR60" s="609"/>
      <c r="GS60" s="609"/>
      <c r="GT60" s="609"/>
      <c r="GU60" s="609"/>
      <c r="GV60" s="609">
        <v>0.87</v>
      </c>
      <c r="GW60" s="609">
        <v>0.09</v>
      </c>
      <c r="GX60" s="609">
        <v>35.03</v>
      </c>
      <c r="GY60" s="609">
        <v>38.770000000000003</v>
      </c>
      <c r="GZ60" s="609">
        <v>27.02</v>
      </c>
      <c r="HA60" s="509"/>
      <c r="HB60" s="509"/>
      <c r="HC60" s="509"/>
      <c r="HD60" s="509"/>
      <c r="HE60" s="509"/>
      <c r="HF60" s="5"/>
      <c r="HG60" s="5"/>
      <c r="HH60" s="5"/>
      <c r="HI60" s="5"/>
      <c r="HJ60" s="5"/>
      <c r="HK60" s="5"/>
      <c r="HL60" s="5"/>
      <c r="HM60" s="5"/>
      <c r="HN60" s="5"/>
      <c r="HO60" s="5"/>
      <c r="HP60" s="5"/>
      <c r="HQ60" s="5"/>
      <c r="HR60" s="5"/>
      <c r="IF60" s="1"/>
      <c r="IG60" s="1"/>
      <c r="IH60" s="1"/>
      <c r="II60" s="1"/>
      <c r="IJ60" s="1"/>
      <c r="IK60" s="1"/>
      <c r="IL60" s="1"/>
      <c r="IM60" s="1"/>
      <c r="IO60" s="1"/>
      <c r="IQ60" s="5"/>
      <c r="IR60" s="5"/>
      <c r="IS60" s="5"/>
      <c r="IT60" s="5"/>
      <c r="IU60" s="5"/>
      <c r="IV60" s="5"/>
      <c r="JG60" s="2"/>
      <c r="JI60" s="5"/>
      <c r="JL60" s="5"/>
      <c r="JM60" s="5"/>
      <c r="JN60" s="5"/>
      <c r="JU60" s="1"/>
      <c r="JW60" s="1"/>
      <c r="KC60" s="5"/>
      <c r="KG60" s="5"/>
      <c r="KI60" s="4"/>
      <c r="KJ60" s="4"/>
      <c r="KQ60" s="3"/>
      <c r="KR60" s="3"/>
      <c r="KS60" s="3"/>
      <c r="KT60" s="3"/>
      <c r="KU60" s="3"/>
      <c r="KV60" s="3"/>
      <c r="KW60" s="3"/>
      <c r="KX60" s="3"/>
      <c r="KY60" s="3"/>
      <c r="KZ60" s="3"/>
      <c r="LA60" s="3"/>
      <c r="LB60" s="3"/>
      <c r="LC60" s="3"/>
      <c r="LD60" s="3"/>
      <c r="LE60" s="3"/>
      <c r="LF60" s="3"/>
      <c r="LG60" s="3"/>
      <c r="LH60" s="4"/>
      <c r="LJ60" s="1"/>
      <c r="LK60" s="1"/>
      <c r="LL60" s="1"/>
      <c r="LM60" s="3"/>
      <c r="LN60" s="3"/>
      <c r="LO60" s="3"/>
      <c r="LY60" s="3"/>
      <c r="LZ60" s="3"/>
      <c r="MA60" s="3"/>
      <c r="MB60" s="3"/>
      <c r="MC60" s="3"/>
      <c r="MD60" s="3"/>
      <c r="ME60" s="3"/>
      <c r="MF60" s="3"/>
      <c r="MG60" s="3"/>
      <c r="MH60" s="3"/>
      <c r="MI60" s="3"/>
      <c r="MJ60" s="3"/>
      <c r="MR60" s="6"/>
      <c r="MS60" s="6"/>
      <c r="NB60" s="1"/>
      <c r="NC60" s="1"/>
      <c r="ND60" s="1"/>
      <c r="NE60" s="1"/>
      <c r="NI60" s="1"/>
      <c r="NR60" s="3"/>
    </row>
    <row r="61" spans="1:394" x14ac:dyDescent="0.25">
      <c r="A61" s="609" t="s">
        <v>459</v>
      </c>
      <c r="B61" s="609" t="s">
        <v>461</v>
      </c>
      <c r="C61" s="609" t="s">
        <v>462</v>
      </c>
      <c r="D61" s="609">
        <v>2015</v>
      </c>
      <c r="E61" s="609" t="s">
        <v>463</v>
      </c>
      <c r="F61" s="609" t="s">
        <v>460</v>
      </c>
      <c r="G61" s="609" t="s">
        <v>461</v>
      </c>
      <c r="H61" s="609">
        <v>27828</v>
      </c>
      <c r="I61" s="609"/>
      <c r="J61" s="609" t="s">
        <v>460</v>
      </c>
      <c r="K61" s="609" t="s">
        <v>461</v>
      </c>
      <c r="L61" s="609">
        <v>27828</v>
      </c>
      <c r="M61" s="609"/>
      <c r="N61" s="609" t="s">
        <v>464</v>
      </c>
      <c r="O61" s="609" t="s">
        <v>465</v>
      </c>
      <c r="P61" s="609" t="s">
        <v>466</v>
      </c>
      <c r="Q61" s="609" t="s">
        <v>467</v>
      </c>
      <c r="R61" s="609" t="s">
        <v>464</v>
      </c>
      <c r="S61" s="609" t="s">
        <v>128</v>
      </c>
      <c r="T61" s="609" t="s">
        <v>465</v>
      </c>
      <c r="U61" s="609" t="s">
        <v>466</v>
      </c>
      <c r="V61" s="609" t="s">
        <v>467</v>
      </c>
      <c r="W61" s="609">
        <v>1</v>
      </c>
      <c r="X61" s="609">
        <v>0</v>
      </c>
      <c r="Y61" s="609">
        <v>0</v>
      </c>
      <c r="Z61" s="609">
        <v>0</v>
      </c>
      <c r="AA61" s="610">
        <v>2548</v>
      </c>
      <c r="AB61" s="609">
        <v>1</v>
      </c>
      <c r="AC61" s="609">
        <v>1</v>
      </c>
      <c r="AD61" s="609">
        <v>2</v>
      </c>
      <c r="AE61" s="609">
        <v>2</v>
      </c>
      <c r="AF61" s="609">
        <v>4</v>
      </c>
      <c r="AG61" s="611">
        <v>0.25</v>
      </c>
      <c r="AH61" s="609"/>
      <c r="AI61" s="609"/>
      <c r="AJ61" s="609">
        <v>2012</v>
      </c>
      <c r="AK61" s="612">
        <v>41005</v>
      </c>
      <c r="AL61" s="613">
        <v>13.1</v>
      </c>
      <c r="AM61" s="613">
        <v>15.1</v>
      </c>
      <c r="AN61" s="613">
        <v>16.600000000000001</v>
      </c>
      <c r="AO61" s="612">
        <v>299081</v>
      </c>
      <c r="AP61" s="612">
        <v>4000</v>
      </c>
      <c r="AQ61" s="612">
        <f>VLOOKUP($A61,'[1]AIR Export'!$A$2:$CB$82,33,FALSE)</f>
        <v>303081</v>
      </c>
      <c r="AR61" s="612">
        <v>4139</v>
      </c>
      <c r="AS61" s="612">
        <v>0</v>
      </c>
      <c r="AT61" s="612">
        <v>4139</v>
      </c>
      <c r="AU61" s="612">
        <v>19117</v>
      </c>
      <c r="AV61" s="612">
        <v>0</v>
      </c>
      <c r="AW61" s="612">
        <f>VLOOKUP($A61,'[1]AIR Export'!$A$2:$CB$82,35,FALSE)</f>
        <v>19117</v>
      </c>
      <c r="AX61" s="612">
        <f>VLOOKUP($A61,'[1]AIR Export'!$A$2:$CB$82,36,FALSE)</f>
        <v>0</v>
      </c>
      <c r="AY61" s="612">
        <f>VLOOKUP($A61,'[1]AIR Export'!$A$2:$CB$82,37,FALSE)</f>
        <v>326337</v>
      </c>
      <c r="AZ61" s="612">
        <v>144171</v>
      </c>
      <c r="BA61" s="612">
        <v>66396</v>
      </c>
      <c r="BB61" s="612">
        <f>VLOOKUP($A61,'[1]AIR Export'!$A$2:$CB$82,40,FALSE)</f>
        <v>210567</v>
      </c>
      <c r="BC61" s="612">
        <v>15019</v>
      </c>
      <c r="BD61" s="612">
        <v>2336</v>
      </c>
      <c r="BE61" s="612">
        <v>2241</v>
      </c>
      <c r="BF61" s="612">
        <v>19596</v>
      </c>
      <c r="BG61" s="612">
        <v>43757</v>
      </c>
      <c r="BH61" s="612">
        <f>VLOOKUP($A61,'[1]AIR Export'!$A$2:$CB$82,46,FALSE)</f>
        <v>273920</v>
      </c>
      <c r="BI61" s="612"/>
      <c r="BJ61" s="612"/>
      <c r="BK61" s="612">
        <v>0</v>
      </c>
      <c r="BL61" s="612">
        <v>0</v>
      </c>
      <c r="BM61" s="612">
        <v>0</v>
      </c>
      <c r="BN61" s="612">
        <v>0</v>
      </c>
      <c r="BO61" s="612">
        <v>0</v>
      </c>
      <c r="BP61" s="612">
        <v>0</v>
      </c>
      <c r="BQ61" s="610">
        <v>6867</v>
      </c>
      <c r="BR61" s="610">
        <v>9984</v>
      </c>
      <c r="BS61" s="610">
        <v>16851</v>
      </c>
      <c r="BT61" s="610">
        <v>8933</v>
      </c>
      <c r="BU61" s="610">
        <v>4602</v>
      </c>
      <c r="BV61" s="610">
        <v>13535</v>
      </c>
      <c r="BW61" s="610">
        <v>1490</v>
      </c>
      <c r="BX61" s="610">
        <v>1517</v>
      </c>
      <c r="BY61" s="610">
        <v>3007</v>
      </c>
      <c r="BZ61" s="610">
        <v>33393</v>
      </c>
      <c r="CA61" s="610"/>
      <c r="CB61" s="610">
        <v>33393</v>
      </c>
      <c r="CC61" s="610">
        <v>1736</v>
      </c>
      <c r="CD61" s="610">
        <v>210119</v>
      </c>
      <c r="CE61" s="609">
        <v>1</v>
      </c>
      <c r="CF61" s="609">
        <v>63</v>
      </c>
      <c r="CG61" s="609">
        <v>64</v>
      </c>
      <c r="CH61" s="610">
        <v>5723</v>
      </c>
      <c r="CI61" s="610">
        <v>3657</v>
      </c>
      <c r="CJ61" s="609">
        <v>763</v>
      </c>
      <c r="CK61" s="609">
        <v>743</v>
      </c>
      <c r="CL61" s="609">
        <v>50</v>
      </c>
      <c r="CM61" s="609">
        <v>20</v>
      </c>
      <c r="CN61" s="609">
        <v>90</v>
      </c>
      <c r="CO61" s="610">
        <v>5315</v>
      </c>
      <c r="CP61" s="610">
        <v>1812</v>
      </c>
      <c r="CQ61" s="610">
        <v>7127</v>
      </c>
      <c r="CR61" s="609">
        <v>802</v>
      </c>
      <c r="CS61" s="609">
        <v>132</v>
      </c>
      <c r="CT61" s="609">
        <v>934</v>
      </c>
      <c r="CU61" s="610">
        <v>4842</v>
      </c>
      <c r="CV61" s="609">
        <v>701</v>
      </c>
      <c r="CW61" s="610">
        <v>5543</v>
      </c>
      <c r="CX61" s="610">
        <v>13604</v>
      </c>
      <c r="CY61" s="609">
        <v>916</v>
      </c>
      <c r="CZ61" s="609"/>
      <c r="DA61" s="610">
        <v>14520</v>
      </c>
      <c r="DB61" s="609">
        <v>195</v>
      </c>
      <c r="DC61" s="609">
        <v>127</v>
      </c>
      <c r="DD61" s="609">
        <v>322</v>
      </c>
      <c r="DE61" s="610">
        <v>987</v>
      </c>
      <c r="DF61" s="610">
        <v>1128</v>
      </c>
      <c r="DG61" s="609">
        <v>120</v>
      </c>
      <c r="DH61" s="610">
        <v>1389</v>
      </c>
      <c r="DI61" s="609"/>
      <c r="DJ61" s="609"/>
      <c r="DK61" s="610">
        <v>21085</v>
      </c>
      <c r="DL61" s="609"/>
      <c r="DM61" s="609"/>
      <c r="DN61" s="609"/>
      <c r="DO61" s="610">
        <v>21085</v>
      </c>
      <c r="DP61" s="609">
        <v>224</v>
      </c>
      <c r="DQ61" s="610">
        <v>8411</v>
      </c>
      <c r="DR61" s="610">
        <v>2111</v>
      </c>
      <c r="DS61" s="610">
        <v>10522</v>
      </c>
      <c r="DT61" s="610">
        <v>32234</v>
      </c>
      <c r="DU61" s="609">
        <v>40</v>
      </c>
      <c r="DV61" s="609"/>
      <c r="DW61" s="609">
        <v>246</v>
      </c>
      <c r="DX61" s="609">
        <v>50</v>
      </c>
      <c r="DY61" s="609">
        <v>1</v>
      </c>
      <c r="DZ61" s="609"/>
      <c r="EA61" s="609">
        <v>337</v>
      </c>
      <c r="EB61" s="609">
        <v>553</v>
      </c>
      <c r="EC61" s="609"/>
      <c r="ED61" s="609">
        <v>553</v>
      </c>
      <c r="EE61" s="610">
        <v>3151</v>
      </c>
      <c r="EF61" s="609">
        <v>280</v>
      </c>
      <c r="EG61" s="610">
        <v>3431</v>
      </c>
      <c r="EH61" s="609">
        <v>20</v>
      </c>
      <c r="EI61" s="609"/>
      <c r="EJ61" s="609">
        <v>20</v>
      </c>
      <c r="EK61" s="610">
        <v>4004</v>
      </c>
      <c r="EL61" s="609">
        <v>4</v>
      </c>
      <c r="EM61" s="609">
        <v>32</v>
      </c>
      <c r="EN61" s="609">
        <v>15</v>
      </c>
      <c r="EO61" s="609">
        <v>75</v>
      </c>
      <c r="EP61" s="609">
        <v>50</v>
      </c>
      <c r="EQ61" s="609">
        <v>500</v>
      </c>
      <c r="ER61" s="610">
        <v>21109</v>
      </c>
      <c r="ES61" s="610">
        <v>5735</v>
      </c>
      <c r="ET61" s="609">
        <v>35</v>
      </c>
      <c r="EU61" s="610">
        <v>1646</v>
      </c>
      <c r="EV61" s="610">
        <v>1445</v>
      </c>
      <c r="EW61" s="609" t="s">
        <v>468</v>
      </c>
      <c r="EX61" s="609">
        <v>6</v>
      </c>
      <c r="EY61" s="609">
        <v>20</v>
      </c>
      <c r="EZ61" s="610">
        <v>11336</v>
      </c>
      <c r="FA61" s="610">
        <v>36924</v>
      </c>
      <c r="FB61" s="610">
        <v>1734</v>
      </c>
      <c r="FC61" s="609" t="s">
        <v>462</v>
      </c>
      <c r="FD61" s="609" t="s">
        <v>460</v>
      </c>
      <c r="FE61" s="609" t="s">
        <v>461</v>
      </c>
      <c r="FF61" s="609">
        <v>27828</v>
      </c>
      <c r="FG61" s="609">
        <v>1621</v>
      </c>
      <c r="FH61" s="609" t="s">
        <v>460</v>
      </c>
      <c r="FI61" s="609" t="s">
        <v>461</v>
      </c>
      <c r="FJ61" s="609">
        <v>27828</v>
      </c>
      <c r="FK61" s="609">
        <v>1621</v>
      </c>
      <c r="FL61" s="609" t="s">
        <v>463</v>
      </c>
      <c r="FM61" s="609">
        <v>2527533355</v>
      </c>
      <c r="FN61" s="609">
        <v>2527532855</v>
      </c>
      <c r="FO61" s="609" t="s">
        <v>464</v>
      </c>
      <c r="FP61" s="609" t="s">
        <v>467</v>
      </c>
      <c r="FQ61" s="610">
        <v>9366</v>
      </c>
      <c r="FR61" s="609">
        <v>4</v>
      </c>
      <c r="FS61" s="609" t="s">
        <v>469</v>
      </c>
      <c r="FT61" s="610">
        <v>2548</v>
      </c>
      <c r="FU61" s="609">
        <v>52</v>
      </c>
      <c r="FV61" s="609"/>
      <c r="FW61" s="609"/>
      <c r="FX61" s="609"/>
      <c r="FY61" s="609" t="s">
        <v>32</v>
      </c>
      <c r="FZ61" s="609"/>
      <c r="GA61" s="609" t="s">
        <v>64</v>
      </c>
      <c r="GB61" s="609"/>
      <c r="GC61" s="609"/>
      <c r="GD61" s="609"/>
      <c r="GE61" s="609"/>
      <c r="GF61" s="609"/>
      <c r="GG61" s="609"/>
      <c r="GH61" s="609"/>
      <c r="GI61" s="609"/>
      <c r="GJ61" s="609">
        <f>VLOOKUP($A61,'[1]AIR Export'!$A$3:$CB$82,25,FALSE)</f>
        <v>4714</v>
      </c>
      <c r="GK61" s="609">
        <v>2</v>
      </c>
      <c r="GL61" s="609" t="s">
        <v>250</v>
      </c>
      <c r="GM61" s="609"/>
      <c r="GN61" s="609"/>
      <c r="GO61" s="609"/>
      <c r="GP61" s="609"/>
      <c r="GQ61" s="609"/>
      <c r="GR61" s="609"/>
      <c r="GS61" s="609"/>
      <c r="GT61" s="609"/>
      <c r="GU61" s="609"/>
      <c r="GV61" s="609">
        <v>0.86</v>
      </c>
      <c r="GW61" s="609">
        <v>0.14000000000000001</v>
      </c>
      <c r="GX61" s="609">
        <v>11.88</v>
      </c>
      <c r="GY61" s="609">
        <v>11.59</v>
      </c>
      <c r="GZ61" s="609">
        <v>13.83</v>
      </c>
      <c r="HA61" s="509"/>
      <c r="HB61" s="509"/>
      <c r="HC61" s="509"/>
      <c r="HD61" s="509"/>
      <c r="HE61" s="509"/>
      <c r="HF61" s="5"/>
      <c r="HG61" s="5"/>
      <c r="HH61" s="5"/>
      <c r="HI61" s="5"/>
      <c r="HJ61" s="5"/>
      <c r="HK61" s="5"/>
      <c r="HL61" s="5"/>
      <c r="HM61" s="5"/>
      <c r="HN61" s="5"/>
      <c r="HO61" s="5"/>
      <c r="HP61" s="5"/>
      <c r="HQ61" s="5"/>
      <c r="HR61" s="5"/>
      <c r="IF61" s="1"/>
      <c r="IG61" s="1"/>
      <c r="IH61" s="1"/>
      <c r="II61" s="1"/>
      <c r="IJ61" s="1"/>
      <c r="IK61" s="1"/>
      <c r="IL61" s="1"/>
      <c r="IM61" s="1"/>
      <c r="IO61" s="1"/>
      <c r="IQ61" s="5"/>
      <c r="IR61" s="5"/>
      <c r="IS61" s="5"/>
      <c r="IT61" s="5"/>
      <c r="IU61" s="5"/>
      <c r="IV61" s="5"/>
      <c r="JG61" s="2"/>
      <c r="JI61" s="5"/>
      <c r="JL61" s="5"/>
      <c r="JM61" s="5"/>
      <c r="JN61" s="5"/>
      <c r="KC61" s="5"/>
      <c r="KG61" s="5"/>
      <c r="KI61" s="4"/>
      <c r="KJ61" s="4"/>
      <c r="KQ61" s="3"/>
      <c r="KR61" s="3"/>
      <c r="KS61" s="3"/>
      <c r="KT61" s="3"/>
      <c r="KU61" s="3"/>
      <c r="KV61" s="3"/>
      <c r="KW61" s="3"/>
      <c r="KX61" s="3"/>
      <c r="KY61" s="3"/>
      <c r="KZ61" s="3"/>
      <c r="LA61" s="3"/>
      <c r="LB61" s="3"/>
      <c r="LC61" s="3"/>
      <c r="LD61" s="3"/>
      <c r="LE61" s="3"/>
      <c r="LF61" s="3"/>
      <c r="LG61" s="3"/>
      <c r="LH61" s="4"/>
      <c r="LJ61" s="1"/>
      <c r="LK61" s="1"/>
      <c r="LL61" s="1"/>
      <c r="LM61" s="3"/>
      <c r="LN61" s="3"/>
      <c r="LO61" s="3"/>
      <c r="LY61" s="3"/>
      <c r="LZ61" s="3"/>
      <c r="MA61" s="3"/>
      <c r="MB61" s="3"/>
      <c r="MC61" s="3"/>
      <c r="MD61" s="3"/>
      <c r="ME61" s="3"/>
      <c r="MF61" s="3"/>
      <c r="MG61" s="3"/>
      <c r="MH61" s="3"/>
      <c r="MI61" s="3"/>
      <c r="MJ61" s="3"/>
      <c r="MR61" s="6"/>
      <c r="MS61" s="6"/>
      <c r="NB61" s="1"/>
      <c r="NC61" s="1"/>
      <c r="NE61" s="1"/>
      <c r="NF61" s="1"/>
      <c r="NI61" s="1"/>
      <c r="NR61" s="3"/>
    </row>
    <row r="62" spans="1:394" x14ac:dyDescent="0.25">
      <c r="A62" s="609" t="s">
        <v>666</v>
      </c>
      <c r="B62" s="609" t="s">
        <v>668</v>
      </c>
      <c r="C62" s="609" t="s">
        <v>669</v>
      </c>
      <c r="D62" s="609">
        <v>2015</v>
      </c>
      <c r="E62" s="609" t="s">
        <v>233</v>
      </c>
      <c r="F62" s="609" t="s">
        <v>667</v>
      </c>
      <c r="G62" s="609" t="s">
        <v>668</v>
      </c>
      <c r="H62" s="609">
        <v>28601</v>
      </c>
      <c r="I62" s="609">
        <v>5126</v>
      </c>
      <c r="J62" s="609" t="s">
        <v>667</v>
      </c>
      <c r="K62" s="609" t="s">
        <v>668</v>
      </c>
      <c r="L62" s="609">
        <v>28601</v>
      </c>
      <c r="M62" s="609">
        <v>5126</v>
      </c>
      <c r="N62" s="609" t="s">
        <v>670</v>
      </c>
      <c r="O62" s="609" t="s">
        <v>671</v>
      </c>
      <c r="P62" s="609" t="s">
        <v>672</v>
      </c>
      <c r="Q62" s="609" t="s">
        <v>673</v>
      </c>
      <c r="R62" s="609" t="s">
        <v>674</v>
      </c>
      <c r="S62" s="609" t="s">
        <v>94</v>
      </c>
      <c r="T62" s="609" t="s">
        <v>675</v>
      </c>
      <c r="U62" s="609" t="s">
        <v>672</v>
      </c>
      <c r="V62" s="609" t="s">
        <v>676</v>
      </c>
      <c r="W62" s="609">
        <v>1</v>
      </c>
      <c r="X62" s="609">
        <v>1</v>
      </c>
      <c r="Y62" s="609">
        <v>0</v>
      </c>
      <c r="Z62" s="609">
        <v>2</v>
      </c>
      <c r="AA62" s="610">
        <v>6656</v>
      </c>
      <c r="AB62" s="609">
        <v>6.56</v>
      </c>
      <c r="AC62" s="609">
        <v>0.94</v>
      </c>
      <c r="AD62" s="609">
        <v>7.5</v>
      </c>
      <c r="AE62" s="609">
        <v>17.440000000000001</v>
      </c>
      <c r="AF62" s="609">
        <v>24.94</v>
      </c>
      <c r="AG62" s="611">
        <v>0.26300000000000001</v>
      </c>
      <c r="AH62" s="612">
        <v>72171</v>
      </c>
      <c r="AI62" s="609" t="s">
        <v>678</v>
      </c>
      <c r="AJ62" s="609">
        <v>2012</v>
      </c>
      <c r="AK62" s="612">
        <v>39968</v>
      </c>
      <c r="AL62" s="613">
        <v>13.81</v>
      </c>
      <c r="AM62" s="613">
        <v>13.81</v>
      </c>
      <c r="AN62" s="613">
        <v>13.81</v>
      </c>
      <c r="AO62" s="612">
        <v>1660476</v>
      </c>
      <c r="AP62" s="612">
        <v>211650</v>
      </c>
      <c r="AQ62" s="612">
        <f>VLOOKUP($A62,'[1]AIR Export'!$A$2:$CB$82,33,FALSE)</f>
        <v>1872126</v>
      </c>
      <c r="AR62" s="612">
        <v>25493</v>
      </c>
      <c r="AS62" s="612">
        <v>0</v>
      </c>
      <c r="AT62" s="612">
        <v>25493</v>
      </c>
      <c r="AU62" s="612">
        <v>16579</v>
      </c>
      <c r="AV62" s="612">
        <v>0</v>
      </c>
      <c r="AW62" s="612">
        <f>VLOOKUP($A62,'[1]AIR Export'!$A$2:$CB$82,35,FALSE)</f>
        <v>16579</v>
      </c>
      <c r="AX62" s="612">
        <f>VLOOKUP($A62,'[1]AIR Export'!$A$2:$CB$82,36,FALSE)</f>
        <v>171163</v>
      </c>
      <c r="AY62" s="612">
        <f>VLOOKUP($A62,'[1]AIR Export'!$A$2:$CB$82,37,FALSE)</f>
        <v>2085361</v>
      </c>
      <c r="AZ62" s="612">
        <v>912968</v>
      </c>
      <c r="BA62" s="612">
        <v>221199</v>
      </c>
      <c r="BB62" s="612">
        <f>VLOOKUP($A62,'[1]AIR Export'!$A$2:$CB$82,40,FALSE)</f>
        <v>1134167</v>
      </c>
      <c r="BC62" s="612">
        <v>172269</v>
      </c>
      <c r="BD62" s="612">
        <v>28328</v>
      </c>
      <c r="BE62" s="612">
        <v>50681</v>
      </c>
      <c r="BF62" s="612">
        <v>251278</v>
      </c>
      <c r="BG62" s="612">
        <v>441835</v>
      </c>
      <c r="BH62" s="612">
        <f>VLOOKUP($A62,'[1]AIR Export'!$A$2:$CB$82,46,FALSE)</f>
        <v>1827280</v>
      </c>
      <c r="BI62" s="612"/>
      <c r="BJ62" s="612"/>
      <c r="BK62" s="612">
        <v>65725</v>
      </c>
      <c r="BL62" s="612">
        <v>0</v>
      </c>
      <c r="BM62" s="612">
        <v>0</v>
      </c>
      <c r="BN62" s="612">
        <v>0</v>
      </c>
      <c r="BO62" s="612">
        <v>65725</v>
      </c>
      <c r="BP62" s="612">
        <v>52902</v>
      </c>
      <c r="BQ62" s="610">
        <v>34745</v>
      </c>
      <c r="BR62" s="610">
        <v>32916</v>
      </c>
      <c r="BS62" s="610">
        <v>67661</v>
      </c>
      <c r="BT62" s="610">
        <v>22811</v>
      </c>
      <c r="BU62" s="610">
        <v>15735</v>
      </c>
      <c r="BV62" s="610">
        <v>38546</v>
      </c>
      <c r="BW62" s="610">
        <v>5270</v>
      </c>
      <c r="BX62" s="610">
        <v>2316</v>
      </c>
      <c r="BY62" s="610">
        <v>7586</v>
      </c>
      <c r="BZ62" s="610">
        <v>113793</v>
      </c>
      <c r="CA62" s="610"/>
      <c r="CB62" s="610">
        <v>113793</v>
      </c>
      <c r="CC62" s="609">
        <v>0</v>
      </c>
      <c r="CD62" s="610">
        <v>217060</v>
      </c>
      <c r="CE62" s="609">
        <v>12</v>
      </c>
      <c r="CF62" s="609">
        <v>63</v>
      </c>
      <c r="CG62" s="609">
        <v>75</v>
      </c>
      <c r="CH62" s="610">
        <v>8307</v>
      </c>
      <c r="CI62" s="610">
        <v>34699</v>
      </c>
      <c r="CJ62" s="610">
        <v>11700</v>
      </c>
      <c r="CK62" s="610">
        <v>7894</v>
      </c>
      <c r="CL62" s="609">
        <v>0</v>
      </c>
      <c r="CM62" s="609">
        <v>55</v>
      </c>
      <c r="CN62" s="609">
        <v>350</v>
      </c>
      <c r="CO62" s="610">
        <v>93875</v>
      </c>
      <c r="CP62" s="610">
        <v>19396</v>
      </c>
      <c r="CQ62" s="610">
        <v>113271</v>
      </c>
      <c r="CR62" s="610">
        <v>11134</v>
      </c>
      <c r="CS62" s="609">
        <v>925</v>
      </c>
      <c r="CT62" s="610">
        <v>12059</v>
      </c>
      <c r="CU62" s="610">
        <v>86192</v>
      </c>
      <c r="CV62" s="610">
        <v>20481</v>
      </c>
      <c r="CW62" s="610">
        <v>106673</v>
      </c>
      <c r="CX62" s="610">
        <v>232003</v>
      </c>
      <c r="CY62" s="610">
        <v>1454</v>
      </c>
      <c r="CZ62" s="609"/>
      <c r="DA62" s="610">
        <v>233457</v>
      </c>
      <c r="DB62" s="610">
        <v>24590</v>
      </c>
      <c r="DC62" s="610">
        <v>6213</v>
      </c>
      <c r="DD62" s="610">
        <v>30803</v>
      </c>
      <c r="DE62" s="610">
        <v>108870</v>
      </c>
      <c r="DF62" s="610">
        <v>9913</v>
      </c>
      <c r="DG62" s="609">
        <v>0</v>
      </c>
      <c r="DH62" s="610">
        <v>16219</v>
      </c>
      <c r="DI62" s="609"/>
      <c r="DJ62" s="609"/>
      <c r="DK62" s="610">
        <v>327553</v>
      </c>
      <c r="DL62" s="610">
        <v>23016</v>
      </c>
      <c r="DM62" s="609"/>
      <c r="DN62" s="610">
        <v>18798</v>
      </c>
      <c r="DO62" s="610">
        <v>369367</v>
      </c>
      <c r="DP62" s="609"/>
      <c r="DQ62" s="610">
        <v>27155</v>
      </c>
      <c r="DR62" s="610">
        <v>7038</v>
      </c>
      <c r="DS62" s="610">
        <v>34193</v>
      </c>
      <c r="DT62" s="610">
        <v>355456</v>
      </c>
      <c r="DU62" s="609">
        <v>240</v>
      </c>
      <c r="DV62" s="609">
        <v>4</v>
      </c>
      <c r="DW62" s="609">
        <v>342</v>
      </c>
      <c r="DX62" s="609">
        <v>285</v>
      </c>
      <c r="DY62" s="609">
        <v>9</v>
      </c>
      <c r="DZ62" s="609">
        <v>1</v>
      </c>
      <c r="EA62" s="609">
        <v>881</v>
      </c>
      <c r="EB62" s="610">
        <v>5791</v>
      </c>
      <c r="EC62" s="609">
        <v>573</v>
      </c>
      <c r="ED62" s="610">
        <v>6364</v>
      </c>
      <c r="EE62" s="610">
        <v>8792</v>
      </c>
      <c r="EF62" s="610">
        <v>7580</v>
      </c>
      <c r="EG62" s="610">
        <v>16372</v>
      </c>
      <c r="EH62" s="609">
        <v>262</v>
      </c>
      <c r="EI62" s="609">
        <v>100</v>
      </c>
      <c r="EJ62" s="609">
        <v>362</v>
      </c>
      <c r="EK62" s="610">
        <v>23098</v>
      </c>
      <c r="EL62" s="609">
        <v>1</v>
      </c>
      <c r="EM62" s="609">
        <v>3</v>
      </c>
      <c r="EN62" s="609">
        <v>11</v>
      </c>
      <c r="EO62" s="609">
        <v>87</v>
      </c>
      <c r="EP62" s="610">
        <v>1110</v>
      </c>
      <c r="EQ62" s="610">
        <v>3432</v>
      </c>
      <c r="ER62" s="610">
        <v>50042</v>
      </c>
      <c r="ES62" s="610">
        <v>20865</v>
      </c>
      <c r="ET62" s="610">
        <v>2963</v>
      </c>
      <c r="EU62" s="609">
        <v>208</v>
      </c>
      <c r="EV62" s="609">
        <v>211</v>
      </c>
      <c r="EW62" s="609" t="s">
        <v>677</v>
      </c>
      <c r="EX62" s="609">
        <v>35</v>
      </c>
      <c r="EY62" s="609">
        <v>56</v>
      </c>
      <c r="EZ62" s="610">
        <v>51702</v>
      </c>
      <c r="FA62" s="610">
        <v>77585</v>
      </c>
      <c r="FB62" s="609"/>
      <c r="FC62" s="609" t="s">
        <v>679</v>
      </c>
      <c r="FD62" s="609" t="s">
        <v>667</v>
      </c>
      <c r="FE62" s="609" t="s">
        <v>668</v>
      </c>
      <c r="FF62" s="609">
        <v>28601</v>
      </c>
      <c r="FG62" s="609">
        <v>5126</v>
      </c>
      <c r="FH62" s="609" t="s">
        <v>667</v>
      </c>
      <c r="FI62" s="609" t="s">
        <v>668</v>
      </c>
      <c r="FJ62" s="609">
        <v>28601</v>
      </c>
      <c r="FK62" s="609">
        <v>5126</v>
      </c>
      <c r="FL62" s="609" t="s">
        <v>233</v>
      </c>
      <c r="FM62" s="609">
        <v>8283040500</v>
      </c>
      <c r="FN62" s="609">
        <v>8283040023</v>
      </c>
      <c r="FO62" s="609" t="s">
        <v>670</v>
      </c>
      <c r="FP62" s="609" t="s">
        <v>673</v>
      </c>
      <c r="FQ62" s="610">
        <v>44800</v>
      </c>
      <c r="FR62" s="609">
        <v>24.94</v>
      </c>
      <c r="FS62" s="609" t="s">
        <v>680</v>
      </c>
      <c r="FT62" s="610">
        <v>6656</v>
      </c>
      <c r="FU62" s="609">
        <v>104</v>
      </c>
      <c r="FV62" s="609"/>
      <c r="FW62" s="609"/>
      <c r="FX62" s="609"/>
      <c r="FY62" s="609" t="s">
        <v>32</v>
      </c>
      <c r="FZ62" s="609"/>
      <c r="GA62" s="609" t="s">
        <v>33</v>
      </c>
      <c r="GB62" s="609"/>
      <c r="GC62" s="609"/>
      <c r="GD62" s="609"/>
      <c r="GE62" s="609"/>
      <c r="GF62" s="609"/>
      <c r="GG62" s="609"/>
      <c r="GH62" s="609"/>
      <c r="GI62" s="609"/>
      <c r="GJ62" s="609">
        <f>VLOOKUP($A62,'[1]AIR Export'!$A$3:$CB$82,25,FALSE)</f>
        <v>40330</v>
      </c>
      <c r="GK62" s="609">
        <v>2</v>
      </c>
      <c r="GL62" s="609" t="s">
        <v>250</v>
      </c>
      <c r="GM62" s="609"/>
      <c r="GN62" s="609"/>
      <c r="GO62" s="609"/>
      <c r="GP62" s="609"/>
      <c r="GQ62" s="609"/>
      <c r="GR62" s="609"/>
      <c r="GS62" s="609"/>
      <c r="GT62" s="609"/>
      <c r="GU62" s="609"/>
      <c r="GV62" s="609">
        <v>0.71</v>
      </c>
      <c r="GW62" s="609">
        <v>0.28000000000000003</v>
      </c>
      <c r="GX62" s="609">
        <v>26.22</v>
      </c>
      <c r="GY62" s="609">
        <v>26.11</v>
      </c>
      <c r="GZ62" s="609">
        <v>26.08</v>
      </c>
      <c r="HA62" s="509"/>
      <c r="HB62" s="509"/>
      <c r="HC62" s="509"/>
      <c r="HD62" s="509"/>
      <c r="HE62" s="509"/>
      <c r="HF62" s="5"/>
      <c r="HG62" s="5"/>
      <c r="HH62" s="5"/>
      <c r="HI62" s="5"/>
      <c r="HJ62" s="5"/>
      <c r="HK62" s="5"/>
      <c r="HL62" s="5"/>
      <c r="HM62" s="5"/>
      <c r="HN62" s="5"/>
      <c r="HO62" s="5"/>
      <c r="HP62" s="5"/>
      <c r="HQ62" s="5"/>
      <c r="HR62" s="5"/>
      <c r="IF62" s="1"/>
      <c r="IG62" s="1"/>
      <c r="IH62" s="1"/>
      <c r="II62" s="1"/>
      <c r="IJ62" s="1"/>
      <c r="IK62" s="1"/>
      <c r="IL62" s="1"/>
      <c r="IM62" s="1"/>
      <c r="IO62" s="1"/>
      <c r="IQ62" s="5"/>
      <c r="IR62" s="5"/>
      <c r="IS62" s="5"/>
      <c r="IT62" s="5"/>
      <c r="IU62" s="5"/>
      <c r="IV62" s="5"/>
      <c r="JI62" s="5"/>
      <c r="JL62" s="5"/>
      <c r="JM62" s="5"/>
      <c r="JN62" s="5"/>
      <c r="JU62" s="1"/>
      <c r="JW62" s="1"/>
      <c r="KA62" s="1"/>
      <c r="KC62" s="5"/>
      <c r="KG62" s="5"/>
      <c r="KI62" s="4"/>
      <c r="KJ62" s="4"/>
      <c r="KQ62" s="3"/>
      <c r="KR62" s="3"/>
      <c r="KS62" s="3"/>
      <c r="KT62" s="3"/>
      <c r="KU62" s="3"/>
      <c r="KV62" s="3"/>
      <c r="KW62" s="3"/>
      <c r="KX62" s="3"/>
      <c r="KY62" s="3"/>
      <c r="KZ62" s="3"/>
      <c r="LA62" s="3"/>
      <c r="LB62" s="3"/>
      <c r="LC62" s="3"/>
      <c r="LD62" s="3"/>
      <c r="LE62" s="3"/>
      <c r="LF62" s="3"/>
      <c r="LG62" s="3"/>
      <c r="LH62" s="4"/>
      <c r="LJ62" s="1"/>
      <c r="LK62" s="1"/>
      <c r="LL62" s="1"/>
      <c r="LM62" s="3"/>
      <c r="LN62" s="3"/>
      <c r="LO62" s="3"/>
      <c r="LY62" s="3"/>
      <c r="LZ62" s="3"/>
      <c r="MA62" s="3"/>
      <c r="MB62" s="3"/>
      <c r="MC62" s="3"/>
      <c r="MD62" s="3"/>
      <c r="ME62" s="3"/>
      <c r="MF62" s="3"/>
      <c r="MG62" s="3"/>
      <c r="MH62" s="3"/>
      <c r="MI62" s="3"/>
      <c r="MJ62" s="3"/>
      <c r="MR62" s="6"/>
      <c r="MS62" s="6"/>
      <c r="MX62" s="1"/>
      <c r="NB62" s="1"/>
      <c r="NC62" s="1"/>
      <c r="ND62" s="1"/>
      <c r="NE62" s="1"/>
      <c r="NG62" s="1"/>
      <c r="NH62" s="1"/>
      <c r="NI62" s="1"/>
      <c r="NK62" s="1"/>
      <c r="NL62" s="1"/>
      <c r="NR62" s="3"/>
    </row>
    <row r="63" spans="1:394" x14ac:dyDescent="0.25">
      <c r="A63" s="609" t="s">
        <v>681</v>
      </c>
      <c r="B63" s="609" t="s">
        <v>683</v>
      </c>
      <c r="C63" s="609" t="s">
        <v>685</v>
      </c>
      <c r="D63" s="609">
        <v>2015</v>
      </c>
      <c r="E63" s="609" t="s">
        <v>577</v>
      </c>
      <c r="F63" s="609" t="s">
        <v>682</v>
      </c>
      <c r="G63" s="609" t="s">
        <v>683</v>
      </c>
      <c r="H63" s="609">
        <v>27261</v>
      </c>
      <c r="I63" s="609">
        <v>2530</v>
      </c>
      <c r="J63" s="609" t="s">
        <v>684</v>
      </c>
      <c r="K63" s="609" t="s">
        <v>683</v>
      </c>
      <c r="L63" s="609">
        <v>27262</v>
      </c>
      <c r="M63" s="609">
        <v>3923</v>
      </c>
      <c r="N63" s="609" t="s">
        <v>686</v>
      </c>
      <c r="O63" s="609" t="s">
        <v>687</v>
      </c>
      <c r="P63" s="609" t="s">
        <v>688</v>
      </c>
      <c r="Q63" s="609" t="s">
        <v>689</v>
      </c>
      <c r="R63" s="609" t="s">
        <v>690</v>
      </c>
      <c r="S63" s="609" t="s">
        <v>257</v>
      </c>
      <c r="T63" s="609" t="s">
        <v>691</v>
      </c>
      <c r="U63" s="609" t="s">
        <v>688</v>
      </c>
      <c r="V63" s="609" t="s">
        <v>692</v>
      </c>
      <c r="W63" s="609">
        <v>1</v>
      </c>
      <c r="X63" s="609">
        <v>0</v>
      </c>
      <c r="Y63" s="609">
        <v>1</v>
      </c>
      <c r="Z63" s="609">
        <v>1</v>
      </c>
      <c r="AA63" s="610">
        <v>3081</v>
      </c>
      <c r="AB63" s="609">
        <v>15.75</v>
      </c>
      <c r="AC63" s="609">
        <v>0</v>
      </c>
      <c r="AD63" s="609">
        <v>15.75</v>
      </c>
      <c r="AE63" s="609">
        <v>50.25</v>
      </c>
      <c r="AF63" s="609">
        <v>66</v>
      </c>
      <c r="AG63" s="611">
        <v>0.23860000000000001</v>
      </c>
      <c r="AH63" s="612">
        <v>105564</v>
      </c>
      <c r="AI63" s="609" t="s">
        <v>694</v>
      </c>
      <c r="AJ63" s="609">
        <v>2011</v>
      </c>
      <c r="AK63" s="612">
        <v>38416</v>
      </c>
      <c r="AL63" s="613">
        <v>11.91</v>
      </c>
      <c r="AM63" s="613">
        <v>11.91</v>
      </c>
      <c r="AN63" s="613">
        <v>13.79</v>
      </c>
      <c r="AO63" s="612">
        <v>4147943</v>
      </c>
      <c r="AP63" s="612">
        <v>359960</v>
      </c>
      <c r="AQ63" s="612">
        <f>VLOOKUP($A63,'[1]AIR Export'!$A$2:$CB$82,33,FALSE)</f>
        <v>4507903</v>
      </c>
      <c r="AR63" s="612">
        <v>78790</v>
      </c>
      <c r="AS63" s="612">
        <v>0</v>
      </c>
      <c r="AT63" s="612">
        <v>78790</v>
      </c>
      <c r="AU63" s="612">
        <v>4400</v>
      </c>
      <c r="AV63" s="612">
        <v>0</v>
      </c>
      <c r="AW63" s="612">
        <f>VLOOKUP($A63,'[1]AIR Export'!$A$2:$CB$82,35,FALSE)</f>
        <v>4400</v>
      </c>
      <c r="AX63" s="612">
        <f>VLOOKUP($A63,'[1]AIR Export'!$A$2:$CB$82,36,FALSE)</f>
        <v>0</v>
      </c>
      <c r="AY63" s="612">
        <f>VLOOKUP($A63,'[1]AIR Export'!$A$2:$CB$82,37,FALSE)</f>
        <v>4591093</v>
      </c>
      <c r="AZ63" s="612">
        <v>1734370</v>
      </c>
      <c r="BA63" s="612">
        <v>1072291</v>
      </c>
      <c r="BB63" s="612">
        <f>VLOOKUP($A63,'[1]AIR Export'!$A$2:$CB$82,40,FALSE)</f>
        <v>2806661</v>
      </c>
      <c r="BC63" s="612">
        <v>242625</v>
      </c>
      <c r="BD63" s="612">
        <v>92498</v>
      </c>
      <c r="BE63" s="612">
        <v>81731</v>
      </c>
      <c r="BF63" s="612">
        <v>416854</v>
      </c>
      <c r="BG63" s="612">
        <v>1006358</v>
      </c>
      <c r="BH63" s="612">
        <f>VLOOKUP($A63,'[1]AIR Export'!$A$2:$CB$82,46,FALSE)</f>
        <v>4229873</v>
      </c>
      <c r="BI63" s="612"/>
      <c r="BJ63" s="612"/>
      <c r="BK63" s="612">
        <v>0</v>
      </c>
      <c r="BL63" s="612">
        <v>0</v>
      </c>
      <c r="BM63" s="612">
        <v>0</v>
      </c>
      <c r="BN63" s="612">
        <v>0</v>
      </c>
      <c r="BO63" s="612">
        <v>0</v>
      </c>
      <c r="BP63" s="612">
        <v>0</v>
      </c>
      <c r="BQ63" s="610">
        <v>59886</v>
      </c>
      <c r="BR63" s="610">
        <v>112985</v>
      </c>
      <c r="BS63" s="610">
        <v>172871</v>
      </c>
      <c r="BT63" s="610">
        <v>50262</v>
      </c>
      <c r="BU63" s="610">
        <v>29796</v>
      </c>
      <c r="BV63" s="610">
        <v>80058</v>
      </c>
      <c r="BW63" s="610">
        <v>5826</v>
      </c>
      <c r="BX63" s="609">
        <v>65</v>
      </c>
      <c r="BY63" s="610">
        <v>5891</v>
      </c>
      <c r="BZ63" s="610">
        <v>258820</v>
      </c>
      <c r="CA63" s="610"/>
      <c r="CB63" s="610">
        <v>258820</v>
      </c>
      <c r="CC63" s="610">
        <v>67698</v>
      </c>
      <c r="CD63" s="610">
        <v>243655</v>
      </c>
      <c r="CE63" s="609">
        <v>22</v>
      </c>
      <c r="CF63" s="609">
        <v>63</v>
      </c>
      <c r="CG63" s="609">
        <v>85</v>
      </c>
      <c r="CH63" s="610">
        <v>10041</v>
      </c>
      <c r="CI63" s="610">
        <v>15536</v>
      </c>
      <c r="CJ63" s="610">
        <v>18230</v>
      </c>
      <c r="CK63" s="610">
        <v>1249</v>
      </c>
      <c r="CL63" s="609">
        <v>84</v>
      </c>
      <c r="CM63" s="609">
        <v>158</v>
      </c>
      <c r="CN63" s="609">
        <v>752</v>
      </c>
      <c r="CO63" s="610">
        <v>137251</v>
      </c>
      <c r="CP63" s="610">
        <v>87924</v>
      </c>
      <c r="CQ63" s="610">
        <v>225175</v>
      </c>
      <c r="CR63" s="610">
        <v>22421</v>
      </c>
      <c r="CS63" s="609">
        <v>138</v>
      </c>
      <c r="CT63" s="610">
        <v>22559</v>
      </c>
      <c r="CU63" s="610">
        <v>126270</v>
      </c>
      <c r="CV63" s="610">
        <v>28691</v>
      </c>
      <c r="CW63" s="610">
        <v>154961</v>
      </c>
      <c r="CX63" s="610">
        <v>402695</v>
      </c>
      <c r="CY63" s="610">
        <v>1842</v>
      </c>
      <c r="CZ63" s="609"/>
      <c r="DA63" s="610">
        <v>404537</v>
      </c>
      <c r="DB63" s="610">
        <v>41582</v>
      </c>
      <c r="DC63" s="610">
        <v>11454</v>
      </c>
      <c r="DD63" s="610">
        <v>53036</v>
      </c>
      <c r="DE63" s="610">
        <v>203573</v>
      </c>
      <c r="DF63" s="610">
        <v>28185</v>
      </c>
      <c r="DG63" s="610">
        <v>2144</v>
      </c>
      <c r="DH63" s="610">
        <v>41988</v>
      </c>
      <c r="DI63" s="609"/>
      <c r="DJ63" s="609"/>
      <c r="DK63" s="610">
        <v>692994</v>
      </c>
      <c r="DL63" s="609">
        <v>0</v>
      </c>
      <c r="DM63" s="610">
        <v>8401</v>
      </c>
      <c r="DN63" s="609">
        <v>0</v>
      </c>
      <c r="DO63" s="610">
        <v>701395</v>
      </c>
      <c r="DP63" s="609">
        <v>440</v>
      </c>
      <c r="DQ63" s="610">
        <v>72659</v>
      </c>
      <c r="DR63" s="610">
        <v>14927</v>
      </c>
      <c r="DS63" s="610">
        <v>87586</v>
      </c>
      <c r="DT63" s="610">
        <v>353617</v>
      </c>
      <c r="DU63" s="610">
        <v>1832</v>
      </c>
      <c r="DV63" s="609">
        <v>16</v>
      </c>
      <c r="DW63" s="610">
        <v>1102</v>
      </c>
      <c r="DX63" s="610">
        <v>1031</v>
      </c>
      <c r="DY63" s="609">
        <v>8</v>
      </c>
      <c r="DZ63" s="609">
        <v>0</v>
      </c>
      <c r="EA63" s="610">
        <v>3989</v>
      </c>
      <c r="EB63" s="610">
        <v>6885</v>
      </c>
      <c r="EC63" s="609">
        <v>341</v>
      </c>
      <c r="ED63" s="610">
        <v>7226</v>
      </c>
      <c r="EE63" s="610">
        <v>13141</v>
      </c>
      <c r="EF63" s="610">
        <v>15930</v>
      </c>
      <c r="EG63" s="610">
        <v>29071</v>
      </c>
      <c r="EH63" s="609">
        <v>156</v>
      </c>
      <c r="EI63" s="609">
        <v>0</v>
      </c>
      <c r="EJ63" s="609">
        <v>156</v>
      </c>
      <c r="EK63" s="610">
        <v>36453</v>
      </c>
      <c r="EL63" s="609">
        <v>2</v>
      </c>
      <c r="EM63" s="609">
        <v>10</v>
      </c>
      <c r="EN63" s="609">
        <v>840</v>
      </c>
      <c r="EO63" s="610">
        <v>1084</v>
      </c>
      <c r="EP63" s="609">
        <v>231</v>
      </c>
      <c r="EQ63" s="610">
        <v>6083</v>
      </c>
      <c r="ER63" s="610">
        <v>105003</v>
      </c>
      <c r="ES63" s="610">
        <v>8778</v>
      </c>
      <c r="ET63" s="610">
        <v>14360</v>
      </c>
      <c r="EU63" s="610">
        <v>1381</v>
      </c>
      <c r="EV63" s="609">
        <v>676</v>
      </c>
      <c r="EW63" s="609" t="s">
        <v>693</v>
      </c>
      <c r="EX63" s="609">
        <v>99</v>
      </c>
      <c r="EY63" s="609">
        <v>96</v>
      </c>
      <c r="EZ63" s="610">
        <v>71649</v>
      </c>
      <c r="FA63" s="610">
        <v>150053</v>
      </c>
      <c r="FB63" s="610">
        <v>17823</v>
      </c>
      <c r="FC63" s="609" t="s">
        <v>685</v>
      </c>
      <c r="FD63" s="609" t="s">
        <v>682</v>
      </c>
      <c r="FE63" s="609" t="s">
        <v>683</v>
      </c>
      <c r="FF63" s="609">
        <v>27261</v>
      </c>
      <c r="FG63" s="609">
        <v>2530</v>
      </c>
      <c r="FH63" s="609" t="s">
        <v>684</v>
      </c>
      <c r="FI63" s="609" t="s">
        <v>683</v>
      </c>
      <c r="FJ63" s="609">
        <v>27262</v>
      </c>
      <c r="FK63" s="609">
        <v>3923</v>
      </c>
      <c r="FL63" s="609" t="s">
        <v>577</v>
      </c>
      <c r="FM63" s="609">
        <v>3368833631</v>
      </c>
      <c r="FN63" s="609">
        <v>3368833636</v>
      </c>
      <c r="FO63" s="609" t="s">
        <v>695</v>
      </c>
      <c r="FP63" s="609" t="s">
        <v>689</v>
      </c>
      <c r="FQ63" s="610">
        <v>83440</v>
      </c>
      <c r="FR63" s="609">
        <v>66.75</v>
      </c>
      <c r="FS63" s="609" t="s">
        <v>696</v>
      </c>
      <c r="FT63" s="610">
        <v>3081</v>
      </c>
      <c r="FU63" s="609">
        <v>92</v>
      </c>
      <c r="FV63" s="609"/>
      <c r="FW63" s="609"/>
      <c r="FX63" s="609"/>
      <c r="FY63" s="609" t="s">
        <v>32</v>
      </c>
      <c r="FZ63" s="609"/>
      <c r="GA63" s="609" t="s">
        <v>33</v>
      </c>
      <c r="GB63" s="609"/>
      <c r="GC63" s="609"/>
      <c r="GD63" s="609"/>
      <c r="GE63" s="609"/>
      <c r="GF63" s="609"/>
      <c r="GG63" s="609"/>
      <c r="GH63" s="609"/>
      <c r="GI63" s="609"/>
      <c r="GJ63" s="609">
        <f>VLOOKUP($A63,'[1]AIR Export'!$A$3:$CB$82,25,FALSE)</f>
        <v>108552</v>
      </c>
      <c r="GK63" s="609">
        <v>2</v>
      </c>
      <c r="GL63" s="609" t="s">
        <v>250</v>
      </c>
      <c r="GM63" s="609"/>
      <c r="GN63" s="609"/>
      <c r="GO63" s="609"/>
      <c r="GP63" s="609"/>
      <c r="GQ63" s="609"/>
      <c r="GR63" s="609"/>
      <c r="GS63" s="609"/>
      <c r="GT63" s="609"/>
      <c r="GU63" s="609"/>
      <c r="GV63" s="609">
        <v>0.8</v>
      </c>
      <c r="GW63" s="609">
        <v>0.2</v>
      </c>
      <c r="GX63" s="609">
        <v>9.14</v>
      </c>
      <c r="GY63" s="609">
        <v>13.63</v>
      </c>
      <c r="GZ63" s="609">
        <v>3.91</v>
      </c>
      <c r="HA63" s="509"/>
      <c r="HB63" s="509"/>
      <c r="HC63" s="509"/>
      <c r="HD63" s="509"/>
      <c r="HE63" s="509"/>
      <c r="HF63" s="5"/>
      <c r="HG63" s="5"/>
      <c r="HH63" s="5"/>
      <c r="HI63" s="5"/>
      <c r="HJ63" s="5"/>
      <c r="HK63" s="5"/>
      <c r="HL63" s="5"/>
      <c r="HM63" s="5"/>
      <c r="HN63" s="5"/>
      <c r="HO63" s="5"/>
      <c r="HP63" s="5"/>
      <c r="HQ63" s="5"/>
      <c r="HR63" s="5"/>
      <c r="IG63" s="1"/>
      <c r="IH63" s="1"/>
      <c r="II63" s="1"/>
      <c r="IJ63" s="1"/>
      <c r="IK63" s="1"/>
      <c r="IL63" s="1"/>
      <c r="IM63" s="1"/>
      <c r="IO63" s="1"/>
      <c r="IQ63" s="5"/>
      <c r="IR63" s="5"/>
      <c r="IS63" s="5"/>
      <c r="IT63" s="5"/>
      <c r="IU63" s="5"/>
      <c r="IV63" s="5"/>
      <c r="JG63" s="2"/>
      <c r="JI63" s="5"/>
      <c r="JL63" s="5"/>
      <c r="JM63" s="5"/>
      <c r="JN63" s="5"/>
      <c r="JW63" s="1"/>
      <c r="KC63" s="5"/>
      <c r="KG63" s="5"/>
      <c r="KI63" s="4"/>
      <c r="KJ63" s="4"/>
      <c r="KQ63" s="3"/>
      <c r="KR63" s="3"/>
      <c r="KS63" s="3"/>
      <c r="KT63" s="3"/>
      <c r="KU63" s="3"/>
      <c r="KV63" s="3"/>
      <c r="KW63" s="3"/>
      <c r="KX63" s="3"/>
      <c r="KY63" s="3"/>
      <c r="KZ63" s="3"/>
      <c r="LA63" s="3"/>
      <c r="LB63" s="3"/>
      <c r="LC63" s="3"/>
      <c r="LD63" s="3"/>
      <c r="LE63" s="3"/>
      <c r="LF63" s="3"/>
      <c r="LG63" s="3"/>
      <c r="LH63" s="4"/>
      <c r="LJ63" s="1"/>
      <c r="LK63" s="1"/>
      <c r="LL63" s="1"/>
      <c r="LM63" s="3"/>
      <c r="LN63" s="3"/>
      <c r="LO63" s="3"/>
      <c r="LY63" s="3"/>
      <c r="LZ63" s="3"/>
      <c r="MA63" s="3"/>
      <c r="MB63" s="3"/>
      <c r="MC63" s="3"/>
      <c r="MD63" s="3"/>
      <c r="ME63" s="3"/>
      <c r="MF63" s="3"/>
      <c r="MG63" s="3"/>
      <c r="MH63" s="3"/>
      <c r="MI63" s="3"/>
      <c r="MJ63" s="3"/>
      <c r="MR63" s="6"/>
      <c r="MS63" s="6"/>
      <c r="NB63" s="1"/>
      <c r="NC63" s="1"/>
      <c r="NE63" s="1"/>
      <c r="NI63" s="1"/>
      <c r="NR63" s="3"/>
    </row>
    <row r="64" spans="1:394" x14ac:dyDescent="0.25">
      <c r="A64" s="609" t="s">
        <v>712</v>
      </c>
      <c r="B64" s="609" t="s">
        <v>714</v>
      </c>
      <c r="C64" s="609" t="s">
        <v>715</v>
      </c>
      <c r="D64" s="609">
        <v>2015</v>
      </c>
      <c r="E64" s="609" t="s">
        <v>303</v>
      </c>
      <c r="F64" s="609" t="s">
        <v>713</v>
      </c>
      <c r="G64" s="609" t="s">
        <v>714</v>
      </c>
      <c r="H64" s="609">
        <v>28086</v>
      </c>
      <c r="I64" s="609">
        <v>3414</v>
      </c>
      <c r="J64" s="609" t="s">
        <v>713</v>
      </c>
      <c r="K64" s="609" t="s">
        <v>714</v>
      </c>
      <c r="L64" s="609">
        <v>28086</v>
      </c>
      <c r="M64" s="609">
        <v>3414</v>
      </c>
      <c r="N64" s="609" t="s">
        <v>716</v>
      </c>
      <c r="O64" s="609" t="s">
        <v>717</v>
      </c>
      <c r="P64" s="609" t="s">
        <v>718</v>
      </c>
      <c r="Q64" s="609" t="s">
        <v>719</v>
      </c>
      <c r="R64" s="609" t="s">
        <v>716</v>
      </c>
      <c r="S64" s="609" t="s">
        <v>128</v>
      </c>
      <c r="T64" s="609" t="s">
        <v>717</v>
      </c>
      <c r="U64" s="609" t="s">
        <v>720</v>
      </c>
      <c r="V64" s="609" t="s">
        <v>719</v>
      </c>
      <c r="W64" s="609">
        <v>1</v>
      </c>
      <c r="X64" s="609">
        <v>0</v>
      </c>
      <c r="Y64" s="609">
        <v>0</v>
      </c>
      <c r="Z64" s="609">
        <v>1</v>
      </c>
      <c r="AA64" s="610">
        <v>2704</v>
      </c>
      <c r="AB64" s="609">
        <v>2</v>
      </c>
      <c r="AC64" s="609">
        <v>1</v>
      </c>
      <c r="AD64" s="609">
        <v>3</v>
      </c>
      <c r="AE64" s="609">
        <v>5.5</v>
      </c>
      <c r="AF64" s="609">
        <v>8.5</v>
      </c>
      <c r="AG64" s="611">
        <v>0.23530000000000001</v>
      </c>
      <c r="AH64" s="612">
        <v>55536</v>
      </c>
      <c r="AI64" s="609" t="s">
        <v>722</v>
      </c>
      <c r="AJ64" s="609">
        <v>2004</v>
      </c>
      <c r="AK64" s="612">
        <v>39126</v>
      </c>
      <c r="AL64" s="613">
        <v>12.47</v>
      </c>
      <c r="AM64" s="613">
        <v>14.6</v>
      </c>
      <c r="AN64" s="613">
        <v>14.6</v>
      </c>
      <c r="AO64" s="612">
        <v>560191</v>
      </c>
      <c r="AP64" s="612">
        <v>68000</v>
      </c>
      <c r="AQ64" s="612">
        <f>VLOOKUP($A64,'[1]AIR Export'!$A$2:$CB$82,33,FALSE)</f>
        <v>628191</v>
      </c>
      <c r="AR64" s="612">
        <v>8783</v>
      </c>
      <c r="AS64" s="612">
        <v>0</v>
      </c>
      <c r="AT64" s="612">
        <v>8783</v>
      </c>
      <c r="AU64" s="612">
        <v>50294</v>
      </c>
      <c r="AV64" s="612">
        <v>0</v>
      </c>
      <c r="AW64" s="612">
        <f>VLOOKUP($A64,'[1]AIR Export'!$A$2:$CB$82,35,FALSE)</f>
        <v>50294</v>
      </c>
      <c r="AX64" s="612">
        <f>VLOOKUP($A64,'[1]AIR Export'!$A$2:$CB$82,36,FALSE)</f>
        <v>0</v>
      </c>
      <c r="AY64" s="612">
        <f>VLOOKUP($A64,'[1]AIR Export'!$A$2:$CB$82,37,FALSE)</f>
        <v>687268</v>
      </c>
      <c r="AZ64" s="612">
        <v>249921</v>
      </c>
      <c r="BA64" s="612">
        <v>100389</v>
      </c>
      <c r="BB64" s="612">
        <f>VLOOKUP($A64,'[1]AIR Export'!$A$2:$CB$82,40,FALSE)</f>
        <v>350310</v>
      </c>
      <c r="BC64" s="612">
        <v>47172</v>
      </c>
      <c r="BD64" s="612">
        <v>24215</v>
      </c>
      <c r="BE64" s="612">
        <v>3500</v>
      </c>
      <c r="BF64" s="612">
        <v>74887</v>
      </c>
      <c r="BG64" s="612">
        <v>195795</v>
      </c>
      <c r="BH64" s="612">
        <f>VLOOKUP($A64,'[1]AIR Export'!$A$2:$CB$82,46,FALSE)</f>
        <v>620992</v>
      </c>
      <c r="BI64" s="612"/>
      <c r="BJ64" s="612"/>
      <c r="BK64" s="612">
        <v>10683</v>
      </c>
      <c r="BL64" s="612">
        <v>0</v>
      </c>
      <c r="BM64" s="612">
        <v>0</v>
      </c>
      <c r="BN64" s="612">
        <v>0</v>
      </c>
      <c r="BO64" s="612">
        <v>10683</v>
      </c>
      <c r="BP64" s="612">
        <v>0</v>
      </c>
      <c r="BQ64" s="610">
        <v>12770</v>
      </c>
      <c r="BR64" s="610">
        <v>12998</v>
      </c>
      <c r="BS64" s="610">
        <v>25768</v>
      </c>
      <c r="BT64" s="610">
        <v>12911</v>
      </c>
      <c r="BU64" s="610">
        <v>5938</v>
      </c>
      <c r="BV64" s="610">
        <v>18849</v>
      </c>
      <c r="BW64" s="610">
        <v>2029</v>
      </c>
      <c r="BX64" s="609">
        <v>22</v>
      </c>
      <c r="BY64" s="610">
        <v>2051</v>
      </c>
      <c r="BZ64" s="610">
        <v>46668</v>
      </c>
      <c r="CA64" s="610"/>
      <c r="CB64" s="610">
        <v>46668</v>
      </c>
      <c r="CC64" s="610">
        <v>1921</v>
      </c>
      <c r="CD64" s="610">
        <v>210074</v>
      </c>
      <c r="CE64" s="609">
        <v>12</v>
      </c>
      <c r="CF64" s="609">
        <v>63</v>
      </c>
      <c r="CG64" s="609">
        <v>75</v>
      </c>
      <c r="CH64" s="610">
        <v>1519</v>
      </c>
      <c r="CI64" s="610">
        <v>10470</v>
      </c>
      <c r="CJ64" s="610">
        <v>3424</v>
      </c>
      <c r="CK64" s="609">
        <v>743</v>
      </c>
      <c r="CL64" s="609">
        <v>50</v>
      </c>
      <c r="CM64" s="609">
        <v>52</v>
      </c>
      <c r="CN64" s="609">
        <v>82</v>
      </c>
      <c r="CO64" s="610">
        <v>27210</v>
      </c>
      <c r="CP64" s="610">
        <v>8015</v>
      </c>
      <c r="CQ64" s="610">
        <v>35225</v>
      </c>
      <c r="CR64" s="610">
        <v>3741</v>
      </c>
      <c r="CS64" s="609">
        <v>27</v>
      </c>
      <c r="CT64" s="610">
        <v>3768</v>
      </c>
      <c r="CU64" s="610">
        <v>30904</v>
      </c>
      <c r="CV64" s="610">
        <v>6515</v>
      </c>
      <c r="CW64" s="610">
        <v>37419</v>
      </c>
      <c r="CX64" s="610">
        <v>76412</v>
      </c>
      <c r="CY64" s="609">
        <v>449</v>
      </c>
      <c r="CZ64" s="609"/>
      <c r="DA64" s="610">
        <v>76861</v>
      </c>
      <c r="DB64" s="610">
        <v>2576</v>
      </c>
      <c r="DC64" s="609">
        <v>466</v>
      </c>
      <c r="DD64" s="610">
        <v>3042</v>
      </c>
      <c r="DE64" s="610">
        <v>12413</v>
      </c>
      <c r="DF64" s="610">
        <v>4151</v>
      </c>
      <c r="DG64" s="609">
        <v>134</v>
      </c>
      <c r="DH64" s="610">
        <v>4783</v>
      </c>
      <c r="DI64" s="609"/>
      <c r="DJ64" s="609"/>
      <c r="DK64" s="610">
        <v>82999</v>
      </c>
      <c r="DL64" s="609"/>
      <c r="DM64" s="609"/>
      <c r="DN64" s="609"/>
      <c r="DO64" s="610">
        <v>82999</v>
      </c>
      <c r="DP64" s="609">
        <v>9</v>
      </c>
      <c r="DQ64" s="610">
        <v>16118</v>
      </c>
      <c r="DR64" s="609">
        <v>6</v>
      </c>
      <c r="DS64" s="610">
        <v>16124</v>
      </c>
      <c r="DT64" s="610">
        <v>100149</v>
      </c>
      <c r="DU64" s="609">
        <v>77</v>
      </c>
      <c r="DV64" s="609">
        <v>20</v>
      </c>
      <c r="DW64" s="609">
        <v>161</v>
      </c>
      <c r="DX64" s="609">
        <v>249</v>
      </c>
      <c r="DY64" s="609">
        <v>8</v>
      </c>
      <c r="DZ64" s="609">
        <v>3</v>
      </c>
      <c r="EA64" s="609">
        <v>518</v>
      </c>
      <c r="EB64" s="609">
        <v>544</v>
      </c>
      <c r="EC64" s="609">
        <v>272</v>
      </c>
      <c r="ED64" s="609">
        <v>816</v>
      </c>
      <c r="EE64" s="610">
        <v>6628</v>
      </c>
      <c r="EF64" s="610">
        <v>4262</v>
      </c>
      <c r="EG64" s="610">
        <v>10890</v>
      </c>
      <c r="EH64" s="609">
        <v>133</v>
      </c>
      <c r="EI64" s="609">
        <v>414</v>
      </c>
      <c r="EJ64" s="609">
        <v>547</v>
      </c>
      <c r="EK64" s="610">
        <v>12253</v>
      </c>
      <c r="EL64" s="609">
        <v>38</v>
      </c>
      <c r="EM64" s="609">
        <v>155</v>
      </c>
      <c r="EN64" s="609">
        <v>56</v>
      </c>
      <c r="EO64" s="609">
        <v>216</v>
      </c>
      <c r="EP64" s="609">
        <v>86</v>
      </c>
      <c r="EQ64" s="610">
        <v>1654</v>
      </c>
      <c r="ER64" s="610">
        <v>5928</v>
      </c>
      <c r="ES64" s="610">
        <v>2340</v>
      </c>
      <c r="ET64" s="609">
        <v>806</v>
      </c>
      <c r="EU64" s="610">
        <v>9620</v>
      </c>
      <c r="EV64" s="610">
        <v>9364</v>
      </c>
      <c r="EW64" s="609" t="s">
        <v>721</v>
      </c>
      <c r="EX64" s="609">
        <v>11</v>
      </c>
      <c r="EY64" s="609">
        <v>29</v>
      </c>
      <c r="EZ64" s="610">
        <v>24399</v>
      </c>
      <c r="FA64" s="610">
        <v>52256</v>
      </c>
      <c r="FB64" s="610">
        <v>36865</v>
      </c>
      <c r="FC64" s="609" t="s">
        <v>715</v>
      </c>
      <c r="FD64" s="609" t="s">
        <v>713</v>
      </c>
      <c r="FE64" s="609" t="s">
        <v>714</v>
      </c>
      <c r="FF64" s="609">
        <v>28086</v>
      </c>
      <c r="FG64" s="609">
        <v>3414</v>
      </c>
      <c r="FH64" s="609" t="s">
        <v>713</v>
      </c>
      <c r="FI64" s="609" t="s">
        <v>714</v>
      </c>
      <c r="FJ64" s="609">
        <v>28086</v>
      </c>
      <c r="FK64" s="609">
        <v>3414</v>
      </c>
      <c r="FL64" s="609" t="s">
        <v>303</v>
      </c>
      <c r="FM64" s="609">
        <v>7047392371</v>
      </c>
      <c r="FN64" s="609">
        <v>7047344499</v>
      </c>
      <c r="FO64" s="609" t="s">
        <v>716</v>
      </c>
      <c r="FP64" s="609" t="s">
        <v>719</v>
      </c>
      <c r="FQ64" s="610">
        <v>13457</v>
      </c>
      <c r="FR64" s="609">
        <v>9.5</v>
      </c>
      <c r="FS64" s="609" t="s">
        <v>723</v>
      </c>
      <c r="FT64" s="610">
        <v>2704</v>
      </c>
      <c r="FU64" s="609">
        <v>52</v>
      </c>
      <c r="FV64" s="609"/>
      <c r="FW64" s="609"/>
      <c r="FX64" s="609"/>
      <c r="FY64" s="609" t="s">
        <v>32</v>
      </c>
      <c r="FZ64" s="609"/>
      <c r="GA64" s="609" t="s">
        <v>12</v>
      </c>
      <c r="GB64" s="609"/>
      <c r="GC64" s="609"/>
      <c r="GD64" s="609"/>
      <c r="GE64" s="609"/>
      <c r="GF64" s="609"/>
      <c r="GG64" s="609"/>
      <c r="GH64" s="609"/>
      <c r="GI64" s="609"/>
      <c r="GJ64" s="609">
        <f>VLOOKUP($A64,'[1]AIR Export'!$A$3:$CB$82,25,FALSE)</f>
        <v>10632</v>
      </c>
      <c r="GK64" s="609">
        <v>2</v>
      </c>
      <c r="GL64" s="609" t="s">
        <v>250</v>
      </c>
      <c r="GM64" s="609"/>
      <c r="GN64" s="609"/>
      <c r="GO64" s="609"/>
      <c r="GP64" s="609"/>
      <c r="GQ64" s="609"/>
      <c r="GR64" s="609"/>
      <c r="GS64" s="609"/>
      <c r="GT64" s="609"/>
      <c r="GU64" s="609"/>
      <c r="GV64" s="609">
        <v>0.89</v>
      </c>
      <c r="GW64" s="609">
        <v>7.0000000000000007E-2</v>
      </c>
      <c r="GX64" s="609">
        <v>23.65</v>
      </c>
      <c r="GY64" s="609">
        <v>26.56</v>
      </c>
      <c r="GZ64" s="609">
        <v>8.41</v>
      </c>
      <c r="HA64" s="509"/>
      <c r="HB64" s="509"/>
      <c r="HC64" s="509"/>
      <c r="HD64" s="509"/>
      <c r="HE64" s="509"/>
      <c r="HF64" s="5"/>
      <c r="HG64" s="5"/>
      <c r="HH64" s="5"/>
      <c r="HI64" s="5"/>
      <c r="HJ64" s="5"/>
      <c r="HK64" s="5"/>
      <c r="HL64" s="5"/>
      <c r="HM64" s="5"/>
      <c r="HN64" s="5"/>
      <c r="HO64" s="5"/>
      <c r="HP64" s="5"/>
      <c r="HQ64" s="5"/>
      <c r="HR64" s="5"/>
      <c r="IF64" s="1"/>
      <c r="IG64" s="1"/>
      <c r="IH64" s="1"/>
      <c r="II64" s="1"/>
      <c r="IJ64" s="1"/>
      <c r="IK64" s="1"/>
      <c r="IL64" s="1"/>
      <c r="IM64" s="1"/>
      <c r="IO64" s="1"/>
      <c r="IQ64" s="5"/>
      <c r="IR64" s="5"/>
      <c r="IS64" s="5"/>
      <c r="IT64" s="5"/>
      <c r="IU64" s="5"/>
      <c r="IV64" s="5"/>
      <c r="JG64" s="2"/>
      <c r="JI64" s="5"/>
      <c r="JJ64" s="1"/>
      <c r="JL64" s="5"/>
      <c r="JM64" s="5"/>
      <c r="JN64" s="5"/>
      <c r="JU64" s="1"/>
      <c r="JW64" s="1"/>
      <c r="KC64" s="5"/>
      <c r="KG64" s="5"/>
      <c r="KI64" s="4"/>
      <c r="KJ64" s="4"/>
      <c r="KQ64" s="3"/>
      <c r="KR64" s="3"/>
      <c r="KS64" s="3"/>
      <c r="KT64" s="3"/>
      <c r="KU64" s="3"/>
      <c r="KV64" s="3"/>
      <c r="KW64" s="3"/>
      <c r="KX64" s="3"/>
      <c r="KY64" s="3"/>
      <c r="KZ64" s="3"/>
      <c r="LA64" s="3"/>
      <c r="LB64" s="3"/>
      <c r="LC64" s="3"/>
      <c r="LD64" s="3"/>
      <c r="LE64" s="3"/>
      <c r="LF64" s="3"/>
      <c r="LG64" s="3"/>
      <c r="LH64" s="4"/>
      <c r="LJ64" s="1"/>
      <c r="LK64" s="1"/>
      <c r="LL64" s="1"/>
      <c r="LM64" s="3"/>
      <c r="LN64" s="3"/>
      <c r="LO64" s="3"/>
      <c r="LY64" s="3"/>
      <c r="LZ64" s="3"/>
      <c r="MA64" s="3"/>
      <c r="MB64" s="3"/>
      <c r="MC64" s="3"/>
      <c r="MD64" s="3"/>
      <c r="ME64" s="3"/>
      <c r="MF64" s="3"/>
      <c r="MG64" s="3"/>
      <c r="MH64" s="3"/>
      <c r="MI64" s="3"/>
      <c r="MJ64" s="3"/>
      <c r="MR64" s="6"/>
      <c r="MS64" s="6"/>
      <c r="NB64" s="1"/>
      <c r="NC64" s="1"/>
      <c r="ND64" s="1"/>
      <c r="NE64" s="1"/>
      <c r="NG64" s="1"/>
      <c r="NI64" s="1"/>
      <c r="NK64" s="1"/>
      <c r="NL64" s="1"/>
      <c r="NP64" s="1"/>
      <c r="NR64" s="3"/>
    </row>
    <row r="65" spans="1:382" x14ac:dyDescent="0.25">
      <c r="A65" s="609" t="s">
        <v>779</v>
      </c>
      <c r="B65" s="609" t="s">
        <v>781</v>
      </c>
      <c r="C65" s="609" t="s">
        <v>782</v>
      </c>
      <c r="D65" s="609">
        <v>2015</v>
      </c>
      <c r="E65" s="609" t="s">
        <v>702</v>
      </c>
      <c r="F65" s="609" t="s">
        <v>780</v>
      </c>
      <c r="G65" s="609" t="s">
        <v>781</v>
      </c>
      <c r="H65" s="609">
        <v>28115</v>
      </c>
      <c r="I65" s="609">
        <v>3262</v>
      </c>
      <c r="J65" s="609" t="s">
        <v>780</v>
      </c>
      <c r="K65" s="609" t="s">
        <v>781</v>
      </c>
      <c r="L65" s="609">
        <v>28115</v>
      </c>
      <c r="M65" s="609">
        <v>3262</v>
      </c>
      <c r="N65" s="609" t="s">
        <v>783</v>
      </c>
      <c r="O65" s="609" t="s">
        <v>784</v>
      </c>
      <c r="P65" s="609" t="s">
        <v>785</v>
      </c>
      <c r="Q65" s="609" t="s">
        <v>786</v>
      </c>
      <c r="R65" s="609" t="s">
        <v>787</v>
      </c>
      <c r="S65" s="609" t="s">
        <v>257</v>
      </c>
      <c r="T65" s="609" t="s">
        <v>788</v>
      </c>
      <c r="U65" s="609" t="s">
        <v>789</v>
      </c>
      <c r="V65" s="609" t="s">
        <v>790</v>
      </c>
      <c r="W65" s="609">
        <v>1</v>
      </c>
      <c r="X65" s="609">
        <v>0</v>
      </c>
      <c r="Y65" s="609">
        <v>0</v>
      </c>
      <c r="Z65" s="609">
        <v>1</v>
      </c>
      <c r="AA65" s="610">
        <v>3070</v>
      </c>
      <c r="AB65" s="609">
        <v>6</v>
      </c>
      <c r="AC65" s="609">
        <v>1</v>
      </c>
      <c r="AD65" s="609">
        <v>7</v>
      </c>
      <c r="AE65" s="609">
        <v>19.25</v>
      </c>
      <c r="AF65" s="609">
        <v>26.25</v>
      </c>
      <c r="AG65" s="611">
        <v>0.2286</v>
      </c>
      <c r="AH65" s="612">
        <v>92160</v>
      </c>
      <c r="AI65" s="609" t="s">
        <v>792</v>
      </c>
      <c r="AJ65" s="609">
        <v>2002</v>
      </c>
      <c r="AK65" s="612">
        <v>39650</v>
      </c>
      <c r="AL65" s="613">
        <v>12.48</v>
      </c>
      <c r="AM65" s="613">
        <v>13.76</v>
      </c>
      <c r="AN65" s="613">
        <v>16.73</v>
      </c>
      <c r="AO65" s="612">
        <v>580193</v>
      </c>
      <c r="AP65" s="612">
        <v>1215250</v>
      </c>
      <c r="AQ65" s="612">
        <f>VLOOKUP($A65,'[1]AIR Export'!$A$2:$CB$82,33,FALSE)</f>
        <v>1795443</v>
      </c>
      <c r="AR65" s="612">
        <v>22769</v>
      </c>
      <c r="AS65" s="612">
        <v>0</v>
      </c>
      <c r="AT65" s="612">
        <v>22769</v>
      </c>
      <c r="AU65" s="612">
        <v>0</v>
      </c>
      <c r="AV65" s="612">
        <v>0</v>
      </c>
      <c r="AW65" s="612">
        <f>VLOOKUP($A65,'[1]AIR Export'!$A$2:$CB$82,35,FALSE)</f>
        <v>0</v>
      </c>
      <c r="AX65" s="612">
        <f>VLOOKUP($A65,'[1]AIR Export'!$A$2:$CB$82,36,FALSE)</f>
        <v>83896</v>
      </c>
      <c r="AY65" s="612">
        <f>VLOOKUP($A65,'[1]AIR Export'!$A$2:$CB$82,37,FALSE)</f>
        <v>1902108</v>
      </c>
      <c r="AZ65" s="612">
        <v>962990</v>
      </c>
      <c r="BA65" s="612">
        <v>361794</v>
      </c>
      <c r="BB65" s="612">
        <f>VLOOKUP($A65,'[1]AIR Export'!$A$2:$CB$82,40,FALSE)</f>
        <v>1324784</v>
      </c>
      <c r="BC65" s="612">
        <v>210481</v>
      </c>
      <c r="BD65" s="612">
        <v>25127</v>
      </c>
      <c r="BE65" s="612">
        <v>81560</v>
      </c>
      <c r="BF65" s="612">
        <v>317168</v>
      </c>
      <c r="BG65" s="612">
        <v>260155</v>
      </c>
      <c r="BH65" s="612">
        <f>VLOOKUP($A65,'[1]AIR Export'!$A$2:$CB$82,46,FALSE)</f>
        <v>1902107</v>
      </c>
      <c r="BI65" s="612"/>
      <c r="BJ65" s="612"/>
      <c r="BK65" s="612">
        <v>0</v>
      </c>
      <c r="BL65" s="612">
        <v>0</v>
      </c>
      <c r="BM65" s="612">
        <v>0</v>
      </c>
      <c r="BN65" s="612">
        <v>0</v>
      </c>
      <c r="BO65" s="612">
        <v>0</v>
      </c>
      <c r="BP65" s="612">
        <v>286387</v>
      </c>
      <c r="BQ65" s="610">
        <v>23076</v>
      </c>
      <c r="BR65" s="610">
        <v>38355</v>
      </c>
      <c r="BS65" s="610">
        <v>61431</v>
      </c>
      <c r="BT65" s="610">
        <v>28648</v>
      </c>
      <c r="BU65" s="610">
        <v>20546</v>
      </c>
      <c r="BV65" s="610">
        <v>49194</v>
      </c>
      <c r="BW65" s="610">
        <v>8029</v>
      </c>
      <c r="BX65" s="610">
        <v>2021</v>
      </c>
      <c r="BY65" s="610">
        <v>10050</v>
      </c>
      <c r="BZ65" s="610">
        <v>120675</v>
      </c>
      <c r="CA65" s="610"/>
      <c r="CB65" s="610">
        <v>120675</v>
      </c>
      <c r="CC65" s="609">
        <v>1</v>
      </c>
      <c r="CD65" s="610">
        <v>217087</v>
      </c>
      <c r="CE65" s="609">
        <v>5</v>
      </c>
      <c r="CF65" s="609">
        <v>63</v>
      </c>
      <c r="CG65" s="609">
        <v>68</v>
      </c>
      <c r="CH65" s="610">
        <v>6685</v>
      </c>
      <c r="CI65" s="610">
        <v>14710</v>
      </c>
      <c r="CJ65" s="610">
        <v>12921</v>
      </c>
      <c r="CK65" s="609">
        <v>906</v>
      </c>
      <c r="CL65" s="609">
        <v>61</v>
      </c>
      <c r="CM65" s="609">
        <v>20</v>
      </c>
      <c r="CN65" s="609">
        <v>175</v>
      </c>
      <c r="CO65" s="610">
        <v>78283</v>
      </c>
      <c r="CP65" s="610">
        <v>46526</v>
      </c>
      <c r="CQ65" s="610">
        <v>124809</v>
      </c>
      <c r="CR65" s="610">
        <v>17807</v>
      </c>
      <c r="CS65" s="610">
        <v>1440</v>
      </c>
      <c r="CT65" s="610">
        <v>19247</v>
      </c>
      <c r="CU65" s="610">
        <v>139231</v>
      </c>
      <c r="CV65" s="610">
        <v>44704</v>
      </c>
      <c r="CW65" s="610">
        <v>183935</v>
      </c>
      <c r="CX65" s="610">
        <v>327991</v>
      </c>
      <c r="CY65" s="609"/>
      <c r="CZ65" s="609"/>
      <c r="DA65" s="610">
        <v>327991</v>
      </c>
      <c r="DB65" s="610">
        <v>24911</v>
      </c>
      <c r="DC65" s="610">
        <v>11992</v>
      </c>
      <c r="DD65" s="610">
        <v>36903</v>
      </c>
      <c r="DE65" s="610">
        <v>118646</v>
      </c>
      <c r="DF65" s="610">
        <v>22209</v>
      </c>
      <c r="DG65" s="610">
        <v>1044</v>
      </c>
      <c r="DH65" s="610">
        <v>36888</v>
      </c>
      <c r="DI65" s="609"/>
      <c r="DJ65" s="609"/>
      <c r="DK65" s="610">
        <v>505525</v>
      </c>
      <c r="DL65" s="609"/>
      <c r="DM65" s="609"/>
      <c r="DN65" s="610">
        <v>1268</v>
      </c>
      <c r="DO65" s="610">
        <v>506793</v>
      </c>
      <c r="DP65" s="609"/>
      <c r="DQ65" s="610">
        <v>33587</v>
      </c>
      <c r="DR65" s="610">
        <v>9538</v>
      </c>
      <c r="DS65" s="610">
        <v>43125</v>
      </c>
      <c r="DT65" s="610">
        <v>226543</v>
      </c>
      <c r="DU65" s="609">
        <v>116</v>
      </c>
      <c r="DV65" s="609">
        <v>5</v>
      </c>
      <c r="DW65" s="609">
        <v>391</v>
      </c>
      <c r="DX65" s="609">
        <v>544</v>
      </c>
      <c r="DY65" s="609">
        <v>39</v>
      </c>
      <c r="DZ65" s="609">
        <v>16</v>
      </c>
      <c r="EA65" s="610">
        <v>1111</v>
      </c>
      <c r="EB65" s="609">
        <v>983</v>
      </c>
      <c r="EC65" s="609">
        <v>250</v>
      </c>
      <c r="ED65" s="610">
        <v>1233</v>
      </c>
      <c r="EE65" s="610">
        <v>14334</v>
      </c>
      <c r="EF65" s="610">
        <v>31067</v>
      </c>
      <c r="EG65" s="610">
        <v>45401</v>
      </c>
      <c r="EH65" s="609">
        <v>289</v>
      </c>
      <c r="EI65" s="609">
        <v>316</v>
      </c>
      <c r="EJ65" s="609">
        <v>605</v>
      </c>
      <c r="EK65" s="610">
        <v>47239</v>
      </c>
      <c r="EL65" s="609">
        <v>30</v>
      </c>
      <c r="EM65" s="609">
        <v>124</v>
      </c>
      <c r="EN65" s="609">
        <v>1</v>
      </c>
      <c r="EO65" s="609">
        <v>3</v>
      </c>
      <c r="EP65" s="609">
        <v>158</v>
      </c>
      <c r="EQ65" s="610">
        <v>2699</v>
      </c>
      <c r="ER65" s="610">
        <v>32240</v>
      </c>
      <c r="ES65" s="610">
        <v>11336</v>
      </c>
      <c r="ET65" s="609">
        <v>520</v>
      </c>
      <c r="EU65" s="609">
        <v>19</v>
      </c>
      <c r="EV65" s="609">
        <v>119</v>
      </c>
      <c r="EW65" s="609" t="s">
        <v>791</v>
      </c>
      <c r="EX65" s="609">
        <v>23</v>
      </c>
      <c r="EY65" s="609">
        <v>55</v>
      </c>
      <c r="EZ65" s="610">
        <v>48278</v>
      </c>
      <c r="FA65" s="609"/>
      <c r="FB65" s="609"/>
      <c r="FC65" s="609" t="s">
        <v>782</v>
      </c>
      <c r="FD65" s="609" t="s">
        <v>780</v>
      </c>
      <c r="FE65" s="609" t="s">
        <v>781</v>
      </c>
      <c r="FF65" s="609">
        <v>28115</v>
      </c>
      <c r="FG65" s="609">
        <v>3262</v>
      </c>
      <c r="FH65" s="609" t="s">
        <v>780</v>
      </c>
      <c r="FI65" s="609" t="s">
        <v>781</v>
      </c>
      <c r="FJ65" s="609">
        <v>28115</v>
      </c>
      <c r="FK65" s="609">
        <v>3262</v>
      </c>
      <c r="FL65" s="609" t="s">
        <v>702</v>
      </c>
      <c r="FM65" s="609">
        <v>7046642927</v>
      </c>
      <c r="FN65" s="609">
        <v>7046603292</v>
      </c>
      <c r="FO65" s="609" t="s">
        <v>793</v>
      </c>
      <c r="FP65" s="609" t="s">
        <v>786</v>
      </c>
      <c r="FQ65" s="610">
        <v>34000</v>
      </c>
      <c r="FR65" s="609">
        <v>26.25</v>
      </c>
      <c r="FS65" s="609" t="s">
        <v>794</v>
      </c>
      <c r="FT65" s="610">
        <v>3070</v>
      </c>
      <c r="FU65" s="609">
        <v>52</v>
      </c>
      <c r="FV65" s="609"/>
      <c r="FW65" s="609"/>
      <c r="FX65" s="609"/>
      <c r="FY65" s="609" t="s">
        <v>32</v>
      </c>
      <c r="FZ65" s="609"/>
      <c r="GA65" s="609" t="s">
        <v>12</v>
      </c>
      <c r="GB65" s="609"/>
      <c r="GC65" s="609"/>
      <c r="GD65" s="609"/>
      <c r="GE65" s="609"/>
      <c r="GF65" s="609"/>
      <c r="GG65" s="609"/>
      <c r="GH65" s="609"/>
      <c r="GI65" s="609"/>
      <c r="GJ65" s="609">
        <f>VLOOKUP($A65,'[1]AIR Export'!$A$3:$CB$82,25,FALSE)</f>
        <v>36391</v>
      </c>
      <c r="GK65" s="609">
        <v>3</v>
      </c>
      <c r="GL65" s="609" t="s">
        <v>250</v>
      </c>
      <c r="GM65" s="609"/>
      <c r="GN65" s="609"/>
      <c r="GO65" s="609"/>
      <c r="GP65" s="609"/>
      <c r="GQ65" s="609"/>
      <c r="GR65" s="609"/>
      <c r="GS65" s="609"/>
      <c r="GT65" s="609"/>
      <c r="GU65" s="609"/>
      <c r="GV65" s="609">
        <v>0.96</v>
      </c>
      <c r="GW65" s="609">
        <v>0.03</v>
      </c>
      <c r="GX65" s="609">
        <v>42.52</v>
      </c>
      <c r="GY65" s="609">
        <v>48.56</v>
      </c>
      <c r="GZ65" s="609">
        <v>10.19</v>
      </c>
      <c r="HA65" s="509"/>
      <c r="HB65" s="509"/>
      <c r="HC65" s="509"/>
      <c r="HD65" s="509"/>
      <c r="HE65" s="509"/>
      <c r="HF65" s="5"/>
      <c r="HG65" s="5"/>
      <c r="HH65" s="5"/>
      <c r="HI65" s="5"/>
      <c r="HJ65" s="5"/>
      <c r="HK65" s="5"/>
      <c r="HL65" s="5"/>
      <c r="HM65" s="5"/>
      <c r="HN65" s="5"/>
      <c r="HO65" s="5"/>
      <c r="HP65" s="5"/>
      <c r="HQ65" s="5"/>
      <c r="HR65" s="5"/>
      <c r="IF65" s="1"/>
      <c r="IG65" s="1"/>
      <c r="IH65" s="1"/>
      <c r="II65" s="1"/>
      <c r="IJ65" s="1"/>
      <c r="IK65" s="1"/>
      <c r="IL65" s="1"/>
      <c r="IM65" s="1"/>
      <c r="IO65" s="1"/>
      <c r="IQ65" s="5"/>
      <c r="IR65" s="5"/>
      <c r="IS65" s="5"/>
      <c r="IT65" s="5"/>
      <c r="IU65" s="5"/>
      <c r="IV65" s="5"/>
      <c r="JG65" s="2"/>
      <c r="JI65" s="5"/>
      <c r="JL65" s="5"/>
      <c r="JM65" s="5"/>
      <c r="JN65" s="5"/>
      <c r="JU65" s="1"/>
      <c r="JW65" s="1"/>
      <c r="KA65" s="1"/>
      <c r="KC65" s="5"/>
      <c r="KG65" s="5"/>
      <c r="KI65" s="4"/>
      <c r="KJ65" s="4"/>
      <c r="KQ65" s="3"/>
      <c r="KR65" s="3"/>
      <c r="KS65" s="3"/>
      <c r="KT65" s="3"/>
      <c r="KU65" s="3"/>
      <c r="KV65" s="3"/>
      <c r="KW65" s="3"/>
      <c r="KX65" s="3"/>
      <c r="KY65" s="3"/>
      <c r="KZ65" s="3"/>
      <c r="LA65" s="3"/>
      <c r="LB65" s="3"/>
      <c r="LC65" s="3"/>
      <c r="LD65" s="3"/>
      <c r="LE65" s="3"/>
      <c r="LF65" s="3"/>
      <c r="LG65" s="3"/>
      <c r="LH65" s="4"/>
      <c r="LJ65" s="1"/>
      <c r="LK65" s="1"/>
      <c r="LL65" s="1"/>
      <c r="LM65" s="3"/>
      <c r="LN65" s="3"/>
      <c r="LO65" s="3"/>
      <c r="LY65" s="3"/>
      <c r="LZ65" s="3"/>
      <c r="MA65" s="3"/>
      <c r="MB65" s="3"/>
      <c r="MC65" s="3"/>
      <c r="MD65" s="3"/>
      <c r="ME65" s="3"/>
      <c r="MF65" s="3"/>
      <c r="MG65" s="3"/>
      <c r="MH65" s="3"/>
      <c r="MI65" s="3"/>
      <c r="MJ65" s="3"/>
      <c r="MR65" s="6"/>
      <c r="MS65" s="6"/>
      <c r="MX65" s="1"/>
      <c r="NB65" s="1"/>
      <c r="NC65" s="1"/>
      <c r="ND65" s="1"/>
      <c r="NE65" s="1"/>
      <c r="NG65" s="1"/>
      <c r="NH65" s="1"/>
      <c r="NI65" s="1"/>
      <c r="NK65" s="1"/>
      <c r="NR65" s="3"/>
    </row>
    <row r="66" spans="1:382" x14ac:dyDescent="0.25">
      <c r="A66" s="609" t="s">
        <v>631</v>
      </c>
      <c r="B66" s="609" t="s">
        <v>633</v>
      </c>
      <c r="C66" s="609" t="s">
        <v>634</v>
      </c>
      <c r="D66" s="609">
        <v>2015</v>
      </c>
      <c r="E66" s="609" t="s">
        <v>136</v>
      </c>
      <c r="F66" s="609" t="s">
        <v>632</v>
      </c>
      <c r="G66" s="609" t="s">
        <v>633</v>
      </c>
      <c r="H66" s="609">
        <v>27856</v>
      </c>
      <c r="I66" s="609"/>
      <c r="J66" s="609" t="s">
        <v>632</v>
      </c>
      <c r="K66" s="609" t="s">
        <v>633</v>
      </c>
      <c r="L66" s="609">
        <v>27856</v>
      </c>
      <c r="M66" s="609"/>
      <c r="N66" s="609" t="s">
        <v>635</v>
      </c>
      <c r="O66" s="609" t="s">
        <v>636</v>
      </c>
      <c r="P66" s="609" t="s">
        <v>637</v>
      </c>
      <c r="Q66" s="609" t="s">
        <v>638</v>
      </c>
      <c r="R66" s="609" t="s">
        <v>639</v>
      </c>
      <c r="S66" s="609" t="s">
        <v>128</v>
      </c>
      <c r="T66" s="609" t="s">
        <v>636</v>
      </c>
      <c r="U66" s="609" t="s">
        <v>637</v>
      </c>
      <c r="V66" s="609" t="s">
        <v>638</v>
      </c>
      <c r="W66" s="609">
        <v>1</v>
      </c>
      <c r="X66" s="609">
        <v>0</v>
      </c>
      <c r="Y66" s="609">
        <v>0</v>
      </c>
      <c r="Z66" s="609">
        <v>0</v>
      </c>
      <c r="AA66" s="610">
        <v>2652</v>
      </c>
      <c r="AB66" s="609">
        <v>1</v>
      </c>
      <c r="AC66" s="609">
        <v>0</v>
      </c>
      <c r="AD66" s="609">
        <v>1</v>
      </c>
      <c r="AE66" s="609">
        <v>3</v>
      </c>
      <c r="AF66" s="609">
        <v>4</v>
      </c>
      <c r="AG66" s="611">
        <v>0.25</v>
      </c>
      <c r="AH66" s="612">
        <v>48812</v>
      </c>
      <c r="AI66" s="609" t="s">
        <v>641</v>
      </c>
      <c r="AJ66" s="609">
        <v>2013</v>
      </c>
      <c r="AK66" s="612">
        <v>37125</v>
      </c>
      <c r="AL66" s="613">
        <v>7.25</v>
      </c>
      <c r="AM66" s="613">
        <v>7.25</v>
      </c>
      <c r="AN66" s="613">
        <v>7.25</v>
      </c>
      <c r="AO66" s="612">
        <v>198654</v>
      </c>
      <c r="AP66" s="612">
        <v>13500</v>
      </c>
      <c r="AQ66" s="612">
        <f>VLOOKUP($A66,'[1]AIR Export'!$A$2:$CB$82,33,FALSE)</f>
        <v>212154</v>
      </c>
      <c r="AR66" s="612">
        <v>4048</v>
      </c>
      <c r="AS66" s="612">
        <v>0</v>
      </c>
      <c r="AT66" s="612">
        <v>4048</v>
      </c>
      <c r="AU66" s="612">
        <v>0</v>
      </c>
      <c r="AV66" s="612">
        <v>0</v>
      </c>
      <c r="AW66" s="612">
        <f>VLOOKUP($A66,'[1]AIR Export'!$A$2:$CB$82,35,FALSE)</f>
        <v>0</v>
      </c>
      <c r="AX66" s="612">
        <f>VLOOKUP($A66,'[1]AIR Export'!$A$2:$CB$82,36,FALSE)</f>
        <v>0</v>
      </c>
      <c r="AY66" s="612">
        <f>VLOOKUP($A66,'[1]AIR Export'!$A$2:$CB$82,37,FALSE)</f>
        <v>216202</v>
      </c>
      <c r="AZ66" s="612">
        <v>112180</v>
      </c>
      <c r="BA66" s="612">
        <v>32955</v>
      </c>
      <c r="BB66" s="612">
        <f>VLOOKUP($A66,'[1]AIR Export'!$A$2:$CB$82,40,FALSE)</f>
        <v>145135</v>
      </c>
      <c r="BC66" s="612">
        <v>13000</v>
      </c>
      <c r="BD66" s="612">
        <v>1500</v>
      </c>
      <c r="BE66" s="612">
        <v>1500</v>
      </c>
      <c r="BF66" s="612">
        <v>16000</v>
      </c>
      <c r="BG66" s="612">
        <v>36500</v>
      </c>
      <c r="BH66" s="612">
        <f>VLOOKUP($A66,'[1]AIR Export'!$A$2:$CB$82,46,FALSE)</f>
        <v>197635</v>
      </c>
      <c r="BI66" s="612"/>
      <c r="BJ66" s="612"/>
      <c r="BK66" s="612">
        <v>0</v>
      </c>
      <c r="BL66" s="612">
        <v>0</v>
      </c>
      <c r="BM66" s="612">
        <v>0</v>
      </c>
      <c r="BN66" s="612">
        <v>0</v>
      </c>
      <c r="BO66" s="612">
        <v>0</v>
      </c>
      <c r="BP66" s="612">
        <v>0</v>
      </c>
      <c r="BQ66" s="610">
        <v>7719</v>
      </c>
      <c r="BR66" s="610">
        <v>2125</v>
      </c>
      <c r="BS66" s="610">
        <v>9844</v>
      </c>
      <c r="BT66" s="610">
        <v>6955</v>
      </c>
      <c r="BU66" s="610">
        <v>1552</v>
      </c>
      <c r="BV66" s="610">
        <v>8507</v>
      </c>
      <c r="BW66" s="609">
        <v>940</v>
      </c>
      <c r="BX66" s="609">
        <v>64</v>
      </c>
      <c r="BY66" s="610">
        <v>1004</v>
      </c>
      <c r="BZ66" s="610">
        <v>19355</v>
      </c>
      <c r="CA66" s="610"/>
      <c r="CB66" s="610">
        <v>19355</v>
      </c>
      <c r="CC66" s="609">
        <v>0</v>
      </c>
      <c r="CD66" s="610">
        <v>195757</v>
      </c>
      <c r="CE66" s="609">
        <v>0</v>
      </c>
      <c r="CF66" s="609">
        <v>63</v>
      </c>
      <c r="CG66" s="609">
        <v>63</v>
      </c>
      <c r="CH66" s="609">
        <v>374</v>
      </c>
      <c r="CI66" s="610">
        <v>2915</v>
      </c>
      <c r="CJ66" s="610">
        <v>1510</v>
      </c>
      <c r="CK66" s="609">
        <v>564</v>
      </c>
      <c r="CL66" s="609">
        <v>0</v>
      </c>
      <c r="CM66" s="609">
        <v>3</v>
      </c>
      <c r="CN66" s="609">
        <v>35</v>
      </c>
      <c r="CO66" s="610">
        <v>11228</v>
      </c>
      <c r="CP66" s="610">
        <v>1124</v>
      </c>
      <c r="CQ66" s="610">
        <v>12352</v>
      </c>
      <c r="CR66" s="609">
        <v>861</v>
      </c>
      <c r="CS66" s="609">
        <v>48</v>
      </c>
      <c r="CT66" s="609">
        <v>909</v>
      </c>
      <c r="CU66" s="610">
        <v>12764</v>
      </c>
      <c r="CV66" s="610">
        <v>1428</v>
      </c>
      <c r="CW66" s="610">
        <v>14192</v>
      </c>
      <c r="CX66" s="610">
        <v>27453</v>
      </c>
      <c r="CY66" s="609">
        <v>312</v>
      </c>
      <c r="CZ66" s="609"/>
      <c r="DA66" s="610">
        <v>27765</v>
      </c>
      <c r="DB66" s="609">
        <v>810</v>
      </c>
      <c r="DC66" s="609">
        <v>0</v>
      </c>
      <c r="DD66" s="609">
        <v>810</v>
      </c>
      <c r="DE66" s="610">
        <v>7959</v>
      </c>
      <c r="DF66" s="609">
        <v>13</v>
      </c>
      <c r="DG66" s="609">
        <v>0</v>
      </c>
      <c r="DH66" s="609">
        <v>13</v>
      </c>
      <c r="DI66" s="609"/>
      <c r="DJ66" s="609"/>
      <c r="DK66" s="610">
        <v>36547</v>
      </c>
      <c r="DL66" s="609">
        <v>0</v>
      </c>
      <c r="DM66" s="609">
        <v>0</v>
      </c>
      <c r="DN66" s="609">
        <v>0</v>
      </c>
      <c r="DO66" s="610">
        <v>36547</v>
      </c>
      <c r="DP66" s="609">
        <v>560</v>
      </c>
      <c r="DQ66" s="610">
        <v>6399</v>
      </c>
      <c r="DR66" s="609">
        <v>798</v>
      </c>
      <c r="DS66" s="610">
        <v>7197</v>
      </c>
      <c r="DT66" s="610">
        <v>56246</v>
      </c>
      <c r="DU66" s="609">
        <v>34</v>
      </c>
      <c r="DV66" s="609">
        <v>12</v>
      </c>
      <c r="DW66" s="609">
        <v>61</v>
      </c>
      <c r="DX66" s="609">
        <v>2</v>
      </c>
      <c r="DY66" s="609">
        <v>0</v>
      </c>
      <c r="DZ66" s="609">
        <v>0</v>
      </c>
      <c r="EA66" s="609">
        <v>109</v>
      </c>
      <c r="EB66" s="610">
        <v>1080</v>
      </c>
      <c r="EC66" s="609">
        <v>72</v>
      </c>
      <c r="ED66" s="610">
        <v>1152</v>
      </c>
      <c r="EE66" s="610">
        <v>1036</v>
      </c>
      <c r="EF66" s="609">
        <v>24</v>
      </c>
      <c r="EG66" s="610">
        <v>1060</v>
      </c>
      <c r="EH66" s="609">
        <v>0</v>
      </c>
      <c r="EI66" s="609">
        <v>0</v>
      </c>
      <c r="EJ66" s="609">
        <v>0</v>
      </c>
      <c r="EK66" s="610">
        <v>2212</v>
      </c>
      <c r="EL66" s="609">
        <v>0</v>
      </c>
      <c r="EM66" s="609">
        <v>0</v>
      </c>
      <c r="EN66" s="609">
        <v>0</v>
      </c>
      <c r="EO66" s="609">
        <v>0</v>
      </c>
      <c r="EP66" s="610">
        <v>2392</v>
      </c>
      <c r="EQ66" s="610">
        <v>2964</v>
      </c>
      <c r="ER66" s="610">
        <v>3452</v>
      </c>
      <c r="ES66" s="610">
        <v>3016</v>
      </c>
      <c r="ET66" s="609">
        <v>412</v>
      </c>
      <c r="EU66" s="609">
        <v>0</v>
      </c>
      <c r="EV66" s="609">
        <v>4</v>
      </c>
      <c r="EW66" s="609" t="s">
        <v>640</v>
      </c>
      <c r="EX66" s="609">
        <v>5</v>
      </c>
      <c r="EY66" s="609">
        <v>18</v>
      </c>
      <c r="EZ66" s="610">
        <v>8957</v>
      </c>
      <c r="FA66" s="610">
        <v>13459</v>
      </c>
      <c r="FB66" s="609"/>
      <c r="FC66" s="609" t="s">
        <v>634</v>
      </c>
      <c r="FD66" s="609" t="s">
        <v>632</v>
      </c>
      <c r="FE66" s="609" t="s">
        <v>633</v>
      </c>
      <c r="FF66" s="609">
        <v>27856</v>
      </c>
      <c r="FG66" s="609">
        <v>1310</v>
      </c>
      <c r="FH66" s="609" t="s">
        <v>632</v>
      </c>
      <c r="FI66" s="609" t="s">
        <v>633</v>
      </c>
      <c r="FJ66" s="609">
        <v>27856</v>
      </c>
      <c r="FK66" s="609">
        <v>1310</v>
      </c>
      <c r="FL66" s="609" t="s">
        <v>136</v>
      </c>
      <c r="FM66" s="609">
        <v>2524592106</v>
      </c>
      <c r="FN66" s="609">
        <v>2524598819</v>
      </c>
      <c r="FO66" s="609" t="s">
        <v>639</v>
      </c>
      <c r="FP66" s="609" t="s">
        <v>638</v>
      </c>
      <c r="FQ66" s="610">
        <v>6000</v>
      </c>
      <c r="FR66" s="609">
        <v>4</v>
      </c>
      <c r="FS66" s="609" t="s">
        <v>642</v>
      </c>
      <c r="FT66" s="610">
        <v>2652</v>
      </c>
      <c r="FU66" s="609">
        <v>52</v>
      </c>
      <c r="FV66" s="609"/>
      <c r="FW66" s="609"/>
      <c r="FX66" s="609"/>
      <c r="FY66" s="609" t="s">
        <v>32</v>
      </c>
      <c r="FZ66" s="609"/>
      <c r="GA66" s="609" t="s">
        <v>64</v>
      </c>
      <c r="GB66" s="609"/>
      <c r="GC66" s="609"/>
      <c r="GD66" s="609"/>
      <c r="GE66" s="609"/>
      <c r="GF66" s="609"/>
      <c r="GG66" s="609"/>
      <c r="GH66" s="609"/>
      <c r="GI66" s="609"/>
      <c r="GJ66" s="609">
        <f>VLOOKUP($A66,'[1]AIR Export'!$A$3:$CB$82,25,FALSE)</f>
        <v>5332</v>
      </c>
      <c r="GK66" s="609">
        <v>1</v>
      </c>
      <c r="GL66" s="609" t="s">
        <v>250</v>
      </c>
      <c r="GM66" s="609"/>
      <c r="GN66" s="609"/>
      <c r="GO66" s="609"/>
      <c r="GP66" s="609"/>
      <c r="GQ66" s="609"/>
      <c r="GR66" s="609"/>
      <c r="GS66" s="609"/>
      <c r="GT66" s="609"/>
      <c r="GU66" s="609"/>
      <c r="GV66" s="609">
        <v>0.48</v>
      </c>
      <c r="GW66" s="609">
        <v>0.52</v>
      </c>
      <c r="GX66" s="609">
        <v>20.29</v>
      </c>
      <c r="GY66" s="609">
        <v>16.829999999999998</v>
      </c>
      <c r="GZ66" s="609">
        <v>25.04</v>
      </c>
      <c r="HA66" s="509"/>
      <c r="HB66" s="509"/>
      <c r="HC66" s="509"/>
      <c r="HD66" s="509"/>
      <c r="HE66" s="509"/>
      <c r="HF66" s="5"/>
      <c r="HG66" s="5"/>
      <c r="HH66" s="5"/>
      <c r="HI66" s="5"/>
      <c r="HJ66" s="5"/>
      <c r="HK66" s="5"/>
      <c r="HL66" s="5"/>
      <c r="HM66" s="5"/>
      <c r="HN66" s="5"/>
      <c r="HO66" s="5"/>
      <c r="HP66" s="5"/>
      <c r="HQ66" s="5"/>
      <c r="HR66" s="5"/>
      <c r="IF66" s="1"/>
      <c r="IH66" s="1"/>
      <c r="II66" s="1"/>
      <c r="IK66" s="1"/>
      <c r="IL66" s="1"/>
      <c r="IO66" s="1"/>
      <c r="IQ66" s="5"/>
      <c r="IR66" s="5"/>
      <c r="IS66" s="5"/>
      <c r="IT66" s="5"/>
      <c r="IU66" s="5"/>
      <c r="IV66" s="5"/>
      <c r="JG66" s="2"/>
      <c r="JI66" s="5"/>
      <c r="JL66" s="5"/>
      <c r="JM66" s="5"/>
      <c r="JN66" s="5"/>
      <c r="JU66" s="1"/>
      <c r="JW66" s="1"/>
      <c r="KC66" s="5"/>
      <c r="KG66" s="5"/>
      <c r="KI66" s="4"/>
      <c r="KJ66" s="4"/>
      <c r="KQ66" s="3"/>
      <c r="KR66" s="3"/>
      <c r="KS66" s="3"/>
      <c r="KT66" s="3"/>
      <c r="KU66" s="3"/>
      <c r="KV66" s="3"/>
      <c r="KW66" s="3"/>
      <c r="KX66" s="3"/>
      <c r="KY66" s="3"/>
      <c r="KZ66" s="3"/>
      <c r="LA66" s="3"/>
      <c r="LB66" s="3"/>
      <c r="LC66" s="3"/>
      <c r="LD66" s="3"/>
      <c r="LE66" s="3"/>
      <c r="LF66" s="3"/>
      <c r="LG66" s="3"/>
      <c r="LH66" s="4"/>
      <c r="LJ66" s="1"/>
      <c r="LL66" s="1"/>
      <c r="LM66" s="3"/>
      <c r="LN66" s="3"/>
      <c r="LO66" s="3"/>
      <c r="LY66" s="3"/>
      <c r="LZ66" s="3"/>
      <c r="MA66" s="3"/>
      <c r="MB66" s="3"/>
      <c r="MC66" s="3"/>
      <c r="MD66" s="3"/>
      <c r="ME66" s="3"/>
      <c r="MF66" s="3"/>
      <c r="MG66" s="3"/>
      <c r="MH66" s="3"/>
      <c r="MI66" s="3"/>
      <c r="MJ66" s="3"/>
      <c r="MR66" s="6"/>
      <c r="MS66" s="6"/>
      <c r="NB66" s="1"/>
      <c r="NC66" s="1"/>
      <c r="NE66" s="1"/>
      <c r="NF66" s="1"/>
      <c r="NI66" s="1"/>
      <c r="NR66" s="3"/>
    </row>
    <row r="67" spans="1:382" x14ac:dyDescent="0.25">
      <c r="A67" s="609" t="s">
        <v>982</v>
      </c>
      <c r="B67" s="609" t="s">
        <v>984</v>
      </c>
      <c r="C67" s="609" t="s">
        <v>985</v>
      </c>
      <c r="D67" s="609">
        <v>2015</v>
      </c>
      <c r="E67" s="609" t="s">
        <v>604</v>
      </c>
      <c r="F67" s="609" t="s">
        <v>983</v>
      </c>
      <c r="G67" s="609" t="s">
        <v>984</v>
      </c>
      <c r="H67" s="609">
        <v>27870</v>
      </c>
      <c r="I67" s="609">
        <v>1917</v>
      </c>
      <c r="J67" s="609" t="s">
        <v>983</v>
      </c>
      <c r="K67" s="609" t="s">
        <v>984</v>
      </c>
      <c r="L67" s="609">
        <v>27870</v>
      </c>
      <c r="M67" s="609">
        <v>1917</v>
      </c>
      <c r="N67" s="609" t="s">
        <v>986</v>
      </c>
      <c r="O67" s="609" t="s">
        <v>987</v>
      </c>
      <c r="P67" s="609" t="s">
        <v>988</v>
      </c>
      <c r="Q67" s="609" t="s">
        <v>989</v>
      </c>
      <c r="R67" s="609" t="s">
        <v>986</v>
      </c>
      <c r="S67" s="609" t="s">
        <v>990</v>
      </c>
      <c r="T67" s="609" t="s">
        <v>987</v>
      </c>
      <c r="U67" s="609"/>
      <c r="V67" s="609" t="s">
        <v>989</v>
      </c>
      <c r="W67" s="609">
        <v>1</v>
      </c>
      <c r="X67" s="609">
        <v>0</v>
      </c>
      <c r="Y67" s="609">
        <v>0</v>
      </c>
      <c r="Z67" s="609">
        <v>0</v>
      </c>
      <c r="AA67" s="610">
        <v>2343</v>
      </c>
      <c r="AB67" s="609">
        <v>1</v>
      </c>
      <c r="AC67" s="609">
        <v>0</v>
      </c>
      <c r="AD67" s="609">
        <v>1</v>
      </c>
      <c r="AE67" s="609">
        <v>4.13</v>
      </c>
      <c r="AF67" s="609">
        <v>5.13</v>
      </c>
      <c r="AG67" s="611">
        <v>0.19489999999999999</v>
      </c>
      <c r="AH67" s="612">
        <v>46081</v>
      </c>
      <c r="AI67" s="609"/>
      <c r="AJ67" s="609">
        <v>2008</v>
      </c>
      <c r="AK67" s="609"/>
      <c r="AL67" s="613">
        <v>7.25</v>
      </c>
      <c r="AM67" s="613">
        <v>14.61</v>
      </c>
      <c r="AN67" s="609"/>
      <c r="AO67" s="612">
        <v>246775</v>
      </c>
      <c r="AP67" s="612">
        <v>0</v>
      </c>
      <c r="AQ67" s="612">
        <f>VLOOKUP($A67,'[1]AIR Export'!$A$2:$CB$82,33,FALSE)</f>
        <v>246775</v>
      </c>
      <c r="AR67" s="612">
        <v>12994</v>
      </c>
      <c r="AS67" s="612">
        <v>0</v>
      </c>
      <c r="AT67" s="612">
        <v>12994</v>
      </c>
      <c r="AU67" s="612">
        <v>4952</v>
      </c>
      <c r="AV67" s="612">
        <v>0</v>
      </c>
      <c r="AW67" s="612">
        <f>VLOOKUP($A67,'[1]AIR Export'!$A$2:$CB$82,35,FALSE)</f>
        <v>4952</v>
      </c>
      <c r="AX67" s="612">
        <f>VLOOKUP($A67,'[1]AIR Export'!$A$2:$CB$82,36,FALSE)</f>
        <v>2013</v>
      </c>
      <c r="AY67" s="612">
        <f>VLOOKUP($A67,'[1]AIR Export'!$A$2:$CB$82,37,FALSE)</f>
        <v>266734</v>
      </c>
      <c r="AZ67" s="612">
        <v>147451</v>
      </c>
      <c r="BA67" s="612">
        <v>40238</v>
      </c>
      <c r="BB67" s="612">
        <f>VLOOKUP($A67,'[1]AIR Export'!$A$2:$CB$82,40,FALSE)</f>
        <v>187689</v>
      </c>
      <c r="BC67" s="612">
        <v>18321</v>
      </c>
      <c r="BD67" s="612">
        <v>2664</v>
      </c>
      <c r="BE67" s="612">
        <v>7748</v>
      </c>
      <c r="BF67" s="612">
        <v>28733</v>
      </c>
      <c r="BG67" s="612">
        <v>50312</v>
      </c>
      <c r="BH67" s="612">
        <f>VLOOKUP($A67,'[1]AIR Export'!$A$2:$CB$82,46,FALSE)</f>
        <v>266734</v>
      </c>
      <c r="BI67" s="612"/>
      <c r="BJ67" s="612"/>
      <c r="BK67" s="612">
        <v>3000</v>
      </c>
      <c r="BL67" s="612">
        <v>0</v>
      </c>
      <c r="BM67" s="612">
        <v>0</v>
      </c>
      <c r="BN67" s="612">
        <v>0</v>
      </c>
      <c r="BO67" s="612">
        <v>3000</v>
      </c>
      <c r="BP67" s="612">
        <v>3000</v>
      </c>
      <c r="BQ67" s="610">
        <v>11758</v>
      </c>
      <c r="BR67" s="610">
        <v>8210</v>
      </c>
      <c r="BS67" s="610">
        <v>19968</v>
      </c>
      <c r="BT67" s="610">
        <v>9036</v>
      </c>
      <c r="BU67" s="610">
        <v>4037</v>
      </c>
      <c r="BV67" s="610">
        <v>13073</v>
      </c>
      <c r="BW67" s="610">
        <v>2569</v>
      </c>
      <c r="BX67" s="609">
        <v>661</v>
      </c>
      <c r="BY67" s="610">
        <v>3230</v>
      </c>
      <c r="BZ67" s="610">
        <v>36271</v>
      </c>
      <c r="CA67" s="610"/>
      <c r="CB67" s="610">
        <v>36271</v>
      </c>
      <c r="CC67" s="609">
        <v>158</v>
      </c>
      <c r="CD67" s="610">
        <v>196137</v>
      </c>
      <c r="CE67" s="609">
        <v>0</v>
      </c>
      <c r="CF67" s="609">
        <v>63</v>
      </c>
      <c r="CG67" s="609">
        <v>63</v>
      </c>
      <c r="CH67" s="609">
        <v>903</v>
      </c>
      <c r="CI67" s="610">
        <v>2915</v>
      </c>
      <c r="CJ67" s="610">
        <v>3550</v>
      </c>
      <c r="CK67" s="609">
        <v>564</v>
      </c>
      <c r="CL67" s="609">
        <v>0</v>
      </c>
      <c r="CM67" s="609">
        <v>12</v>
      </c>
      <c r="CN67" s="609">
        <v>46</v>
      </c>
      <c r="CO67" s="610">
        <v>13630</v>
      </c>
      <c r="CP67" s="610">
        <v>2057</v>
      </c>
      <c r="CQ67" s="610">
        <v>15687</v>
      </c>
      <c r="CR67" s="610">
        <v>1524</v>
      </c>
      <c r="CS67" s="609">
        <v>184</v>
      </c>
      <c r="CT67" s="610">
        <v>1708</v>
      </c>
      <c r="CU67" s="610">
        <v>7943</v>
      </c>
      <c r="CV67" s="610">
        <v>1015</v>
      </c>
      <c r="CW67" s="610">
        <v>8958</v>
      </c>
      <c r="CX67" s="610">
        <v>26353</v>
      </c>
      <c r="CY67" s="609">
        <v>323</v>
      </c>
      <c r="CZ67" s="609"/>
      <c r="DA67" s="610">
        <v>26676</v>
      </c>
      <c r="DB67" s="610">
        <v>1153</v>
      </c>
      <c r="DC67" s="609">
        <v>22</v>
      </c>
      <c r="DD67" s="610">
        <v>1175</v>
      </c>
      <c r="DE67" s="610">
        <v>4068</v>
      </c>
      <c r="DF67" s="609">
        <v>12</v>
      </c>
      <c r="DG67" s="609">
        <v>0</v>
      </c>
      <c r="DH67" s="609">
        <v>45</v>
      </c>
      <c r="DI67" s="609"/>
      <c r="DJ67" s="609"/>
      <c r="DK67" s="610">
        <v>31978</v>
      </c>
      <c r="DL67" s="609"/>
      <c r="DM67" s="609"/>
      <c r="DN67" s="609"/>
      <c r="DO67" s="610">
        <v>31978</v>
      </c>
      <c r="DP67" s="609">
        <v>47</v>
      </c>
      <c r="DQ67" s="610">
        <v>6970</v>
      </c>
      <c r="DR67" s="609">
        <v>776</v>
      </c>
      <c r="DS67" s="610">
        <v>7746</v>
      </c>
      <c r="DT67" s="610">
        <v>28688</v>
      </c>
      <c r="DU67" s="609">
        <v>86</v>
      </c>
      <c r="DV67" s="609">
        <v>13</v>
      </c>
      <c r="DW67" s="609">
        <v>59</v>
      </c>
      <c r="DX67" s="609">
        <v>6</v>
      </c>
      <c r="DY67" s="609">
        <v>31</v>
      </c>
      <c r="DZ67" s="609">
        <v>0</v>
      </c>
      <c r="EA67" s="609">
        <v>195</v>
      </c>
      <c r="EB67" s="609">
        <v>770</v>
      </c>
      <c r="EC67" s="609">
        <v>566</v>
      </c>
      <c r="ED67" s="610">
        <v>1336</v>
      </c>
      <c r="EE67" s="610">
        <v>1698</v>
      </c>
      <c r="EF67" s="609">
        <v>141</v>
      </c>
      <c r="EG67" s="610">
        <v>1839</v>
      </c>
      <c r="EH67" s="609">
        <v>376</v>
      </c>
      <c r="EI67" s="609">
        <v>0</v>
      </c>
      <c r="EJ67" s="609">
        <v>376</v>
      </c>
      <c r="EK67" s="610">
        <v>3551</v>
      </c>
      <c r="EL67" s="609">
        <v>0</v>
      </c>
      <c r="EM67" s="609">
        <v>0</v>
      </c>
      <c r="EN67" s="609">
        <v>1</v>
      </c>
      <c r="EO67" s="609">
        <v>4</v>
      </c>
      <c r="EP67" s="609">
        <v>17</v>
      </c>
      <c r="EQ67" s="609">
        <v>525</v>
      </c>
      <c r="ER67" s="610">
        <v>11026</v>
      </c>
      <c r="ES67" s="610">
        <v>2148</v>
      </c>
      <c r="ET67" s="609">
        <v>333</v>
      </c>
      <c r="EU67" s="609">
        <v>18</v>
      </c>
      <c r="EV67" s="609">
        <v>66</v>
      </c>
      <c r="EW67" s="609" t="s">
        <v>991</v>
      </c>
      <c r="EX67" s="609">
        <v>8</v>
      </c>
      <c r="EY67" s="609">
        <v>13</v>
      </c>
      <c r="EZ67" s="610">
        <v>6013</v>
      </c>
      <c r="FA67" s="610">
        <v>44022</v>
      </c>
      <c r="FB67" s="609"/>
      <c r="FC67" s="609" t="s">
        <v>985</v>
      </c>
      <c r="FD67" s="609" t="s">
        <v>983</v>
      </c>
      <c r="FE67" s="609" t="s">
        <v>984</v>
      </c>
      <c r="FF67" s="609">
        <v>27870</v>
      </c>
      <c r="FG67" s="609">
        <v>1917</v>
      </c>
      <c r="FH67" s="609" t="s">
        <v>983</v>
      </c>
      <c r="FI67" s="609" t="s">
        <v>984</v>
      </c>
      <c r="FJ67" s="609">
        <v>27870</v>
      </c>
      <c r="FK67" s="609">
        <v>1917</v>
      </c>
      <c r="FL67" s="609" t="s">
        <v>604</v>
      </c>
      <c r="FM67" s="609">
        <v>2525332890</v>
      </c>
      <c r="FN67" s="609"/>
      <c r="FO67" s="609" t="s">
        <v>986</v>
      </c>
      <c r="FP67" s="609" t="s">
        <v>989</v>
      </c>
      <c r="FQ67" s="610">
        <v>7550</v>
      </c>
      <c r="FR67" s="609">
        <v>5.13</v>
      </c>
      <c r="FS67" s="609" t="s">
        <v>992</v>
      </c>
      <c r="FT67" s="610">
        <v>2343</v>
      </c>
      <c r="FU67" s="609">
        <v>50</v>
      </c>
      <c r="FV67" s="609"/>
      <c r="FW67" s="609"/>
      <c r="FX67" s="609"/>
      <c r="FY67" s="609" t="s">
        <v>32</v>
      </c>
      <c r="FZ67" s="609"/>
      <c r="GA67" s="609" t="s">
        <v>12</v>
      </c>
      <c r="GB67" s="609"/>
      <c r="GC67" s="609"/>
      <c r="GD67" s="609"/>
      <c r="GE67" s="609"/>
      <c r="GF67" s="609"/>
      <c r="GG67" s="609"/>
      <c r="GH67" s="609"/>
      <c r="GI67" s="609"/>
      <c r="GJ67" s="609">
        <f>VLOOKUP($A67,'[1]AIR Export'!$A$3:$CB$82,25,FALSE)</f>
        <v>15392</v>
      </c>
      <c r="GK67" s="609">
        <v>1</v>
      </c>
      <c r="GL67" s="609" t="s">
        <v>250</v>
      </c>
      <c r="GM67" s="609"/>
      <c r="GN67" s="609"/>
      <c r="GO67" s="609"/>
      <c r="GP67" s="609"/>
      <c r="GQ67" s="609"/>
      <c r="GR67" s="609"/>
      <c r="GS67" s="609"/>
      <c r="GT67" s="609"/>
      <c r="GU67" s="609"/>
      <c r="GV67" s="609">
        <v>0.52</v>
      </c>
      <c r="GW67" s="609">
        <v>0.38</v>
      </c>
      <c r="GX67" s="609">
        <v>18.21</v>
      </c>
      <c r="GY67" s="609">
        <v>28.29</v>
      </c>
      <c r="GZ67" s="609">
        <v>13.49</v>
      </c>
      <c r="HA67" s="509"/>
      <c r="HB67" s="509"/>
      <c r="HC67" s="509"/>
      <c r="HD67" s="509"/>
      <c r="HE67" s="509"/>
      <c r="HF67" s="5"/>
      <c r="HG67" s="5"/>
      <c r="HH67" s="5"/>
      <c r="HI67" s="5"/>
      <c r="HJ67" s="5"/>
      <c r="HK67" s="5"/>
      <c r="HL67" s="5"/>
      <c r="HM67" s="5"/>
      <c r="HN67" s="5"/>
      <c r="HO67" s="5"/>
      <c r="HP67" s="5"/>
      <c r="HQ67" s="5"/>
      <c r="HR67" s="5"/>
      <c r="IG67" s="1"/>
      <c r="IH67" s="1"/>
      <c r="II67" s="1"/>
      <c r="IJ67" s="1"/>
      <c r="IK67" s="1"/>
      <c r="IL67" s="1"/>
      <c r="IM67" s="1"/>
      <c r="IO67" s="1"/>
      <c r="IQ67" s="5"/>
      <c r="IR67" s="5"/>
      <c r="IS67" s="5"/>
      <c r="IT67" s="5"/>
      <c r="IU67" s="5"/>
      <c r="IV67" s="5"/>
      <c r="JG67" s="2"/>
      <c r="JI67" s="5"/>
      <c r="JL67" s="5"/>
      <c r="JM67" s="5"/>
      <c r="JN67" s="5"/>
      <c r="JU67" s="1"/>
      <c r="JW67" s="1"/>
      <c r="KC67" s="5"/>
      <c r="KG67" s="5"/>
      <c r="KI67" s="4"/>
      <c r="KJ67" s="4"/>
      <c r="KQ67" s="3"/>
      <c r="KR67" s="3"/>
      <c r="KS67" s="3"/>
      <c r="KT67" s="3"/>
      <c r="KU67" s="3"/>
      <c r="KV67" s="3"/>
      <c r="KW67" s="3"/>
      <c r="KX67" s="3"/>
      <c r="KY67" s="3"/>
      <c r="KZ67" s="3"/>
      <c r="LA67" s="3"/>
      <c r="LB67" s="3"/>
      <c r="LC67" s="3"/>
      <c r="LD67" s="3"/>
      <c r="LE67" s="3"/>
      <c r="LF67" s="3"/>
      <c r="LG67" s="3"/>
      <c r="LH67" s="4"/>
      <c r="LJ67" s="1"/>
      <c r="LK67" s="1"/>
      <c r="LL67" s="1"/>
      <c r="LM67" s="3"/>
      <c r="LN67" s="3"/>
      <c r="LO67" s="3"/>
      <c r="LY67" s="3"/>
      <c r="LZ67" s="3"/>
      <c r="MA67" s="3"/>
      <c r="MB67" s="3"/>
      <c r="MC67" s="3"/>
      <c r="MD67" s="3"/>
      <c r="ME67" s="3"/>
      <c r="MF67" s="3"/>
      <c r="MG67" s="3"/>
      <c r="MH67" s="3"/>
      <c r="MI67" s="3"/>
      <c r="MJ67" s="3"/>
      <c r="MR67" s="6"/>
      <c r="MS67" s="6"/>
      <c r="MX67" s="1"/>
      <c r="NB67" s="1"/>
      <c r="NC67" s="1"/>
      <c r="NE67" s="1"/>
      <c r="NF67" s="1"/>
      <c r="NI67" s="1"/>
      <c r="NL67" s="1"/>
      <c r="NR67" s="3"/>
    </row>
    <row r="68" spans="1:382" x14ac:dyDescent="0.25">
      <c r="A68" s="609" t="s">
        <v>1117</v>
      </c>
      <c r="B68" s="609" t="s">
        <v>1119</v>
      </c>
      <c r="C68" s="609" t="s">
        <v>1120</v>
      </c>
      <c r="D68" s="609">
        <v>2015</v>
      </c>
      <c r="E68" s="609" t="s">
        <v>1121</v>
      </c>
      <c r="F68" s="609" t="s">
        <v>1118</v>
      </c>
      <c r="G68" s="609" t="s">
        <v>1119</v>
      </c>
      <c r="H68" s="609">
        <v>28387</v>
      </c>
      <c r="I68" s="609">
        <v>4819</v>
      </c>
      <c r="J68" s="609" t="s">
        <v>1118</v>
      </c>
      <c r="K68" s="609" t="s">
        <v>1119</v>
      </c>
      <c r="L68" s="609">
        <v>28387</v>
      </c>
      <c r="M68" s="609">
        <v>4819</v>
      </c>
      <c r="N68" s="609" t="s">
        <v>1122</v>
      </c>
      <c r="O68" s="609" t="s">
        <v>1123</v>
      </c>
      <c r="P68" s="609" t="s">
        <v>1124</v>
      </c>
      <c r="Q68" s="609" t="s">
        <v>1125</v>
      </c>
      <c r="R68" s="609" t="s">
        <v>1122</v>
      </c>
      <c r="S68" s="609" t="s">
        <v>45</v>
      </c>
      <c r="T68" s="609" t="s">
        <v>1126</v>
      </c>
      <c r="U68" s="609" t="s">
        <v>1124</v>
      </c>
      <c r="V68" s="609" t="s">
        <v>1125</v>
      </c>
      <c r="W68" s="609">
        <v>1</v>
      </c>
      <c r="X68" s="609">
        <v>0</v>
      </c>
      <c r="Y68" s="609">
        <v>0</v>
      </c>
      <c r="Z68" s="609">
        <v>0</v>
      </c>
      <c r="AA68" s="610">
        <v>2756</v>
      </c>
      <c r="AB68" s="609">
        <v>3</v>
      </c>
      <c r="AC68" s="609">
        <v>2</v>
      </c>
      <c r="AD68" s="609">
        <v>5</v>
      </c>
      <c r="AE68" s="609">
        <v>5.45</v>
      </c>
      <c r="AF68" s="609">
        <v>10.45</v>
      </c>
      <c r="AG68" s="611">
        <v>0.28710000000000002</v>
      </c>
      <c r="AH68" s="612">
        <v>92706</v>
      </c>
      <c r="AI68" s="609" t="s">
        <v>1128</v>
      </c>
      <c r="AJ68" s="609">
        <v>1993</v>
      </c>
      <c r="AK68" s="612">
        <v>36511</v>
      </c>
      <c r="AL68" s="609"/>
      <c r="AM68" s="609"/>
      <c r="AN68" s="609"/>
      <c r="AO68" s="612">
        <v>763438</v>
      </c>
      <c r="AP68" s="612">
        <v>0</v>
      </c>
      <c r="AQ68" s="612">
        <f>VLOOKUP($A68,'[1]AIR Export'!$A$2:$CB$82,33,FALSE)</f>
        <v>763438</v>
      </c>
      <c r="AR68" s="612">
        <v>6395</v>
      </c>
      <c r="AS68" s="612">
        <v>0</v>
      </c>
      <c r="AT68" s="612">
        <v>6395</v>
      </c>
      <c r="AU68" s="612">
        <v>4510</v>
      </c>
      <c r="AV68" s="612">
        <v>0</v>
      </c>
      <c r="AW68" s="612">
        <f>VLOOKUP($A68,'[1]AIR Export'!$A$2:$CB$82,35,FALSE)</f>
        <v>4510</v>
      </c>
      <c r="AX68" s="612">
        <f>VLOOKUP($A68,'[1]AIR Export'!$A$2:$CB$82,36,FALSE)</f>
        <v>42121</v>
      </c>
      <c r="AY68" s="612">
        <f>VLOOKUP($A68,'[1]AIR Export'!$A$2:$CB$82,37,FALSE)</f>
        <v>816464</v>
      </c>
      <c r="AZ68" s="612">
        <v>458929</v>
      </c>
      <c r="BA68" s="612">
        <v>128069</v>
      </c>
      <c r="BB68" s="612">
        <f>VLOOKUP($A68,'[1]AIR Export'!$A$2:$CB$82,40,FALSE)</f>
        <v>586998</v>
      </c>
      <c r="BC68" s="612">
        <v>80018</v>
      </c>
      <c r="BD68" s="612">
        <v>28339</v>
      </c>
      <c r="BE68" s="612">
        <v>8990</v>
      </c>
      <c r="BF68" s="612">
        <v>117347</v>
      </c>
      <c r="BG68" s="612">
        <v>112119</v>
      </c>
      <c r="BH68" s="612">
        <f>VLOOKUP($A68,'[1]AIR Export'!$A$2:$CB$82,46,FALSE)</f>
        <v>816464</v>
      </c>
      <c r="BI68" s="612"/>
      <c r="BJ68" s="612"/>
      <c r="BK68" s="612">
        <v>0</v>
      </c>
      <c r="BL68" s="612">
        <v>0</v>
      </c>
      <c r="BM68" s="612">
        <v>0</v>
      </c>
      <c r="BN68" s="612">
        <v>0</v>
      </c>
      <c r="BO68" s="612">
        <v>0</v>
      </c>
      <c r="BP68" s="612">
        <v>0</v>
      </c>
      <c r="BQ68" s="610">
        <v>22455</v>
      </c>
      <c r="BR68" s="610">
        <v>21637</v>
      </c>
      <c r="BS68" s="610">
        <v>44092</v>
      </c>
      <c r="BT68" s="610">
        <v>11500</v>
      </c>
      <c r="BU68" s="610">
        <v>7576</v>
      </c>
      <c r="BV68" s="610">
        <v>19076</v>
      </c>
      <c r="BW68" s="610">
        <v>2445</v>
      </c>
      <c r="BX68" s="609">
        <v>433</v>
      </c>
      <c r="BY68" s="610">
        <v>2878</v>
      </c>
      <c r="BZ68" s="610">
        <v>66046</v>
      </c>
      <c r="CA68" s="610"/>
      <c r="CB68" s="610">
        <v>66046</v>
      </c>
      <c r="CC68" s="609">
        <v>413</v>
      </c>
      <c r="CD68" s="610">
        <v>217593</v>
      </c>
      <c r="CE68" s="609">
        <v>18</v>
      </c>
      <c r="CF68" s="609">
        <v>63</v>
      </c>
      <c r="CG68" s="609">
        <v>81</v>
      </c>
      <c r="CH68" s="610">
        <v>3341</v>
      </c>
      <c r="CI68" s="610">
        <v>14853</v>
      </c>
      <c r="CJ68" s="610">
        <v>1750</v>
      </c>
      <c r="CK68" s="609">
        <v>906</v>
      </c>
      <c r="CL68" s="609">
        <v>0</v>
      </c>
      <c r="CM68" s="609">
        <v>64</v>
      </c>
      <c r="CN68" s="609">
        <v>119</v>
      </c>
      <c r="CO68" s="610">
        <v>35705</v>
      </c>
      <c r="CP68" s="610">
        <v>10821</v>
      </c>
      <c r="CQ68" s="610">
        <v>46526</v>
      </c>
      <c r="CR68" s="610">
        <v>2973</v>
      </c>
      <c r="CS68" s="609">
        <v>159</v>
      </c>
      <c r="CT68" s="610">
        <v>3132</v>
      </c>
      <c r="CU68" s="610">
        <v>35707</v>
      </c>
      <c r="CV68" s="610">
        <v>8803</v>
      </c>
      <c r="CW68" s="610">
        <v>44510</v>
      </c>
      <c r="CX68" s="610">
        <v>94168</v>
      </c>
      <c r="CY68" s="610">
        <v>1544</v>
      </c>
      <c r="CZ68" s="609"/>
      <c r="DA68" s="610">
        <v>95712</v>
      </c>
      <c r="DB68" s="610">
        <v>8963</v>
      </c>
      <c r="DC68" s="610">
        <v>3134</v>
      </c>
      <c r="DD68" s="610">
        <v>12097</v>
      </c>
      <c r="DE68" s="610">
        <v>4928</v>
      </c>
      <c r="DF68" s="610">
        <v>7459</v>
      </c>
      <c r="DG68" s="609"/>
      <c r="DH68" s="610">
        <v>10632</v>
      </c>
      <c r="DI68" s="609"/>
      <c r="DJ68" s="609"/>
      <c r="DK68" s="610">
        <v>120196</v>
      </c>
      <c r="DL68" s="609"/>
      <c r="DM68" s="609"/>
      <c r="DN68" s="609"/>
      <c r="DO68" s="610">
        <v>120196</v>
      </c>
      <c r="DP68" s="609">
        <v>313</v>
      </c>
      <c r="DQ68" s="610">
        <v>5059</v>
      </c>
      <c r="DR68" s="610">
        <v>1158</v>
      </c>
      <c r="DS68" s="610">
        <v>6217</v>
      </c>
      <c r="DT68" s="610">
        <v>85830</v>
      </c>
      <c r="DU68" s="609">
        <v>50</v>
      </c>
      <c r="DV68" s="609">
        <v>23</v>
      </c>
      <c r="DW68" s="609">
        <v>154</v>
      </c>
      <c r="DX68" s="609">
        <v>348</v>
      </c>
      <c r="DY68" s="609">
        <v>14</v>
      </c>
      <c r="DZ68" s="609">
        <v>1</v>
      </c>
      <c r="EA68" s="609">
        <v>590</v>
      </c>
      <c r="EB68" s="610">
        <v>1165</v>
      </c>
      <c r="EC68" s="609">
        <v>385</v>
      </c>
      <c r="ED68" s="610">
        <v>1550</v>
      </c>
      <c r="EE68" s="610">
        <v>5061</v>
      </c>
      <c r="EF68" s="610">
        <v>7976</v>
      </c>
      <c r="EG68" s="610">
        <v>13037</v>
      </c>
      <c r="EH68" s="609">
        <v>61</v>
      </c>
      <c r="EI68" s="609">
        <v>27</v>
      </c>
      <c r="EJ68" s="609">
        <v>88</v>
      </c>
      <c r="EK68" s="610">
        <v>14675</v>
      </c>
      <c r="EL68" s="609">
        <v>4</v>
      </c>
      <c r="EM68" s="609">
        <v>57</v>
      </c>
      <c r="EN68" s="609">
        <v>5</v>
      </c>
      <c r="EO68" s="609">
        <v>87</v>
      </c>
      <c r="EP68" s="609">
        <v>13</v>
      </c>
      <c r="EQ68" s="609">
        <v>60</v>
      </c>
      <c r="ER68" s="610">
        <v>8200</v>
      </c>
      <c r="ES68" s="610">
        <v>2087</v>
      </c>
      <c r="ET68" s="609">
        <v>179</v>
      </c>
      <c r="EU68" s="609">
        <v>366</v>
      </c>
      <c r="EV68" s="609">
        <v>101</v>
      </c>
      <c r="EW68" s="609" t="s">
        <v>1127</v>
      </c>
      <c r="EX68" s="609">
        <v>12</v>
      </c>
      <c r="EY68" s="609">
        <v>13</v>
      </c>
      <c r="EZ68" s="610">
        <v>8966</v>
      </c>
      <c r="FA68" s="610">
        <v>52667</v>
      </c>
      <c r="FB68" s="610">
        <v>12755</v>
      </c>
      <c r="FC68" s="609" t="s">
        <v>1120</v>
      </c>
      <c r="FD68" s="609" t="s">
        <v>1118</v>
      </c>
      <c r="FE68" s="609" t="s">
        <v>1119</v>
      </c>
      <c r="FF68" s="609">
        <v>28387</v>
      </c>
      <c r="FG68" s="609">
        <v>4819</v>
      </c>
      <c r="FH68" s="609" t="s">
        <v>1118</v>
      </c>
      <c r="FI68" s="609" t="s">
        <v>1119</v>
      </c>
      <c r="FJ68" s="609">
        <v>28387</v>
      </c>
      <c r="FK68" s="609">
        <v>4819</v>
      </c>
      <c r="FL68" s="609" t="s">
        <v>1121</v>
      </c>
      <c r="FM68" s="609">
        <v>9106928235</v>
      </c>
      <c r="FN68" s="609" t="s">
        <v>1129</v>
      </c>
      <c r="FO68" s="609" t="s">
        <v>1130</v>
      </c>
      <c r="FP68" s="609" t="s">
        <v>1130</v>
      </c>
      <c r="FQ68" s="610">
        <v>14750</v>
      </c>
      <c r="FR68" s="609">
        <v>10.45</v>
      </c>
      <c r="FS68" s="609" t="s">
        <v>1131</v>
      </c>
      <c r="FT68" s="610">
        <v>2756</v>
      </c>
      <c r="FU68" s="609">
        <v>52</v>
      </c>
      <c r="FV68" s="609"/>
      <c r="FW68" s="609"/>
      <c r="FX68" s="609"/>
      <c r="FY68" s="609" t="s">
        <v>32</v>
      </c>
      <c r="FZ68" s="609"/>
      <c r="GA68" s="609" t="s">
        <v>12</v>
      </c>
      <c r="GB68" s="609"/>
      <c r="GC68" s="609"/>
      <c r="GD68" s="609"/>
      <c r="GE68" s="609"/>
      <c r="GF68" s="609"/>
      <c r="GG68" s="609"/>
      <c r="GH68" s="609"/>
      <c r="GI68" s="609"/>
      <c r="GJ68" s="609">
        <f>VLOOKUP($A68,'[1]AIR Export'!$A$3:$CB$82,25,FALSE)</f>
        <v>13310</v>
      </c>
      <c r="GK68" s="609">
        <v>3</v>
      </c>
      <c r="GL68" s="609" t="s">
        <v>250</v>
      </c>
      <c r="GM68" s="609"/>
      <c r="GN68" s="609"/>
      <c r="GO68" s="609"/>
      <c r="GP68" s="609"/>
      <c r="GQ68" s="609"/>
      <c r="GR68" s="609"/>
      <c r="GS68" s="609"/>
      <c r="GT68" s="609"/>
      <c r="GU68" s="609"/>
      <c r="GV68" s="609">
        <v>0.89</v>
      </c>
      <c r="GW68" s="609">
        <v>0.11</v>
      </c>
      <c r="GX68" s="609">
        <v>24.87</v>
      </c>
      <c r="GY68" s="609">
        <v>25.97</v>
      </c>
      <c r="GZ68" s="609">
        <v>21.23</v>
      </c>
      <c r="HA68" s="509"/>
      <c r="HB68" s="509"/>
      <c r="HC68" s="509"/>
      <c r="HD68" s="509"/>
      <c r="HE68" s="509"/>
      <c r="HF68" s="5"/>
      <c r="HG68" s="5"/>
      <c r="HH68" s="5"/>
      <c r="HI68" s="5"/>
      <c r="HJ68" s="5"/>
      <c r="HK68" s="5"/>
      <c r="HL68" s="5"/>
      <c r="HM68" s="5"/>
      <c r="HN68" s="5"/>
      <c r="HO68" s="5"/>
      <c r="HP68" s="5"/>
      <c r="HQ68" s="5"/>
      <c r="HR68" s="5"/>
      <c r="IF68" s="1"/>
      <c r="IG68" s="1"/>
      <c r="IH68" s="1"/>
      <c r="II68" s="1"/>
      <c r="IJ68" s="1"/>
      <c r="IK68" s="1"/>
      <c r="IL68" s="1"/>
      <c r="IM68" s="1"/>
      <c r="IO68" s="1"/>
      <c r="IQ68" s="5"/>
      <c r="IR68" s="5"/>
      <c r="IS68" s="5"/>
      <c r="IT68" s="5"/>
      <c r="IU68" s="5"/>
      <c r="IV68" s="5"/>
      <c r="JG68" s="2"/>
      <c r="JI68" s="5"/>
      <c r="JL68" s="5"/>
      <c r="JM68" s="5"/>
      <c r="JN68" s="5"/>
      <c r="JU68" s="1"/>
      <c r="JW68" s="1"/>
      <c r="KC68" s="5"/>
      <c r="KG68" s="5"/>
      <c r="KI68" s="4"/>
      <c r="KJ68" s="4"/>
      <c r="KQ68" s="3"/>
      <c r="KR68" s="3"/>
      <c r="KS68" s="3"/>
      <c r="KT68" s="3"/>
      <c r="KU68" s="3"/>
      <c r="KV68" s="3"/>
      <c r="KW68" s="3"/>
      <c r="KX68" s="3"/>
      <c r="KY68" s="3"/>
      <c r="KZ68" s="3"/>
      <c r="LA68" s="3"/>
      <c r="LB68" s="3"/>
      <c r="LC68" s="3"/>
      <c r="LD68" s="3"/>
      <c r="LE68" s="3"/>
      <c r="LF68" s="3"/>
      <c r="LG68" s="3"/>
      <c r="LH68" s="4"/>
      <c r="LJ68" s="1"/>
      <c r="LK68" s="1"/>
      <c r="LL68" s="1"/>
      <c r="LM68" s="3"/>
      <c r="LN68" s="3"/>
      <c r="LO68" s="3"/>
      <c r="LY68" s="3"/>
      <c r="LZ68" s="3"/>
      <c r="MA68" s="3"/>
      <c r="MB68" s="3"/>
      <c r="MC68" s="3"/>
      <c r="MD68" s="3"/>
      <c r="ME68" s="3"/>
      <c r="MF68" s="3"/>
      <c r="MG68" s="3"/>
      <c r="MH68" s="3"/>
      <c r="MI68" s="3"/>
      <c r="MJ68" s="3"/>
      <c r="MR68" s="6"/>
      <c r="MS68" s="6"/>
      <c r="NB68" s="1"/>
      <c r="NC68" s="1"/>
      <c r="NE68" s="1"/>
      <c r="NG68" s="1"/>
      <c r="NI68" s="1"/>
      <c r="NK68" s="1"/>
      <c r="NR68" s="3"/>
    </row>
    <row r="69" spans="1:382" x14ac:dyDescent="0.25">
      <c r="A69" s="609" t="s">
        <v>543</v>
      </c>
      <c r="B69" s="609" t="s">
        <v>108</v>
      </c>
      <c r="C69" s="609" t="s">
        <v>545</v>
      </c>
      <c r="D69" s="609">
        <v>2015</v>
      </c>
      <c r="E69" s="609" t="s">
        <v>110</v>
      </c>
      <c r="F69" s="609" t="s">
        <v>544</v>
      </c>
      <c r="G69" s="609" t="s">
        <v>108</v>
      </c>
      <c r="H69" s="609">
        <v>27889</v>
      </c>
      <c r="I69" s="609">
        <v>4847</v>
      </c>
      <c r="J69" s="609" t="s">
        <v>544</v>
      </c>
      <c r="K69" s="609" t="s">
        <v>108</v>
      </c>
      <c r="L69" s="609">
        <v>27889</v>
      </c>
      <c r="M69" s="609">
        <v>4847</v>
      </c>
      <c r="N69" s="609" t="s">
        <v>546</v>
      </c>
      <c r="O69" s="609" t="s">
        <v>547</v>
      </c>
      <c r="P69" s="609" t="s">
        <v>548</v>
      </c>
      <c r="Q69" s="609" t="s">
        <v>549</v>
      </c>
      <c r="R69" s="609" t="s">
        <v>550</v>
      </c>
      <c r="S69" s="609" t="s">
        <v>128</v>
      </c>
      <c r="T69" s="609" t="s">
        <v>547</v>
      </c>
      <c r="U69" s="609" t="s">
        <v>548</v>
      </c>
      <c r="V69" s="609" t="s">
        <v>549</v>
      </c>
      <c r="W69" s="609">
        <v>1</v>
      </c>
      <c r="X69" s="609">
        <v>0</v>
      </c>
      <c r="Y69" s="609">
        <v>0</v>
      </c>
      <c r="Z69" s="609">
        <v>0</v>
      </c>
      <c r="AA69" s="610">
        <v>2845</v>
      </c>
      <c r="AB69" s="609">
        <v>0</v>
      </c>
      <c r="AC69" s="609">
        <v>1</v>
      </c>
      <c r="AD69" s="609">
        <v>1</v>
      </c>
      <c r="AE69" s="609">
        <v>5.5</v>
      </c>
      <c r="AF69" s="609">
        <v>6.5</v>
      </c>
      <c r="AG69" s="611">
        <v>0</v>
      </c>
      <c r="AH69" s="612">
        <v>63994</v>
      </c>
      <c r="AI69" s="609" t="s">
        <v>552</v>
      </c>
      <c r="AJ69" s="609">
        <v>2007</v>
      </c>
      <c r="AK69" s="612">
        <v>49357</v>
      </c>
      <c r="AL69" s="613">
        <v>10.73</v>
      </c>
      <c r="AM69" s="613">
        <v>13.69</v>
      </c>
      <c r="AN69" s="609"/>
      <c r="AO69" s="612">
        <v>387840</v>
      </c>
      <c r="AP69" s="612">
        <v>7800</v>
      </c>
      <c r="AQ69" s="612">
        <f>VLOOKUP($A69,'[1]AIR Export'!$A$2:$CB$82,33,FALSE)</f>
        <v>395640</v>
      </c>
      <c r="AR69" s="612">
        <v>8696</v>
      </c>
      <c r="AS69" s="612">
        <v>0</v>
      </c>
      <c r="AT69" s="612">
        <v>8696</v>
      </c>
      <c r="AU69" s="612">
        <v>0</v>
      </c>
      <c r="AV69" s="612">
        <v>0</v>
      </c>
      <c r="AW69" s="612">
        <f>VLOOKUP($A69,'[1]AIR Export'!$A$2:$CB$82,35,FALSE)</f>
        <v>0</v>
      </c>
      <c r="AX69" s="612">
        <f>VLOOKUP($A69,'[1]AIR Export'!$A$2:$CB$82,36,FALSE)</f>
        <v>26275</v>
      </c>
      <c r="AY69" s="612">
        <f>VLOOKUP($A69,'[1]AIR Export'!$A$2:$CB$82,37,FALSE)</f>
        <v>430611</v>
      </c>
      <c r="AZ69" s="612">
        <v>211923</v>
      </c>
      <c r="BA69" s="612">
        <v>68425</v>
      </c>
      <c r="BB69" s="612">
        <f>VLOOKUP($A69,'[1]AIR Export'!$A$2:$CB$82,40,FALSE)</f>
        <v>280348</v>
      </c>
      <c r="BC69" s="612">
        <v>50641</v>
      </c>
      <c r="BD69" s="612">
        <v>4500</v>
      </c>
      <c r="BE69" s="612">
        <v>6821</v>
      </c>
      <c r="BF69" s="612">
        <v>61962</v>
      </c>
      <c r="BG69" s="612">
        <v>113296</v>
      </c>
      <c r="BH69" s="612">
        <f>VLOOKUP($A69,'[1]AIR Export'!$A$2:$CB$82,46,FALSE)</f>
        <v>455606</v>
      </c>
      <c r="BI69" s="612"/>
      <c r="BJ69" s="612"/>
      <c r="BK69" s="612">
        <v>0</v>
      </c>
      <c r="BL69" s="612">
        <v>0</v>
      </c>
      <c r="BM69" s="612">
        <v>0</v>
      </c>
      <c r="BN69" s="612">
        <v>0</v>
      </c>
      <c r="BO69" s="612">
        <v>0</v>
      </c>
      <c r="BP69" s="612">
        <v>0</v>
      </c>
      <c r="BQ69" s="610">
        <v>17845</v>
      </c>
      <c r="BR69" s="610">
        <v>17950</v>
      </c>
      <c r="BS69" s="610">
        <v>35795</v>
      </c>
      <c r="BT69" s="610">
        <v>10066</v>
      </c>
      <c r="BU69" s="610">
        <v>4690</v>
      </c>
      <c r="BV69" s="610">
        <v>14756</v>
      </c>
      <c r="BW69" s="610">
        <v>2038</v>
      </c>
      <c r="BX69" s="609">
        <v>460</v>
      </c>
      <c r="BY69" s="610">
        <v>2498</v>
      </c>
      <c r="BZ69" s="610">
        <v>53049</v>
      </c>
      <c r="CA69" s="610"/>
      <c r="CB69" s="610">
        <v>53049</v>
      </c>
      <c r="CC69" s="610">
        <v>1800</v>
      </c>
      <c r="CD69" s="610">
        <v>211026</v>
      </c>
      <c r="CE69" s="609">
        <v>1</v>
      </c>
      <c r="CF69" s="609">
        <v>63</v>
      </c>
      <c r="CG69" s="609">
        <v>64</v>
      </c>
      <c r="CH69" s="610">
        <v>2962</v>
      </c>
      <c r="CI69" s="610">
        <v>3662</v>
      </c>
      <c r="CJ69" s="610">
        <v>3721</v>
      </c>
      <c r="CK69" s="609">
        <v>743</v>
      </c>
      <c r="CL69" s="609">
        <v>52</v>
      </c>
      <c r="CM69" s="609">
        <v>54</v>
      </c>
      <c r="CN69" s="609">
        <v>50</v>
      </c>
      <c r="CO69" s="610">
        <v>57423</v>
      </c>
      <c r="CP69" s="610">
        <v>15945</v>
      </c>
      <c r="CQ69" s="610">
        <v>73368</v>
      </c>
      <c r="CR69" s="610">
        <v>4716</v>
      </c>
      <c r="CS69" s="609">
        <v>460</v>
      </c>
      <c r="CT69" s="610">
        <v>5176</v>
      </c>
      <c r="CU69" s="610">
        <v>39338</v>
      </c>
      <c r="CV69" s="610">
        <v>9121</v>
      </c>
      <c r="CW69" s="610">
        <v>48459</v>
      </c>
      <c r="CX69" s="610">
        <v>127003</v>
      </c>
      <c r="CY69" s="610">
        <v>2155</v>
      </c>
      <c r="CZ69" s="609"/>
      <c r="DA69" s="610">
        <v>129158</v>
      </c>
      <c r="DB69" s="610">
        <v>11944</v>
      </c>
      <c r="DC69" s="609">
        <v>323</v>
      </c>
      <c r="DD69" s="610">
        <v>12267</v>
      </c>
      <c r="DE69" s="610">
        <v>39303</v>
      </c>
      <c r="DF69" s="610">
        <v>5143</v>
      </c>
      <c r="DG69" s="609">
        <v>245</v>
      </c>
      <c r="DH69" s="610">
        <v>5727</v>
      </c>
      <c r="DI69" s="609"/>
      <c r="DJ69" s="609"/>
      <c r="DK69" s="610">
        <v>260204</v>
      </c>
      <c r="DL69" s="609"/>
      <c r="DM69" s="609"/>
      <c r="DN69" s="609"/>
      <c r="DO69" s="610">
        <v>260204</v>
      </c>
      <c r="DP69" s="609">
        <v>170</v>
      </c>
      <c r="DQ69" s="610">
        <v>12405</v>
      </c>
      <c r="DR69" s="610">
        <v>3213</v>
      </c>
      <c r="DS69" s="610">
        <v>15618</v>
      </c>
      <c r="DT69" s="610">
        <v>101155</v>
      </c>
      <c r="DU69" s="609">
        <v>0</v>
      </c>
      <c r="DV69" s="609">
        <v>0</v>
      </c>
      <c r="DW69" s="609">
        <v>121</v>
      </c>
      <c r="DX69" s="609">
        <v>15</v>
      </c>
      <c r="DY69" s="609">
        <v>14</v>
      </c>
      <c r="DZ69" s="609">
        <v>0</v>
      </c>
      <c r="EA69" s="609">
        <v>150</v>
      </c>
      <c r="EB69" s="609">
        <v>0</v>
      </c>
      <c r="EC69" s="609">
        <v>0</v>
      </c>
      <c r="ED69" s="609">
        <v>0</v>
      </c>
      <c r="EE69" s="610">
        <v>2876</v>
      </c>
      <c r="EF69" s="610">
        <v>1038</v>
      </c>
      <c r="EG69" s="610">
        <v>3914</v>
      </c>
      <c r="EH69" s="609">
        <v>278</v>
      </c>
      <c r="EI69" s="609">
        <v>0</v>
      </c>
      <c r="EJ69" s="609">
        <v>278</v>
      </c>
      <c r="EK69" s="610">
        <v>4192</v>
      </c>
      <c r="EL69" s="609">
        <v>0</v>
      </c>
      <c r="EM69" s="609">
        <v>0</v>
      </c>
      <c r="EN69" s="609">
        <v>0</v>
      </c>
      <c r="EO69" s="609">
        <v>0</v>
      </c>
      <c r="EP69" s="609">
        <v>333</v>
      </c>
      <c r="EQ69" s="610">
        <v>1719</v>
      </c>
      <c r="ER69" s="610">
        <v>14767</v>
      </c>
      <c r="ES69" s="610">
        <v>4433</v>
      </c>
      <c r="ET69" s="610">
        <v>1027</v>
      </c>
      <c r="EU69" s="609">
        <v>265</v>
      </c>
      <c r="EV69" s="609">
        <v>88</v>
      </c>
      <c r="EW69" s="609" t="s">
        <v>551</v>
      </c>
      <c r="EX69" s="609">
        <v>10</v>
      </c>
      <c r="EY69" s="609">
        <v>16</v>
      </c>
      <c r="EZ69" s="610">
        <v>13375</v>
      </c>
      <c r="FA69" s="610">
        <v>6432</v>
      </c>
      <c r="FB69" s="609"/>
      <c r="FC69" s="609" t="s">
        <v>545</v>
      </c>
      <c r="FD69" s="609" t="s">
        <v>544</v>
      </c>
      <c r="FE69" s="609" t="s">
        <v>108</v>
      </c>
      <c r="FF69" s="609">
        <v>27889</v>
      </c>
      <c r="FG69" s="609">
        <v>4847</v>
      </c>
      <c r="FH69" s="609" t="s">
        <v>544</v>
      </c>
      <c r="FI69" s="609" t="s">
        <v>108</v>
      </c>
      <c r="FJ69" s="609">
        <v>27889</v>
      </c>
      <c r="FK69" s="609">
        <v>4847</v>
      </c>
      <c r="FL69" s="609" t="s">
        <v>110</v>
      </c>
      <c r="FM69" s="609">
        <v>2529464300</v>
      </c>
      <c r="FN69" s="609">
        <v>2529752015</v>
      </c>
      <c r="FO69" s="609" t="s">
        <v>553</v>
      </c>
      <c r="FP69" s="609" t="s">
        <v>549</v>
      </c>
      <c r="FQ69" s="610">
        <v>12000</v>
      </c>
      <c r="FR69" s="609">
        <v>6.5</v>
      </c>
      <c r="FS69" s="609" t="s">
        <v>554</v>
      </c>
      <c r="FT69" s="610">
        <v>2845</v>
      </c>
      <c r="FU69" s="609">
        <v>52</v>
      </c>
      <c r="FV69" s="609"/>
      <c r="FW69" s="609"/>
      <c r="FX69" s="609"/>
      <c r="FY69" s="609" t="s">
        <v>32</v>
      </c>
      <c r="FZ69" s="609"/>
      <c r="GA69" s="609" t="s">
        <v>12</v>
      </c>
      <c r="GB69" s="609"/>
      <c r="GC69" s="609"/>
      <c r="GD69" s="609"/>
      <c r="GE69" s="609"/>
      <c r="GF69" s="609"/>
      <c r="GG69" s="609"/>
      <c r="GH69" s="609"/>
      <c r="GI69" s="609"/>
      <c r="GJ69" s="609">
        <f>VLOOKUP($A69,'[1]AIR Export'!$A$3:$CB$82,25,FALSE)</f>
        <v>9643</v>
      </c>
      <c r="GK69" s="609">
        <v>1</v>
      </c>
      <c r="GL69" s="609" t="s">
        <v>250</v>
      </c>
      <c r="GM69" s="609"/>
      <c r="GN69" s="609"/>
      <c r="GO69" s="609"/>
      <c r="GP69" s="609"/>
      <c r="GQ69" s="609"/>
      <c r="GR69" s="609"/>
      <c r="GS69" s="609"/>
      <c r="GT69" s="609"/>
      <c r="GU69" s="609"/>
      <c r="GV69" s="609">
        <v>0.93</v>
      </c>
      <c r="GW69" s="609">
        <v>0</v>
      </c>
      <c r="GX69" s="609">
        <v>27.95</v>
      </c>
      <c r="GY69" s="609">
        <v>28.78</v>
      </c>
      <c r="GZ69" s="609"/>
      <c r="HA69" s="509"/>
      <c r="HB69" s="509"/>
      <c r="HC69" s="509"/>
      <c r="HD69" s="509"/>
      <c r="HE69" s="509"/>
      <c r="HF69" s="5"/>
      <c r="HG69" s="5"/>
      <c r="HH69" s="5"/>
      <c r="HI69" s="5"/>
      <c r="HJ69" s="5"/>
      <c r="HK69" s="5"/>
      <c r="HL69" s="5"/>
      <c r="HM69" s="5"/>
      <c r="HN69" s="5"/>
      <c r="HO69" s="5"/>
      <c r="HP69" s="5"/>
      <c r="HQ69" s="5"/>
      <c r="HR69" s="5"/>
      <c r="IG69" s="1"/>
      <c r="IH69" s="1"/>
      <c r="II69" s="1"/>
      <c r="IJ69" s="1"/>
      <c r="IK69" s="1"/>
      <c r="IL69" s="1"/>
      <c r="IM69" s="1"/>
      <c r="IO69" s="1"/>
      <c r="IQ69" s="5"/>
      <c r="IR69" s="5"/>
      <c r="IS69" s="5"/>
      <c r="IT69" s="5"/>
      <c r="IU69" s="5"/>
      <c r="IV69" s="5"/>
      <c r="JG69" s="2"/>
      <c r="JI69" s="5"/>
      <c r="JL69" s="5"/>
      <c r="JM69" s="5"/>
      <c r="JN69" s="5"/>
      <c r="JU69" s="1"/>
      <c r="JW69" s="1"/>
      <c r="KC69" s="5"/>
      <c r="KG69" s="5"/>
      <c r="KI69" s="4"/>
      <c r="KJ69" s="4"/>
      <c r="KQ69" s="3"/>
      <c r="KR69" s="3"/>
      <c r="KS69" s="3"/>
      <c r="KT69" s="3"/>
      <c r="KU69" s="3"/>
      <c r="KV69" s="3"/>
      <c r="KW69" s="3"/>
      <c r="KX69" s="3"/>
      <c r="KY69" s="3"/>
      <c r="KZ69" s="3"/>
      <c r="LA69" s="3"/>
      <c r="LB69" s="3"/>
      <c r="LC69" s="3"/>
      <c r="LD69" s="3"/>
      <c r="LE69" s="3"/>
      <c r="LF69" s="3"/>
      <c r="LG69" s="3"/>
      <c r="LH69" s="4"/>
      <c r="LJ69" s="1"/>
      <c r="LK69" s="1"/>
      <c r="LL69" s="1"/>
      <c r="LM69" s="3"/>
      <c r="LN69" s="3"/>
      <c r="LO69" s="3"/>
      <c r="LY69" s="3"/>
      <c r="LZ69" s="3"/>
      <c r="MA69" s="3"/>
      <c r="MB69" s="3"/>
      <c r="MC69" s="3"/>
      <c r="MD69" s="3"/>
      <c r="ME69" s="3"/>
      <c r="MF69" s="3"/>
      <c r="MG69" s="3"/>
      <c r="MH69" s="3"/>
      <c r="MI69" s="3"/>
      <c r="MJ69" s="3"/>
      <c r="MR69" s="6"/>
      <c r="MS69" s="6"/>
      <c r="MX69" s="1"/>
      <c r="NB69" s="1"/>
      <c r="NC69" s="1"/>
      <c r="NE69" s="1"/>
      <c r="NG69" s="1"/>
      <c r="NI69" s="1"/>
      <c r="NK69" s="1"/>
      <c r="NR69" s="3"/>
    </row>
    <row r="70" spans="1:382" x14ac:dyDescent="0.25">
      <c r="A70" s="609" t="s">
        <v>34</v>
      </c>
      <c r="B70" s="609" t="s">
        <v>1134</v>
      </c>
      <c r="C70" s="609" t="s">
        <v>38</v>
      </c>
      <c r="D70" s="609">
        <v>2015</v>
      </c>
      <c r="E70" s="609" t="s">
        <v>40</v>
      </c>
      <c r="F70" s="609" t="s">
        <v>35</v>
      </c>
      <c r="G70" s="609" t="s">
        <v>36</v>
      </c>
      <c r="H70" s="609">
        <v>27986</v>
      </c>
      <c r="I70" s="609">
        <v>68</v>
      </c>
      <c r="J70" s="609" t="s">
        <v>37</v>
      </c>
      <c r="K70" s="609" t="s">
        <v>36</v>
      </c>
      <c r="L70" s="609">
        <v>27986</v>
      </c>
      <c r="M70" s="609">
        <v>68</v>
      </c>
      <c r="N70" s="609" t="s">
        <v>41</v>
      </c>
      <c r="O70" s="609" t="s">
        <v>42</v>
      </c>
      <c r="P70" s="609" t="s">
        <v>43</v>
      </c>
      <c r="Q70" s="609" t="s">
        <v>44</v>
      </c>
      <c r="R70" s="609" t="s">
        <v>41</v>
      </c>
      <c r="S70" s="609" t="s">
        <v>45</v>
      </c>
      <c r="T70" s="609" t="s">
        <v>42</v>
      </c>
      <c r="U70" s="609" t="s">
        <v>43</v>
      </c>
      <c r="V70" s="609" t="s">
        <v>44</v>
      </c>
      <c r="W70" s="609">
        <v>1</v>
      </c>
      <c r="X70" s="609">
        <v>6</v>
      </c>
      <c r="Y70" s="609">
        <v>0</v>
      </c>
      <c r="Z70" s="609">
        <v>1</v>
      </c>
      <c r="AA70" s="610">
        <v>15106</v>
      </c>
      <c r="AB70" s="609">
        <v>1</v>
      </c>
      <c r="AC70" s="609">
        <v>0</v>
      </c>
      <c r="AD70" s="609">
        <v>1</v>
      </c>
      <c r="AE70" s="609">
        <v>16.89</v>
      </c>
      <c r="AF70" s="609">
        <v>17.89</v>
      </c>
      <c r="AG70" s="611">
        <v>5.5899999999999998E-2</v>
      </c>
      <c r="AH70" s="612">
        <v>70000</v>
      </c>
      <c r="AI70" s="609" t="s">
        <v>47</v>
      </c>
      <c r="AJ70" s="609">
        <v>2014</v>
      </c>
      <c r="AK70" s="612">
        <v>36090</v>
      </c>
      <c r="AL70" s="613">
        <v>7.43</v>
      </c>
      <c r="AM70" s="613">
        <v>8.4499999999999993</v>
      </c>
      <c r="AN70" s="613">
        <v>13.3</v>
      </c>
      <c r="AO70" s="612">
        <v>221107</v>
      </c>
      <c r="AP70" s="612">
        <v>463723</v>
      </c>
      <c r="AQ70" s="612">
        <f>VLOOKUP($A70,'[1]AIR Export'!$A$2:$CB$82,33,FALSE)</f>
        <v>684830</v>
      </c>
      <c r="AR70" s="612">
        <v>372092</v>
      </c>
      <c r="AS70" s="612">
        <v>0</v>
      </c>
      <c r="AT70" s="612">
        <v>372092</v>
      </c>
      <c r="AU70" s="612">
        <v>0</v>
      </c>
      <c r="AV70" s="612">
        <v>0</v>
      </c>
      <c r="AW70" s="612">
        <f>VLOOKUP($A70,'[1]AIR Export'!$A$2:$CB$82,35,FALSE)</f>
        <v>0</v>
      </c>
      <c r="AX70" s="612">
        <f>VLOOKUP($A70,'[1]AIR Export'!$A$2:$CB$82,36,FALSE)</f>
        <v>179935</v>
      </c>
      <c r="AY70" s="612">
        <f>VLOOKUP($A70,'[1]AIR Export'!$A$2:$CB$82,37,FALSE)</f>
        <v>1236857</v>
      </c>
      <c r="AZ70" s="612">
        <v>587640</v>
      </c>
      <c r="BA70" s="612">
        <v>183658</v>
      </c>
      <c r="BB70" s="612">
        <f>VLOOKUP($A70,'[1]AIR Export'!$A$2:$CB$82,40,FALSE)</f>
        <v>771298</v>
      </c>
      <c r="BC70" s="612">
        <v>33656</v>
      </c>
      <c r="BD70" s="612">
        <v>5142</v>
      </c>
      <c r="BE70" s="612">
        <v>25443</v>
      </c>
      <c r="BF70" s="612">
        <v>64241</v>
      </c>
      <c r="BG70" s="612">
        <v>279432</v>
      </c>
      <c r="BH70" s="612">
        <f>VLOOKUP($A70,'[1]AIR Export'!$A$2:$CB$82,46,FALSE)</f>
        <v>1114971</v>
      </c>
      <c r="BI70" s="612"/>
      <c r="BJ70" s="612"/>
      <c r="BK70" s="612">
        <v>76476</v>
      </c>
      <c r="BL70" s="612">
        <v>0</v>
      </c>
      <c r="BM70" s="612">
        <v>0</v>
      </c>
      <c r="BN70" s="612">
        <v>0</v>
      </c>
      <c r="BO70" s="612">
        <v>76476</v>
      </c>
      <c r="BP70" s="612">
        <v>0</v>
      </c>
      <c r="BQ70" s="610">
        <v>58631</v>
      </c>
      <c r="BR70" s="610">
        <v>55089</v>
      </c>
      <c r="BS70" s="610">
        <v>113720</v>
      </c>
      <c r="BT70" s="610">
        <v>42221</v>
      </c>
      <c r="BU70" s="610">
        <v>22021</v>
      </c>
      <c r="BV70" s="610">
        <v>64242</v>
      </c>
      <c r="BW70" s="610">
        <v>4507</v>
      </c>
      <c r="BX70" s="610">
        <v>1985</v>
      </c>
      <c r="BY70" s="610">
        <v>6492</v>
      </c>
      <c r="BZ70" s="610">
        <v>184454</v>
      </c>
      <c r="CA70" s="610"/>
      <c r="CB70" s="610">
        <v>184454</v>
      </c>
      <c r="CC70" s="610">
        <v>1204</v>
      </c>
      <c r="CD70" s="610">
        <v>195758</v>
      </c>
      <c r="CE70" s="609">
        <v>4</v>
      </c>
      <c r="CF70" s="609">
        <v>63</v>
      </c>
      <c r="CG70" s="609">
        <v>67</v>
      </c>
      <c r="CH70" s="610">
        <v>7984</v>
      </c>
      <c r="CI70" s="610">
        <v>2916</v>
      </c>
      <c r="CJ70" s="610">
        <v>12490</v>
      </c>
      <c r="CK70" s="609">
        <v>564</v>
      </c>
      <c r="CL70" s="609">
        <v>0</v>
      </c>
      <c r="CM70" s="609">
        <v>9</v>
      </c>
      <c r="CN70" s="609">
        <v>119</v>
      </c>
      <c r="CO70" s="610">
        <v>30959</v>
      </c>
      <c r="CP70" s="610">
        <v>10140</v>
      </c>
      <c r="CQ70" s="610">
        <v>41099</v>
      </c>
      <c r="CR70" s="610">
        <v>3258</v>
      </c>
      <c r="CS70" s="609">
        <v>361</v>
      </c>
      <c r="CT70" s="610">
        <v>3619</v>
      </c>
      <c r="CU70" s="610">
        <v>23192</v>
      </c>
      <c r="CV70" s="610">
        <v>4799</v>
      </c>
      <c r="CW70" s="610">
        <v>27991</v>
      </c>
      <c r="CX70" s="610">
        <v>72709</v>
      </c>
      <c r="CY70" s="609">
        <v>563</v>
      </c>
      <c r="CZ70" s="609"/>
      <c r="DA70" s="610">
        <v>73272</v>
      </c>
      <c r="DB70" s="610">
        <v>3480</v>
      </c>
      <c r="DC70" s="609">
        <v>25</v>
      </c>
      <c r="DD70" s="610">
        <v>3505</v>
      </c>
      <c r="DE70" s="610">
        <v>15128</v>
      </c>
      <c r="DF70" s="609">
        <v>91</v>
      </c>
      <c r="DG70" s="609">
        <v>0</v>
      </c>
      <c r="DH70" s="609">
        <v>139</v>
      </c>
      <c r="DI70" s="609"/>
      <c r="DJ70" s="609"/>
      <c r="DK70" s="610">
        <v>7315</v>
      </c>
      <c r="DL70" s="610">
        <v>84160</v>
      </c>
      <c r="DM70" s="609">
        <v>0</v>
      </c>
      <c r="DN70" s="609">
        <v>382</v>
      </c>
      <c r="DO70" s="610">
        <v>91857</v>
      </c>
      <c r="DP70" s="609"/>
      <c r="DQ70" s="610">
        <v>24533</v>
      </c>
      <c r="DR70" s="610">
        <v>6225</v>
      </c>
      <c r="DS70" s="610">
        <v>30758</v>
      </c>
      <c r="DT70" s="609">
        <v>0</v>
      </c>
      <c r="DU70" s="609">
        <v>70</v>
      </c>
      <c r="DV70" s="609"/>
      <c r="DW70" s="609">
        <v>164</v>
      </c>
      <c r="DX70" s="609">
        <v>61</v>
      </c>
      <c r="DY70" s="609">
        <v>27</v>
      </c>
      <c r="DZ70" s="609"/>
      <c r="EA70" s="609">
        <v>322</v>
      </c>
      <c r="EB70" s="610">
        <v>1073</v>
      </c>
      <c r="EC70" s="609"/>
      <c r="ED70" s="610">
        <v>1073</v>
      </c>
      <c r="EE70" s="610">
        <v>8218</v>
      </c>
      <c r="EF70" s="610">
        <v>4285</v>
      </c>
      <c r="EG70" s="610">
        <v>12503</v>
      </c>
      <c r="EH70" s="609">
        <v>754</v>
      </c>
      <c r="EI70" s="609"/>
      <c r="EJ70" s="609">
        <v>754</v>
      </c>
      <c r="EK70" s="610">
        <v>14330</v>
      </c>
      <c r="EL70" s="609">
        <v>4</v>
      </c>
      <c r="EM70" s="609">
        <v>18</v>
      </c>
      <c r="EN70" s="609">
        <v>9</v>
      </c>
      <c r="EO70" s="609">
        <v>32</v>
      </c>
      <c r="EP70" s="609">
        <v>48</v>
      </c>
      <c r="EQ70" s="609">
        <v>390</v>
      </c>
      <c r="ER70" s="609">
        <v>0</v>
      </c>
      <c r="ES70" s="609">
        <v>0</v>
      </c>
      <c r="ET70" s="609">
        <v>0</v>
      </c>
      <c r="EU70" s="609">
        <v>9</v>
      </c>
      <c r="EV70" s="609">
        <v>0</v>
      </c>
      <c r="EW70" s="609" t="s">
        <v>46</v>
      </c>
      <c r="EX70" s="609">
        <v>37</v>
      </c>
      <c r="EY70" s="609">
        <v>99</v>
      </c>
      <c r="EZ70" s="610">
        <v>41200</v>
      </c>
      <c r="FA70" s="610">
        <v>97389</v>
      </c>
      <c r="FB70" s="610">
        <v>61971</v>
      </c>
      <c r="FC70" s="609" t="s">
        <v>48</v>
      </c>
      <c r="FD70" s="609" t="s">
        <v>35</v>
      </c>
      <c r="FE70" s="609" t="s">
        <v>36</v>
      </c>
      <c r="FF70" s="609">
        <v>27986</v>
      </c>
      <c r="FG70" s="609">
        <v>68</v>
      </c>
      <c r="FH70" s="609" t="s">
        <v>37</v>
      </c>
      <c r="FI70" s="609" t="s">
        <v>36</v>
      </c>
      <c r="FJ70" s="609">
        <v>27986</v>
      </c>
      <c r="FK70" s="609">
        <v>68</v>
      </c>
      <c r="FL70" s="609" t="s">
        <v>40</v>
      </c>
      <c r="FM70" s="609">
        <v>2523587855</v>
      </c>
      <c r="FN70" s="609">
        <v>2523580368</v>
      </c>
      <c r="FO70" s="609" t="s">
        <v>49</v>
      </c>
      <c r="FP70" s="609" t="s">
        <v>50</v>
      </c>
      <c r="FQ70" s="610">
        <v>32361</v>
      </c>
      <c r="FR70" s="609">
        <v>13.45</v>
      </c>
      <c r="FS70" s="609" t="s">
        <v>51</v>
      </c>
      <c r="FT70" s="610">
        <v>15106</v>
      </c>
      <c r="FU70" s="609">
        <v>364</v>
      </c>
      <c r="FV70" s="609"/>
      <c r="FW70" s="609"/>
      <c r="FX70" s="609"/>
      <c r="FY70" s="609" t="s">
        <v>32</v>
      </c>
      <c r="FZ70" s="609"/>
      <c r="GA70" s="609" t="s">
        <v>12</v>
      </c>
      <c r="GB70" s="609"/>
      <c r="GC70" s="609"/>
      <c r="GD70" s="609"/>
      <c r="GE70" s="609"/>
      <c r="GF70" s="609"/>
      <c r="GG70" s="609"/>
      <c r="GH70" s="609"/>
      <c r="GI70" s="609"/>
      <c r="GJ70" s="609">
        <f>VLOOKUP($A70,'[1]AIR Export'!$A$3:$CB$82,25,FALSE)</f>
        <v>78340</v>
      </c>
      <c r="GK70" s="609">
        <v>1</v>
      </c>
      <c r="GL70" s="609" t="s">
        <v>39</v>
      </c>
      <c r="GM70" s="609"/>
      <c r="GN70" s="609"/>
      <c r="GO70" s="609"/>
      <c r="GP70" s="609"/>
      <c r="GQ70" s="609"/>
      <c r="GR70" s="609"/>
      <c r="GS70" s="609"/>
      <c r="GT70" s="609"/>
      <c r="GU70" s="609"/>
      <c r="GV70" s="609">
        <v>0.87</v>
      </c>
      <c r="GW70" s="609">
        <v>7.0000000000000007E-2</v>
      </c>
      <c r="GX70" s="609">
        <v>44.5</v>
      </c>
      <c r="GY70" s="609">
        <v>55.57</v>
      </c>
      <c r="GZ70" s="609">
        <v>15.33</v>
      </c>
      <c r="HA70" s="509"/>
      <c r="HB70" s="509"/>
      <c r="HC70" s="509"/>
      <c r="HD70" s="509"/>
      <c r="HE70" s="509"/>
      <c r="HF70" s="5"/>
      <c r="HG70" s="5"/>
      <c r="HH70" s="5"/>
      <c r="HI70" s="5"/>
      <c r="HJ70" s="5"/>
      <c r="HK70" s="5"/>
      <c r="HL70" s="5"/>
      <c r="HM70" s="5"/>
      <c r="HN70" s="5"/>
      <c r="HO70" s="5"/>
      <c r="HP70" s="5"/>
      <c r="HQ70" s="5"/>
      <c r="HR70" s="5"/>
      <c r="IF70" s="1"/>
      <c r="IG70" s="1"/>
      <c r="IH70" s="1"/>
      <c r="II70" s="1"/>
      <c r="IJ70" s="1"/>
      <c r="IK70" s="1"/>
      <c r="IL70" s="1"/>
      <c r="IM70" s="1"/>
      <c r="IO70" s="1"/>
      <c r="IQ70" s="5"/>
      <c r="IR70" s="5"/>
      <c r="IS70" s="5"/>
      <c r="IT70" s="5"/>
      <c r="IU70" s="5"/>
      <c r="IV70" s="5"/>
      <c r="JG70" s="2"/>
      <c r="JI70" s="5"/>
      <c r="JL70" s="5"/>
      <c r="JM70" s="5"/>
      <c r="JN70" s="5"/>
      <c r="KC70" s="5"/>
      <c r="KG70" s="5"/>
      <c r="KI70" s="4"/>
      <c r="KJ70" s="4"/>
      <c r="KQ70" s="3"/>
      <c r="KR70" s="3"/>
      <c r="KS70" s="3"/>
      <c r="KT70" s="3"/>
      <c r="KU70" s="3"/>
      <c r="KV70" s="3"/>
      <c r="KW70" s="3"/>
      <c r="KX70" s="3"/>
      <c r="KY70" s="3"/>
      <c r="KZ70" s="3"/>
      <c r="LA70" s="3"/>
      <c r="LB70" s="3"/>
      <c r="LC70" s="3"/>
      <c r="LD70" s="3"/>
      <c r="LE70" s="3"/>
      <c r="LF70" s="3"/>
      <c r="LG70" s="3"/>
      <c r="LH70" s="4"/>
      <c r="LJ70" s="1"/>
      <c r="LK70" s="1"/>
      <c r="LL70" s="1"/>
      <c r="LM70" s="3"/>
      <c r="LN70" s="3"/>
      <c r="LO70" s="3"/>
      <c r="LY70" s="3"/>
      <c r="LZ70" s="3"/>
      <c r="MA70" s="3"/>
      <c r="MB70" s="3"/>
      <c r="MC70" s="3"/>
      <c r="MD70" s="3"/>
      <c r="ME70" s="3"/>
      <c r="MF70" s="3"/>
      <c r="MG70" s="3"/>
      <c r="MH70" s="3"/>
      <c r="MI70" s="3"/>
      <c r="MJ70" s="3"/>
      <c r="MR70" s="6"/>
      <c r="MS70" s="6"/>
      <c r="NB70" s="1"/>
      <c r="NC70" s="1"/>
      <c r="NE70" s="1"/>
      <c r="NI70" s="1"/>
      <c r="NR70" s="3"/>
    </row>
    <row r="71" spans="1:382" x14ac:dyDescent="0.25">
      <c r="A71" s="609" t="s">
        <v>65</v>
      </c>
      <c r="B71" s="609" t="s">
        <v>1635</v>
      </c>
      <c r="C71" s="609" t="s">
        <v>68</v>
      </c>
      <c r="D71" s="609">
        <v>2015</v>
      </c>
      <c r="E71" s="609" t="s">
        <v>69</v>
      </c>
      <c r="F71" s="609" t="s">
        <v>66</v>
      </c>
      <c r="G71" s="609" t="s">
        <v>67</v>
      </c>
      <c r="H71" s="609">
        <v>28694</v>
      </c>
      <c r="I71" s="609"/>
      <c r="J71" s="609" t="s">
        <v>66</v>
      </c>
      <c r="K71" s="609" t="s">
        <v>67</v>
      </c>
      <c r="L71" s="609">
        <v>28694</v>
      </c>
      <c r="M71" s="609"/>
      <c r="N71" s="609" t="s">
        <v>70</v>
      </c>
      <c r="O71" s="609" t="s">
        <v>71</v>
      </c>
      <c r="P71" s="609" t="s">
        <v>72</v>
      </c>
      <c r="Q71" s="609" t="s">
        <v>73</v>
      </c>
      <c r="R71" s="609" t="s">
        <v>74</v>
      </c>
      <c r="S71" s="609" t="s">
        <v>75</v>
      </c>
      <c r="T71" s="609" t="s">
        <v>71</v>
      </c>
      <c r="U71" s="609" t="s">
        <v>72</v>
      </c>
      <c r="V71" s="609" t="s">
        <v>73</v>
      </c>
      <c r="W71" s="609">
        <v>0</v>
      </c>
      <c r="X71" s="609">
        <v>5</v>
      </c>
      <c r="Y71" s="609">
        <v>0</v>
      </c>
      <c r="Z71" s="609">
        <v>4</v>
      </c>
      <c r="AA71" s="610">
        <v>11388</v>
      </c>
      <c r="AB71" s="609">
        <v>9</v>
      </c>
      <c r="AC71" s="609">
        <v>2.63</v>
      </c>
      <c r="AD71" s="609">
        <v>11.63</v>
      </c>
      <c r="AE71" s="609">
        <v>33.83</v>
      </c>
      <c r="AF71" s="609">
        <v>45.46</v>
      </c>
      <c r="AG71" s="611">
        <v>0.19800000000000001</v>
      </c>
      <c r="AH71" s="612">
        <v>65650</v>
      </c>
      <c r="AI71" s="609" t="s">
        <v>77</v>
      </c>
      <c r="AJ71" s="609">
        <v>2013</v>
      </c>
      <c r="AK71" s="612">
        <v>29500</v>
      </c>
      <c r="AL71" s="613">
        <v>7.4</v>
      </c>
      <c r="AM71" s="613">
        <v>8.01</v>
      </c>
      <c r="AN71" s="613">
        <v>11.81</v>
      </c>
      <c r="AO71" s="612">
        <v>1000</v>
      </c>
      <c r="AP71" s="612">
        <v>1478060</v>
      </c>
      <c r="AQ71" s="612">
        <f>VLOOKUP($A71,'[1]AIR Export'!$A$2:$CB$82,33,FALSE)</f>
        <v>1479060</v>
      </c>
      <c r="AR71" s="612">
        <v>366198</v>
      </c>
      <c r="AS71" s="612">
        <v>0</v>
      </c>
      <c r="AT71" s="612">
        <v>366198</v>
      </c>
      <c r="AU71" s="612">
        <v>62800</v>
      </c>
      <c r="AV71" s="612">
        <v>0</v>
      </c>
      <c r="AW71" s="612">
        <f>VLOOKUP($A71,'[1]AIR Export'!$A$2:$CB$82,35,FALSE)</f>
        <v>62800</v>
      </c>
      <c r="AX71" s="612">
        <f>VLOOKUP($A71,'[1]AIR Export'!$A$2:$CB$82,36,FALSE)</f>
        <v>299858</v>
      </c>
      <c r="AY71" s="612">
        <f>VLOOKUP($A71,'[1]AIR Export'!$A$2:$CB$82,37,FALSE)</f>
        <v>2207916</v>
      </c>
      <c r="AZ71" s="612">
        <v>1195436</v>
      </c>
      <c r="BA71" s="612">
        <v>382051</v>
      </c>
      <c r="BB71" s="612">
        <f>VLOOKUP($A71,'[1]AIR Export'!$A$2:$CB$82,40,FALSE)</f>
        <v>1577487</v>
      </c>
      <c r="BC71" s="612">
        <v>112377</v>
      </c>
      <c r="BD71" s="612">
        <v>23444</v>
      </c>
      <c r="BE71" s="612">
        <v>23635</v>
      </c>
      <c r="BF71" s="612">
        <v>159456</v>
      </c>
      <c r="BG71" s="612">
        <v>438925</v>
      </c>
      <c r="BH71" s="612">
        <f>VLOOKUP($A71,'[1]AIR Export'!$A$2:$CB$82,46,FALSE)</f>
        <v>2175868</v>
      </c>
      <c r="BI71" s="612"/>
      <c r="BJ71" s="612"/>
      <c r="BK71" s="612">
        <v>0</v>
      </c>
      <c r="BL71" s="612">
        <v>0</v>
      </c>
      <c r="BM71" s="612">
        <v>0</v>
      </c>
      <c r="BN71" s="612">
        <v>0</v>
      </c>
      <c r="BO71" s="612">
        <v>0</v>
      </c>
      <c r="BP71" s="612">
        <v>0</v>
      </c>
      <c r="BQ71" s="610">
        <v>72408</v>
      </c>
      <c r="BR71" s="610">
        <v>65880</v>
      </c>
      <c r="BS71" s="610">
        <v>138288</v>
      </c>
      <c r="BT71" s="610">
        <v>47429</v>
      </c>
      <c r="BU71" s="610">
        <v>14159</v>
      </c>
      <c r="BV71" s="610">
        <v>61588</v>
      </c>
      <c r="BW71" s="610">
        <v>13332</v>
      </c>
      <c r="BX71" s="609">
        <v>262</v>
      </c>
      <c r="BY71" s="610">
        <v>13594</v>
      </c>
      <c r="BZ71" s="610">
        <v>213470</v>
      </c>
      <c r="CA71" s="610"/>
      <c r="CB71" s="610">
        <v>213470</v>
      </c>
      <c r="CC71" s="610">
        <v>1404</v>
      </c>
      <c r="CD71" s="610">
        <v>203726</v>
      </c>
      <c r="CE71" s="609">
        <v>1</v>
      </c>
      <c r="CF71" s="609">
        <v>63</v>
      </c>
      <c r="CG71" s="609">
        <v>64</v>
      </c>
      <c r="CH71" s="610">
        <v>8709</v>
      </c>
      <c r="CI71" s="610">
        <v>2915</v>
      </c>
      <c r="CJ71" s="610">
        <v>10253</v>
      </c>
      <c r="CK71" s="609">
        <v>564</v>
      </c>
      <c r="CL71" s="609">
        <v>0</v>
      </c>
      <c r="CM71" s="609">
        <v>147</v>
      </c>
      <c r="CN71" s="609">
        <v>279</v>
      </c>
      <c r="CO71" s="610">
        <v>197241</v>
      </c>
      <c r="CP71" s="610">
        <v>54414</v>
      </c>
      <c r="CQ71" s="610">
        <v>251655</v>
      </c>
      <c r="CR71" s="610">
        <v>29025</v>
      </c>
      <c r="CS71" s="609">
        <v>597</v>
      </c>
      <c r="CT71" s="610">
        <v>29622</v>
      </c>
      <c r="CU71" s="610">
        <v>160684</v>
      </c>
      <c r="CV71" s="610">
        <v>31228</v>
      </c>
      <c r="CW71" s="610">
        <v>191912</v>
      </c>
      <c r="CX71" s="610">
        <v>473189</v>
      </c>
      <c r="CY71" s="610">
        <v>3743</v>
      </c>
      <c r="CZ71" s="609"/>
      <c r="DA71" s="610">
        <v>476932</v>
      </c>
      <c r="DB71" s="610">
        <v>36360</v>
      </c>
      <c r="DC71" s="610">
        <v>1443</v>
      </c>
      <c r="DD71" s="610">
        <v>37803</v>
      </c>
      <c r="DE71" s="610">
        <v>129377</v>
      </c>
      <c r="DF71" s="610">
        <v>12554</v>
      </c>
      <c r="DG71" s="609">
        <v>0</v>
      </c>
      <c r="DH71" s="610">
        <v>14112</v>
      </c>
      <c r="DI71" s="609"/>
      <c r="DJ71" s="609"/>
      <c r="DK71" s="609">
        <v>0</v>
      </c>
      <c r="DL71" s="610">
        <v>664514</v>
      </c>
      <c r="DM71" s="609"/>
      <c r="DN71" s="609">
        <v>0</v>
      </c>
      <c r="DO71" s="610">
        <v>664514</v>
      </c>
      <c r="DP71" s="609">
        <v>734</v>
      </c>
      <c r="DQ71" s="610">
        <v>57713</v>
      </c>
      <c r="DR71" s="610">
        <v>14308</v>
      </c>
      <c r="DS71" s="610">
        <v>72021</v>
      </c>
      <c r="DT71" s="610">
        <v>420404</v>
      </c>
      <c r="DU71" s="609">
        <v>437</v>
      </c>
      <c r="DV71" s="609">
        <v>53</v>
      </c>
      <c r="DW71" s="610">
        <v>1006</v>
      </c>
      <c r="DX71" s="609">
        <v>58</v>
      </c>
      <c r="DY71" s="609">
        <v>149</v>
      </c>
      <c r="DZ71" s="609">
        <v>13</v>
      </c>
      <c r="EA71" s="610">
        <v>1716</v>
      </c>
      <c r="EB71" s="610">
        <v>3890</v>
      </c>
      <c r="EC71" s="609">
        <v>751</v>
      </c>
      <c r="ED71" s="610">
        <v>4641</v>
      </c>
      <c r="EE71" s="610">
        <v>23937</v>
      </c>
      <c r="EF71" s="610">
        <v>4580</v>
      </c>
      <c r="EG71" s="610">
        <v>28517</v>
      </c>
      <c r="EH71" s="610">
        <v>1759</v>
      </c>
      <c r="EI71" s="610">
        <v>1282</v>
      </c>
      <c r="EJ71" s="610">
        <v>3041</v>
      </c>
      <c r="EK71" s="610">
        <v>36199</v>
      </c>
      <c r="EL71" s="609">
        <v>4</v>
      </c>
      <c r="EM71" s="609">
        <v>36</v>
      </c>
      <c r="EN71" s="609">
        <v>117</v>
      </c>
      <c r="EO71" s="609">
        <v>392</v>
      </c>
      <c r="EP71" s="610">
        <v>1492</v>
      </c>
      <c r="EQ71" s="610">
        <v>12047</v>
      </c>
      <c r="ER71" s="610">
        <v>21372</v>
      </c>
      <c r="ES71" s="610">
        <v>16068</v>
      </c>
      <c r="ET71" s="610">
        <v>1924</v>
      </c>
      <c r="EU71" s="610">
        <v>24415</v>
      </c>
      <c r="EV71" s="610">
        <v>24449</v>
      </c>
      <c r="EW71" s="609" t="s">
        <v>76</v>
      </c>
      <c r="EX71" s="609">
        <v>65</v>
      </c>
      <c r="EY71" s="609">
        <v>126</v>
      </c>
      <c r="EZ71" s="610">
        <v>76165</v>
      </c>
      <c r="FA71" s="610">
        <v>229532</v>
      </c>
      <c r="FB71" s="610">
        <v>36300</v>
      </c>
      <c r="FC71" s="609" t="s">
        <v>78</v>
      </c>
      <c r="FD71" s="609" t="s">
        <v>66</v>
      </c>
      <c r="FE71" s="609" t="s">
        <v>67</v>
      </c>
      <c r="FF71" s="609">
        <v>28694</v>
      </c>
      <c r="FG71" s="609">
        <v>9793</v>
      </c>
      <c r="FH71" s="609" t="s">
        <v>66</v>
      </c>
      <c r="FI71" s="609" t="s">
        <v>67</v>
      </c>
      <c r="FJ71" s="609">
        <v>28694</v>
      </c>
      <c r="FK71" s="609"/>
      <c r="FL71" s="609" t="s">
        <v>69</v>
      </c>
      <c r="FM71" s="609">
        <v>3368462041</v>
      </c>
      <c r="FN71" s="609">
        <v>3368467503</v>
      </c>
      <c r="FO71" s="609" t="s">
        <v>79</v>
      </c>
      <c r="FP71" s="609" t="s">
        <v>80</v>
      </c>
      <c r="FQ71" s="610">
        <v>71101</v>
      </c>
      <c r="FR71" s="609">
        <v>42.28</v>
      </c>
      <c r="FS71" s="609" t="s">
        <v>81</v>
      </c>
      <c r="FT71" s="610">
        <v>11388</v>
      </c>
      <c r="FU71" s="609">
        <v>260</v>
      </c>
      <c r="FV71" s="609"/>
      <c r="FW71" s="609"/>
      <c r="FX71" s="609"/>
      <c r="FY71" s="609" t="s">
        <v>82</v>
      </c>
      <c r="FZ71" s="609"/>
      <c r="GA71" s="609" t="s">
        <v>12</v>
      </c>
      <c r="GB71" s="609"/>
      <c r="GC71" s="609"/>
      <c r="GD71" s="609"/>
      <c r="GE71" s="609"/>
      <c r="GF71" s="609"/>
      <c r="GG71" s="609"/>
      <c r="GH71" s="609"/>
      <c r="GI71" s="609"/>
      <c r="GJ71" s="609">
        <f>VLOOKUP($A71,'[1]AIR Export'!$A$3:$CB$82,25,FALSE)</f>
        <v>150254</v>
      </c>
      <c r="GK71" s="609">
        <v>2</v>
      </c>
      <c r="GL71" s="609" t="s">
        <v>39</v>
      </c>
      <c r="GM71" s="609"/>
      <c r="GN71" s="609"/>
      <c r="GO71" s="609"/>
      <c r="GP71" s="609"/>
      <c r="GQ71" s="609"/>
      <c r="GR71" s="609"/>
      <c r="GS71" s="609"/>
      <c r="GT71" s="609"/>
      <c r="GU71" s="609"/>
      <c r="GV71" s="609">
        <v>0.79</v>
      </c>
      <c r="GW71" s="609">
        <v>0.13</v>
      </c>
      <c r="GX71" s="609">
        <v>21.09</v>
      </c>
      <c r="GY71" s="609">
        <v>26.8</v>
      </c>
      <c r="GZ71" s="609">
        <v>9.4700000000000006</v>
      </c>
      <c r="HA71" s="509"/>
      <c r="HB71" s="509"/>
      <c r="HC71" s="509"/>
      <c r="HD71" s="509"/>
      <c r="HE71" s="509"/>
      <c r="HF71" s="5"/>
      <c r="HG71" s="5"/>
      <c r="HH71" s="5"/>
      <c r="HI71" s="5"/>
      <c r="HJ71" s="5"/>
      <c r="HK71" s="5"/>
      <c r="HL71" s="5"/>
      <c r="HM71" s="5"/>
      <c r="HN71" s="5"/>
      <c r="HO71" s="5"/>
      <c r="HP71" s="5"/>
      <c r="HQ71" s="5"/>
      <c r="HR71" s="5"/>
      <c r="IG71" s="1"/>
      <c r="IH71" s="1"/>
      <c r="II71" s="1"/>
      <c r="IJ71" s="1"/>
      <c r="IK71" s="1"/>
      <c r="IL71" s="1"/>
      <c r="IM71" s="1"/>
      <c r="IO71" s="1"/>
      <c r="IQ71" s="5"/>
      <c r="IR71" s="5"/>
      <c r="IS71" s="5"/>
      <c r="IT71" s="5"/>
      <c r="IU71" s="5"/>
      <c r="IV71" s="5"/>
      <c r="JG71" s="2"/>
      <c r="JI71" s="5"/>
      <c r="JJ71" s="1"/>
      <c r="JL71" s="5"/>
      <c r="JM71" s="5"/>
      <c r="JN71" s="5"/>
      <c r="JU71" s="1"/>
      <c r="JW71" s="1"/>
      <c r="KC71" s="5"/>
      <c r="KG71" s="5"/>
      <c r="KI71" s="4"/>
      <c r="KJ71" s="4"/>
      <c r="KQ71" s="3"/>
      <c r="KR71" s="3"/>
      <c r="KS71" s="3"/>
      <c r="KT71" s="3"/>
      <c r="KU71" s="3"/>
      <c r="KV71" s="3"/>
      <c r="KW71" s="3"/>
      <c r="KX71" s="3"/>
      <c r="KY71" s="3"/>
      <c r="KZ71" s="3"/>
      <c r="LA71" s="3"/>
      <c r="LB71" s="3"/>
      <c r="LC71" s="3"/>
      <c r="LD71" s="3"/>
      <c r="LE71" s="3"/>
      <c r="LF71" s="3"/>
      <c r="LG71" s="3"/>
      <c r="LH71" s="4"/>
      <c r="LJ71" s="1"/>
      <c r="LK71" s="1"/>
      <c r="LL71" s="1"/>
      <c r="LM71" s="3"/>
      <c r="LN71" s="3"/>
      <c r="LO71" s="3"/>
      <c r="LY71" s="3"/>
      <c r="LZ71" s="3"/>
      <c r="MA71" s="3"/>
      <c r="MB71" s="3"/>
      <c r="MC71" s="3"/>
      <c r="MD71" s="3"/>
      <c r="ME71" s="3"/>
      <c r="MF71" s="3"/>
      <c r="MG71" s="3"/>
      <c r="MH71" s="3"/>
      <c r="MI71" s="3"/>
      <c r="MJ71" s="3"/>
      <c r="MR71" s="6"/>
      <c r="MS71" s="6"/>
      <c r="NB71" s="1"/>
      <c r="NC71" s="1"/>
      <c r="NE71" s="1"/>
      <c r="NG71" s="1"/>
      <c r="NI71" s="1"/>
      <c r="NK71" s="1"/>
      <c r="NR71" s="3"/>
    </row>
    <row r="72" spans="1:382" x14ac:dyDescent="0.25">
      <c r="A72" s="609" t="s">
        <v>83</v>
      </c>
      <c r="B72" s="609" t="s">
        <v>1728</v>
      </c>
      <c r="C72" s="609" t="s">
        <v>87</v>
      </c>
      <c r="D72" s="609">
        <v>2015</v>
      </c>
      <c r="E72" s="609" t="s">
        <v>88</v>
      </c>
      <c r="F72" s="609" t="s">
        <v>84</v>
      </c>
      <c r="G72" s="609" t="s">
        <v>85</v>
      </c>
      <c r="H72" s="609">
        <v>28714</v>
      </c>
      <c r="I72" s="609">
        <v>310</v>
      </c>
      <c r="J72" s="609" t="s">
        <v>86</v>
      </c>
      <c r="K72" s="609" t="s">
        <v>85</v>
      </c>
      <c r="L72" s="609">
        <v>28714</v>
      </c>
      <c r="M72" s="609">
        <v>310</v>
      </c>
      <c r="N72" s="609" t="s">
        <v>89</v>
      </c>
      <c r="O72" s="609" t="s">
        <v>90</v>
      </c>
      <c r="P72" s="609" t="s">
        <v>91</v>
      </c>
      <c r="Q72" s="609" t="s">
        <v>92</v>
      </c>
      <c r="R72" s="609" t="s">
        <v>93</v>
      </c>
      <c r="S72" s="609" t="s">
        <v>94</v>
      </c>
      <c r="T72" s="609" t="s">
        <v>90</v>
      </c>
      <c r="U72" s="609" t="s">
        <v>91</v>
      </c>
      <c r="V72" s="609" t="s">
        <v>95</v>
      </c>
      <c r="W72" s="609">
        <v>0</v>
      </c>
      <c r="X72" s="609">
        <v>4</v>
      </c>
      <c r="Y72" s="609">
        <v>1</v>
      </c>
      <c r="Z72" s="609">
        <v>1</v>
      </c>
      <c r="AA72" s="610">
        <v>11640</v>
      </c>
      <c r="AB72" s="609">
        <v>2</v>
      </c>
      <c r="AC72" s="609">
        <v>0</v>
      </c>
      <c r="AD72" s="609">
        <v>2</v>
      </c>
      <c r="AE72" s="609">
        <v>17</v>
      </c>
      <c r="AF72" s="609">
        <v>19</v>
      </c>
      <c r="AG72" s="611">
        <v>0.1053</v>
      </c>
      <c r="AH72" s="612">
        <v>39000</v>
      </c>
      <c r="AI72" s="609" t="s">
        <v>97</v>
      </c>
      <c r="AJ72" s="609">
        <v>2015</v>
      </c>
      <c r="AK72" s="612">
        <v>26291</v>
      </c>
      <c r="AL72" s="613">
        <v>8.5</v>
      </c>
      <c r="AM72" s="613">
        <v>9.5</v>
      </c>
      <c r="AN72" s="613">
        <v>11.25</v>
      </c>
      <c r="AO72" s="612">
        <v>73856</v>
      </c>
      <c r="AP72" s="612">
        <v>316381</v>
      </c>
      <c r="AQ72" s="612">
        <f>VLOOKUP($A72,'[1]AIR Export'!$A$2:$CB$82,33,FALSE)</f>
        <v>390237</v>
      </c>
      <c r="AR72" s="612">
        <v>281128</v>
      </c>
      <c r="AS72" s="612">
        <v>0</v>
      </c>
      <c r="AT72" s="612">
        <v>281128</v>
      </c>
      <c r="AU72" s="612">
        <v>25427</v>
      </c>
      <c r="AV72" s="612">
        <v>0</v>
      </c>
      <c r="AW72" s="612">
        <f>VLOOKUP($A72,'[1]AIR Export'!$A$2:$CB$82,35,FALSE)</f>
        <v>25427</v>
      </c>
      <c r="AX72" s="612">
        <f>VLOOKUP($A72,'[1]AIR Export'!$A$2:$CB$82,36,FALSE)</f>
        <v>193976</v>
      </c>
      <c r="AY72" s="612">
        <f>VLOOKUP($A72,'[1]AIR Export'!$A$2:$CB$82,37,FALSE)</f>
        <v>890768</v>
      </c>
      <c r="AZ72" s="612">
        <v>382967</v>
      </c>
      <c r="BA72" s="612">
        <v>104897</v>
      </c>
      <c r="BB72" s="612">
        <f>VLOOKUP($A72,'[1]AIR Export'!$A$2:$CB$82,40,FALSE)</f>
        <v>487864</v>
      </c>
      <c r="BC72" s="612">
        <v>93008</v>
      </c>
      <c r="BD72" s="612">
        <v>0</v>
      </c>
      <c r="BE72" s="612">
        <v>0</v>
      </c>
      <c r="BF72" s="612">
        <v>93008</v>
      </c>
      <c r="BG72" s="612">
        <v>283058</v>
      </c>
      <c r="BH72" s="612">
        <f>VLOOKUP($A72,'[1]AIR Export'!$A$2:$CB$82,46,FALSE)</f>
        <v>863930</v>
      </c>
      <c r="BI72" s="612"/>
      <c r="BJ72" s="612"/>
      <c r="BK72" s="612">
        <v>0</v>
      </c>
      <c r="BL72" s="612">
        <v>0</v>
      </c>
      <c r="BM72" s="612">
        <v>6200</v>
      </c>
      <c r="BN72" s="612">
        <v>74393</v>
      </c>
      <c r="BO72" s="612">
        <v>80593</v>
      </c>
      <c r="BP72" s="612">
        <v>83586</v>
      </c>
      <c r="BQ72" s="610">
        <v>63064</v>
      </c>
      <c r="BR72" s="610">
        <v>60611</v>
      </c>
      <c r="BS72" s="610">
        <v>123675</v>
      </c>
      <c r="BT72" s="610">
        <v>25204</v>
      </c>
      <c r="BU72" s="609">
        <v>10</v>
      </c>
      <c r="BV72" s="610">
        <v>25214</v>
      </c>
      <c r="BW72" s="610">
        <v>1827</v>
      </c>
      <c r="BX72" s="610">
        <v>7049</v>
      </c>
      <c r="BY72" s="610">
        <v>8876</v>
      </c>
      <c r="BZ72" s="610">
        <v>157765</v>
      </c>
      <c r="CA72" s="610"/>
      <c r="CB72" s="610">
        <v>157765</v>
      </c>
      <c r="CC72" s="610">
        <v>10636</v>
      </c>
      <c r="CD72" s="610">
        <v>195757</v>
      </c>
      <c r="CE72" s="609">
        <v>0</v>
      </c>
      <c r="CF72" s="609">
        <v>63</v>
      </c>
      <c r="CG72" s="609">
        <v>63</v>
      </c>
      <c r="CH72" s="610">
        <v>3367</v>
      </c>
      <c r="CI72" s="610">
        <v>2915</v>
      </c>
      <c r="CJ72" s="610">
        <v>3463</v>
      </c>
      <c r="CK72" s="609">
        <v>564</v>
      </c>
      <c r="CL72" s="609">
        <v>0</v>
      </c>
      <c r="CM72" s="609">
        <v>40</v>
      </c>
      <c r="CN72" s="609">
        <v>66</v>
      </c>
      <c r="CO72" s="610">
        <v>87679</v>
      </c>
      <c r="CP72" s="610">
        <v>16803</v>
      </c>
      <c r="CQ72" s="610">
        <v>104482</v>
      </c>
      <c r="CR72" s="610">
        <v>2530</v>
      </c>
      <c r="CS72" s="609">
        <v>0</v>
      </c>
      <c r="CT72" s="610">
        <v>2530</v>
      </c>
      <c r="CU72" s="610">
        <v>152285</v>
      </c>
      <c r="CV72" s="610">
        <v>31900</v>
      </c>
      <c r="CW72" s="610">
        <v>184185</v>
      </c>
      <c r="CX72" s="610">
        <v>291197</v>
      </c>
      <c r="CY72" s="610">
        <v>7682</v>
      </c>
      <c r="CZ72" s="609"/>
      <c r="DA72" s="610">
        <v>298879</v>
      </c>
      <c r="DB72" s="610">
        <v>4083</v>
      </c>
      <c r="DC72" s="609">
        <v>568</v>
      </c>
      <c r="DD72" s="610">
        <v>4651</v>
      </c>
      <c r="DE72" s="610">
        <v>10190</v>
      </c>
      <c r="DF72" s="609">
        <v>75</v>
      </c>
      <c r="DG72" s="609">
        <v>0</v>
      </c>
      <c r="DH72" s="609">
        <v>678</v>
      </c>
      <c r="DI72" s="609"/>
      <c r="DJ72" s="609"/>
      <c r="DK72" s="609">
        <v>0</v>
      </c>
      <c r="DL72" s="610">
        <v>130632</v>
      </c>
      <c r="DM72" s="610">
        <v>170770</v>
      </c>
      <c r="DN72" s="610">
        <v>11715</v>
      </c>
      <c r="DO72" s="610">
        <v>313117</v>
      </c>
      <c r="DP72" s="610">
        <v>3947</v>
      </c>
      <c r="DQ72" s="610">
        <v>30078</v>
      </c>
      <c r="DR72" s="610">
        <v>6838</v>
      </c>
      <c r="DS72" s="610">
        <v>36916</v>
      </c>
      <c r="DT72" s="610">
        <v>97943</v>
      </c>
      <c r="DU72" s="610">
        <v>1431</v>
      </c>
      <c r="DV72" s="609">
        <v>0</v>
      </c>
      <c r="DW72" s="609">
        <v>327</v>
      </c>
      <c r="DX72" s="609">
        <v>38</v>
      </c>
      <c r="DY72" s="609">
        <v>27</v>
      </c>
      <c r="DZ72" s="609">
        <v>0</v>
      </c>
      <c r="EA72" s="610">
        <v>1823</v>
      </c>
      <c r="EB72" s="610">
        <v>9843</v>
      </c>
      <c r="EC72" s="609">
        <v>0</v>
      </c>
      <c r="ED72" s="610">
        <v>9843</v>
      </c>
      <c r="EE72" s="610">
        <v>4188</v>
      </c>
      <c r="EF72" s="610">
        <v>1090</v>
      </c>
      <c r="EG72" s="610">
        <v>5278</v>
      </c>
      <c r="EH72" s="609">
        <v>230</v>
      </c>
      <c r="EI72" s="609">
        <v>0</v>
      </c>
      <c r="EJ72" s="609">
        <v>230</v>
      </c>
      <c r="EK72" s="610">
        <v>15351</v>
      </c>
      <c r="EL72" s="609">
        <v>4</v>
      </c>
      <c r="EM72" s="609">
        <v>62</v>
      </c>
      <c r="EN72" s="609">
        <v>63</v>
      </c>
      <c r="EO72" s="609">
        <v>104</v>
      </c>
      <c r="EP72" s="610">
        <v>1860</v>
      </c>
      <c r="EQ72" s="610">
        <v>15097</v>
      </c>
      <c r="ER72" s="610">
        <v>34906</v>
      </c>
      <c r="ES72" s="610">
        <v>16110</v>
      </c>
      <c r="ET72" s="610">
        <v>1262</v>
      </c>
      <c r="EU72" s="609">
        <v>0</v>
      </c>
      <c r="EV72" s="609">
        <v>0</v>
      </c>
      <c r="EW72" s="609" t="s">
        <v>96</v>
      </c>
      <c r="EX72" s="609">
        <v>18</v>
      </c>
      <c r="EY72" s="609">
        <v>90</v>
      </c>
      <c r="EZ72" s="610">
        <v>84240</v>
      </c>
      <c r="FA72" s="609"/>
      <c r="FB72" s="610">
        <v>22270</v>
      </c>
      <c r="FC72" s="609" t="s">
        <v>98</v>
      </c>
      <c r="FD72" s="609" t="s">
        <v>99</v>
      </c>
      <c r="FE72" s="609" t="s">
        <v>100</v>
      </c>
      <c r="FF72" s="609">
        <v>28657</v>
      </c>
      <c r="FG72" s="609">
        <v>250</v>
      </c>
      <c r="FH72" s="609" t="s">
        <v>101</v>
      </c>
      <c r="FI72" s="609" t="s">
        <v>100</v>
      </c>
      <c r="FJ72" s="609">
        <v>28657</v>
      </c>
      <c r="FK72" s="609">
        <v>250</v>
      </c>
      <c r="FL72" s="609" t="s">
        <v>102</v>
      </c>
      <c r="FM72" s="609">
        <v>8287339393</v>
      </c>
      <c r="FN72" s="609">
        <v>8287339393</v>
      </c>
      <c r="FO72" s="609" t="s">
        <v>103</v>
      </c>
      <c r="FP72" s="609" t="s">
        <v>104</v>
      </c>
      <c r="FQ72" s="610">
        <v>28512</v>
      </c>
      <c r="FR72" s="609">
        <v>17</v>
      </c>
      <c r="FS72" s="609" t="s">
        <v>105</v>
      </c>
      <c r="FT72" s="610">
        <v>11640</v>
      </c>
      <c r="FU72" s="609">
        <v>260</v>
      </c>
      <c r="FV72" s="609"/>
      <c r="FW72" s="609"/>
      <c r="FX72" s="609"/>
      <c r="FY72" s="609" t="s">
        <v>82</v>
      </c>
      <c r="FZ72" s="609"/>
      <c r="GA72" s="609" t="s">
        <v>12</v>
      </c>
      <c r="GB72" s="609"/>
      <c r="GC72" s="609"/>
      <c r="GD72" s="609"/>
      <c r="GE72" s="609"/>
      <c r="GF72" s="609"/>
      <c r="GG72" s="609"/>
      <c r="GH72" s="609"/>
      <c r="GI72" s="609"/>
      <c r="GJ72" s="609">
        <f>VLOOKUP($A72,'[1]AIR Export'!$A$3:$CB$82,25,FALSE)</f>
        <v>51627</v>
      </c>
      <c r="GK72" s="609">
        <v>2</v>
      </c>
      <c r="GL72" s="609" t="s">
        <v>39</v>
      </c>
      <c r="GM72" s="609"/>
      <c r="GN72" s="609"/>
      <c r="GO72" s="609"/>
      <c r="GP72" s="609"/>
      <c r="GQ72" s="609"/>
      <c r="GR72" s="609"/>
      <c r="GS72" s="609"/>
      <c r="GT72" s="609"/>
      <c r="GU72" s="609"/>
      <c r="GV72" s="609">
        <v>0.34</v>
      </c>
      <c r="GW72" s="609">
        <v>0.64</v>
      </c>
      <c r="GX72" s="609">
        <v>8.42</v>
      </c>
      <c r="GY72" s="609">
        <v>14.46</v>
      </c>
      <c r="GZ72" s="609">
        <v>6.88</v>
      </c>
      <c r="HA72" s="509"/>
      <c r="HB72" s="509"/>
      <c r="HC72" s="509"/>
      <c r="HD72" s="509"/>
      <c r="HE72" s="509"/>
      <c r="HF72" s="5"/>
      <c r="HG72" s="5"/>
      <c r="HH72" s="5"/>
      <c r="HI72" s="5"/>
      <c r="HJ72" s="5"/>
      <c r="HK72" s="5"/>
      <c r="HL72" s="5"/>
      <c r="HM72" s="5"/>
      <c r="HN72" s="5"/>
      <c r="HO72" s="5"/>
      <c r="HP72" s="5"/>
      <c r="HQ72" s="5"/>
      <c r="HR72" s="5"/>
      <c r="IL72" s="1"/>
      <c r="IM72" s="1"/>
      <c r="IO72" s="1"/>
      <c r="IQ72" s="5"/>
      <c r="IR72" s="5"/>
      <c r="IS72" s="5"/>
      <c r="IT72" s="5"/>
      <c r="IU72" s="5"/>
      <c r="IV72" s="5"/>
      <c r="JG72" s="2"/>
      <c r="JI72" s="5"/>
      <c r="JL72" s="5"/>
      <c r="JM72" s="5"/>
      <c r="JN72" s="5"/>
      <c r="JU72" s="1"/>
      <c r="KC72" s="5"/>
      <c r="KG72" s="5"/>
      <c r="KI72" s="4"/>
      <c r="KJ72" s="4"/>
      <c r="KQ72" s="3"/>
      <c r="KR72" s="3"/>
      <c r="KS72" s="3"/>
      <c r="KT72" s="3"/>
      <c r="KU72" s="3"/>
      <c r="KV72" s="3"/>
      <c r="KW72" s="3"/>
      <c r="KX72" s="3"/>
      <c r="KY72" s="3"/>
      <c r="KZ72" s="3"/>
      <c r="LA72" s="3"/>
      <c r="LB72" s="3"/>
      <c r="LC72" s="3"/>
      <c r="LD72" s="3"/>
      <c r="LE72" s="3"/>
      <c r="LF72" s="3"/>
      <c r="LG72" s="3"/>
      <c r="LH72" s="4"/>
      <c r="LJ72" s="1"/>
      <c r="LK72" s="1"/>
      <c r="LL72" s="1"/>
      <c r="LM72" s="3"/>
      <c r="LN72" s="3"/>
      <c r="LO72" s="3"/>
      <c r="LY72" s="3"/>
      <c r="LZ72" s="3"/>
      <c r="MA72" s="3"/>
      <c r="MB72" s="3"/>
      <c r="MC72" s="3"/>
      <c r="MD72" s="3"/>
      <c r="ME72" s="3"/>
      <c r="MF72" s="3"/>
      <c r="MG72" s="3"/>
      <c r="MH72" s="3"/>
      <c r="MI72" s="3"/>
      <c r="MJ72" s="3"/>
      <c r="MR72" s="6"/>
      <c r="MS72" s="6"/>
      <c r="NB72" s="1"/>
      <c r="NC72" s="1"/>
      <c r="NE72" s="1"/>
      <c r="NI72" s="1"/>
      <c r="NR72" s="3"/>
    </row>
    <row r="73" spans="1:382" x14ac:dyDescent="0.25">
      <c r="A73" s="609" t="s">
        <v>106</v>
      </c>
      <c r="B73" s="609" t="s">
        <v>1636</v>
      </c>
      <c r="C73" s="609" t="s">
        <v>109</v>
      </c>
      <c r="D73" s="609">
        <v>2015</v>
      </c>
      <c r="E73" s="609" t="s">
        <v>110</v>
      </c>
      <c r="F73" s="609" t="s">
        <v>107</v>
      </c>
      <c r="G73" s="609" t="s">
        <v>108</v>
      </c>
      <c r="H73" s="609">
        <v>27889</v>
      </c>
      <c r="I73" s="609">
        <v>4948</v>
      </c>
      <c r="J73" s="609" t="s">
        <v>107</v>
      </c>
      <c r="K73" s="609" t="s">
        <v>108</v>
      </c>
      <c r="L73" s="609">
        <v>27889</v>
      </c>
      <c r="M73" s="609">
        <v>4948</v>
      </c>
      <c r="N73" s="609" t="s">
        <v>111</v>
      </c>
      <c r="O73" s="609" t="s">
        <v>112</v>
      </c>
      <c r="P73" s="609" t="s">
        <v>113</v>
      </c>
      <c r="Q73" s="609" t="s">
        <v>114</v>
      </c>
      <c r="R73" s="609" t="s">
        <v>111</v>
      </c>
      <c r="S73" s="609" t="s">
        <v>45</v>
      </c>
      <c r="T73" s="609" t="s">
        <v>112</v>
      </c>
      <c r="U73" s="609" t="s">
        <v>113</v>
      </c>
      <c r="V73" s="609" t="s">
        <v>114</v>
      </c>
      <c r="W73" s="609">
        <v>1</v>
      </c>
      <c r="X73" s="609">
        <v>7</v>
      </c>
      <c r="Y73" s="609">
        <v>0</v>
      </c>
      <c r="Z73" s="609">
        <v>1</v>
      </c>
      <c r="AA73" s="610">
        <v>15496</v>
      </c>
      <c r="AB73" s="609">
        <v>2</v>
      </c>
      <c r="AC73" s="609">
        <v>1</v>
      </c>
      <c r="AD73" s="609">
        <v>3</v>
      </c>
      <c r="AE73" s="609">
        <v>15</v>
      </c>
      <c r="AF73" s="609">
        <v>18</v>
      </c>
      <c r="AG73" s="611">
        <v>0.1111</v>
      </c>
      <c r="AH73" s="612">
        <v>50551</v>
      </c>
      <c r="AI73" s="609"/>
      <c r="AJ73" s="609">
        <v>2015</v>
      </c>
      <c r="AK73" s="612">
        <v>38125</v>
      </c>
      <c r="AL73" s="613">
        <v>7.55</v>
      </c>
      <c r="AM73" s="613">
        <v>9.35</v>
      </c>
      <c r="AN73" s="613">
        <v>11</v>
      </c>
      <c r="AO73" s="612">
        <v>119726</v>
      </c>
      <c r="AP73" s="612">
        <v>335832</v>
      </c>
      <c r="AQ73" s="612">
        <f>VLOOKUP($A73,'[1]AIR Export'!$A$2:$CB$82,33,FALSE)</f>
        <v>455558</v>
      </c>
      <c r="AR73" s="612">
        <v>296011</v>
      </c>
      <c r="AS73" s="612">
        <v>0</v>
      </c>
      <c r="AT73" s="612">
        <v>296011</v>
      </c>
      <c r="AU73" s="612">
        <v>59643</v>
      </c>
      <c r="AV73" s="612">
        <v>0</v>
      </c>
      <c r="AW73" s="612">
        <f>VLOOKUP($A73,'[1]AIR Export'!$A$2:$CB$82,35,FALSE)</f>
        <v>59643</v>
      </c>
      <c r="AX73" s="612">
        <f>VLOOKUP($A73,'[1]AIR Export'!$A$2:$CB$82,36,FALSE)</f>
        <v>60303</v>
      </c>
      <c r="AY73" s="612">
        <f>VLOOKUP($A73,'[1]AIR Export'!$A$2:$CB$82,37,FALSE)</f>
        <v>871515</v>
      </c>
      <c r="AZ73" s="612">
        <v>438326</v>
      </c>
      <c r="BA73" s="612">
        <v>103899</v>
      </c>
      <c r="BB73" s="612">
        <f>VLOOKUP($A73,'[1]AIR Export'!$A$2:$CB$82,40,FALSE)</f>
        <v>542225</v>
      </c>
      <c r="BC73" s="612">
        <v>65398</v>
      </c>
      <c r="BD73" s="612">
        <v>0</v>
      </c>
      <c r="BE73" s="612">
        <v>21102</v>
      </c>
      <c r="BF73" s="612">
        <v>86500</v>
      </c>
      <c r="BG73" s="612">
        <v>192293</v>
      </c>
      <c r="BH73" s="612">
        <f>VLOOKUP($A73,'[1]AIR Export'!$A$2:$CB$82,46,FALSE)</f>
        <v>821018</v>
      </c>
      <c r="BI73" s="612"/>
      <c r="BJ73" s="612"/>
      <c r="BK73" s="612">
        <v>26647</v>
      </c>
      <c r="BL73" s="612">
        <v>19601</v>
      </c>
      <c r="BM73" s="612">
        <v>0</v>
      </c>
      <c r="BN73" s="612">
        <v>0</v>
      </c>
      <c r="BO73" s="612">
        <v>46248</v>
      </c>
      <c r="BP73" s="612">
        <v>46248</v>
      </c>
      <c r="BQ73" s="610">
        <v>45234</v>
      </c>
      <c r="BR73" s="610">
        <v>43075</v>
      </c>
      <c r="BS73" s="610">
        <v>88309</v>
      </c>
      <c r="BT73" s="610">
        <v>34642</v>
      </c>
      <c r="BU73" s="610">
        <v>17148</v>
      </c>
      <c r="BV73" s="610">
        <v>51790</v>
      </c>
      <c r="BW73" s="610">
        <v>1006</v>
      </c>
      <c r="BX73" s="609"/>
      <c r="BY73" s="610">
        <v>1006</v>
      </c>
      <c r="BZ73" s="610">
        <v>141105</v>
      </c>
      <c r="CA73" s="610"/>
      <c r="CB73" s="610">
        <v>141105</v>
      </c>
      <c r="CC73" s="609">
        <v>670</v>
      </c>
      <c r="CD73" s="610">
        <v>195757</v>
      </c>
      <c r="CE73" s="609">
        <v>0</v>
      </c>
      <c r="CF73" s="609">
        <v>63</v>
      </c>
      <c r="CG73" s="609">
        <v>63</v>
      </c>
      <c r="CH73" s="610">
        <v>2318</v>
      </c>
      <c r="CI73" s="610">
        <v>2914</v>
      </c>
      <c r="CJ73" s="610">
        <v>6178</v>
      </c>
      <c r="CK73" s="609">
        <v>564</v>
      </c>
      <c r="CL73" s="609">
        <v>0</v>
      </c>
      <c r="CM73" s="609">
        <v>112</v>
      </c>
      <c r="CN73" s="609">
        <v>75</v>
      </c>
      <c r="CO73" s="610">
        <v>57870</v>
      </c>
      <c r="CP73" s="610">
        <v>4973</v>
      </c>
      <c r="CQ73" s="610">
        <v>62843</v>
      </c>
      <c r="CR73" s="609">
        <v>190</v>
      </c>
      <c r="CS73" s="609">
        <v>1</v>
      </c>
      <c r="CT73" s="609">
        <v>191</v>
      </c>
      <c r="CU73" s="610">
        <v>25328</v>
      </c>
      <c r="CV73" s="610">
        <v>6347</v>
      </c>
      <c r="CW73" s="610">
        <v>31675</v>
      </c>
      <c r="CX73" s="610">
        <v>94709</v>
      </c>
      <c r="CY73" s="609">
        <v>884</v>
      </c>
      <c r="CZ73" s="609"/>
      <c r="DA73" s="610">
        <v>95593</v>
      </c>
      <c r="DB73" s="610">
        <v>1376</v>
      </c>
      <c r="DC73" s="609">
        <v>191</v>
      </c>
      <c r="DD73" s="610">
        <v>1567</v>
      </c>
      <c r="DE73" s="610">
        <v>7470</v>
      </c>
      <c r="DF73" s="609">
        <v>25</v>
      </c>
      <c r="DG73" s="609"/>
      <c r="DH73" s="609">
        <v>290</v>
      </c>
      <c r="DI73" s="609"/>
      <c r="DJ73" s="609"/>
      <c r="DK73" s="610">
        <v>10407</v>
      </c>
      <c r="DL73" s="610">
        <v>68982</v>
      </c>
      <c r="DM73" s="609"/>
      <c r="DN73" s="609"/>
      <c r="DO73" s="610">
        <v>79389</v>
      </c>
      <c r="DP73" s="609">
        <v>0</v>
      </c>
      <c r="DQ73" s="610">
        <v>5893</v>
      </c>
      <c r="DR73" s="610">
        <v>2091</v>
      </c>
      <c r="DS73" s="610">
        <v>7984</v>
      </c>
      <c r="DT73" s="610">
        <v>111258</v>
      </c>
      <c r="DU73" s="609">
        <v>157</v>
      </c>
      <c r="DV73" s="609">
        <v>19</v>
      </c>
      <c r="DW73" s="609">
        <v>193</v>
      </c>
      <c r="DX73" s="609">
        <v>29</v>
      </c>
      <c r="DY73" s="609">
        <v>22</v>
      </c>
      <c r="DZ73" s="609">
        <v>0</v>
      </c>
      <c r="EA73" s="609">
        <v>420</v>
      </c>
      <c r="EB73" s="609">
        <v>699</v>
      </c>
      <c r="EC73" s="609">
        <v>248</v>
      </c>
      <c r="ED73" s="609">
        <v>947</v>
      </c>
      <c r="EE73" s="610">
        <v>3580</v>
      </c>
      <c r="EF73" s="610">
        <v>1958</v>
      </c>
      <c r="EG73" s="610">
        <v>5538</v>
      </c>
      <c r="EH73" s="609">
        <v>287</v>
      </c>
      <c r="EI73" s="609">
        <v>0</v>
      </c>
      <c r="EJ73" s="609">
        <v>287</v>
      </c>
      <c r="EK73" s="610">
        <v>6772</v>
      </c>
      <c r="EL73" s="609">
        <v>19</v>
      </c>
      <c r="EM73" s="609">
        <v>45</v>
      </c>
      <c r="EN73" s="609">
        <v>128</v>
      </c>
      <c r="EO73" s="609">
        <v>271</v>
      </c>
      <c r="EP73" s="609">
        <v>76</v>
      </c>
      <c r="EQ73" s="609">
        <v>545</v>
      </c>
      <c r="ER73" s="610">
        <v>14353</v>
      </c>
      <c r="ES73" s="610">
        <v>4183</v>
      </c>
      <c r="ET73" s="609">
        <v>833</v>
      </c>
      <c r="EU73" s="610">
        <v>2747</v>
      </c>
      <c r="EV73" s="610">
        <v>2647</v>
      </c>
      <c r="EW73" s="609" t="s">
        <v>115</v>
      </c>
      <c r="EX73" s="609">
        <v>26</v>
      </c>
      <c r="EY73" s="609">
        <v>82</v>
      </c>
      <c r="EZ73" s="610">
        <v>28691</v>
      </c>
      <c r="FA73" s="610">
        <v>90627</v>
      </c>
      <c r="FB73" s="610">
        <v>41262</v>
      </c>
      <c r="FC73" s="609" t="s">
        <v>116</v>
      </c>
      <c r="FD73" s="609" t="s">
        <v>107</v>
      </c>
      <c r="FE73" s="609" t="s">
        <v>108</v>
      </c>
      <c r="FF73" s="609">
        <v>27889</v>
      </c>
      <c r="FG73" s="609">
        <v>4948</v>
      </c>
      <c r="FH73" s="609" t="s">
        <v>107</v>
      </c>
      <c r="FI73" s="609" t="s">
        <v>108</v>
      </c>
      <c r="FJ73" s="609">
        <v>27889</v>
      </c>
      <c r="FK73" s="609">
        <v>4948</v>
      </c>
      <c r="FL73" s="609" t="s">
        <v>110</v>
      </c>
      <c r="FM73" s="609">
        <v>2529466401</v>
      </c>
      <c r="FN73" s="609">
        <v>2529460352</v>
      </c>
      <c r="FO73" s="609" t="s">
        <v>111</v>
      </c>
      <c r="FP73" s="609" t="s">
        <v>114</v>
      </c>
      <c r="FQ73" s="610">
        <v>31962</v>
      </c>
      <c r="FR73" s="609">
        <v>17.95</v>
      </c>
      <c r="FS73" s="609" t="s">
        <v>117</v>
      </c>
      <c r="FT73" s="610">
        <v>15496</v>
      </c>
      <c r="FU73" s="609">
        <v>416</v>
      </c>
      <c r="FV73" s="609"/>
      <c r="FW73" s="609"/>
      <c r="FX73" s="609"/>
      <c r="FY73" s="609" t="s">
        <v>32</v>
      </c>
      <c r="FZ73" s="609"/>
      <c r="GA73" s="609" t="s">
        <v>12</v>
      </c>
      <c r="GB73" s="609"/>
      <c r="GC73" s="609"/>
      <c r="GD73" s="609"/>
      <c r="GE73" s="609"/>
      <c r="GF73" s="609"/>
      <c r="GG73" s="609"/>
      <c r="GH73" s="609"/>
      <c r="GI73" s="609"/>
      <c r="GJ73" s="609">
        <f>VLOOKUP($A73,'[1]AIR Export'!$A$3:$CB$82,25,FALSE)</f>
        <v>67526</v>
      </c>
      <c r="GK73" s="609">
        <v>1</v>
      </c>
      <c r="GL73" s="609" t="s">
        <v>39</v>
      </c>
      <c r="GM73" s="609"/>
      <c r="GN73" s="609"/>
      <c r="GO73" s="609"/>
      <c r="GP73" s="609"/>
      <c r="GQ73" s="609"/>
      <c r="GR73" s="609"/>
      <c r="GS73" s="609"/>
      <c r="GT73" s="609"/>
      <c r="GU73" s="609"/>
      <c r="GV73" s="609">
        <v>0.82</v>
      </c>
      <c r="GW73" s="609">
        <v>0.14000000000000001</v>
      </c>
      <c r="GX73" s="609">
        <v>16.12</v>
      </c>
      <c r="GY73" s="609">
        <v>24.95</v>
      </c>
      <c r="GZ73" s="609">
        <v>5.38</v>
      </c>
      <c r="HA73" s="509"/>
      <c r="HB73" s="509"/>
      <c r="HC73" s="509"/>
      <c r="HD73" s="509"/>
      <c r="HE73" s="509"/>
      <c r="HF73" s="5"/>
      <c r="HG73" s="5"/>
      <c r="HH73" s="5"/>
      <c r="HI73" s="5"/>
      <c r="HJ73" s="5"/>
      <c r="HK73" s="5"/>
      <c r="HL73" s="5"/>
      <c r="HM73" s="5"/>
      <c r="HN73" s="5"/>
      <c r="HO73" s="5"/>
      <c r="HP73" s="5"/>
      <c r="HQ73" s="5"/>
      <c r="HR73" s="5"/>
      <c r="IG73" s="1"/>
      <c r="IH73" s="1"/>
      <c r="II73" s="1"/>
      <c r="IJ73" s="1"/>
      <c r="IK73" s="1"/>
      <c r="IL73" s="1"/>
      <c r="IM73" s="1"/>
      <c r="IO73" s="1"/>
      <c r="IQ73" s="5"/>
      <c r="IR73" s="5"/>
      <c r="IS73" s="5"/>
      <c r="IT73" s="5"/>
      <c r="IU73" s="5"/>
      <c r="IV73" s="5"/>
      <c r="JG73" s="2"/>
      <c r="JI73" s="5"/>
      <c r="JL73" s="5"/>
      <c r="JM73" s="5"/>
      <c r="JN73" s="5"/>
      <c r="JU73" s="1"/>
      <c r="JW73" s="1"/>
      <c r="KC73" s="5"/>
      <c r="KG73" s="5"/>
      <c r="KI73" s="4"/>
      <c r="KJ73" s="4"/>
      <c r="KQ73" s="3"/>
      <c r="KR73" s="3"/>
      <c r="KS73" s="3"/>
      <c r="KT73" s="3"/>
      <c r="KU73" s="3"/>
      <c r="KV73" s="3"/>
      <c r="KW73" s="3"/>
      <c r="KX73" s="3"/>
      <c r="KY73" s="3"/>
      <c r="KZ73" s="3"/>
      <c r="LA73" s="3"/>
      <c r="LB73" s="3"/>
      <c r="LC73" s="3"/>
      <c r="LD73" s="3"/>
      <c r="LE73" s="3"/>
      <c r="LF73" s="3"/>
      <c r="LG73" s="3"/>
      <c r="LH73" s="4"/>
      <c r="LJ73" s="1"/>
      <c r="LK73" s="1"/>
      <c r="LL73" s="1"/>
      <c r="LM73" s="3"/>
      <c r="LN73" s="3"/>
      <c r="LO73" s="3"/>
      <c r="LY73" s="3"/>
      <c r="LZ73" s="3"/>
      <c r="MA73" s="3"/>
      <c r="MB73" s="3"/>
      <c r="MC73" s="3"/>
      <c r="MD73" s="3"/>
      <c r="ME73" s="3"/>
      <c r="MF73" s="3"/>
      <c r="MG73" s="3"/>
      <c r="MH73" s="3"/>
      <c r="MI73" s="3"/>
      <c r="MJ73" s="3"/>
      <c r="MR73" s="6"/>
      <c r="MS73" s="6"/>
      <c r="MX73" s="1"/>
      <c r="NB73" s="1"/>
      <c r="NC73" s="1"/>
      <c r="NE73" s="1"/>
      <c r="NH73" s="1"/>
      <c r="NI73" s="1"/>
      <c r="NR73" s="3"/>
    </row>
    <row r="74" spans="1:382" x14ac:dyDescent="0.25">
      <c r="A74" s="609" t="s">
        <v>326</v>
      </c>
      <c r="B74" s="609" t="s">
        <v>1729</v>
      </c>
      <c r="C74" s="609" t="s">
        <v>329</v>
      </c>
      <c r="D74" s="609">
        <v>2015</v>
      </c>
      <c r="E74" s="609" t="s">
        <v>330</v>
      </c>
      <c r="F74" s="609" t="s">
        <v>327</v>
      </c>
      <c r="G74" s="609" t="s">
        <v>328</v>
      </c>
      <c r="H74" s="609">
        <v>28560</v>
      </c>
      <c r="I74" s="609">
        <v>4098</v>
      </c>
      <c r="J74" s="609" t="s">
        <v>327</v>
      </c>
      <c r="K74" s="609" t="s">
        <v>328</v>
      </c>
      <c r="L74" s="609">
        <v>28560</v>
      </c>
      <c r="M74" s="609">
        <v>4098</v>
      </c>
      <c r="N74" s="609" t="s">
        <v>331</v>
      </c>
      <c r="O74" s="609" t="s">
        <v>332</v>
      </c>
      <c r="P74" s="609" t="s">
        <v>333</v>
      </c>
      <c r="Q74" s="609" t="s">
        <v>334</v>
      </c>
      <c r="R74" s="609" t="s">
        <v>331</v>
      </c>
      <c r="S74" s="609" t="s">
        <v>45</v>
      </c>
      <c r="T74" s="609" t="s">
        <v>335</v>
      </c>
      <c r="U74" s="609" t="s">
        <v>336</v>
      </c>
      <c r="V74" s="609" t="s">
        <v>334</v>
      </c>
      <c r="W74" s="609">
        <v>0</v>
      </c>
      <c r="X74" s="609">
        <v>10</v>
      </c>
      <c r="Y74" s="609">
        <v>0</v>
      </c>
      <c r="Z74" s="609">
        <v>2</v>
      </c>
      <c r="AA74" s="610">
        <v>25094</v>
      </c>
      <c r="AB74" s="609">
        <v>2.84</v>
      </c>
      <c r="AC74" s="609">
        <v>5</v>
      </c>
      <c r="AD74" s="609">
        <v>7.84</v>
      </c>
      <c r="AE74" s="609">
        <v>57.18</v>
      </c>
      <c r="AF74" s="609">
        <v>65.02</v>
      </c>
      <c r="AG74" s="611">
        <v>4.3700000000000003E-2</v>
      </c>
      <c r="AH74" s="612">
        <v>81600</v>
      </c>
      <c r="AI74" s="609" t="s">
        <v>338</v>
      </c>
      <c r="AJ74" s="609">
        <v>2013</v>
      </c>
      <c r="AK74" s="612">
        <v>28133</v>
      </c>
      <c r="AL74" s="613">
        <v>9.9600000000000009</v>
      </c>
      <c r="AM74" s="613">
        <v>13.18</v>
      </c>
      <c r="AN74" s="613">
        <v>17.440000000000001</v>
      </c>
      <c r="AO74" s="612">
        <v>172140</v>
      </c>
      <c r="AP74" s="612">
        <v>2557549</v>
      </c>
      <c r="AQ74" s="612">
        <f>VLOOKUP($A74,'[1]AIR Export'!$A$2:$CB$82,33,FALSE)</f>
        <v>2729689</v>
      </c>
      <c r="AR74" s="612">
        <v>363954</v>
      </c>
      <c r="AS74" s="612">
        <v>37000</v>
      </c>
      <c r="AT74" s="612">
        <v>400954</v>
      </c>
      <c r="AU74" s="612">
        <v>43537</v>
      </c>
      <c r="AV74" s="612">
        <v>0</v>
      </c>
      <c r="AW74" s="612">
        <f>VLOOKUP($A74,'[1]AIR Export'!$A$2:$CB$82,35,FALSE)</f>
        <v>43537</v>
      </c>
      <c r="AX74" s="612">
        <f>VLOOKUP($A74,'[1]AIR Export'!$A$2:$CB$82,36,FALSE)</f>
        <v>397737</v>
      </c>
      <c r="AY74" s="612">
        <f>VLOOKUP($A74,'[1]AIR Export'!$A$2:$CB$82,37,FALSE)</f>
        <v>3571917</v>
      </c>
      <c r="AZ74" s="612">
        <v>1714178</v>
      </c>
      <c r="BA74" s="612">
        <v>614685</v>
      </c>
      <c r="BB74" s="612">
        <f>VLOOKUP($A74,'[1]AIR Export'!$A$2:$CB$82,40,FALSE)</f>
        <v>2328863</v>
      </c>
      <c r="BC74" s="612">
        <v>144618</v>
      </c>
      <c r="BD74" s="612">
        <v>13949</v>
      </c>
      <c r="BE74" s="612">
        <v>37564</v>
      </c>
      <c r="BF74" s="612">
        <v>196131</v>
      </c>
      <c r="BG74" s="612">
        <v>612119</v>
      </c>
      <c r="BH74" s="612">
        <f>VLOOKUP($A74,'[1]AIR Export'!$A$2:$CB$82,46,FALSE)</f>
        <v>3137113</v>
      </c>
      <c r="BI74" s="612"/>
      <c r="BJ74" s="612"/>
      <c r="BK74" s="612">
        <v>0</v>
      </c>
      <c r="BL74" s="612">
        <v>0</v>
      </c>
      <c r="BM74" s="612">
        <v>0</v>
      </c>
      <c r="BN74" s="612">
        <v>0</v>
      </c>
      <c r="BO74" s="612">
        <v>0</v>
      </c>
      <c r="BP74" s="612">
        <v>0</v>
      </c>
      <c r="BQ74" s="610">
        <v>109874</v>
      </c>
      <c r="BR74" s="610">
        <v>98949</v>
      </c>
      <c r="BS74" s="610">
        <v>208823</v>
      </c>
      <c r="BT74" s="610">
        <v>61396</v>
      </c>
      <c r="BU74" s="610">
        <v>34575</v>
      </c>
      <c r="BV74" s="610">
        <v>95971</v>
      </c>
      <c r="BW74" s="610">
        <v>8495</v>
      </c>
      <c r="BX74" s="610">
        <v>3769</v>
      </c>
      <c r="BY74" s="610">
        <v>12264</v>
      </c>
      <c r="BZ74" s="610">
        <v>317058</v>
      </c>
      <c r="CA74" s="610"/>
      <c r="CB74" s="610">
        <v>317058</v>
      </c>
      <c r="CC74" s="610">
        <v>4776</v>
      </c>
      <c r="CD74" s="610">
        <v>196240</v>
      </c>
      <c r="CE74" s="609">
        <v>13</v>
      </c>
      <c r="CF74" s="609">
        <v>63</v>
      </c>
      <c r="CG74" s="609">
        <v>76</v>
      </c>
      <c r="CH74" s="610">
        <v>12620</v>
      </c>
      <c r="CI74" s="610">
        <v>8870</v>
      </c>
      <c r="CJ74" s="610">
        <v>13711</v>
      </c>
      <c r="CK74" s="609">
        <v>564</v>
      </c>
      <c r="CL74" s="609">
        <v>0</v>
      </c>
      <c r="CM74" s="609">
        <v>114</v>
      </c>
      <c r="CN74" s="609">
        <v>394</v>
      </c>
      <c r="CO74" s="610">
        <v>215196</v>
      </c>
      <c r="CP74" s="610">
        <v>67669</v>
      </c>
      <c r="CQ74" s="610">
        <v>282865</v>
      </c>
      <c r="CR74" s="610">
        <v>15797</v>
      </c>
      <c r="CS74" s="610">
        <v>4283</v>
      </c>
      <c r="CT74" s="610">
        <v>20080</v>
      </c>
      <c r="CU74" s="610">
        <v>125766</v>
      </c>
      <c r="CV74" s="610">
        <v>29486</v>
      </c>
      <c r="CW74" s="610">
        <v>155252</v>
      </c>
      <c r="CX74" s="610">
        <v>458197</v>
      </c>
      <c r="CY74" s="610">
        <v>6587</v>
      </c>
      <c r="CZ74" s="609"/>
      <c r="DA74" s="610">
        <v>464784</v>
      </c>
      <c r="DB74" s="610">
        <v>34880</v>
      </c>
      <c r="DC74" s="610">
        <v>5973</v>
      </c>
      <c r="DD74" s="610">
        <v>40853</v>
      </c>
      <c r="DE74" s="610">
        <v>26425</v>
      </c>
      <c r="DF74" s="610">
        <v>1888</v>
      </c>
      <c r="DG74" s="609">
        <v>0</v>
      </c>
      <c r="DH74" s="610">
        <v>7953</v>
      </c>
      <c r="DI74" s="609"/>
      <c r="DJ74" s="609"/>
      <c r="DK74" s="609">
        <v>0</v>
      </c>
      <c r="DL74" s="610">
        <v>535984</v>
      </c>
      <c r="DM74" s="609">
        <v>0</v>
      </c>
      <c r="DN74" s="609">
        <v>0</v>
      </c>
      <c r="DO74" s="610">
        <v>535984</v>
      </c>
      <c r="DP74" s="609">
        <v>68</v>
      </c>
      <c r="DQ74" s="610">
        <v>63598</v>
      </c>
      <c r="DR74" s="610">
        <v>10572</v>
      </c>
      <c r="DS74" s="610">
        <v>74170</v>
      </c>
      <c r="DT74" s="610">
        <v>674846</v>
      </c>
      <c r="DU74" s="609">
        <v>491</v>
      </c>
      <c r="DV74" s="609">
        <v>128</v>
      </c>
      <c r="DW74" s="610">
        <v>1089</v>
      </c>
      <c r="DX74" s="609">
        <v>134</v>
      </c>
      <c r="DY74" s="609">
        <v>362</v>
      </c>
      <c r="DZ74" s="609">
        <v>4</v>
      </c>
      <c r="EA74" s="610">
        <v>2208</v>
      </c>
      <c r="EB74" s="610">
        <v>5231</v>
      </c>
      <c r="EC74" s="610">
        <v>2295</v>
      </c>
      <c r="ED74" s="610">
        <v>7526</v>
      </c>
      <c r="EE74" s="610">
        <v>31501</v>
      </c>
      <c r="EF74" s="610">
        <v>8199</v>
      </c>
      <c r="EG74" s="610">
        <v>39700</v>
      </c>
      <c r="EH74" s="610">
        <v>4568</v>
      </c>
      <c r="EI74" s="609">
        <v>296</v>
      </c>
      <c r="EJ74" s="610">
        <v>4864</v>
      </c>
      <c r="EK74" s="610">
        <v>52090</v>
      </c>
      <c r="EL74" s="609">
        <v>1</v>
      </c>
      <c r="EM74" s="609">
        <v>8</v>
      </c>
      <c r="EN74" s="609">
        <v>96</v>
      </c>
      <c r="EO74" s="609">
        <v>453</v>
      </c>
      <c r="EP74" s="609">
        <v>515</v>
      </c>
      <c r="EQ74" s="610">
        <v>5122</v>
      </c>
      <c r="ER74" s="610">
        <v>119632</v>
      </c>
      <c r="ES74" s="610">
        <v>40746</v>
      </c>
      <c r="ET74" s="610">
        <v>12291</v>
      </c>
      <c r="EU74" s="609">
        <v>366</v>
      </c>
      <c r="EV74" s="609">
        <v>409</v>
      </c>
      <c r="EW74" s="609" t="s">
        <v>337</v>
      </c>
      <c r="EX74" s="609">
        <v>72</v>
      </c>
      <c r="EY74" s="609">
        <v>132</v>
      </c>
      <c r="EZ74" s="610">
        <v>109815</v>
      </c>
      <c r="FA74" s="610">
        <v>397965</v>
      </c>
      <c r="FB74" s="610">
        <v>34752</v>
      </c>
      <c r="FC74" s="609" t="s">
        <v>339</v>
      </c>
      <c r="FD74" s="609" t="s">
        <v>340</v>
      </c>
      <c r="FE74" s="609" t="s">
        <v>341</v>
      </c>
      <c r="FF74" s="609">
        <v>28512</v>
      </c>
      <c r="FG74" s="609">
        <v>6122</v>
      </c>
      <c r="FH74" s="609" t="s">
        <v>340</v>
      </c>
      <c r="FI74" s="609" t="s">
        <v>341</v>
      </c>
      <c r="FJ74" s="609">
        <v>28512</v>
      </c>
      <c r="FK74" s="609">
        <v>6122</v>
      </c>
      <c r="FL74" s="609" t="s">
        <v>342</v>
      </c>
      <c r="FM74" s="609">
        <v>2522474660</v>
      </c>
      <c r="FN74" s="609">
        <v>2522472802</v>
      </c>
      <c r="FO74" s="609" t="s">
        <v>343</v>
      </c>
      <c r="FP74" s="609" t="s">
        <v>334</v>
      </c>
      <c r="FQ74" s="610">
        <v>79691</v>
      </c>
      <c r="FR74" s="609">
        <v>65.02</v>
      </c>
      <c r="FS74" s="609" t="s">
        <v>344</v>
      </c>
      <c r="FT74" s="610">
        <v>25094</v>
      </c>
      <c r="FU74" s="609">
        <v>520</v>
      </c>
      <c r="FV74" s="609"/>
      <c r="FW74" s="609"/>
      <c r="FX74" s="609"/>
      <c r="FY74" s="609" t="s">
        <v>82</v>
      </c>
      <c r="FZ74" s="609"/>
      <c r="GA74" s="609" t="s">
        <v>12</v>
      </c>
      <c r="GB74" s="609"/>
      <c r="GC74" s="609"/>
      <c r="GD74" s="609"/>
      <c r="GE74" s="609"/>
      <c r="GF74" s="609"/>
      <c r="GG74" s="609"/>
      <c r="GH74" s="609"/>
      <c r="GI74" s="609"/>
      <c r="GJ74" s="609">
        <f>VLOOKUP($A74,'[1]AIR Export'!$A$3:$CB$82,25,FALSE)</f>
        <v>187007</v>
      </c>
      <c r="GK74" s="609">
        <v>2</v>
      </c>
      <c r="GL74" s="609" t="s">
        <v>39</v>
      </c>
      <c r="GM74" s="609"/>
      <c r="GN74" s="609"/>
      <c r="GO74" s="609"/>
      <c r="GP74" s="609"/>
      <c r="GQ74" s="609"/>
      <c r="GR74" s="609"/>
      <c r="GS74" s="609"/>
      <c r="GT74" s="609"/>
      <c r="GU74" s="609"/>
      <c r="GV74" s="609">
        <v>0.76</v>
      </c>
      <c r="GW74" s="609">
        <v>0.14000000000000001</v>
      </c>
      <c r="GX74" s="609">
        <v>23.59</v>
      </c>
      <c r="GY74" s="609">
        <v>32.46</v>
      </c>
      <c r="GZ74" s="609">
        <v>12.16</v>
      </c>
      <c r="HA74" s="509"/>
      <c r="HB74" s="509"/>
      <c r="HC74" s="509"/>
      <c r="HD74" s="509"/>
      <c r="HE74" s="509"/>
      <c r="HF74" s="5"/>
      <c r="HG74" s="5"/>
      <c r="HH74" s="5"/>
      <c r="HI74" s="5"/>
      <c r="HJ74" s="5"/>
      <c r="HK74" s="5"/>
      <c r="HL74" s="5"/>
      <c r="HM74" s="5"/>
      <c r="HN74" s="5"/>
      <c r="HO74" s="5"/>
      <c r="HP74" s="5"/>
      <c r="HQ74" s="5"/>
      <c r="HR74" s="5"/>
      <c r="IF74" s="1"/>
      <c r="IG74" s="1"/>
      <c r="IH74" s="1"/>
      <c r="II74" s="1"/>
      <c r="IJ74" s="1"/>
      <c r="IK74" s="1"/>
      <c r="IL74" s="1"/>
      <c r="IM74" s="1"/>
      <c r="IO74" s="1"/>
      <c r="IQ74" s="5"/>
      <c r="IR74" s="5"/>
      <c r="IS74" s="5"/>
      <c r="IT74" s="5"/>
      <c r="IU74" s="5"/>
      <c r="IV74" s="5"/>
      <c r="JG74" s="2"/>
      <c r="JI74" s="5"/>
      <c r="JL74" s="5"/>
      <c r="JM74" s="5"/>
      <c r="JN74" s="5"/>
      <c r="JU74" s="1"/>
      <c r="JW74" s="1"/>
      <c r="KC74" s="5"/>
      <c r="KG74" s="5"/>
      <c r="KI74" s="4"/>
      <c r="KJ74" s="4"/>
      <c r="KQ74" s="3"/>
      <c r="KR74" s="3"/>
      <c r="KS74" s="3"/>
      <c r="KT74" s="3"/>
      <c r="KU74" s="3"/>
      <c r="KV74" s="3"/>
      <c r="KW74" s="3"/>
      <c r="KX74" s="3"/>
      <c r="KY74" s="3"/>
      <c r="KZ74" s="3"/>
      <c r="LA74" s="3"/>
      <c r="LB74" s="3"/>
      <c r="LC74" s="3"/>
      <c r="LD74" s="3"/>
      <c r="LE74" s="3"/>
      <c r="LF74" s="3"/>
      <c r="LG74" s="3"/>
      <c r="LH74" s="4"/>
      <c r="LJ74" s="1"/>
      <c r="LK74" s="1"/>
      <c r="LL74" s="1"/>
      <c r="LM74" s="3"/>
      <c r="LN74" s="3"/>
      <c r="LO74" s="3"/>
      <c r="LY74" s="3"/>
      <c r="LZ74" s="3"/>
      <c r="MA74" s="3"/>
      <c r="MB74" s="3"/>
      <c r="MC74" s="3"/>
      <c r="MD74" s="3"/>
      <c r="ME74" s="3"/>
      <c r="MF74" s="3"/>
      <c r="MG74" s="3"/>
      <c r="MH74" s="3"/>
      <c r="MI74" s="3"/>
      <c r="MJ74" s="3"/>
      <c r="MR74" s="6"/>
      <c r="MS74" s="6"/>
      <c r="MX74" s="1"/>
      <c r="NB74" s="1"/>
      <c r="NC74" s="1"/>
      <c r="ND74" s="1"/>
      <c r="NE74" s="1"/>
      <c r="NI74" s="1"/>
      <c r="NR74" s="3"/>
    </row>
    <row r="75" spans="1:382" x14ac:dyDescent="0.25">
      <c r="A75" s="609" t="s">
        <v>429</v>
      </c>
      <c r="B75" s="609" t="s">
        <v>1637</v>
      </c>
      <c r="C75" s="609" t="s">
        <v>432</v>
      </c>
      <c r="D75" s="609">
        <v>2015</v>
      </c>
      <c r="E75" s="609" t="s">
        <v>433</v>
      </c>
      <c r="F75" s="609" t="s">
        <v>430</v>
      </c>
      <c r="G75" s="609" t="s">
        <v>431</v>
      </c>
      <c r="H75" s="609">
        <v>27909</v>
      </c>
      <c r="I75" s="609"/>
      <c r="J75" s="609" t="s">
        <v>430</v>
      </c>
      <c r="K75" s="609" t="s">
        <v>431</v>
      </c>
      <c r="L75" s="609">
        <v>27909</v>
      </c>
      <c r="M75" s="609"/>
      <c r="N75" s="609" t="s">
        <v>434</v>
      </c>
      <c r="O75" s="609" t="s">
        <v>435</v>
      </c>
      <c r="P75" s="609" t="s">
        <v>436</v>
      </c>
      <c r="Q75" s="609" t="s">
        <v>437</v>
      </c>
      <c r="R75" s="609" t="s">
        <v>434</v>
      </c>
      <c r="S75" s="609" t="s">
        <v>128</v>
      </c>
      <c r="T75" s="609" t="s">
        <v>438</v>
      </c>
      <c r="U75" s="609" t="s">
        <v>439</v>
      </c>
      <c r="V75" s="609" t="s">
        <v>437</v>
      </c>
      <c r="W75" s="609">
        <v>1</v>
      </c>
      <c r="X75" s="609">
        <v>7</v>
      </c>
      <c r="Y75" s="609">
        <v>1</v>
      </c>
      <c r="Z75" s="609">
        <v>2</v>
      </c>
      <c r="AA75" s="610">
        <v>19679</v>
      </c>
      <c r="AB75" s="609">
        <v>5.69</v>
      </c>
      <c r="AC75" s="609">
        <v>0</v>
      </c>
      <c r="AD75" s="609">
        <v>5.69</v>
      </c>
      <c r="AE75" s="609">
        <v>39.11</v>
      </c>
      <c r="AF75" s="609">
        <v>44.8</v>
      </c>
      <c r="AG75" s="611">
        <v>0.127</v>
      </c>
      <c r="AH75" s="612">
        <v>65257</v>
      </c>
      <c r="AI75" s="609" t="s">
        <v>441</v>
      </c>
      <c r="AJ75" s="609">
        <v>2011</v>
      </c>
      <c r="AK75" s="612">
        <v>37500</v>
      </c>
      <c r="AL75" s="613">
        <v>10.56</v>
      </c>
      <c r="AM75" s="613">
        <v>10.56</v>
      </c>
      <c r="AN75" s="613">
        <v>11.19</v>
      </c>
      <c r="AO75" s="612">
        <v>1250</v>
      </c>
      <c r="AP75" s="612">
        <v>2267343</v>
      </c>
      <c r="AQ75" s="612">
        <f>VLOOKUP($A75,'[1]AIR Export'!$A$2:$CB$82,33,FALSE)</f>
        <v>2268593</v>
      </c>
      <c r="AR75" s="612">
        <v>371518</v>
      </c>
      <c r="AS75" s="612">
        <v>0</v>
      </c>
      <c r="AT75" s="612">
        <v>371518</v>
      </c>
      <c r="AU75" s="612">
        <v>0</v>
      </c>
      <c r="AV75" s="612">
        <v>0</v>
      </c>
      <c r="AW75" s="612">
        <f>VLOOKUP($A75,'[1]AIR Export'!$A$2:$CB$82,35,FALSE)</f>
        <v>0</v>
      </c>
      <c r="AX75" s="612">
        <f>VLOOKUP($A75,'[1]AIR Export'!$A$2:$CB$82,36,FALSE)</f>
        <v>84401</v>
      </c>
      <c r="AY75" s="612">
        <f>VLOOKUP($A75,'[1]AIR Export'!$A$2:$CB$82,37,FALSE)</f>
        <v>2724512</v>
      </c>
      <c r="AZ75" s="612">
        <v>1414290</v>
      </c>
      <c r="BA75" s="612">
        <v>596070</v>
      </c>
      <c r="BB75" s="612">
        <f>VLOOKUP($A75,'[1]AIR Export'!$A$2:$CB$82,40,FALSE)</f>
        <v>2010360</v>
      </c>
      <c r="BC75" s="612">
        <v>103411</v>
      </c>
      <c r="BD75" s="612">
        <v>31099</v>
      </c>
      <c r="BE75" s="612">
        <v>21448</v>
      </c>
      <c r="BF75" s="612">
        <v>155958</v>
      </c>
      <c r="BG75" s="612">
        <v>468491</v>
      </c>
      <c r="BH75" s="612">
        <f>VLOOKUP($A75,'[1]AIR Export'!$A$2:$CB$82,46,FALSE)</f>
        <v>2634809</v>
      </c>
      <c r="BI75" s="612"/>
      <c r="BJ75" s="612"/>
      <c r="BK75" s="612">
        <v>9093</v>
      </c>
      <c r="BL75" s="612">
        <v>0</v>
      </c>
      <c r="BM75" s="612">
        <v>0</v>
      </c>
      <c r="BN75" s="612">
        <v>0</v>
      </c>
      <c r="BO75" s="612">
        <v>9093</v>
      </c>
      <c r="BP75" s="612">
        <v>9093</v>
      </c>
      <c r="BQ75" s="610">
        <v>70320</v>
      </c>
      <c r="BR75" s="610">
        <v>72670</v>
      </c>
      <c r="BS75" s="610">
        <v>142990</v>
      </c>
      <c r="BT75" s="610">
        <v>49914</v>
      </c>
      <c r="BU75" s="610">
        <v>16908</v>
      </c>
      <c r="BV75" s="610">
        <v>66822</v>
      </c>
      <c r="BW75" s="610">
        <v>6699</v>
      </c>
      <c r="BX75" s="610">
        <v>1652</v>
      </c>
      <c r="BY75" s="610">
        <v>8351</v>
      </c>
      <c r="BZ75" s="610">
        <v>218163</v>
      </c>
      <c r="CA75" s="610"/>
      <c r="CB75" s="610">
        <v>218163</v>
      </c>
      <c r="CC75" s="610">
        <v>8721</v>
      </c>
      <c r="CD75" s="610">
        <v>197300</v>
      </c>
      <c r="CE75" s="609">
        <v>8</v>
      </c>
      <c r="CF75" s="609">
        <v>63</v>
      </c>
      <c r="CG75" s="609">
        <v>71</v>
      </c>
      <c r="CH75" s="610">
        <v>8133</v>
      </c>
      <c r="CI75" s="610">
        <v>2915</v>
      </c>
      <c r="CJ75" s="610">
        <v>16942</v>
      </c>
      <c r="CK75" s="609">
        <v>635</v>
      </c>
      <c r="CL75" s="609">
        <v>29</v>
      </c>
      <c r="CM75" s="609">
        <v>26</v>
      </c>
      <c r="CN75" s="609">
        <v>120</v>
      </c>
      <c r="CO75" s="610">
        <v>137248</v>
      </c>
      <c r="CP75" s="610">
        <v>44856</v>
      </c>
      <c r="CQ75" s="610">
        <v>182104</v>
      </c>
      <c r="CR75" s="610">
        <v>10616</v>
      </c>
      <c r="CS75" s="610">
        <v>1337</v>
      </c>
      <c r="CT75" s="610">
        <v>11953</v>
      </c>
      <c r="CU75" s="610">
        <v>117030</v>
      </c>
      <c r="CV75" s="610">
        <v>18836</v>
      </c>
      <c r="CW75" s="610">
        <v>135866</v>
      </c>
      <c r="CX75" s="610">
        <v>329923</v>
      </c>
      <c r="CY75" s="610">
        <v>3591</v>
      </c>
      <c r="CZ75" s="609"/>
      <c r="DA75" s="610">
        <v>333514</v>
      </c>
      <c r="DB75" s="610">
        <v>22429</v>
      </c>
      <c r="DC75" s="609">
        <v>669</v>
      </c>
      <c r="DD75" s="610">
        <v>23098</v>
      </c>
      <c r="DE75" s="610">
        <v>82666</v>
      </c>
      <c r="DF75" s="610">
        <v>15733</v>
      </c>
      <c r="DG75" s="609">
        <v>478</v>
      </c>
      <c r="DH75" s="610">
        <v>17025</v>
      </c>
      <c r="DI75" s="609"/>
      <c r="DJ75" s="609"/>
      <c r="DK75" s="610">
        <v>102834</v>
      </c>
      <c r="DL75" s="610">
        <v>341142</v>
      </c>
      <c r="DM75" s="610">
        <v>5178</v>
      </c>
      <c r="DN75" s="609"/>
      <c r="DO75" s="610">
        <v>449154</v>
      </c>
      <c r="DP75" s="609">
        <v>23</v>
      </c>
      <c r="DQ75" s="610">
        <v>36955</v>
      </c>
      <c r="DR75" s="610">
        <v>14705</v>
      </c>
      <c r="DS75" s="610">
        <v>51660</v>
      </c>
      <c r="DT75" s="610">
        <v>363091</v>
      </c>
      <c r="DU75" s="609">
        <v>200</v>
      </c>
      <c r="DV75" s="609">
        <v>7</v>
      </c>
      <c r="DW75" s="609">
        <v>944</v>
      </c>
      <c r="DX75" s="609">
        <v>266</v>
      </c>
      <c r="DY75" s="609">
        <v>17</v>
      </c>
      <c r="DZ75" s="609">
        <v>0</v>
      </c>
      <c r="EA75" s="610">
        <v>1434</v>
      </c>
      <c r="EB75" s="610">
        <v>2081</v>
      </c>
      <c r="EC75" s="609">
        <v>175</v>
      </c>
      <c r="ED75" s="610">
        <v>2256</v>
      </c>
      <c r="EE75" s="610">
        <v>17582</v>
      </c>
      <c r="EF75" s="610">
        <v>4676</v>
      </c>
      <c r="EG75" s="610">
        <v>22258</v>
      </c>
      <c r="EH75" s="609">
        <v>402</v>
      </c>
      <c r="EI75" s="609">
        <v>0</v>
      </c>
      <c r="EJ75" s="609">
        <v>402</v>
      </c>
      <c r="EK75" s="610">
        <v>24916</v>
      </c>
      <c r="EL75" s="609">
        <v>68</v>
      </c>
      <c r="EM75" s="609">
        <v>115</v>
      </c>
      <c r="EN75" s="609">
        <v>223</v>
      </c>
      <c r="EO75" s="609">
        <v>718</v>
      </c>
      <c r="EP75" s="610">
        <v>1429</v>
      </c>
      <c r="EQ75" s="610">
        <v>16975</v>
      </c>
      <c r="ER75" s="610">
        <v>71403</v>
      </c>
      <c r="ES75" s="610">
        <v>12843</v>
      </c>
      <c r="ET75" s="610">
        <v>2541</v>
      </c>
      <c r="EU75" s="609">
        <v>738</v>
      </c>
      <c r="EV75" s="609">
        <v>894</v>
      </c>
      <c r="EW75" s="609" t="s">
        <v>440</v>
      </c>
      <c r="EX75" s="609">
        <v>57</v>
      </c>
      <c r="EY75" s="609">
        <v>113</v>
      </c>
      <c r="EZ75" s="610">
        <v>74287</v>
      </c>
      <c r="FA75" s="610">
        <v>162840</v>
      </c>
      <c r="FB75" s="610">
        <v>21896</v>
      </c>
      <c r="FC75" s="609" t="s">
        <v>442</v>
      </c>
      <c r="FD75" s="609" t="s">
        <v>430</v>
      </c>
      <c r="FE75" s="609" t="s">
        <v>431</v>
      </c>
      <c r="FF75" s="609">
        <v>27909</v>
      </c>
      <c r="FG75" s="609">
        <v>4423</v>
      </c>
      <c r="FH75" s="609" t="s">
        <v>430</v>
      </c>
      <c r="FI75" s="609" t="s">
        <v>431</v>
      </c>
      <c r="FJ75" s="609">
        <v>27909</v>
      </c>
      <c r="FK75" s="609">
        <v>4423</v>
      </c>
      <c r="FL75" s="609" t="s">
        <v>433</v>
      </c>
      <c r="FM75" s="609">
        <v>2523352473</v>
      </c>
      <c r="FN75" s="609">
        <v>2523317449</v>
      </c>
      <c r="FO75" s="609" t="s">
        <v>443</v>
      </c>
      <c r="FP75" s="609" t="s">
        <v>444</v>
      </c>
      <c r="FQ75" s="610">
        <v>69888</v>
      </c>
      <c r="FR75" s="609">
        <v>43.37</v>
      </c>
      <c r="FS75" s="609" t="s">
        <v>445</v>
      </c>
      <c r="FT75" s="610">
        <v>19679</v>
      </c>
      <c r="FU75" s="609">
        <v>464</v>
      </c>
      <c r="FV75" s="609"/>
      <c r="FW75" s="609"/>
      <c r="FX75" s="609"/>
      <c r="FY75" s="609" t="s">
        <v>32</v>
      </c>
      <c r="FZ75" s="609"/>
      <c r="GA75" s="609" t="s">
        <v>12</v>
      </c>
      <c r="GB75" s="609"/>
      <c r="GC75" s="609"/>
      <c r="GD75" s="609"/>
      <c r="GE75" s="609"/>
      <c r="GF75" s="609"/>
      <c r="GG75" s="609"/>
      <c r="GH75" s="609"/>
      <c r="GI75" s="609"/>
      <c r="GJ75" s="609">
        <f>VLOOKUP($A75,'[1]AIR Export'!$A$3:$CB$82,25,FALSE)</f>
        <v>110429</v>
      </c>
      <c r="GK75" s="609">
        <v>2</v>
      </c>
      <c r="GL75" s="609" t="s">
        <v>39</v>
      </c>
      <c r="GM75" s="609"/>
      <c r="GN75" s="609"/>
      <c r="GO75" s="609"/>
      <c r="GP75" s="609"/>
      <c r="GQ75" s="609"/>
      <c r="GR75" s="609"/>
      <c r="GS75" s="609"/>
      <c r="GT75" s="609"/>
      <c r="GU75" s="609"/>
      <c r="GV75" s="609">
        <v>0.89</v>
      </c>
      <c r="GW75" s="609">
        <v>0.09</v>
      </c>
      <c r="GX75" s="609">
        <v>17.38</v>
      </c>
      <c r="GY75" s="609">
        <v>18.399999999999999</v>
      </c>
      <c r="GZ75" s="609">
        <v>10.9</v>
      </c>
      <c r="HA75" s="509"/>
      <c r="HB75" s="509"/>
      <c r="HC75" s="509"/>
      <c r="HD75" s="509"/>
      <c r="HE75" s="509"/>
      <c r="HF75" s="5"/>
      <c r="HG75" s="5"/>
      <c r="HH75" s="5"/>
      <c r="HI75" s="5"/>
      <c r="HJ75" s="5"/>
      <c r="HK75" s="5"/>
      <c r="HL75" s="5"/>
      <c r="HM75" s="5"/>
      <c r="HN75" s="5"/>
      <c r="HO75" s="5"/>
      <c r="HP75" s="5"/>
      <c r="HQ75" s="5"/>
      <c r="HR75" s="5"/>
      <c r="IG75" s="1"/>
      <c r="IH75" s="1"/>
      <c r="II75" s="1"/>
      <c r="IJ75" s="1"/>
      <c r="IK75" s="1"/>
      <c r="IL75" s="1"/>
      <c r="IM75" s="1"/>
      <c r="IO75" s="1"/>
      <c r="IQ75" s="5"/>
      <c r="IR75" s="5"/>
      <c r="IS75" s="5"/>
      <c r="IT75" s="5"/>
      <c r="IU75" s="5"/>
      <c r="IV75" s="5"/>
      <c r="JG75" s="2"/>
      <c r="JI75" s="5"/>
      <c r="JL75" s="5"/>
      <c r="JM75" s="5"/>
      <c r="JN75" s="5"/>
      <c r="JU75" s="1"/>
      <c r="JW75" s="1"/>
      <c r="KC75" s="5"/>
      <c r="KG75" s="5"/>
      <c r="KI75" s="4"/>
      <c r="KJ75" s="4"/>
      <c r="KQ75" s="3"/>
      <c r="KR75" s="3"/>
      <c r="KS75" s="3"/>
      <c r="KT75" s="3"/>
      <c r="KU75" s="3"/>
      <c r="KV75" s="3"/>
      <c r="KW75" s="3"/>
      <c r="KX75" s="3"/>
      <c r="KY75" s="3"/>
      <c r="KZ75" s="3"/>
      <c r="LA75" s="3"/>
      <c r="LB75" s="3"/>
      <c r="LC75" s="3"/>
      <c r="LD75" s="3"/>
      <c r="LE75" s="3"/>
      <c r="LF75" s="3"/>
      <c r="LG75" s="3"/>
      <c r="LH75" s="4"/>
      <c r="LJ75" s="1"/>
      <c r="LK75" s="1"/>
      <c r="LL75" s="1"/>
      <c r="LM75" s="3"/>
      <c r="LN75" s="3"/>
      <c r="LO75" s="3"/>
      <c r="LY75" s="3"/>
      <c r="LZ75" s="3"/>
      <c r="MA75" s="3"/>
      <c r="MB75" s="3"/>
      <c r="MC75" s="3"/>
      <c r="MD75" s="3"/>
      <c r="ME75" s="3"/>
      <c r="MF75" s="3"/>
      <c r="MG75" s="3"/>
      <c r="MH75" s="3"/>
      <c r="MI75" s="3"/>
      <c r="MJ75" s="3"/>
      <c r="MR75" s="6"/>
      <c r="MS75" s="6"/>
      <c r="NB75" s="1"/>
      <c r="NC75" s="1"/>
      <c r="NE75" s="1"/>
      <c r="NI75" s="1"/>
      <c r="NR75" s="3"/>
    </row>
    <row r="76" spans="1:382" x14ac:dyDescent="0.25">
      <c r="A76" s="609" t="s">
        <v>470</v>
      </c>
      <c r="B76" s="609" t="s">
        <v>1638</v>
      </c>
      <c r="C76" s="609" t="s">
        <v>473</v>
      </c>
      <c r="D76" s="609">
        <v>2015</v>
      </c>
      <c r="E76" s="609" t="s">
        <v>474</v>
      </c>
      <c r="F76" s="609" t="s">
        <v>471</v>
      </c>
      <c r="G76" s="609" t="s">
        <v>472</v>
      </c>
      <c r="H76" s="609">
        <v>28713</v>
      </c>
      <c r="I76" s="609">
        <v>5667</v>
      </c>
      <c r="J76" s="609" t="s">
        <v>471</v>
      </c>
      <c r="K76" s="609" t="s">
        <v>472</v>
      </c>
      <c r="L76" s="609">
        <v>28713</v>
      </c>
      <c r="M76" s="609">
        <v>5667</v>
      </c>
      <c r="N76" s="609" t="s">
        <v>475</v>
      </c>
      <c r="O76" s="609" t="s">
        <v>476</v>
      </c>
      <c r="P76" s="609" t="s">
        <v>477</v>
      </c>
      <c r="Q76" s="609" t="s">
        <v>478</v>
      </c>
      <c r="R76" s="609" t="s">
        <v>479</v>
      </c>
      <c r="S76" s="609" t="s">
        <v>480</v>
      </c>
      <c r="T76" s="609" t="s">
        <v>481</v>
      </c>
      <c r="U76" s="609" t="s">
        <v>477</v>
      </c>
      <c r="V76" s="609" t="s">
        <v>482</v>
      </c>
      <c r="W76" s="609">
        <v>0</v>
      </c>
      <c r="X76" s="609">
        <v>6</v>
      </c>
      <c r="Y76" s="609">
        <v>0</v>
      </c>
      <c r="Z76" s="609">
        <v>1</v>
      </c>
      <c r="AA76" s="610">
        <v>12901</v>
      </c>
      <c r="AB76" s="609">
        <v>7.75</v>
      </c>
      <c r="AC76" s="609">
        <v>0</v>
      </c>
      <c r="AD76" s="609">
        <v>7.75</v>
      </c>
      <c r="AE76" s="609">
        <v>51.55</v>
      </c>
      <c r="AF76" s="609">
        <v>59.3</v>
      </c>
      <c r="AG76" s="611">
        <v>0.13070000000000001</v>
      </c>
      <c r="AH76" s="612">
        <v>78291</v>
      </c>
      <c r="AI76" s="609"/>
      <c r="AJ76" s="609">
        <v>2006</v>
      </c>
      <c r="AK76" s="612">
        <v>35547</v>
      </c>
      <c r="AL76" s="613">
        <v>8.75</v>
      </c>
      <c r="AM76" s="613">
        <v>12.01</v>
      </c>
      <c r="AN76" s="613">
        <v>17.350000000000001</v>
      </c>
      <c r="AO76" s="612">
        <v>19500</v>
      </c>
      <c r="AP76" s="612">
        <v>2149913</v>
      </c>
      <c r="AQ76" s="612">
        <f>VLOOKUP($A76,'[1]AIR Export'!$A$2:$CB$82,33,FALSE)</f>
        <v>2169413</v>
      </c>
      <c r="AR76" s="612">
        <v>309301</v>
      </c>
      <c r="AS76" s="612">
        <v>54408</v>
      </c>
      <c r="AT76" s="612">
        <v>363709</v>
      </c>
      <c r="AU76" s="612">
        <v>32306</v>
      </c>
      <c r="AV76" s="612">
        <v>35974</v>
      </c>
      <c r="AW76" s="612">
        <f>VLOOKUP($A76,'[1]AIR Export'!$A$2:$CB$82,35,FALSE)</f>
        <v>68280</v>
      </c>
      <c r="AX76" s="612">
        <f>VLOOKUP($A76,'[1]AIR Export'!$A$2:$CB$82,36,FALSE)</f>
        <v>485642</v>
      </c>
      <c r="AY76" s="612">
        <f>VLOOKUP($A76,'[1]AIR Export'!$A$2:$CB$82,37,FALSE)</f>
        <v>3087044</v>
      </c>
      <c r="AZ76" s="612">
        <v>1605743</v>
      </c>
      <c r="BA76" s="612">
        <v>596266</v>
      </c>
      <c r="BB76" s="612">
        <f>VLOOKUP($A76,'[1]AIR Export'!$A$2:$CB$82,40,FALSE)</f>
        <v>2202009</v>
      </c>
      <c r="BC76" s="612">
        <v>182931</v>
      </c>
      <c r="BD76" s="612">
        <v>36064</v>
      </c>
      <c r="BE76" s="612">
        <v>44115</v>
      </c>
      <c r="BF76" s="612">
        <v>263110</v>
      </c>
      <c r="BG76" s="612">
        <v>589842</v>
      </c>
      <c r="BH76" s="612">
        <f>VLOOKUP($A76,'[1]AIR Export'!$A$2:$CB$82,46,FALSE)</f>
        <v>3054961</v>
      </c>
      <c r="BI76" s="612"/>
      <c r="BJ76" s="612"/>
      <c r="BK76" s="612">
        <v>0</v>
      </c>
      <c r="BL76" s="612">
        <v>0</v>
      </c>
      <c r="BM76" s="612">
        <v>0</v>
      </c>
      <c r="BN76" s="612">
        <v>0</v>
      </c>
      <c r="BO76" s="612">
        <v>0</v>
      </c>
      <c r="BP76" s="612">
        <v>0</v>
      </c>
      <c r="BQ76" s="610">
        <v>80571</v>
      </c>
      <c r="BR76" s="610">
        <v>59806</v>
      </c>
      <c r="BS76" s="610">
        <v>140377</v>
      </c>
      <c r="BT76" s="610">
        <v>59110</v>
      </c>
      <c r="BU76" s="610">
        <v>19781</v>
      </c>
      <c r="BV76" s="610">
        <v>78891</v>
      </c>
      <c r="BW76" s="610">
        <v>4833</v>
      </c>
      <c r="BX76" s="609">
        <v>991</v>
      </c>
      <c r="BY76" s="610">
        <v>5824</v>
      </c>
      <c r="BZ76" s="610">
        <v>225092</v>
      </c>
      <c r="CA76" s="610"/>
      <c r="CB76" s="610">
        <v>225092</v>
      </c>
      <c r="CC76" s="610">
        <v>10563</v>
      </c>
      <c r="CD76" s="610">
        <v>210418</v>
      </c>
      <c r="CE76" s="609">
        <v>4</v>
      </c>
      <c r="CF76" s="609">
        <v>63</v>
      </c>
      <c r="CG76" s="609">
        <v>67</v>
      </c>
      <c r="CH76" s="610">
        <v>7930</v>
      </c>
      <c r="CI76" s="610">
        <v>3706</v>
      </c>
      <c r="CJ76" s="610">
        <v>11125</v>
      </c>
      <c r="CK76" s="609">
        <v>743</v>
      </c>
      <c r="CL76" s="609">
        <v>59</v>
      </c>
      <c r="CM76" s="609">
        <v>203</v>
      </c>
      <c r="CN76" s="609">
        <v>495</v>
      </c>
      <c r="CO76" s="610">
        <v>137843</v>
      </c>
      <c r="CP76" s="610">
        <v>45686</v>
      </c>
      <c r="CQ76" s="610">
        <v>183529</v>
      </c>
      <c r="CR76" s="610">
        <v>7713</v>
      </c>
      <c r="CS76" s="610">
        <v>1243</v>
      </c>
      <c r="CT76" s="610">
        <v>8956</v>
      </c>
      <c r="CU76" s="610">
        <v>85473</v>
      </c>
      <c r="CV76" s="610">
        <v>22950</v>
      </c>
      <c r="CW76" s="610">
        <v>108423</v>
      </c>
      <c r="CX76" s="610">
        <v>300908</v>
      </c>
      <c r="CY76" s="610">
        <v>6314</v>
      </c>
      <c r="CZ76" s="609"/>
      <c r="DA76" s="610">
        <v>307222</v>
      </c>
      <c r="DB76" s="610">
        <v>26110</v>
      </c>
      <c r="DC76" s="610">
        <v>2465</v>
      </c>
      <c r="DD76" s="610">
        <v>28575</v>
      </c>
      <c r="DE76" s="610">
        <v>33451</v>
      </c>
      <c r="DF76" s="610">
        <v>34973</v>
      </c>
      <c r="DG76" s="610">
        <v>1732</v>
      </c>
      <c r="DH76" s="610">
        <v>39321</v>
      </c>
      <c r="DI76" s="609"/>
      <c r="DJ76" s="609"/>
      <c r="DK76" s="609">
        <v>0</v>
      </c>
      <c r="DL76" s="610">
        <v>343939</v>
      </c>
      <c r="DM76" s="609">
        <v>0</v>
      </c>
      <c r="DN76" s="610">
        <v>6331</v>
      </c>
      <c r="DO76" s="610">
        <v>350270</v>
      </c>
      <c r="DP76" s="610">
        <v>13251</v>
      </c>
      <c r="DQ76" s="610">
        <v>59810</v>
      </c>
      <c r="DR76" s="610">
        <v>8398</v>
      </c>
      <c r="DS76" s="610">
        <v>68208</v>
      </c>
      <c r="DT76" s="610">
        <v>457303</v>
      </c>
      <c r="DU76" s="609">
        <v>534</v>
      </c>
      <c r="DV76" s="609">
        <v>1</v>
      </c>
      <c r="DW76" s="609">
        <v>928</v>
      </c>
      <c r="DX76" s="609">
        <v>915</v>
      </c>
      <c r="DY76" s="609">
        <v>138</v>
      </c>
      <c r="DZ76" s="609">
        <v>0</v>
      </c>
      <c r="EA76" s="610">
        <v>2516</v>
      </c>
      <c r="EB76" s="610">
        <v>8222</v>
      </c>
      <c r="EC76" s="610">
        <v>1777</v>
      </c>
      <c r="ED76" s="610">
        <v>9999</v>
      </c>
      <c r="EE76" s="610">
        <v>19314</v>
      </c>
      <c r="EF76" s="610">
        <v>21417</v>
      </c>
      <c r="EG76" s="610">
        <v>40731</v>
      </c>
      <c r="EH76" s="610">
        <v>1380</v>
      </c>
      <c r="EI76" s="609">
        <v>0</v>
      </c>
      <c r="EJ76" s="610">
        <v>1380</v>
      </c>
      <c r="EK76" s="610">
        <v>52110</v>
      </c>
      <c r="EL76" s="609">
        <v>2</v>
      </c>
      <c r="EM76" s="609">
        <v>5</v>
      </c>
      <c r="EN76" s="609">
        <v>237</v>
      </c>
      <c r="EO76" s="609">
        <v>747</v>
      </c>
      <c r="EP76" s="610">
        <v>6752</v>
      </c>
      <c r="EQ76" s="610">
        <v>29589</v>
      </c>
      <c r="ER76" s="610">
        <v>88369</v>
      </c>
      <c r="ES76" s="610">
        <v>25192</v>
      </c>
      <c r="ET76" s="610">
        <v>1935</v>
      </c>
      <c r="EU76" s="610">
        <v>22142</v>
      </c>
      <c r="EV76" s="610">
        <v>20913</v>
      </c>
      <c r="EW76" s="609" t="s">
        <v>483</v>
      </c>
      <c r="EX76" s="609">
        <v>96</v>
      </c>
      <c r="EY76" s="609">
        <v>108</v>
      </c>
      <c r="EZ76" s="610">
        <v>57117</v>
      </c>
      <c r="FA76" s="610">
        <v>62933</v>
      </c>
      <c r="FB76" s="610">
        <v>85897</v>
      </c>
      <c r="FC76" s="609" t="s">
        <v>484</v>
      </c>
      <c r="FD76" s="609" t="s">
        <v>485</v>
      </c>
      <c r="FE76" s="609" t="s">
        <v>486</v>
      </c>
      <c r="FF76" s="609">
        <v>28717</v>
      </c>
      <c r="FG76" s="609">
        <v>2194</v>
      </c>
      <c r="FH76" s="609" t="s">
        <v>487</v>
      </c>
      <c r="FI76" s="609" t="s">
        <v>486</v>
      </c>
      <c r="FJ76" s="609">
        <v>28717</v>
      </c>
      <c r="FK76" s="609"/>
      <c r="FL76" s="609" t="s">
        <v>488</v>
      </c>
      <c r="FM76" s="609">
        <v>8287430215</v>
      </c>
      <c r="FN76" s="609">
        <v>8287431638</v>
      </c>
      <c r="FO76" s="609" t="s">
        <v>489</v>
      </c>
      <c r="FP76" s="609" t="s">
        <v>490</v>
      </c>
      <c r="FQ76" s="610">
        <v>84456</v>
      </c>
      <c r="FR76" s="609">
        <v>53.56</v>
      </c>
      <c r="FS76" s="609" t="s">
        <v>491</v>
      </c>
      <c r="FT76" s="610">
        <v>12901</v>
      </c>
      <c r="FU76" s="609">
        <v>312</v>
      </c>
      <c r="FV76" s="609"/>
      <c r="FW76" s="609"/>
      <c r="FX76" s="609"/>
      <c r="FY76" s="609" t="s">
        <v>82</v>
      </c>
      <c r="FZ76" s="609"/>
      <c r="GA76" s="609" t="s">
        <v>12</v>
      </c>
      <c r="GB76" s="609"/>
      <c r="GC76" s="609"/>
      <c r="GD76" s="609"/>
      <c r="GE76" s="609"/>
      <c r="GF76" s="609"/>
      <c r="GG76" s="609"/>
      <c r="GH76" s="609"/>
      <c r="GI76" s="609"/>
      <c r="GJ76" s="609">
        <f>VLOOKUP($A76,'[1]AIR Export'!$A$3:$CB$82,25,FALSE)</f>
        <v>90298</v>
      </c>
      <c r="GK76" s="609">
        <v>1</v>
      </c>
      <c r="GL76" s="609" t="s">
        <v>39</v>
      </c>
      <c r="GM76" s="609"/>
      <c r="GN76" s="609"/>
      <c r="GO76" s="609"/>
      <c r="GP76" s="609"/>
      <c r="GQ76" s="609"/>
      <c r="GR76" s="609"/>
      <c r="GS76" s="609"/>
      <c r="GT76" s="609"/>
      <c r="GU76" s="609"/>
      <c r="GV76" s="609">
        <v>0.78</v>
      </c>
      <c r="GW76" s="609">
        <v>0.19</v>
      </c>
      <c r="GX76" s="609">
        <v>20.71</v>
      </c>
      <c r="GY76" s="609">
        <v>22.1</v>
      </c>
      <c r="GZ76" s="609">
        <v>18.690000000000001</v>
      </c>
      <c r="HA76" s="509"/>
      <c r="HB76" s="509"/>
      <c r="HC76" s="509"/>
      <c r="HD76" s="509"/>
      <c r="HE76" s="509"/>
      <c r="HF76" s="5"/>
      <c r="HG76" s="5"/>
      <c r="HH76" s="5"/>
      <c r="HI76" s="5"/>
      <c r="HJ76" s="5"/>
      <c r="HK76" s="5"/>
      <c r="HL76" s="5"/>
      <c r="HM76" s="5"/>
      <c r="HN76" s="5"/>
      <c r="HO76" s="5"/>
      <c r="HP76" s="5"/>
      <c r="HQ76" s="5"/>
      <c r="HR76" s="5"/>
      <c r="IF76" s="1"/>
      <c r="IG76" s="1"/>
      <c r="IH76" s="1"/>
      <c r="II76" s="1"/>
      <c r="IJ76" s="1"/>
      <c r="IK76" s="1"/>
      <c r="IL76" s="1"/>
      <c r="IM76" s="1"/>
      <c r="IO76" s="1"/>
      <c r="IQ76" s="5"/>
      <c r="IR76" s="5"/>
      <c r="IS76" s="5"/>
      <c r="IT76" s="5"/>
      <c r="IU76" s="5"/>
      <c r="IV76" s="5"/>
      <c r="JG76" s="2"/>
      <c r="JI76" s="5"/>
      <c r="JL76" s="5"/>
      <c r="JM76" s="5"/>
      <c r="JN76" s="5"/>
      <c r="JU76" s="1"/>
      <c r="JW76" s="1"/>
      <c r="KA76" s="1"/>
      <c r="KC76" s="5"/>
      <c r="KG76" s="5"/>
      <c r="KI76" s="4"/>
      <c r="KJ76" s="4"/>
      <c r="KQ76" s="3"/>
      <c r="KR76" s="3"/>
      <c r="KS76" s="3"/>
      <c r="KT76" s="3"/>
      <c r="KU76" s="3"/>
      <c r="KV76" s="3"/>
      <c r="KW76" s="3"/>
      <c r="KX76" s="3"/>
      <c r="KY76" s="3"/>
      <c r="KZ76" s="3"/>
      <c r="LA76" s="3"/>
      <c r="LB76" s="3"/>
      <c r="LC76" s="3"/>
      <c r="LD76" s="3"/>
      <c r="LE76" s="3"/>
      <c r="LF76" s="3"/>
      <c r="LG76" s="3"/>
      <c r="LH76" s="4"/>
      <c r="LJ76" s="1"/>
      <c r="LK76" s="1"/>
      <c r="LL76" s="1"/>
      <c r="LM76" s="3"/>
      <c r="LN76" s="3"/>
      <c r="LO76" s="3"/>
      <c r="LY76" s="3"/>
      <c r="LZ76" s="3"/>
      <c r="MA76" s="3"/>
      <c r="MB76" s="3"/>
      <c r="MC76" s="3"/>
      <c r="MD76" s="3"/>
      <c r="ME76" s="3"/>
      <c r="MF76" s="3"/>
      <c r="MG76" s="3"/>
      <c r="MH76" s="3"/>
      <c r="MI76" s="3"/>
      <c r="MJ76" s="3"/>
      <c r="MR76" s="6"/>
      <c r="MS76" s="6"/>
      <c r="MX76" s="1"/>
      <c r="NB76" s="1"/>
      <c r="NC76" s="1"/>
      <c r="ND76" s="1"/>
      <c r="NE76" s="1"/>
      <c r="NI76" s="1"/>
      <c r="NL76" s="1"/>
      <c r="NR76" s="3"/>
    </row>
    <row r="77" spans="1:382" x14ac:dyDescent="0.25">
      <c r="A77" s="609" t="s">
        <v>795</v>
      </c>
      <c r="B77" s="609" t="s">
        <v>1639</v>
      </c>
      <c r="C77" s="609" t="s">
        <v>798</v>
      </c>
      <c r="D77" s="609">
        <v>2015</v>
      </c>
      <c r="E77" s="609" t="s">
        <v>799</v>
      </c>
      <c r="F77" s="609" t="s">
        <v>796</v>
      </c>
      <c r="G77" s="609" t="s">
        <v>797</v>
      </c>
      <c r="H77" s="609">
        <v>28906</v>
      </c>
      <c r="I77" s="609">
        <v>2950</v>
      </c>
      <c r="J77" s="609" t="s">
        <v>796</v>
      </c>
      <c r="K77" s="609" t="s">
        <v>797</v>
      </c>
      <c r="L77" s="609">
        <v>28906</v>
      </c>
      <c r="M77" s="609">
        <v>2950</v>
      </c>
      <c r="N77" s="609" t="s">
        <v>800</v>
      </c>
      <c r="O77" s="609" t="s">
        <v>801</v>
      </c>
      <c r="P77" s="609" t="s">
        <v>802</v>
      </c>
      <c r="Q77" s="609" t="s">
        <v>803</v>
      </c>
      <c r="R77" s="609" t="s">
        <v>804</v>
      </c>
      <c r="S77" s="609" t="s">
        <v>45</v>
      </c>
      <c r="T77" s="609" t="s">
        <v>801</v>
      </c>
      <c r="U77" s="609" t="s">
        <v>802</v>
      </c>
      <c r="V77" s="609" t="s">
        <v>803</v>
      </c>
      <c r="W77" s="609">
        <v>0</v>
      </c>
      <c r="X77" s="609">
        <v>4</v>
      </c>
      <c r="Y77" s="609">
        <v>1</v>
      </c>
      <c r="Z77" s="609">
        <v>0</v>
      </c>
      <c r="AA77" s="610">
        <v>11986</v>
      </c>
      <c r="AB77" s="609">
        <v>3.53</v>
      </c>
      <c r="AC77" s="609">
        <v>0</v>
      </c>
      <c r="AD77" s="609">
        <v>3.53</v>
      </c>
      <c r="AE77" s="609">
        <v>12.91</v>
      </c>
      <c r="AF77" s="609">
        <v>16.440000000000001</v>
      </c>
      <c r="AG77" s="611">
        <v>0.2147</v>
      </c>
      <c r="AH77" s="612">
        <v>50000</v>
      </c>
      <c r="AI77" s="609"/>
      <c r="AJ77" s="609">
        <v>2008</v>
      </c>
      <c r="AK77" s="612">
        <v>38125</v>
      </c>
      <c r="AL77" s="609"/>
      <c r="AM77" s="609"/>
      <c r="AN77" s="609"/>
      <c r="AO77" s="612">
        <v>336134</v>
      </c>
      <c r="AP77" s="612">
        <v>398793</v>
      </c>
      <c r="AQ77" s="612">
        <f>VLOOKUP($A77,'[1]AIR Export'!$A$2:$CB$82,33,FALSE)</f>
        <v>734927</v>
      </c>
      <c r="AR77" s="612">
        <v>280647</v>
      </c>
      <c r="AS77" s="612">
        <v>0</v>
      </c>
      <c r="AT77" s="612">
        <v>280647</v>
      </c>
      <c r="AU77" s="612">
        <v>0</v>
      </c>
      <c r="AV77" s="612">
        <v>0</v>
      </c>
      <c r="AW77" s="612">
        <f>VLOOKUP($A77,'[1]AIR Export'!$A$2:$CB$82,35,FALSE)</f>
        <v>0</v>
      </c>
      <c r="AX77" s="612">
        <f>VLOOKUP($A77,'[1]AIR Export'!$A$2:$CB$82,36,FALSE)</f>
        <v>207346</v>
      </c>
      <c r="AY77" s="612">
        <f>VLOOKUP($A77,'[1]AIR Export'!$A$2:$CB$82,37,FALSE)</f>
        <v>1222920</v>
      </c>
      <c r="AZ77" s="612">
        <v>514577</v>
      </c>
      <c r="BA77" s="612">
        <v>259867</v>
      </c>
      <c r="BB77" s="612">
        <f>VLOOKUP($A77,'[1]AIR Export'!$A$2:$CB$82,40,FALSE)</f>
        <v>774444</v>
      </c>
      <c r="BC77" s="612">
        <v>64811</v>
      </c>
      <c r="BD77" s="612">
        <v>3828</v>
      </c>
      <c r="BE77" s="612">
        <v>0</v>
      </c>
      <c r="BF77" s="612">
        <v>68639</v>
      </c>
      <c r="BG77" s="612">
        <v>204155</v>
      </c>
      <c r="BH77" s="612">
        <f>VLOOKUP($A77,'[1]AIR Export'!$A$2:$CB$82,46,FALSE)</f>
        <v>1047238</v>
      </c>
      <c r="BI77" s="612"/>
      <c r="BJ77" s="612"/>
      <c r="BK77" s="612">
        <v>0</v>
      </c>
      <c r="BL77" s="612">
        <v>0</v>
      </c>
      <c r="BM77" s="612">
        <v>0</v>
      </c>
      <c r="BN77" s="612">
        <v>0</v>
      </c>
      <c r="BO77" s="612">
        <v>0</v>
      </c>
      <c r="BP77" s="612">
        <v>0</v>
      </c>
      <c r="BQ77" s="610">
        <v>65926</v>
      </c>
      <c r="BR77" s="610">
        <v>38899</v>
      </c>
      <c r="BS77" s="610">
        <v>104825</v>
      </c>
      <c r="BT77" s="610">
        <v>29372</v>
      </c>
      <c r="BU77" s="610">
        <v>11842</v>
      </c>
      <c r="BV77" s="610">
        <v>41214</v>
      </c>
      <c r="BW77" s="610">
        <v>4858</v>
      </c>
      <c r="BX77" s="609">
        <v>703</v>
      </c>
      <c r="BY77" s="610">
        <v>5561</v>
      </c>
      <c r="BZ77" s="610">
        <v>151600</v>
      </c>
      <c r="CA77" s="610"/>
      <c r="CB77" s="610">
        <v>151600</v>
      </c>
      <c r="CC77" s="609">
        <v>0</v>
      </c>
      <c r="CD77" s="610">
        <v>195757</v>
      </c>
      <c r="CE77" s="609">
        <v>2</v>
      </c>
      <c r="CF77" s="609">
        <v>63</v>
      </c>
      <c r="CG77" s="609">
        <v>65</v>
      </c>
      <c r="CH77" s="610">
        <v>7379</v>
      </c>
      <c r="CI77" s="610">
        <v>2915</v>
      </c>
      <c r="CJ77" s="610">
        <v>11905</v>
      </c>
      <c r="CK77" s="609">
        <v>564</v>
      </c>
      <c r="CL77" s="609">
        <v>0</v>
      </c>
      <c r="CM77" s="609">
        <v>49</v>
      </c>
      <c r="CN77" s="609">
        <v>275</v>
      </c>
      <c r="CO77" s="610">
        <v>116163</v>
      </c>
      <c r="CP77" s="610">
        <v>15533</v>
      </c>
      <c r="CQ77" s="610">
        <v>131696</v>
      </c>
      <c r="CR77" s="610">
        <v>7200</v>
      </c>
      <c r="CS77" s="609">
        <v>180</v>
      </c>
      <c r="CT77" s="610">
        <v>7380</v>
      </c>
      <c r="CU77" s="610">
        <v>51890</v>
      </c>
      <c r="CV77" s="610">
        <v>10281</v>
      </c>
      <c r="CW77" s="610">
        <v>62171</v>
      </c>
      <c r="CX77" s="610">
        <v>201247</v>
      </c>
      <c r="CY77" s="610">
        <v>5219</v>
      </c>
      <c r="CZ77" s="609"/>
      <c r="DA77" s="610">
        <v>206466</v>
      </c>
      <c r="DB77" s="610">
        <v>10788</v>
      </c>
      <c r="DC77" s="609">
        <v>712</v>
      </c>
      <c r="DD77" s="610">
        <v>11500</v>
      </c>
      <c r="DE77" s="610">
        <v>56080</v>
      </c>
      <c r="DF77" s="609">
        <v>103</v>
      </c>
      <c r="DG77" s="609"/>
      <c r="DH77" s="609">
        <v>880</v>
      </c>
      <c r="DI77" s="609"/>
      <c r="DJ77" s="609"/>
      <c r="DK77" s="609">
        <v>0</v>
      </c>
      <c r="DL77" s="610">
        <v>188339</v>
      </c>
      <c r="DM77" s="610">
        <v>73228</v>
      </c>
      <c r="DN77" s="609">
        <v>5</v>
      </c>
      <c r="DO77" s="610">
        <v>261572</v>
      </c>
      <c r="DP77" s="609"/>
      <c r="DQ77" s="610">
        <v>27820</v>
      </c>
      <c r="DR77" s="610">
        <v>7243</v>
      </c>
      <c r="DS77" s="610">
        <v>35063</v>
      </c>
      <c r="DT77" s="610">
        <v>262179</v>
      </c>
      <c r="DU77" s="609">
        <v>210</v>
      </c>
      <c r="DV77" s="609">
        <v>0</v>
      </c>
      <c r="DW77" s="609">
        <v>337</v>
      </c>
      <c r="DX77" s="609">
        <v>72</v>
      </c>
      <c r="DY77" s="609">
        <v>10</v>
      </c>
      <c r="DZ77" s="609">
        <v>0</v>
      </c>
      <c r="EA77" s="609">
        <v>629</v>
      </c>
      <c r="EB77" s="610">
        <v>3299</v>
      </c>
      <c r="EC77" s="609">
        <v>0</v>
      </c>
      <c r="ED77" s="610">
        <v>3299</v>
      </c>
      <c r="EE77" s="610">
        <v>9177</v>
      </c>
      <c r="EF77" s="610">
        <v>1425</v>
      </c>
      <c r="EG77" s="610">
        <v>10602</v>
      </c>
      <c r="EH77" s="609">
        <v>118</v>
      </c>
      <c r="EI77" s="609">
        <v>0</v>
      </c>
      <c r="EJ77" s="609">
        <v>118</v>
      </c>
      <c r="EK77" s="610">
        <v>14019</v>
      </c>
      <c r="EL77" s="609">
        <v>2</v>
      </c>
      <c r="EM77" s="609">
        <v>0</v>
      </c>
      <c r="EN77" s="609">
        <v>16</v>
      </c>
      <c r="EO77" s="609">
        <v>70</v>
      </c>
      <c r="EP77" s="609">
        <v>293</v>
      </c>
      <c r="EQ77" s="610">
        <v>3650</v>
      </c>
      <c r="ER77" s="610">
        <v>88246</v>
      </c>
      <c r="ES77" s="610">
        <v>2785</v>
      </c>
      <c r="ET77" s="609">
        <v>362</v>
      </c>
      <c r="EU77" s="609">
        <v>13</v>
      </c>
      <c r="EV77" s="609">
        <v>189</v>
      </c>
      <c r="EW77" s="609" t="s">
        <v>805</v>
      </c>
      <c r="EX77" s="609">
        <v>30</v>
      </c>
      <c r="EY77" s="609">
        <v>80</v>
      </c>
      <c r="EZ77" s="610">
        <v>58905</v>
      </c>
      <c r="FA77" s="610">
        <v>137958</v>
      </c>
      <c r="FB77" s="610">
        <v>6530</v>
      </c>
      <c r="FC77" s="609" t="s">
        <v>806</v>
      </c>
      <c r="FD77" s="609" t="s">
        <v>807</v>
      </c>
      <c r="FE77" s="609" t="s">
        <v>808</v>
      </c>
      <c r="FF77" s="609">
        <v>28901</v>
      </c>
      <c r="FG77" s="609">
        <v>700</v>
      </c>
      <c r="FH77" s="609" t="s">
        <v>809</v>
      </c>
      <c r="FI77" s="609" t="s">
        <v>808</v>
      </c>
      <c r="FJ77" s="609">
        <v>28901</v>
      </c>
      <c r="FK77" s="609">
        <v>700</v>
      </c>
      <c r="FL77" s="609" t="s">
        <v>799</v>
      </c>
      <c r="FM77" s="609">
        <v>8283215956</v>
      </c>
      <c r="FN77" s="609">
        <v>8283213256</v>
      </c>
      <c r="FO77" s="609" t="s">
        <v>810</v>
      </c>
      <c r="FP77" s="609" t="s">
        <v>811</v>
      </c>
      <c r="FQ77" s="610">
        <v>37868</v>
      </c>
      <c r="FR77" s="609">
        <v>13.63</v>
      </c>
      <c r="FS77" s="609" t="s">
        <v>812</v>
      </c>
      <c r="FT77" s="610">
        <v>11986</v>
      </c>
      <c r="FU77" s="609">
        <v>260</v>
      </c>
      <c r="FV77" s="609"/>
      <c r="FW77" s="609"/>
      <c r="FX77" s="609"/>
      <c r="FY77" s="609" t="s">
        <v>82</v>
      </c>
      <c r="FZ77" s="609"/>
      <c r="GA77" s="609" t="s">
        <v>12</v>
      </c>
      <c r="GB77" s="609"/>
      <c r="GC77" s="609"/>
      <c r="GD77" s="609"/>
      <c r="GE77" s="609"/>
      <c r="GF77" s="609"/>
      <c r="GG77" s="609"/>
      <c r="GH77" s="609"/>
      <c r="GI77" s="609"/>
      <c r="GJ77" s="609">
        <f>VLOOKUP($A77,'[1]AIR Export'!$A$3:$CB$82,25,FALSE)</f>
        <v>47074</v>
      </c>
      <c r="GK77" s="609">
        <v>2</v>
      </c>
      <c r="GL77" s="609" t="s">
        <v>39</v>
      </c>
      <c r="GM77" s="609"/>
      <c r="GN77" s="609"/>
      <c r="GO77" s="609"/>
      <c r="GP77" s="609"/>
      <c r="GQ77" s="609"/>
      <c r="GR77" s="609"/>
      <c r="GS77" s="609"/>
      <c r="GT77" s="609"/>
      <c r="GU77" s="609"/>
      <c r="GV77" s="609">
        <v>0.76</v>
      </c>
      <c r="GW77" s="609">
        <v>0.24</v>
      </c>
      <c r="GX77" s="609">
        <v>22.29</v>
      </c>
      <c r="GY77" s="609">
        <v>25.92</v>
      </c>
      <c r="GZ77" s="609">
        <v>15.71</v>
      </c>
      <c r="HA77" s="509"/>
      <c r="HB77" s="509"/>
      <c r="HC77" s="509"/>
      <c r="HD77" s="509"/>
      <c r="HE77" s="509"/>
      <c r="HF77" s="5"/>
      <c r="HG77" s="5"/>
      <c r="HH77" s="5"/>
      <c r="HI77" s="5"/>
      <c r="HJ77" s="5"/>
      <c r="HK77" s="5"/>
      <c r="HL77" s="5"/>
      <c r="HM77" s="5"/>
      <c r="HN77" s="5"/>
      <c r="HO77" s="5"/>
      <c r="HP77" s="5"/>
      <c r="HQ77" s="5"/>
      <c r="HR77" s="5"/>
      <c r="IF77" s="1"/>
      <c r="IG77" s="1"/>
      <c r="IH77" s="1"/>
      <c r="II77" s="1"/>
      <c r="IJ77" s="1"/>
      <c r="IK77" s="1"/>
      <c r="IL77" s="1"/>
      <c r="IM77" s="1"/>
      <c r="IO77" s="1"/>
      <c r="IQ77" s="5"/>
      <c r="IR77" s="5"/>
      <c r="IS77" s="5"/>
      <c r="IT77" s="5"/>
      <c r="IU77" s="5"/>
      <c r="IV77" s="5"/>
      <c r="JG77" s="2"/>
      <c r="JI77" s="5"/>
      <c r="JL77" s="5"/>
      <c r="JM77" s="5"/>
      <c r="JN77" s="5"/>
      <c r="JU77" s="1"/>
      <c r="JW77" s="1"/>
      <c r="KA77" s="1"/>
      <c r="KC77" s="5"/>
      <c r="KG77" s="5"/>
      <c r="KI77" s="4"/>
      <c r="KJ77" s="4"/>
      <c r="KQ77" s="3"/>
      <c r="KR77" s="3"/>
      <c r="KS77" s="3"/>
      <c r="KT77" s="3"/>
      <c r="KU77" s="3"/>
      <c r="KV77" s="3"/>
      <c r="KW77" s="3"/>
      <c r="KX77" s="3"/>
      <c r="KY77" s="3"/>
      <c r="KZ77" s="3"/>
      <c r="LA77" s="3"/>
      <c r="LB77" s="3"/>
      <c r="LC77" s="3"/>
      <c r="LD77" s="3"/>
      <c r="LE77" s="3"/>
      <c r="LF77" s="3"/>
      <c r="LG77" s="3"/>
      <c r="LH77" s="4"/>
      <c r="LJ77" s="1"/>
      <c r="LK77" s="1"/>
      <c r="LL77" s="1"/>
      <c r="LM77" s="3"/>
      <c r="LN77" s="3"/>
      <c r="LO77" s="3"/>
      <c r="LY77" s="3"/>
      <c r="LZ77" s="3"/>
      <c r="MA77" s="3"/>
      <c r="MB77" s="3"/>
      <c r="MC77" s="3"/>
      <c r="MD77" s="3"/>
      <c r="ME77" s="3"/>
      <c r="MF77" s="3"/>
      <c r="MG77" s="3"/>
      <c r="MH77" s="3"/>
      <c r="MI77" s="3"/>
      <c r="MJ77" s="3"/>
      <c r="MR77" s="6"/>
      <c r="MS77" s="6"/>
      <c r="MX77" s="1"/>
      <c r="NB77" s="1"/>
      <c r="NC77" s="1"/>
      <c r="ND77" s="1"/>
      <c r="NE77" s="1"/>
      <c r="NH77" s="1"/>
      <c r="NI77" s="1"/>
      <c r="NR77" s="3"/>
    </row>
    <row r="78" spans="1:382" x14ac:dyDescent="0.25">
      <c r="A78" s="609" t="s">
        <v>813</v>
      </c>
      <c r="B78" s="609" t="s">
        <v>1640</v>
      </c>
      <c r="C78" s="609" t="s">
        <v>816</v>
      </c>
      <c r="D78" s="609">
        <v>2015</v>
      </c>
      <c r="E78" s="609" t="s">
        <v>204</v>
      </c>
      <c r="F78" s="609" t="s">
        <v>814</v>
      </c>
      <c r="G78" s="609" t="s">
        <v>815</v>
      </c>
      <c r="H78" s="609">
        <v>28501</v>
      </c>
      <c r="I78" s="609">
        <v>4330</v>
      </c>
      <c r="J78" s="609" t="s">
        <v>814</v>
      </c>
      <c r="K78" s="609" t="s">
        <v>815</v>
      </c>
      <c r="L78" s="609">
        <v>28501</v>
      </c>
      <c r="M78" s="609">
        <v>4330</v>
      </c>
      <c r="N78" s="609" t="s">
        <v>817</v>
      </c>
      <c r="O78" s="609" t="s">
        <v>818</v>
      </c>
      <c r="P78" s="609" t="s">
        <v>819</v>
      </c>
      <c r="Q78" s="609" t="s">
        <v>820</v>
      </c>
      <c r="R78" s="609" t="s">
        <v>821</v>
      </c>
      <c r="S78" s="609" t="s">
        <v>480</v>
      </c>
      <c r="T78" s="609" t="s">
        <v>818</v>
      </c>
      <c r="U78" s="609" t="s">
        <v>819</v>
      </c>
      <c r="V78" s="609" t="s">
        <v>822</v>
      </c>
      <c r="W78" s="609">
        <v>1</v>
      </c>
      <c r="X78" s="609">
        <v>7</v>
      </c>
      <c r="Y78" s="609">
        <v>0</v>
      </c>
      <c r="Z78" s="609">
        <v>4</v>
      </c>
      <c r="AA78" s="610">
        <v>17368</v>
      </c>
      <c r="AB78" s="609">
        <v>6</v>
      </c>
      <c r="AC78" s="609">
        <v>0</v>
      </c>
      <c r="AD78" s="609">
        <v>6</v>
      </c>
      <c r="AE78" s="609">
        <v>26.59</v>
      </c>
      <c r="AF78" s="609">
        <v>32.590000000000003</v>
      </c>
      <c r="AG78" s="611">
        <v>0.18410000000000001</v>
      </c>
      <c r="AH78" s="612">
        <v>178230</v>
      </c>
      <c r="AI78" s="609" t="s">
        <v>824</v>
      </c>
      <c r="AJ78" s="609">
        <v>1994</v>
      </c>
      <c r="AK78" s="612">
        <v>38016</v>
      </c>
      <c r="AL78" s="613">
        <v>9</v>
      </c>
      <c r="AM78" s="613">
        <v>10.95</v>
      </c>
      <c r="AN78" s="613">
        <v>12.75</v>
      </c>
      <c r="AO78" s="612">
        <v>199010</v>
      </c>
      <c r="AP78" s="612">
        <v>945490</v>
      </c>
      <c r="AQ78" s="612">
        <f>VLOOKUP($A78,'[1]AIR Export'!$A$2:$CB$82,33,FALSE)</f>
        <v>1144500</v>
      </c>
      <c r="AR78" s="612">
        <v>321102</v>
      </c>
      <c r="AS78" s="612">
        <v>0</v>
      </c>
      <c r="AT78" s="612">
        <v>321102</v>
      </c>
      <c r="AU78" s="612">
        <v>34322</v>
      </c>
      <c r="AV78" s="612">
        <v>0</v>
      </c>
      <c r="AW78" s="612">
        <f>VLOOKUP($A78,'[1]AIR Export'!$A$2:$CB$82,35,FALSE)</f>
        <v>34322</v>
      </c>
      <c r="AX78" s="612">
        <f>VLOOKUP($A78,'[1]AIR Export'!$A$2:$CB$82,36,FALSE)</f>
        <v>620710</v>
      </c>
      <c r="AY78" s="612">
        <f>VLOOKUP($A78,'[1]AIR Export'!$A$2:$CB$82,37,FALSE)</f>
        <v>2120634</v>
      </c>
      <c r="AZ78" s="612">
        <v>871730</v>
      </c>
      <c r="BA78" s="612">
        <v>241771</v>
      </c>
      <c r="BB78" s="612">
        <f>VLOOKUP($A78,'[1]AIR Export'!$A$2:$CB$82,40,FALSE)</f>
        <v>1113501</v>
      </c>
      <c r="BC78" s="612">
        <v>100436</v>
      </c>
      <c r="BD78" s="612">
        <v>55555</v>
      </c>
      <c r="BE78" s="612">
        <v>41587</v>
      </c>
      <c r="BF78" s="612">
        <v>197578</v>
      </c>
      <c r="BG78" s="612">
        <v>450194</v>
      </c>
      <c r="BH78" s="612">
        <f>VLOOKUP($A78,'[1]AIR Export'!$A$2:$CB$82,46,FALSE)</f>
        <v>1761273</v>
      </c>
      <c r="BI78" s="612"/>
      <c r="BJ78" s="612"/>
      <c r="BK78" s="612">
        <v>0</v>
      </c>
      <c r="BL78" s="612">
        <v>0</v>
      </c>
      <c r="BM78" s="612">
        <v>5000</v>
      </c>
      <c r="BN78" s="612">
        <v>0</v>
      </c>
      <c r="BO78" s="612">
        <v>5000</v>
      </c>
      <c r="BP78" s="612">
        <v>22843</v>
      </c>
      <c r="BQ78" s="610">
        <v>54163</v>
      </c>
      <c r="BR78" s="610">
        <v>72657</v>
      </c>
      <c r="BS78" s="610">
        <v>126820</v>
      </c>
      <c r="BT78" s="610">
        <v>36081</v>
      </c>
      <c r="BU78" s="610">
        <v>15056</v>
      </c>
      <c r="BV78" s="610">
        <v>51137</v>
      </c>
      <c r="BW78" s="610">
        <v>8867</v>
      </c>
      <c r="BX78" s="610">
        <v>2252</v>
      </c>
      <c r="BY78" s="610">
        <v>11119</v>
      </c>
      <c r="BZ78" s="610">
        <v>189076</v>
      </c>
      <c r="CA78" s="610"/>
      <c r="CB78" s="610">
        <v>189076</v>
      </c>
      <c r="CC78" s="609">
        <v>184</v>
      </c>
      <c r="CD78" s="610">
        <v>196611</v>
      </c>
      <c r="CE78" s="609">
        <v>4</v>
      </c>
      <c r="CF78" s="609">
        <v>63</v>
      </c>
      <c r="CG78" s="609">
        <v>67</v>
      </c>
      <c r="CH78" s="610">
        <v>4742</v>
      </c>
      <c r="CI78" s="610">
        <v>7376</v>
      </c>
      <c r="CJ78" s="610">
        <v>11252</v>
      </c>
      <c r="CK78" s="609">
        <v>564</v>
      </c>
      <c r="CL78" s="609">
        <v>70</v>
      </c>
      <c r="CM78" s="609">
        <v>30</v>
      </c>
      <c r="CN78" s="609">
        <v>373</v>
      </c>
      <c r="CO78" s="610">
        <v>84644</v>
      </c>
      <c r="CP78" s="610">
        <v>55579</v>
      </c>
      <c r="CQ78" s="610">
        <v>140223</v>
      </c>
      <c r="CR78" s="610">
        <v>10164</v>
      </c>
      <c r="CS78" s="609">
        <v>717</v>
      </c>
      <c r="CT78" s="610">
        <v>10881</v>
      </c>
      <c r="CU78" s="610">
        <v>41322</v>
      </c>
      <c r="CV78" s="610">
        <v>8039</v>
      </c>
      <c r="CW78" s="610">
        <v>49361</v>
      </c>
      <c r="CX78" s="610">
        <v>200465</v>
      </c>
      <c r="CY78" s="610">
        <v>4164</v>
      </c>
      <c r="CZ78" s="609"/>
      <c r="DA78" s="610">
        <v>204629</v>
      </c>
      <c r="DB78" s="610">
        <v>7383</v>
      </c>
      <c r="DC78" s="610">
        <v>1384</v>
      </c>
      <c r="DD78" s="610">
        <v>8767</v>
      </c>
      <c r="DE78" s="610">
        <v>51476</v>
      </c>
      <c r="DF78" s="610">
        <v>3607</v>
      </c>
      <c r="DG78" s="610">
        <v>1229</v>
      </c>
      <c r="DH78" s="610">
        <v>6284</v>
      </c>
      <c r="DI78" s="609"/>
      <c r="DJ78" s="609"/>
      <c r="DK78" s="610">
        <v>139557</v>
      </c>
      <c r="DL78" s="610">
        <v>129721</v>
      </c>
      <c r="DM78" s="609">
        <v>0</v>
      </c>
      <c r="DN78" s="610">
        <v>6284</v>
      </c>
      <c r="DO78" s="610">
        <v>275562</v>
      </c>
      <c r="DP78" s="610">
        <v>8641</v>
      </c>
      <c r="DQ78" s="610">
        <v>39077</v>
      </c>
      <c r="DR78" s="610">
        <v>10459</v>
      </c>
      <c r="DS78" s="610">
        <v>49536</v>
      </c>
      <c r="DT78" s="610">
        <v>447469</v>
      </c>
      <c r="DU78" s="609">
        <v>250</v>
      </c>
      <c r="DV78" s="609">
        <v>0</v>
      </c>
      <c r="DW78" s="609">
        <v>694</v>
      </c>
      <c r="DX78" s="609">
        <v>39</v>
      </c>
      <c r="DY78" s="609">
        <v>117</v>
      </c>
      <c r="DZ78" s="609">
        <v>1</v>
      </c>
      <c r="EA78" s="610">
        <v>1101</v>
      </c>
      <c r="EB78" s="610">
        <v>2865</v>
      </c>
      <c r="EC78" s="609">
        <v>0</v>
      </c>
      <c r="ED78" s="610">
        <v>2865</v>
      </c>
      <c r="EE78" s="610">
        <v>22173</v>
      </c>
      <c r="EF78" s="610">
        <v>2094</v>
      </c>
      <c r="EG78" s="610">
        <v>24267</v>
      </c>
      <c r="EH78" s="609">
        <v>320</v>
      </c>
      <c r="EI78" s="609">
        <v>475</v>
      </c>
      <c r="EJ78" s="609">
        <v>795</v>
      </c>
      <c r="EK78" s="610">
        <v>27927</v>
      </c>
      <c r="EL78" s="609">
        <v>0</v>
      </c>
      <c r="EM78" s="609">
        <v>0</v>
      </c>
      <c r="EN78" s="609">
        <v>46</v>
      </c>
      <c r="EO78" s="609">
        <v>226</v>
      </c>
      <c r="EP78" s="610">
        <v>3335</v>
      </c>
      <c r="EQ78" s="610">
        <v>8250</v>
      </c>
      <c r="ER78" s="610">
        <v>143252</v>
      </c>
      <c r="ES78" s="610">
        <v>63883</v>
      </c>
      <c r="ET78" s="610">
        <v>10063</v>
      </c>
      <c r="EU78" s="609">
        <v>0</v>
      </c>
      <c r="EV78" s="609">
        <v>67</v>
      </c>
      <c r="EW78" s="609" t="s">
        <v>823</v>
      </c>
      <c r="EX78" s="609">
        <v>41</v>
      </c>
      <c r="EY78" s="609">
        <v>172</v>
      </c>
      <c r="EZ78" s="610">
        <v>120453</v>
      </c>
      <c r="FA78" s="610">
        <v>247897</v>
      </c>
      <c r="FB78" s="609">
        <v>0</v>
      </c>
      <c r="FC78" s="609" t="s">
        <v>825</v>
      </c>
      <c r="FD78" s="609" t="s">
        <v>814</v>
      </c>
      <c r="FE78" s="609" t="s">
        <v>815</v>
      </c>
      <c r="FF78" s="609">
        <v>28501</v>
      </c>
      <c r="FG78" s="609">
        <v>4330</v>
      </c>
      <c r="FH78" s="609" t="s">
        <v>814</v>
      </c>
      <c r="FI78" s="609" t="s">
        <v>815</v>
      </c>
      <c r="FJ78" s="609">
        <v>28501</v>
      </c>
      <c r="FK78" s="609">
        <v>4330</v>
      </c>
      <c r="FL78" s="609" t="s">
        <v>204</v>
      </c>
      <c r="FM78" s="609">
        <v>2525277066</v>
      </c>
      <c r="FN78" s="609">
        <v>2525278220</v>
      </c>
      <c r="FO78" s="609" t="s">
        <v>817</v>
      </c>
      <c r="FP78" s="609" t="s">
        <v>820</v>
      </c>
      <c r="FQ78" s="610">
        <v>60942</v>
      </c>
      <c r="FR78" s="609">
        <v>32.590000000000003</v>
      </c>
      <c r="FS78" s="609" t="s">
        <v>826</v>
      </c>
      <c r="FT78" s="610">
        <v>17368</v>
      </c>
      <c r="FU78" s="609">
        <v>416</v>
      </c>
      <c r="FV78" s="609"/>
      <c r="FW78" s="609"/>
      <c r="FX78" s="609"/>
      <c r="FY78" s="609" t="s">
        <v>32</v>
      </c>
      <c r="FZ78" s="609"/>
      <c r="GA78" s="609" t="s">
        <v>12</v>
      </c>
      <c r="GB78" s="609"/>
      <c r="GC78" s="609"/>
      <c r="GD78" s="609"/>
      <c r="GE78" s="609"/>
      <c r="GF78" s="609"/>
      <c r="GG78" s="609"/>
      <c r="GH78" s="609"/>
      <c r="GI78" s="609"/>
      <c r="GJ78" s="609">
        <f>VLOOKUP($A78,'[1]AIR Export'!$A$3:$CB$82,25,FALSE)</f>
        <v>90584</v>
      </c>
      <c r="GK78" s="609">
        <v>1</v>
      </c>
      <c r="GL78" s="609" t="s">
        <v>39</v>
      </c>
      <c r="GM78" s="609"/>
      <c r="GN78" s="609"/>
      <c r="GO78" s="609"/>
      <c r="GP78" s="609"/>
      <c r="GQ78" s="609"/>
      <c r="GR78" s="609"/>
      <c r="GS78" s="609"/>
      <c r="GT78" s="609"/>
      <c r="GU78" s="609"/>
      <c r="GV78" s="609">
        <v>0.87</v>
      </c>
      <c r="GW78" s="609">
        <v>0.1</v>
      </c>
      <c r="GX78" s="609">
        <v>25.37</v>
      </c>
      <c r="GY78" s="609">
        <v>33.11</v>
      </c>
      <c r="GZ78" s="609">
        <v>11.46</v>
      </c>
      <c r="HA78" s="509"/>
      <c r="HB78" s="509"/>
      <c r="HC78" s="509"/>
      <c r="HD78" s="509"/>
      <c r="HE78" s="509"/>
      <c r="HF78" s="5"/>
      <c r="HG78" s="5"/>
      <c r="HH78" s="5"/>
      <c r="HI78" s="5"/>
      <c r="HJ78" s="5"/>
      <c r="HK78" s="5"/>
      <c r="HL78" s="5"/>
      <c r="HM78" s="5"/>
      <c r="HN78" s="5"/>
      <c r="HO78" s="5"/>
      <c r="HP78" s="5"/>
      <c r="HQ78" s="5"/>
      <c r="HR78" s="5"/>
      <c r="IF78" s="1"/>
      <c r="IG78" s="1"/>
      <c r="IH78" s="1"/>
      <c r="II78" s="1"/>
      <c r="IJ78" s="1"/>
      <c r="IK78" s="1"/>
      <c r="IL78" s="1"/>
      <c r="IM78" s="1"/>
      <c r="IO78" s="1"/>
      <c r="IQ78" s="5"/>
      <c r="IR78" s="5"/>
      <c r="IS78" s="5"/>
      <c r="IT78" s="5"/>
      <c r="IU78" s="5"/>
      <c r="IV78" s="5"/>
      <c r="JG78" s="2"/>
      <c r="JI78" s="5"/>
      <c r="JL78" s="5"/>
      <c r="JM78" s="5"/>
      <c r="JN78" s="5"/>
      <c r="JU78" s="1"/>
      <c r="JW78" s="1"/>
      <c r="KA78" s="1"/>
      <c r="KC78" s="5"/>
      <c r="KG78" s="5"/>
      <c r="KI78" s="4"/>
      <c r="KJ78" s="4"/>
      <c r="KQ78" s="3"/>
      <c r="KR78" s="3"/>
      <c r="KS78" s="3"/>
      <c r="KT78" s="3"/>
      <c r="KU78" s="3"/>
      <c r="KV78" s="3"/>
      <c r="KW78" s="3"/>
      <c r="KX78" s="3"/>
      <c r="KY78" s="3"/>
      <c r="KZ78" s="3"/>
      <c r="LA78" s="3"/>
      <c r="LB78" s="3"/>
      <c r="LC78" s="3"/>
      <c r="LD78" s="3"/>
      <c r="LE78" s="3"/>
      <c r="LF78" s="3"/>
      <c r="LG78" s="3"/>
      <c r="LH78" s="4"/>
      <c r="LJ78" s="1"/>
      <c r="LK78" s="1"/>
      <c r="LL78" s="1"/>
      <c r="LM78" s="3"/>
      <c r="LN78" s="3"/>
      <c r="LO78" s="3"/>
      <c r="LY78" s="3"/>
      <c r="LZ78" s="3"/>
      <c r="MA78" s="3"/>
      <c r="MB78" s="3"/>
      <c r="MC78" s="3"/>
      <c r="MD78" s="3"/>
      <c r="ME78" s="3"/>
      <c r="MF78" s="3"/>
      <c r="MG78" s="3"/>
      <c r="MH78" s="3"/>
      <c r="MI78" s="3"/>
      <c r="MJ78" s="3"/>
      <c r="MR78" s="6"/>
      <c r="MS78" s="6"/>
      <c r="MX78" s="1"/>
      <c r="NB78" s="1"/>
      <c r="NC78" s="1"/>
      <c r="NE78" s="1"/>
      <c r="NF78" s="1"/>
      <c r="NI78" s="1"/>
      <c r="NR78" s="3"/>
    </row>
    <row r="79" spans="1:382" x14ac:dyDescent="0.25">
      <c r="A79" s="609" t="s">
        <v>844</v>
      </c>
      <c r="B79" s="609" t="s">
        <v>1641</v>
      </c>
      <c r="C79" s="609" t="s">
        <v>847</v>
      </c>
      <c r="D79" s="609">
        <v>2015</v>
      </c>
      <c r="E79" s="609" t="s">
        <v>848</v>
      </c>
      <c r="F79" s="609" t="s">
        <v>845</v>
      </c>
      <c r="G79" s="609" t="s">
        <v>846</v>
      </c>
      <c r="H79" s="609">
        <v>28621</v>
      </c>
      <c r="I79" s="609">
        <v>3398</v>
      </c>
      <c r="J79" s="609" t="s">
        <v>845</v>
      </c>
      <c r="K79" s="609" t="s">
        <v>846</v>
      </c>
      <c r="L79" s="609">
        <v>28621</v>
      </c>
      <c r="M79" s="609">
        <v>3398</v>
      </c>
      <c r="N79" s="609" t="s">
        <v>849</v>
      </c>
      <c r="O79" s="609" t="s">
        <v>850</v>
      </c>
      <c r="P79" s="609" t="s">
        <v>851</v>
      </c>
      <c r="Q79" s="609" t="s">
        <v>852</v>
      </c>
      <c r="R79" s="609" t="s">
        <v>849</v>
      </c>
      <c r="S79" s="609" t="s">
        <v>128</v>
      </c>
      <c r="T79" s="609" t="s">
        <v>850</v>
      </c>
      <c r="U79" s="609" t="s">
        <v>851</v>
      </c>
      <c r="V79" s="609" t="s">
        <v>852</v>
      </c>
      <c r="W79" s="609">
        <v>0</v>
      </c>
      <c r="X79" s="609">
        <v>13</v>
      </c>
      <c r="Y79" s="609">
        <v>1</v>
      </c>
      <c r="Z79" s="609">
        <v>0</v>
      </c>
      <c r="AA79" s="610">
        <v>33362</v>
      </c>
      <c r="AB79" s="609">
        <v>3</v>
      </c>
      <c r="AC79" s="609">
        <v>0</v>
      </c>
      <c r="AD79" s="609">
        <v>3</v>
      </c>
      <c r="AE79" s="609">
        <v>46.19</v>
      </c>
      <c r="AF79" s="609">
        <v>49.19</v>
      </c>
      <c r="AG79" s="611">
        <v>6.0999999999999999E-2</v>
      </c>
      <c r="AH79" s="612">
        <v>65667</v>
      </c>
      <c r="AI79" s="609" t="s">
        <v>854</v>
      </c>
      <c r="AJ79" s="609">
        <v>2004</v>
      </c>
      <c r="AK79" s="612">
        <v>36685</v>
      </c>
      <c r="AL79" s="613">
        <v>10.1</v>
      </c>
      <c r="AM79" s="613">
        <v>10.27</v>
      </c>
      <c r="AN79" s="613">
        <v>10.52</v>
      </c>
      <c r="AO79" s="612">
        <v>301218</v>
      </c>
      <c r="AP79" s="612">
        <v>1510570</v>
      </c>
      <c r="AQ79" s="612">
        <f>VLOOKUP($A79,'[1]AIR Export'!$A$2:$CB$82,33,FALSE)</f>
        <v>1811788</v>
      </c>
      <c r="AR79" s="612">
        <v>439136</v>
      </c>
      <c r="AS79" s="612">
        <v>0</v>
      </c>
      <c r="AT79" s="612">
        <v>439136</v>
      </c>
      <c r="AU79" s="612">
        <v>55472</v>
      </c>
      <c r="AV79" s="612">
        <v>0</v>
      </c>
      <c r="AW79" s="612">
        <f>VLOOKUP($A79,'[1]AIR Export'!$A$2:$CB$82,35,FALSE)</f>
        <v>55472</v>
      </c>
      <c r="AX79" s="612">
        <f>VLOOKUP($A79,'[1]AIR Export'!$A$2:$CB$82,36,FALSE)</f>
        <v>167507</v>
      </c>
      <c r="AY79" s="612">
        <f>VLOOKUP($A79,'[1]AIR Export'!$A$2:$CB$82,37,FALSE)</f>
        <v>2473903</v>
      </c>
      <c r="AZ79" s="612">
        <v>1282178</v>
      </c>
      <c r="BA79" s="612">
        <v>398949</v>
      </c>
      <c r="BB79" s="612">
        <f>VLOOKUP($A79,'[1]AIR Export'!$A$2:$CB$82,40,FALSE)</f>
        <v>1681127</v>
      </c>
      <c r="BC79" s="612">
        <v>81005</v>
      </c>
      <c r="BD79" s="612">
        <v>12500</v>
      </c>
      <c r="BE79" s="612">
        <v>3975</v>
      </c>
      <c r="BF79" s="612">
        <v>97480</v>
      </c>
      <c r="BG79" s="612">
        <v>481461</v>
      </c>
      <c r="BH79" s="612">
        <f>VLOOKUP($A79,'[1]AIR Export'!$A$2:$CB$82,46,FALSE)</f>
        <v>2260068</v>
      </c>
      <c r="BI79" s="612"/>
      <c r="BJ79" s="612"/>
      <c r="BK79" s="612">
        <v>0</v>
      </c>
      <c r="BL79" s="612">
        <v>0</v>
      </c>
      <c r="BM79" s="612">
        <v>0</v>
      </c>
      <c r="BN79" s="612">
        <v>0</v>
      </c>
      <c r="BO79" s="612">
        <v>0</v>
      </c>
      <c r="BP79" s="612">
        <v>0</v>
      </c>
      <c r="BQ79" s="610">
        <v>118610</v>
      </c>
      <c r="BR79" s="610">
        <v>86020</v>
      </c>
      <c r="BS79" s="610">
        <v>204630</v>
      </c>
      <c r="BT79" s="610">
        <v>86896</v>
      </c>
      <c r="BU79" s="610">
        <v>45283</v>
      </c>
      <c r="BV79" s="610">
        <v>132179</v>
      </c>
      <c r="BW79" s="610">
        <v>13325</v>
      </c>
      <c r="BX79" s="609">
        <v>0</v>
      </c>
      <c r="BY79" s="610">
        <v>13325</v>
      </c>
      <c r="BZ79" s="610">
        <v>350134</v>
      </c>
      <c r="CA79" s="610"/>
      <c r="CB79" s="610">
        <v>350134</v>
      </c>
      <c r="CC79" s="610">
        <v>1677</v>
      </c>
      <c r="CD79" s="610">
        <v>196811</v>
      </c>
      <c r="CE79" s="609">
        <v>2</v>
      </c>
      <c r="CF79" s="609">
        <v>63</v>
      </c>
      <c r="CG79" s="609">
        <v>65</v>
      </c>
      <c r="CH79" s="610">
        <v>5723</v>
      </c>
      <c r="CI79" s="610">
        <v>3008</v>
      </c>
      <c r="CJ79" s="610">
        <v>10214</v>
      </c>
      <c r="CK79" s="609">
        <v>564</v>
      </c>
      <c r="CL79" s="609">
        <v>0</v>
      </c>
      <c r="CM79" s="609">
        <v>93</v>
      </c>
      <c r="CN79" s="609">
        <v>212</v>
      </c>
      <c r="CO79" s="610">
        <v>175010</v>
      </c>
      <c r="CP79" s="610">
        <v>27535</v>
      </c>
      <c r="CQ79" s="610">
        <v>202545</v>
      </c>
      <c r="CR79" s="610">
        <v>6851</v>
      </c>
      <c r="CS79" s="609">
        <v>0</v>
      </c>
      <c r="CT79" s="610">
        <v>6851</v>
      </c>
      <c r="CU79" s="610">
        <v>141753</v>
      </c>
      <c r="CV79" s="610">
        <v>31002</v>
      </c>
      <c r="CW79" s="610">
        <v>172755</v>
      </c>
      <c r="CX79" s="610">
        <v>382151</v>
      </c>
      <c r="CY79" s="609">
        <v>35</v>
      </c>
      <c r="CZ79" s="609"/>
      <c r="DA79" s="610">
        <v>382186</v>
      </c>
      <c r="DB79" s="610">
        <v>7908</v>
      </c>
      <c r="DC79" s="609">
        <v>870</v>
      </c>
      <c r="DD79" s="610">
        <v>8778</v>
      </c>
      <c r="DE79" s="610">
        <v>31418</v>
      </c>
      <c r="DF79" s="610">
        <v>7648</v>
      </c>
      <c r="DG79" s="609">
        <v>0</v>
      </c>
      <c r="DH79" s="610">
        <v>8605</v>
      </c>
      <c r="DI79" s="609"/>
      <c r="DJ79" s="609"/>
      <c r="DK79" s="610">
        <v>8293</v>
      </c>
      <c r="DL79" s="610">
        <v>450665</v>
      </c>
      <c r="DM79" s="610">
        <v>4660</v>
      </c>
      <c r="DN79" s="609">
        <v>0</v>
      </c>
      <c r="DO79" s="610">
        <v>463618</v>
      </c>
      <c r="DP79" s="609">
        <v>410</v>
      </c>
      <c r="DQ79" s="610">
        <v>42339</v>
      </c>
      <c r="DR79" s="610">
        <v>19266</v>
      </c>
      <c r="DS79" s="610">
        <v>61605</v>
      </c>
      <c r="DT79" s="610">
        <v>383569</v>
      </c>
      <c r="DU79" s="610">
        <v>1338</v>
      </c>
      <c r="DV79" s="609">
        <v>0</v>
      </c>
      <c r="DW79" s="610">
        <v>2257</v>
      </c>
      <c r="DX79" s="609">
        <v>68</v>
      </c>
      <c r="DY79" s="609">
        <v>168</v>
      </c>
      <c r="DZ79" s="609">
        <v>0</v>
      </c>
      <c r="EA79" s="610">
        <v>3831</v>
      </c>
      <c r="EB79" s="610">
        <v>20330</v>
      </c>
      <c r="EC79" s="609">
        <v>0</v>
      </c>
      <c r="ED79" s="610">
        <v>20330</v>
      </c>
      <c r="EE79" s="610">
        <v>53691</v>
      </c>
      <c r="EF79" s="610">
        <v>3822</v>
      </c>
      <c r="EG79" s="610">
        <v>57513</v>
      </c>
      <c r="EH79" s="609">
        <v>516</v>
      </c>
      <c r="EI79" s="609">
        <v>0</v>
      </c>
      <c r="EJ79" s="609">
        <v>516</v>
      </c>
      <c r="EK79" s="610">
        <v>78359</v>
      </c>
      <c r="EL79" s="610">
        <v>1134</v>
      </c>
      <c r="EM79" s="610">
        <v>9155</v>
      </c>
      <c r="EN79" s="609">
        <v>335</v>
      </c>
      <c r="EO79" s="610">
        <v>1967</v>
      </c>
      <c r="EP79" s="609">
        <v>611</v>
      </c>
      <c r="EQ79" s="610">
        <v>3154</v>
      </c>
      <c r="ER79" s="610">
        <v>314369</v>
      </c>
      <c r="ES79" s="610">
        <v>41991</v>
      </c>
      <c r="ET79" s="610">
        <v>37264</v>
      </c>
      <c r="EU79" s="610">
        <v>6148</v>
      </c>
      <c r="EV79" s="610">
        <v>6428</v>
      </c>
      <c r="EW79" s="609" t="s">
        <v>853</v>
      </c>
      <c r="EX79" s="609">
        <v>55</v>
      </c>
      <c r="EY79" s="609">
        <v>157</v>
      </c>
      <c r="EZ79" s="610">
        <v>146727</v>
      </c>
      <c r="FA79" s="609"/>
      <c r="FB79" s="610">
        <v>75045</v>
      </c>
      <c r="FC79" s="609" t="s">
        <v>855</v>
      </c>
      <c r="FD79" s="609" t="s">
        <v>856</v>
      </c>
      <c r="FE79" s="609" t="s">
        <v>857</v>
      </c>
      <c r="FF79" s="609">
        <v>28675</v>
      </c>
      <c r="FG79" s="609">
        <v>8894</v>
      </c>
      <c r="FH79" s="609" t="s">
        <v>858</v>
      </c>
      <c r="FI79" s="609" t="s">
        <v>857</v>
      </c>
      <c r="FJ79" s="609">
        <v>28675</v>
      </c>
      <c r="FK79" s="609">
        <v>8894</v>
      </c>
      <c r="FL79" s="609" t="s">
        <v>859</v>
      </c>
      <c r="FM79" s="609">
        <v>3363725573</v>
      </c>
      <c r="FN79" s="609">
        <v>3363724912</v>
      </c>
      <c r="FO79" s="609" t="s">
        <v>860</v>
      </c>
      <c r="FP79" s="609" t="s">
        <v>861</v>
      </c>
      <c r="FQ79" s="610">
        <v>98108</v>
      </c>
      <c r="FR79" s="609">
        <v>39.229999999999997</v>
      </c>
      <c r="FS79" s="609" t="s">
        <v>862</v>
      </c>
      <c r="FT79" s="610">
        <v>33362</v>
      </c>
      <c r="FU79" s="609">
        <v>728</v>
      </c>
      <c r="FV79" s="609"/>
      <c r="FW79" s="609"/>
      <c r="FX79" s="609"/>
      <c r="FY79" s="609" t="s">
        <v>82</v>
      </c>
      <c r="FZ79" s="609"/>
      <c r="GA79" s="609" t="s">
        <v>12</v>
      </c>
      <c r="GB79" s="609"/>
      <c r="GC79" s="609"/>
      <c r="GD79" s="609"/>
      <c r="GE79" s="609"/>
      <c r="GF79" s="609"/>
      <c r="GG79" s="609"/>
      <c r="GH79" s="609"/>
      <c r="GI79" s="609"/>
      <c r="GJ79" s="609">
        <f>VLOOKUP($A79,'[1]AIR Export'!$A$3:$CB$82,25,FALSE)</f>
        <v>169561</v>
      </c>
      <c r="GK79" s="609">
        <v>2</v>
      </c>
      <c r="GL79" s="609" t="s">
        <v>39</v>
      </c>
      <c r="GM79" s="609"/>
      <c r="GN79" s="609"/>
      <c r="GO79" s="609"/>
      <c r="GP79" s="609"/>
      <c r="GQ79" s="609"/>
      <c r="GR79" s="609"/>
      <c r="GS79" s="609"/>
      <c r="GT79" s="609"/>
      <c r="GU79" s="609"/>
      <c r="GV79" s="609">
        <v>0.73</v>
      </c>
      <c r="GW79" s="609">
        <v>0.26</v>
      </c>
      <c r="GX79" s="609">
        <v>20.45</v>
      </c>
      <c r="GY79" s="609">
        <v>24.74</v>
      </c>
      <c r="GZ79" s="609">
        <v>15.19</v>
      </c>
      <c r="HA79" s="509"/>
      <c r="HB79" s="509"/>
      <c r="HC79" s="509"/>
      <c r="HD79" s="509"/>
      <c r="HE79" s="509"/>
      <c r="HF79" s="5"/>
      <c r="HG79" s="5"/>
      <c r="HH79" s="5"/>
      <c r="HI79" s="5"/>
      <c r="HJ79" s="5"/>
      <c r="HK79" s="5"/>
      <c r="HL79" s="5"/>
      <c r="HM79" s="5"/>
      <c r="HN79" s="5"/>
      <c r="HO79" s="5"/>
      <c r="HP79" s="5"/>
      <c r="HQ79" s="5"/>
      <c r="HR79" s="5"/>
      <c r="IF79" s="1"/>
      <c r="IG79" s="1"/>
      <c r="IH79" s="1"/>
      <c r="II79" s="1"/>
      <c r="IJ79" s="1"/>
      <c r="IK79" s="1"/>
      <c r="IL79" s="1"/>
      <c r="IM79" s="1"/>
      <c r="IO79" s="1"/>
      <c r="IQ79" s="5"/>
      <c r="IR79" s="5"/>
      <c r="IS79" s="5"/>
      <c r="IT79" s="5"/>
      <c r="IU79" s="5"/>
      <c r="IV79" s="5"/>
      <c r="JG79" s="2"/>
      <c r="JI79" s="5"/>
      <c r="JL79" s="5"/>
      <c r="JM79" s="5"/>
      <c r="JN79" s="5"/>
      <c r="JU79" s="1"/>
      <c r="JW79" s="1"/>
      <c r="KA79" s="1"/>
      <c r="KC79" s="5"/>
      <c r="KG79" s="5"/>
      <c r="KI79" s="4"/>
      <c r="KJ79" s="4"/>
      <c r="KQ79" s="3"/>
      <c r="KR79" s="3"/>
      <c r="KS79" s="3"/>
      <c r="KT79" s="3"/>
      <c r="KU79" s="3"/>
      <c r="KV79" s="3"/>
      <c r="KW79" s="3"/>
      <c r="KX79" s="3"/>
      <c r="KY79" s="3"/>
      <c r="KZ79" s="3"/>
      <c r="LA79" s="3"/>
      <c r="LB79" s="3"/>
      <c r="LC79" s="3"/>
      <c r="LD79" s="3"/>
      <c r="LE79" s="3"/>
      <c r="LF79" s="3"/>
      <c r="LG79" s="3"/>
      <c r="LH79" s="4"/>
      <c r="LJ79" s="1"/>
      <c r="LK79" s="1"/>
      <c r="LL79" s="1"/>
      <c r="LM79" s="3"/>
      <c r="LN79" s="3"/>
      <c r="LO79" s="3"/>
      <c r="LY79" s="3"/>
      <c r="LZ79" s="3"/>
      <c r="MA79" s="3"/>
      <c r="MB79" s="3"/>
      <c r="MC79" s="3"/>
      <c r="MD79" s="3"/>
      <c r="ME79" s="3"/>
      <c r="MF79" s="3"/>
      <c r="MG79" s="3"/>
      <c r="MH79" s="3"/>
      <c r="MI79" s="3"/>
      <c r="MJ79" s="3"/>
      <c r="MR79" s="6"/>
      <c r="MS79" s="6"/>
      <c r="MX79" s="1"/>
      <c r="NB79" s="1"/>
      <c r="NC79" s="1"/>
      <c r="NE79" s="1"/>
      <c r="NI79" s="1"/>
      <c r="NR79" s="3"/>
    </row>
    <row r="80" spans="1:382" x14ac:dyDescent="0.25">
      <c r="A80" s="609" t="s">
        <v>920</v>
      </c>
      <c r="B80" s="609" t="s">
        <v>1642</v>
      </c>
      <c r="C80" s="609" t="s">
        <v>923</v>
      </c>
      <c r="D80" s="609">
        <v>2015</v>
      </c>
      <c r="E80" s="609" t="s">
        <v>924</v>
      </c>
      <c r="F80" s="609" t="s">
        <v>921</v>
      </c>
      <c r="G80" s="609" t="s">
        <v>922</v>
      </c>
      <c r="H80" s="609">
        <v>27962</v>
      </c>
      <c r="I80" s="609">
        <v>906</v>
      </c>
      <c r="J80" s="609" t="s">
        <v>921</v>
      </c>
      <c r="K80" s="609" t="s">
        <v>922</v>
      </c>
      <c r="L80" s="609">
        <v>27962</v>
      </c>
      <c r="M80" s="609">
        <v>906</v>
      </c>
      <c r="N80" s="609" t="s">
        <v>925</v>
      </c>
      <c r="O80" s="609" t="s">
        <v>926</v>
      </c>
      <c r="P80" s="609" t="s">
        <v>927</v>
      </c>
      <c r="Q80" s="609" t="s">
        <v>928</v>
      </c>
      <c r="R80" s="609" t="s">
        <v>925</v>
      </c>
      <c r="S80" s="609" t="s">
        <v>45</v>
      </c>
      <c r="T80" s="609" t="s">
        <v>929</v>
      </c>
      <c r="U80" s="609" t="s">
        <v>927</v>
      </c>
      <c r="V80" s="609" t="s">
        <v>928</v>
      </c>
      <c r="W80" s="609">
        <v>0</v>
      </c>
      <c r="X80" s="609">
        <v>4</v>
      </c>
      <c r="Y80" s="609">
        <v>0</v>
      </c>
      <c r="Z80" s="609">
        <v>1</v>
      </c>
      <c r="AA80" s="610">
        <v>9334</v>
      </c>
      <c r="AB80" s="609">
        <v>3.5</v>
      </c>
      <c r="AC80" s="609">
        <v>0.88</v>
      </c>
      <c r="AD80" s="609">
        <v>4.38</v>
      </c>
      <c r="AE80" s="609">
        <v>3.94</v>
      </c>
      <c r="AF80" s="609">
        <v>8.32</v>
      </c>
      <c r="AG80" s="611">
        <v>0.42070000000000002</v>
      </c>
      <c r="AH80" s="612">
        <v>57000</v>
      </c>
      <c r="AI80" s="609" t="s">
        <v>931</v>
      </c>
      <c r="AJ80" s="609">
        <v>2013</v>
      </c>
      <c r="AK80" s="612">
        <v>38125</v>
      </c>
      <c r="AL80" s="613">
        <v>10.199999999999999</v>
      </c>
      <c r="AM80" s="613">
        <v>12.4</v>
      </c>
      <c r="AN80" s="613">
        <v>13.7</v>
      </c>
      <c r="AO80" s="612">
        <v>0</v>
      </c>
      <c r="AP80" s="612">
        <v>587838</v>
      </c>
      <c r="AQ80" s="612">
        <f>VLOOKUP($A80,'[1]AIR Export'!$A$2:$CB$82,33,FALSE)</f>
        <v>587838</v>
      </c>
      <c r="AR80" s="612">
        <v>339189</v>
      </c>
      <c r="AS80" s="612">
        <v>0</v>
      </c>
      <c r="AT80" s="612">
        <v>339189</v>
      </c>
      <c r="AU80" s="612">
        <v>5000</v>
      </c>
      <c r="AV80" s="612">
        <v>0</v>
      </c>
      <c r="AW80" s="612">
        <f>VLOOKUP($A80,'[1]AIR Export'!$A$2:$CB$82,35,FALSE)</f>
        <v>5000</v>
      </c>
      <c r="AX80" s="612">
        <f>VLOOKUP($A80,'[1]AIR Export'!$A$2:$CB$82,36,FALSE)</f>
        <v>103458</v>
      </c>
      <c r="AY80" s="612">
        <f>VLOOKUP($A80,'[1]AIR Export'!$A$2:$CB$82,37,FALSE)</f>
        <v>1035485</v>
      </c>
      <c r="AZ80" s="612">
        <v>584791</v>
      </c>
      <c r="BA80" s="612">
        <v>183379</v>
      </c>
      <c r="BB80" s="612">
        <f>VLOOKUP($A80,'[1]AIR Export'!$A$2:$CB$82,40,FALSE)</f>
        <v>768170</v>
      </c>
      <c r="BC80" s="612">
        <v>64024</v>
      </c>
      <c r="BD80" s="612">
        <v>1063</v>
      </c>
      <c r="BE80" s="612">
        <v>8579</v>
      </c>
      <c r="BF80" s="612">
        <v>73666</v>
      </c>
      <c r="BG80" s="612">
        <v>244175</v>
      </c>
      <c r="BH80" s="612">
        <f>VLOOKUP($A80,'[1]AIR Export'!$A$2:$CB$82,46,FALSE)</f>
        <v>1086011</v>
      </c>
      <c r="BI80" s="612"/>
      <c r="BJ80" s="612"/>
      <c r="BK80" s="612">
        <v>0</v>
      </c>
      <c r="BL80" s="612">
        <v>0</v>
      </c>
      <c r="BM80" s="612">
        <v>0</v>
      </c>
      <c r="BN80" s="612">
        <v>0</v>
      </c>
      <c r="BO80" s="612">
        <v>0</v>
      </c>
      <c r="BP80" s="612">
        <v>0</v>
      </c>
      <c r="BQ80" s="610">
        <v>45290</v>
      </c>
      <c r="BR80" s="610">
        <v>38355</v>
      </c>
      <c r="BS80" s="610">
        <v>83645</v>
      </c>
      <c r="BT80" s="610">
        <v>22795</v>
      </c>
      <c r="BU80" s="610">
        <v>11788</v>
      </c>
      <c r="BV80" s="610">
        <v>34583</v>
      </c>
      <c r="BW80" s="610">
        <v>3984</v>
      </c>
      <c r="BX80" s="609">
        <v>199</v>
      </c>
      <c r="BY80" s="610">
        <v>4183</v>
      </c>
      <c r="BZ80" s="610">
        <v>122411</v>
      </c>
      <c r="CA80" s="610"/>
      <c r="CB80" s="610">
        <v>122411</v>
      </c>
      <c r="CC80" s="610">
        <v>3805</v>
      </c>
      <c r="CD80" s="610">
        <v>210074</v>
      </c>
      <c r="CE80" s="609">
        <v>2</v>
      </c>
      <c r="CF80" s="609">
        <v>63</v>
      </c>
      <c r="CG80" s="609">
        <v>65</v>
      </c>
      <c r="CH80" s="610">
        <v>4261</v>
      </c>
      <c r="CI80" s="610">
        <v>3657</v>
      </c>
      <c r="CJ80" s="610">
        <v>6190</v>
      </c>
      <c r="CK80" s="609">
        <v>743</v>
      </c>
      <c r="CL80" s="609">
        <v>0</v>
      </c>
      <c r="CM80" s="609">
        <v>91</v>
      </c>
      <c r="CN80" s="609">
        <v>141</v>
      </c>
      <c r="CO80" s="610">
        <v>109437</v>
      </c>
      <c r="CP80" s="610">
        <v>10564</v>
      </c>
      <c r="CQ80" s="610">
        <v>120001</v>
      </c>
      <c r="CR80" s="610">
        <v>10768</v>
      </c>
      <c r="CS80" s="609">
        <v>411</v>
      </c>
      <c r="CT80" s="610">
        <v>11179</v>
      </c>
      <c r="CU80" s="610">
        <v>54818</v>
      </c>
      <c r="CV80" s="610">
        <v>21753</v>
      </c>
      <c r="CW80" s="610">
        <v>76571</v>
      </c>
      <c r="CX80" s="610">
        <v>207751</v>
      </c>
      <c r="CY80" s="610">
        <v>1987</v>
      </c>
      <c r="CZ80" s="609"/>
      <c r="DA80" s="610">
        <v>209738</v>
      </c>
      <c r="DB80" s="610">
        <v>8600</v>
      </c>
      <c r="DC80" s="609">
        <v>767</v>
      </c>
      <c r="DD80" s="610">
        <v>9367</v>
      </c>
      <c r="DE80" s="610">
        <v>26256</v>
      </c>
      <c r="DF80" s="610">
        <v>4647</v>
      </c>
      <c r="DG80" s="609"/>
      <c r="DH80" s="610">
        <v>5449</v>
      </c>
      <c r="DI80" s="609"/>
      <c r="DJ80" s="609"/>
      <c r="DK80" s="609"/>
      <c r="DL80" s="610">
        <v>295749</v>
      </c>
      <c r="DM80" s="609"/>
      <c r="DN80" s="609"/>
      <c r="DO80" s="610">
        <v>295749</v>
      </c>
      <c r="DP80" s="609">
        <v>0</v>
      </c>
      <c r="DQ80" s="610">
        <v>17899</v>
      </c>
      <c r="DR80" s="610">
        <v>5580</v>
      </c>
      <c r="DS80" s="610">
        <v>23479</v>
      </c>
      <c r="DT80" s="610">
        <v>246670</v>
      </c>
      <c r="DU80" s="609">
        <v>219</v>
      </c>
      <c r="DV80" s="609">
        <v>79</v>
      </c>
      <c r="DW80" s="609">
        <v>267</v>
      </c>
      <c r="DX80" s="609">
        <v>353</v>
      </c>
      <c r="DY80" s="609">
        <v>16</v>
      </c>
      <c r="DZ80" s="609">
        <v>4</v>
      </c>
      <c r="EA80" s="609">
        <v>938</v>
      </c>
      <c r="EB80" s="610">
        <v>3236</v>
      </c>
      <c r="EC80" s="610">
        <v>2066</v>
      </c>
      <c r="ED80" s="610">
        <v>5302</v>
      </c>
      <c r="EE80" s="610">
        <v>6154</v>
      </c>
      <c r="EF80" s="610">
        <v>11292</v>
      </c>
      <c r="EG80" s="610">
        <v>17446</v>
      </c>
      <c r="EH80" s="609">
        <v>187</v>
      </c>
      <c r="EI80" s="609">
        <v>50</v>
      </c>
      <c r="EJ80" s="609">
        <v>237</v>
      </c>
      <c r="EK80" s="610">
        <v>22985</v>
      </c>
      <c r="EL80" s="609">
        <v>0</v>
      </c>
      <c r="EM80" s="609">
        <v>0</v>
      </c>
      <c r="EN80" s="609">
        <v>17</v>
      </c>
      <c r="EO80" s="609">
        <v>56</v>
      </c>
      <c r="EP80" s="609">
        <v>589</v>
      </c>
      <c r="EQ80" s="610">
        <v>4506</v>
      </c>
      <c r="ER80" s="610">
        <v>19404</v>
      </c>
      <c r="ES80" s="610">
        <v>7299</v>
      </c>
      <c r="ET80" s="610">
        <v>1840</v>
      </c>
      <c r="EU80" s="609">
        <v>42</v>
      </c>
      <c r="EV80" s="609">
        <v>169</v>
      </c>
      <c r="EW80" s="609" t="s">
        <v>930</v>
      </c>
      <c r="EX80" s="609">
        <v>25</v>
      </c>
      <c r="EY80" s="609">
        <v>52</v>
      </c>
      <c r="EZ80" s="610">
        <v>52953</v>
      </c>
      <c r="FA80" s="610">
        <v>17854</v>
      </c>
      <c r="FB80" s="609"/>
      <c r="FC80" s="609" t="s">
        <v>932</v>
      </c>
      <c r="FD80" s="609" t="s">
        <v>933</v>
      </c>
      <c r="FE80" s="609" t="s">
        <v>40</v>
      </c>
      <c r="FF80" s="609">
        <v>27944</v>
      </c>
      <c r="FG80" s="609">
        <v>1306</v>
      </c>
      <c r="FH80" s="609" t="s">
        <v>933</v>
      </c>
      <c r="FI80" s="609" t="s">
        <v>40</v>
      </c>
      <c r="FJ80" s="609">
        <v>27944</v>
      </c>
      <c r="FK80" s="609">
        <v>1306</v>
      </c>
      <c r="FL80" s="609" t="s">
        <v>934</v>
      </c>
      <c r="FM80" s="609">
        <v>2524265319</v>
      </c>
      <c r="FN80" s="609">
        <v>2524261556</v>
      </c>
      <c r="FO80" s="609" t="s">
        <v>935</v>
      </c>
      <c r="FP80" s="609" t="s">
        <v>936</v>
      </c>
      <c r="FQ80" s="610">
        <v>31639</v>
      </c>
      <c r="FR80" s="609">
        <v>15.65</v>
      </c>
      <c r="FS80" s="609">
        <v>44</v>
      </c>
      <c r="FT80" s="610">
        <v>9334</v>
      </c>
      <c r="FU80" s="609">
        <v>208</v>
      </c>
      <c r="FV80" s="609"/>
      <c r="FW80" s="609"/>
      <c r="FX80" s="609"/>
      <c r="FY80" s="609" t="s">
        <v>82</v>
      </c>
      <c r="FZ80" s="609"/>
      <c r="GA80" s="609" t="s">
        <v>12</v>
      </c>
      <c r="GB80" s="609"/>
      <c r="GC80" s="609"/>
      <c r="GD80" s="609"/>
      <c r="GE80" s="609"/>
      <c r="GF80" s="609"/>
      <c r="GG80" s="609"/>
      <c r="GH80" s="609"/>
      <c r="GI80" s="609"/>
      <c r="GJ80" s="609">
        <f>VLOOKUP($A80,'[1]AIR Export'!$A$3:$CB$82,25,FALSE)</f>
        <v>45096</v>
      </c>
      <c r="GK80" s="609">
        <v>1</v>
      </c>
      <c r="GL80" s="609" t="s">
        <v>39</v>
      </c>
      <c r="GM80" s="609"/>
      <c r="GN80" s="609"/>
      <c r="GO80" s="609"/>
      <c r="GP80" s="609"/>
      <c r="GQ80" s="609"/>
      <c r="GR80" s="609"/>
      <c r="GS80" s="609"/>
      <c r="GT80" s="609"/>
      <c r="GU80" s="609"/>
      <c r="GV80" s="609">
        <v>0.76</v>
      </c>
      <c r="GW80" s="609">
        <v>0.23</v>
      </c>
      <c r="GX80" s="609">
        <v>24.5</v>
      </c>
      <c r="GY80" s="609">
        <v>28.14</v>
      </c>
      <c r="GZ80" s="609">
        <v>17.79</v>
      </c>
      <c r="HA80" s="509"/>
      <c r="HB80" s="509"/>
      <c r="HC80" s="509"/>
      <c r="HD80" s="509"/>
      <c r="HE80" s="509"/>
      <c r="HF80" s="5"/>
      <c r="HG80" s="5"/>
      <c r="HH80" s="5"/>
      <c r="HI80" s="5"/>
      <c r="HJ80" s="5"/>
      <c r="HK80" s="5"/>
      <c r="HL80" s="5"/>
      <c r="HM80" s="5"/>
      <c r="HN80" s="5"/>
      <c r="HO80" s="5"/>
      <c r="HP80" s="5"/>
      <c r="HQ80" s="5"/>
      <c r="HR80" s="5"/>
      <c r="IF80" s="1"/>
      <c r="IG80" s="1"/>
      <c r="IH80" s="1"/>
      <c r="II80" s="1"/>
      <c r="IJ80" s="1"/>
      <c r="IK80" s="1"/>
      <c r="IL80" s="1"/>
      <c r="IM80" s="1"/>
      <c r="IO80" s="1"/>
      <c r="IQ80" s="5"/>
      <c r="IR80" s="5"/>
      <c r="IS80" s="5"/>
      <c r="IT80" s="5"/>
      <c r="IU80" s="5"/>
      <c r="IV80" s="5"/>
      <c r="JG80" s="2"/>
      <c r="JI80" s="5"/>
      <c r="JL80" s="5"/>
      <c r="JM80" s="5"/>
      <c r="JN80" s="5"/>
      <c r="JU80" s="1"/>
      <c r="JW80" s="1"/>
      <c r="KA80" s="1"/>
      <c r="KC80" s="5"/>
      <c r="KG80" s="5"/>
      <c r="KI80" s="4"/>
      <c r="KJ80" s="4"/>
      <c r="KQ80" s="3"/>
      <c r="KR80" s="3"/>
      <c r="KS80" s="3"/>
      <c r="KT80" s="3"/>
      <c r="KU80" s="3"/>
      <c r="KV80" s="3"/>
      <c r="KW80" s="3"/>
      <c r="KX80" s="3"/>
      <c r="KY80" s="3"/>
      <c r="KZ80" s="3"/>
      <c r="LA80" s="3"/>
      <c r="LB80" s="3"/>
      <c r="LC80" s="3"/>
      <c r="LD80" s="3"/>
      <c r="LE80" s="3"/>
      <c r="LF80" s="3"/>
      <c r="LG80" s="3"/>
      <c r="LH80" s="4"/>
      <c r="LJ80" s="1"/>
      <c r="LK80" s="1"/>
      <c r="LL80" s="1"/>
      <c r="LM80" s="3"/>
      <c r="LN80" s="3"/>
      <c r="LO80" s="3"/>
      <c r="LY80" s="3"/>
      <c r="LZ80" s="3"/>
      <c r="MA80" s="3"/>
      <c r="MB80" s="3"/>
      <c r="MC80" s="3"/>
      <c r="MD80" s="3"/>
      <c r="ME80" s="3"/>
      <c r="MF80" s="3"/>
      <c r="MG80" s="3"/>
      <c r="MH80" s="3"/>
      <c r="MI80" s="3"/>
      <c r="MJ80" s="3"/>
      <c r="MR80" s="6"/>
      <c r="MS80" s="6"/>
      <c r="NB80" s="1"/>
      <c r="NC80" s="1"/>
      <c r="NE80" s="1"/>
      <c r="NI80" s="1"/>
      <c r="NL80" s="1"/>
      <c r="NR80" s="3"/>
    </row>
    <row r="81" spans="1:382" x14ac:dyDescent="0.25">
      <c r="A81" s="609" t="s">
        <v>1066</v>
      </c>
      <c r="B81" s="609" t="s">
        <v>1643</v>
      </c>
      <c r="C81" s="609" t="s">
        <v>1068</v>
      </c>
      <c r="D81" s="609">
        <v>2015</v>
      </c>
      <c r="E81" s="609" t="s">
        <v>1069</v>
      </c>
      <c r="F81" s="609" t="s">
        <v>1067</v>
      </c>
      <c r="G81" s="609" t="s">
        <v>1009</v>
      </c>
      <c r="H81" s="609">
        <v>28379</v>
      </c>
      <c r="I81" s="609">
        <v>3607</v>
      </c>
      <c r="J81" s="609" t="s">
        <v>1067</v>
      </c>
      <c r="K81" s="609" t="s">
        <v>1009</v>
      </c>
      <c r="L81" s="609">
        <v>28379</v>
      </c>
      <c r="M81" s="609">
        <v>3607</v>
      </c>
      <c r="N81" s="609" t="s">
        <v>1070</v>
      </c>
      <c r="O81" s="609" t="s">
        <v>1071</v>
      </c>
      <c r="P81" s="609" t="s">
        <v>1072</v>
      </c>
      <c r="Q81" s="609" t="s">
        <v>1073</v>
      </c>
      <c r="R81" s="609" t="s">
        <v>1074</v>
      </c>
      <c r="S81" s="609" t="s">
        <v>480</v>
      </c>
      <c r="T81" s="609" t="s">
        <v>1071</v>
      </c>
      <c r="U81" s="609" t="s">
        <v>1072</v>
      </c>
      <c r="V81" s="609" t="s">
        <v>1075</v>
      </c>
      <c r="W81" s="609">
        <v>0</v>
      </c>
      <c r="X81" s="609">
        <v>15</v>
      </c>
      <c r="Y81" s="609">
        <v>2</v>
      </c>
      <c r="Z81" s="609">
        <v>1</v>
      </c>
      <c r="AA81" s="610">
        <v>27403</v>
      </c>
      <c r="AB81" s="609">
        <v>6</v>
      </c>
      <c r="AC81" s="609">
        <v>0</v>
      </c>
      <c r="AD81" s="609">
        <v>6</v>
      </c>
      <c r="AE81" s="609">
        <v>39.29</v>
      </c>
      <c r="AF81" s="609">
        <v>45.29</v>
      </c>
      <c r="AG81" s="611">
        <v>0.13250000000000001</v>
      </c>
      <c r="AH81" s="612">
        <v>61200</v>
      </c>
      <c r="AI81" s="609" t="s">
        <v>1077</v>
      </c>
      <c r="AJ81" s="609">
        <v>2012</v>
      </c>
      <c r="AK81" s="612">
        <v>37125</v>
      </c>
      <c r="AL81" s="613">
        <v>9.9600000000000009</v>
      </c>
      <c r="AM81" s="613">
        <v>11.79</v>
      </c>
      <c r="AN81" s="613">
        <v>13.06</v>
      </c>
      <c r="AO81" s="612">
        <v>163981</v>
      </c>
      <c r="AP81" s="612">
        <v>1753876</v>
      </c>
      <c r="AQ81" s="612">
        <f>VLOOKUP($A81,'[1]AIR Export'!$A$2:$CB$82,33,FALSE)</f>
        <v>1917857</v>
      </c>
      <c r="AR81" s="612">
        <v>541347</v>
      </c>
      <c r="AS81" s="612">
        <v>18600</v>
      </c>
      <c r="AT81" s="612">
        <v>559947</v>
      </c>
      <c r="AU81" s="612">
        <v>8513</v>
      </c>
      <c r="AV81" s="612">
        <v>51779</v>
      </c>
      <c r="AW81" s="612">
        <f>VLOOKUP($A81,'[1]AIR Export'!$A$2:$CB$82,35,FALSE)</f>
        <v>60292</v>
      </c>
      <c r="AX81" s="612">
        <f>VLOOKUP($A81,'[1]AIR Export'!$A$2:$CB$82,36,FALSE)</f>
        <v>138481</v>
      </c>
      <c r="AY81" s="612">
        <f>VLOOKUP($A81,'[1]AIR Export'!$A$2:$CB$82,37,FALSE)</f>
        <v>2676577</v>
      </c>
      <c r="AZ81" s="612">
        <v>1306678</v>
      </c>
      <c r="BA81" s="612">
        <v>509560</v>
      </c>
      <c r="BB81" s="612">
        <f>VLOOKUP($A81,'[1]AIR Export'!$A$2:$CB$82,40,FALSE)</f>
        <v>1816238</v>
      </c>
      <c r="BC81" s="612">
        <v>263299</v>
      </c>
      <c r="BD81" s="612">
        <v>11776</v>
      </c>
      <c r="BE81" s="612">
        <v>28304</v>
      </c>
      <c r="BF81" s="612">
        <v>303379</v>
      </c>
      <c r="BG81" s="612">
        <v>507608</v>
      </c>
      <c r="BH81" s="612">
        <f>VLOOKUP($A81,'[1]AIR Export'!$A$2:$CB$82,46,FALSE)</f>
        <v>2627225</v>
      </c>
      <c r="BI81" s="612"/>
      <c r="BJ81" s="612"/>
      <c r="BK81" s="612">
        <v>0</v>
      </c>
      <c r="BL81" s="612">
        <v>0</v>
      </c>
      <c r="BM81" s="612">
        <v>0</v>
      </c>
      <c r="BN81" s="612">
        <v>0</v>
      </c>
      <c r="BO81" s="612">
        <v>0</v>
      </c>
      <c r="BP81" s="612">
        <v>0</v>
      </c>
      <c r="BQ81" s="610">
        <v>106259</v>
      </c>
      <c r="BR81" s="610">
        <v>81689</v>
      </c>
      <c r="BS81" s="610">
        <v>187948</v>
      </c>
      <c r="BT81" s="610">
        <v>65972</v>
      </c>
      <c r="BU81" s="610">
        <v>34895</v>
      </c>
      <c r="BV81" s="610">
        <v>100867</v>
      </c>
      <c r="BW81" s="610">
        <v>12475</v>
      </c>
      <c r="BX81" s="610">
        <v>1369</v>
      </c>
      <c r="BY81" s="610">
        <v>13844</v>
      </c>
      <c r="BZ81" s="610">
        <v>302659</v>
      </c>
      <c r="CA81" s="610"/>
      <c r="CB81" s="610">
        <v>302659</v>
      </c>
      <c r="CC81" s="610">
        <v>14299</v>
      </c>
      <c r="CD81" s="610">
        <v>198110</v>
      </c>
      <c r="CE81" s="609">
        <v>1</v>
      </c>
      <c r="CF81" s="609">
        <v>63</v>
      </c>
      <c r="CG81" s="609">
        <v>64</v>
      </c>
      <c r="CH81" s="610">
        <v>6421</v>
      </c>
      <c r="CI81" s="610">
        <v>5830</v>
      </c>
      <c r="CJ81" s="610">
        <v>16167</v>
      </c>
      <c r="CK81" s="609">
        <v>564</v>
      </c>
      <c r="CL81" s="609">
        <v>93</v>
      </c>
      <c r="CM81" s="609">
        <v>157</v>
      </c>
      <c r="CN81" s="609">
        <v>365</v>
      </c>
      <c r="CO81" s="610">
        <v>126090</v>
      </c>
      <c r="CP81" s="610">
        <v>24485</v>
      </c>
      <c r="CQ81" s="610">
        <v>150575</v>
      </c>
      <c r="CR81" s="610">
        <v>16640</v>
      </c>
      <c r="CS81" s="609">
        <v>514</v>
      </c>
      <c r="CT81" s="610">
        <v>17154</v>
      </c>
      <c r="CU81" s="610">
        <v>109023</v>
      </c>
      <c r="CV81" s="610">
        <v>21842</v>
      </c>
      <c r="CW81" s="610">
        <v>130865</v>
      </c>
      <c r="CX81" s="610">
        <v>298594</v>
      </c>
      <c r="CY81" s="610">
        <v>2581</v>
      </c>
      <c r="CZ81" s="609"/>
      <c r="DA81" s="610">
        <v>301175</v>
      </c>
      <c r="DB81" s="610">
        <v>11322</v>
      </c>
      <c r="DC81" s="609">
        <v>950</v>
      </c>
      <c r="DD81" s="610">
        <v>12272</v>
      </c>
      <c r="DE81" s="610">
        <v>35244</v>
      </c>
      <c r="DF81" s="610">
        <v>8521</v>
      </c>
      <c r="DG81" s="610">
        <v>1991</v>
      </c>
      <c r="DH81" s="610">
        <v>11542</v>
      </c>
      <c r="DI81" s="609"/>
      <c r="DJ81" s="609"/>
      <c r="DK81" s="609"/>
      <c r="DL81" s="610">
        <v>351622</v>
      </c>
      <c r="DM81" s="610">
        <v>36747</v>
      </c>
      <c r="DN81" s="609">
        <v>0</v>
      </c>
      <c r="DO81" s="610">
        <v>388369</v>
      </c>
      <c r="DP81" s="609">
        <v>61</v>
      </c>
      <c r="DQ81" s="610">
        <v>88179</v>
      </c>
      <c r="DR81" s="610">
        <v>29489</v>
      </c>
      <c r="DS81" s="610">
        <v>117668</v>
      </c>
      <c r="DT81" s="610">
        <v>426265</v>
      </c>
      <c r="DU81" s="609">
        <v>495</v>
      </c>
      <c r="DV81" s="609">
        <v>88</v>
      </c>
      <c r="DW81" s="609">
        <v>833</v>
      </c>
      <c r="DX81" s="609">
        <v>387</v>
      </c>
      <c r="DY81" s="609">
        <v>152</v>
      </c>
      <c r="DZ81" s="609">
        <v>15</v>
      </c>
      <c r="EA81" s="610">
        <v>1970</v>
      </c>
      <c r="EB81" s="610">
        <v>3941</v>
      </c>
      <c r="EC81" s="610">
        <v>3443</v>
      </c>
      <c r="ED81" s="610">
        <v>7384</v>
      </c>
      <c r="EE81" s="610">
        <v>22933</v>
      </c>
      <c r="EF81" s="610">
        <v>25140</v>
      </c>
      <c r="EG81" s="610">
        <v>48073</v>
      </c>
      <c r="EH81" s="610">
        <v>1782</v>
      </c>
      <c r="EI81" s="609">
        <v>394</v>
      </c>
      <c r="EJ81" s="610">
        <v>2176</v>
      </c>
      <c r="EK81" s="610">
        <v>57633</v>
      </c>
      <c r="EL81" s="609">
        <v>73</v>
      </c>
      <c r="EM81" s="609">
        <v>491</v>
      </c>
      <c r="EN81" s="609">
        <v>203</v>
      </c>
      <c r="EO81" s="610">
        <v>1022</v>
      </c>
      <c r="EP81" s="610">
        <v>2075</v>
      </c>
      <c r="EQ81" s="610">
        <v>27680</v>
      </c>
      <c r="ER81" s="610">
        <v>81686</v>
      </c>
      <c r="ES81" s="610">
        <v>27077</v>
      </c>
      <c r="ET81" s="610">
        <v>23900</v>
      </c>
      <c r="EU81" s="609">
        <v>150</v>
      </c>
      <c r="EV81" s="609">
        <v>80</v>
      </c>
      <c r="EW81" s="609" t="s">
        <v>1076</v>
      </c>
      <c r="EX81" s="609">
        <v>69</v>
      </c>
      <c r="EY81" s="609">
        <v>130</v>
      </c>
      <c r="EZ81" s="610">
        <v>79291</v>
      </c>
      <c r="FA81" s="610">
        <v>89891</v>
      </c>
      <c r="FB81" s="609"/>
      <c r="FC81" s="609" t="s">
        <v>1078</v>
      </c>
      <c r="FD81" s="609" t="s">
        <v>1079</v>
      </c>
      <c r="FE81" s="609" t="s">
        <v>1080</v>
      </c>
      <c r="FF81" s="609">
        <v>27209</v>
      </c>
      <c r="FG81" s="609">
        <v>9801</v>
      </c>
      <c r="FH81" s="609" t="s">
        <v>1081</v>
      </c>
      <c r="FI81" s="609" t="s">
        <v>1080</v>
      </c>
      <c r="FJ81" s="609">
        <v>27209</v>
      </c>
      <c r="FK81" s="609">
        <v>9801</v>
      </c>
      <c r="FL81" s="609" t="s">
        <v>1082</v>
      </c>
      <c r="FM81" s="609">
        <v>9104282551</v>
      </c>
      <c r="FN81" s="609">
        <v>9104282551</v>
      </c>
      <c r="FO81" s="609" t="s">
        <v>1083</v>
      </c>
      <c r="FP81" s="609" t="s">
        <v>1084</v>
      </c>
      <c r="FQ81" s="610">
        <v>96025</v>
      </c>
      <c r="FR81" s="609">
        <v>40.08</v>
      </c>
      <c r="FS81" s="609" t="s">
        <v>1085</v>
      </c>
      <c r="FT81" s="610">
        <v>27403</v>
      </c>
      <c r="FU81" s="609">
        <v>850</v>
      </c>
      <c r="FV81" s="609"/>
      <c r="FW81" s="609"/>
      <c r="FX81" s="609"/>
      <c r="FY81" s="609" t="s">
        <v>82</v>
      </c>
      <c r="FZ81" s="609"/>
      <c r="GA81" s="609" t="s">
        <v>12</v>
      </c>
      <c r="GB81" s="609"/>
      <c r="GC81" s="609"/>
      <c r="GD81" s="609"/>
      <c r="GE81" s="609"/>
      <c r="GF81" s="609"/>
      <c r="GG81" s="609"/>
      <c r="GH81" s="609"/>
      <c r="GI81" s="609"/>
      <c r="GJ81" s="609">
        <f>VLOOKUP($A81,'[1]AIR Export'!$A$3:$CB$82,25,FALSE)</f>
        <v>230583</v>
      </c>
      <c r="GK81" s="609">
        <v>1</v>
      </c>
      <c r="GL81" s="609" t="s">
        <v>39</v>
      </c>
      <c r="GM81" s="609"/>
      <c r="GN81" s="609"/>
      <c r="GO81" s="609"/>
      <c r="GP81" s="609"/>
      <c r="GQ81" s="609"/>
      <c r="GR81" s="609"/>
      <c r="GS81" s="609"/>
      <c r="GT81" s="609"/>
      <c r="GU81" s="609"/>
      <c r="GV81" s="609">
        <v>0.83</v>
      </c>
      <c r="GW81" s="609">
        <v>0.13</v>
      </c>
      <c r="GX81" s="609">
        <v>29.26</v>
      </c>
      <c r="GY81" s="609">
        <v>39.4</v>
      </c>
      <c r="GZ81" s="609">
        <v>12.67</v>
      </c>
      <c r="HA81" s="509"/>
      <c r="HB81" s="509"/>
      <c r="HC81" s="509"/>
      <c r="HD81" s="509"/>
      <c r="HE81" s="509"/>
      <c r="HF81" s="5"/>
      <c r="HG81" s="5"/>
      <c r="HH81" s="5"/>
      <c r="HI81" s="5"/>
      <c r="HJ81" s="5"/>
      <c r="HK81" s="5"/>
      <c r="HL81" s="5"/>
      <c r="HM81" s="5"/>
      <c r="HN81" s="5"/>
      <c r="HO81" s="5"/>
      <c r="HP81" s="5"/>
      <c r="HQ81" s="5"/>
      <c r="HR81" s="5"/>
      <c r="IF81" s="1"/>
      <c r="IG81" s="1"/>
      <c r="IH81" s="1"/>
      <c r="II81" s="1"/>
      <c r="IJ81" s="1"/>
      <c r="IK81" s="1"/>
      <c r="IL81" s="1"/>
      <c r="IM81" s="1"/>
      <c r="IO81" s="1"/>
      <c r="IQ81" s="5"/>
      <c r="IR81" s="5"/>
      <c r="IS81" s="5"/>
      <c r="IT81" s="5"/>
      <c r="IU81" s="5"/>
      <c r="IV81" s="5"/>
      <c r="JG81" s="2"/>
      <c r="JI81" s="5"/>
      <c r="JL81" s="5"/>
      <c r="JM81" s="5"/>
      <c r="JN81" s="5"/>
      <c r="JU81" s="1"/>
      <c r="JW81" s="1"/>
      <c r="KA81" s="1"/>
      <c r="KC81" s="5"/>
      <c r="KG81" s="5"/>
      <c r="KI81" s="4"/>
      <c r="KJ81" s="4"/>
      <c r="KQ81" s="3"/>
      <c r="KR81" s="3"/>
      <c r="KS81" s="3"/>
      <c r="KT81" s="3"/>
      <c r="KU81" s="3"/>
      <c r="KV81" s="3"/>
      <c r="KW81" s="3"/>
      <c r="KX81" s="3"/>
      <c r="KY81" s="3"/>
      <c r="KZ81" s="3"/>
      <c r="LA81" s="3"/>
      <c r="LB81" s="3"/>
      <c r="LC81" s="3"/>
      <c r="LD81" s="3"/>
      <c r="LE81" s="3"/>
      <c r="LF81" s="3"/>
      <c r="LG81" s="3"/>
      <c r="LH81" s="4"/>
      <c r="LJ81" s="1"/>
      <c r="LK81" s="1"/>
      <c r="LL81" s="1"/>
      <c r="LM81" s="3"/>
      <c r="LN81" s="3"/>
      <c r="LO81" s="3"/>
      <c r="LY81" s="3"/>
      <c r="LZ81" s="3"/>
      <c r="MA81" s="3"/>
      <c r="MB81" s="3"/>
      <c r="MC81" s="3"/>
      <c r="MD81" s="3"/>
      <c r="ME81" s="3"/>
      <c r="MF81" s="3"/>
      <c r="MG81" s="3"/>
      <c r="MH81" s="3"/>
      <c r="MI81" s="3"/>
      <c r="MJ81" s="3"/>
      <c r="MR81" s="6"/>
      <c r="MS81" s="6"/>
      <c r="NB81" s="1"/>
      <c r="NC81" s="1"/>
      <c r="NE81" s="1"/>
      <c r="NH81" s="1"/>
      <c r="NI81" s="1"/>
      <c r="NR81" s="3"/>
    </row>
    <row r="82" spans="1:382" x14ac:dyDescent="0.25">
      <c r="A82" s="609"/>
      <c r="B82" s="609"/>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09"/>
      <c r="AL82" s="609"/>
      <c r="AM82" s="609"/>
      <c r="AN82" s="609"/>
      <c r="AO82" s="609"/>
      <c r="AP82" s="609"/>
      <c r="AQ82" s="609"/>
      <c r="AR82" s="609"/>
      <c r="AS82" s="609"/>
      <c r="AT82" s="609"/>
      <c r="AU82" s="609"/>
      <c r="AV82" s="609"/>
      <c r="AW82" s="609"/>
      <c r="AX82" s="609"/>
      <c r="AY82" s="609"/>
      <c r="AZ82" s="609"/>
      <c r="BA82" s="609"/>
      <c r="BB82" s="609"/>
      <c r="BC82" s="609"/>
      <c r="BD82" s="609"/>
      <c r="BE82" s="609"/>
      <c r="BF82" s="609"/>
      <c r="BG82" s="609"/>
      <c r="BH82" s="609"/>
      <c r="BI82" s="609"/>
      <c r="BJ82" s="609"/>
      <c r="BK82" s="609"/>
      <c r="BL82" s="609"/>
      <c r="BM82" s="609"/>
      <c r="BN82" s="609"/>
      <c r="BO82" s="609"/>
      <c r="BP82" s="609"/>
      <c r="BQ82" s="609"/>
      <c r="BR82" s="609"/>
      <c r="BS82" s="609"/>
      <c r="BT82" s="609"/>
      <c r="BU82" s="609"/>
      <c r="BV82" s="609"/>
      <c r="BW82" s="609"/>
      <c r="BX82" s="609"/>
      <c r="BY82" s="609"/>
      <c r="BZ82" s="609"/>
      <c r="CA82" s="609"/>
      <c r="CB82" s="609"/>
      <c r="CC82" s="609"/>
      <c r="CD82" s="609"/>
      <c r="CE82" s="609"/>
      <c r="CF82" s="609"/>
      <c r="CG82" s="609"/>
      <c r="CH82" s="609"/>
      <c r="CI82" s="609"/>
      <c r="CJ82" s="609"/>
      <c r="CK82" s="609"/>
      <c r="CL82" s="609"/>
      <c r="CM82" s="609"/>
      <c r="CN82" s="609"/>
      <c r="CO82" s="609"/>
      <c r="CP82" s="609"/>
      <c r="CQ82" s="609"/>
      <c r="CR82" s="609"/>
      <c r="CS82" s="609"/>
      <c r="CT82" s="609"/>
      <c r="CU82" s="609"/>
      <c r="CV82" s="609"/>
      <c r="CW82" s="609"/>
      <c r="CX82" s="609"/>
      <c r="CY82" s="609"/>
      <c r="CZ82" s="609"/>
      <c r="DA82" s="609"/>
      <c r="DB82" s="609"/>
      <c r="DC82" s="609"/>
      <c r="DD82" s="609"/>
      <c r="DE82" s="609"/>
      <c r="DF82" s="609"/>
      <c r="DG82" s="609"/>
      <c r="DH82" s="609"/>
      <c r="DI82" s="609"/>
      <c r="DJ82" s="609"/>
      <c r="DK82" s="609"/>
      <c r="DL82" s="609"/>
      <c r="DM82" s="609"/>
      <c r="DN82" s="609"/>
      <c r="DO82" s="609"/>
      <c r="DP82" s="609"/>
      <c r="DQ82" s="609"/>
      <c r="DR82" s="609"/>
      <c r="DS82" s="609"/>
      <c r="DT82" s="609"/>
      <c r="DU82" s="609"/>
      <c r="DV82" s="609"/>
      <c r="DW82" s="609"/>
      <c r="DX82" s="609"/>
      <c r="DY82" s="609"/>
      <c r="DZ82" s="609"/>
      <c r="EA82" s="609"/>
      <c r="EB82" s="609"/>
      <c r="EC82" s="609"/>
      <c r="ED82" s="609"/>
      <c r="EE82" s="609"/>
      <c r="EF82" s="609"/>
      <c r="EG82" s="609"/>
      <c r="EH82" s="609"/>
      <c r="EI82" s="609"/>
      <c r="EJ82" s="609"/>
      <c r="EK82" s="609"/>
      <c r="EL82" s="609"/>
      <c r="EM82" s="609"/>
      <c r="EN82" s="609"/>
      <c r="EO82" s="609"/>
      <c r="EP82" s="609"/>
      <c r="EQ82" s="609"/>
      <c r="ER82" s="609"/>
      <c r="ES82" s="609"/>
      <c r="ET82" s="609"/>
      <c r="EU82" s="609"/>
      <c r="EV82" s="609"/>
      <c r="EW82" s="609"/>
      <c r="EX82" s="609"/>
      <c r="EY82" s="609"/>
      <c r="EZ82" s="609"/>
      <c r="FA82" s="609"/>
      <c r="FB82" s="609"/>
      <c r="FC82" s="609"/>
      <c r="FD82" s="609"/>
      <c r="FE82" s="609"/>
      <c r="FF82" s="609"/>
      <c r="FG82" s="609"/>
      <c r="FH82" s="609"/>
      <c r="FI82" s="609"/>
      <c r="FJ82" s="609"/>
      <c r="FK82" s="609"/>
      <c r="FL82" s="609"/>
      <c r="FM82" s="609"/>
      <c r="FN82" s="609"/>
      <c r="FO82" s="609"/>
      <c r="FP82" s="609"/>
      <c r="FQ82" s="609"/>
      <c r="FR82" s="609"/>
      <c r="FS82" s="609"/>
      <c r="FT82" s="609"/>
      <c r="FU82" s="609"/>
      <c r="FV82" s="609"/>
      <c r="FW82" s="609"/>
      <c r="FX82" s="609"/>
      <c r="FY82" s="609"/>
      <c r="FZ82" s="609"/>
      <c r="GA82" s="609"/>
      <c r="GB82" s="609"/>
      <c r="GC82" s="609"/>
      <c r="GD82" s="609"/>
      <c r="GE82" s="609"/>
      <c r="GF82" s="609"/>
      <c r="GG82" s="609"/>
      <c r="GH82" s="609"/>
      <c r="GI82" s="609"/>
      <c r="GJ82" s="609"/>
      <c r="GK82" s="609"/>
      <c r="GL82" s="609"/>
      <c r="GM82" s="609"/>
      <c r="GN82" s="609"/>
      <c r="GO82" s="609"/>
      <c r="GP82" s="609"/>
      <c r="GQ82" s="609"/>
      <c r="GR82" s="609"/>
      <c r="GS82" s="609"/>
      <c r="GT82" s="609"/>
      <c r="GU82" s="609"/>
      <c r="GV82" s="609"/>
      <c r="GW82" s="609"/>
      <c r="GX82" s="609"/>
      <c r="GY82" s="609"/>
      <c r="GZ82" s="609"/>
      <c r="JJ82" s="221"/>
    </row>
    <row r="83" spans="1:382" x14ac:dyDescent="0.25">
      <c r="BI83" s="5"/>
      <c r="JJ83" s="221"/>
    </row>
    <row r="84" spans="1:382" x14ac:dyDescent="0.25">
      <c r="AF84" s="599"/>
      <c r="BC84" s="4"/>
      <c r="BH84" s="5"/>
    </row>
  </sheetData>
  <sortState ref="A2:GZ81">
    <sortCondition ref="GL2:GL81"/>
    <sortCondition ref="B2:B81"/>
  </sortState>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workbookViewId="0">
      <selection activeCell="E31" sqref="E31"/>
    </sheetView>
  </sheetViews>
  <sheetFormatPr defaultColWidth="8.85546875" defaultRowHeight="15" x14ac:dyDescent="0.25"/>
  <cols>
    <col min="3" max="3" width="10.85546875" customWidth="1"/>
    <col min="4" max="4" width="11" customWidth="1"/>
    <col min="5" max="5" width="10.28515625" customWidth="1"/>
    <col min="6" max="6" width="11.28515625" customWidth="1"/>
    <col min="7" max="7" width="9.7109375" customWidth="1"/>
    <col min="8" max="8" width="10.7109375" customWidth="1"/>
    <col min="9" max="9" width="12.42578125" customWidth="1"/>
    <col min="11" max="11" width="11.5703125" bestFit="1" customWidth="1"/>
  </cols>
  <sheetData>
    <row r="1" spans="1:13" x14ac:dyDescent="0.25">
      <c r="A1" s="7"/>
      <c r="B1" s="639"/>
      <c r="C1" s="640"/>
      <c r="D1" s="640"/>
      <c r="E1" s="640"/>
      <c r="F1" s="640"/>
      <c r="G1" s="640"/>
      <c r="H1" s="640"/>
      <c r="I1" s="640"/>
    </row>
    <row r="2" spans="1:13" ht="18.75" x14ac:dyDescent="0.3">
      <c r="A2" s="641" t="s">
        <v>1232</v>
      </c>
      <c r="B2" s="641"/>
      <c r="C2" s="641"/>
      <c r="D2" s="641"/>
      <c r="E2" s="641"/>
      <c r="F2" s="641"/>
      <c r="G2" s="641"/>
      <c r="H2" s="641"/>
      <c r="I2" s="641"/>
    </row>
    <row r="3" spans="1:13" ht="18.75" x14ac:dyDescent="0.3">
      <c r="A3" s="641" t="s">
        <v>1646</v>
      </c>
      <c r="B3" s="641"/>
      <c r="C3" s="641"/>
      <c r="D3" s="641"/>
      <c r="E3" s="641"/>
      <c r="F3" s="641"/>
      <c r="G3" s="641"/>
      <c r="H3" s="641"/>
      <c r="I3" s="641"/>
    </row>
    <row r="4" spans="1:13" ht="15.75" x14ac:dyDescent="0.25">
      <c r="A4" s="8"/>
      <c r="B4" s="642" t="s">
        <v>1730</v>
      </c>
      <c r="C4" s="642"/>
      <c r="D4" s="642"/>
      <c r="E4" s="642"/>
      <c r="F4" s="642"/>
      <c r="G4" s="642"/>
      <c r="H4" s="642"/>
      <c r="I4" s="642"/>
    </row>
    <row r="5" spans="1:13" ht="16.5" thickBot="1" x14ac:dyDescent="0.3">
      <c r="A5" s="8"/>
      <c r="B5" s="643"/>
      <c r="C5" s="643"/>
      <c r="D5" s="643"/>
      <c r="E5" s="643"/>
      <c r="F5" s="643"/>
      <c r="G5" s="643"/>
      <c r="H5" s="643"/>
      <c r="I5" s="643"/>
    </row>
    <row r="6" spans="1:13" ht="19.5" customHeight="1" thickTop="1" x14ac:dyDescent="0.25">
      <c r="A6" s="9"/>
      <c r="B6" s="644" t="s">
        <v>1233</v>
      </c>
      <c r="C6" s="645"/>
      <c r="D6" s="645"/>
      <c r="E6" s="645"/>
      <c r="F6" s="645"/>
      <c r="G6" s="645"/>
      <c r="H6" s="645"/>
      <c r="I6" s="646"/>
    </row>
    <row r="7" spans="1:13" x14ac:dyDescent="0.25">
      <c r="A7" s="7"/>
      <c r="B7" s="10"/>
      <c r="C7" s="11" t="s">
        <v>1234</v>
      </c>
      <c r="D7" s="12" t="s">
        <v>1235</v>
      </c>
      <c r="E7" s="11" t="s">
        <v>1236</v>
      </c>
      <c r="F7" s="12" t="s">
        <v>1235</v>
      </c>
      <c r="G7" s="11" t="s">
        <v>1237</v>
      </c>
      <c r="H7" s="13" t="s">
        <v>1238</v>
      </c>
      <c r="I7" s="14" t="s">
        <v>1239</v>
      </c>
    </row>
    <row r="8" spans="1:13" x14ac:dyDescent="0.25">
      <c r="A8" s="7"/>
      <c r="B8" s="15"/>
      <c r="C8" s="16" t="s">
        <v>1235</v>
      </c>
      <c r="D8" s="17" t="s">
        <v>1240</v>
      </c>
      <c r="E8" s="16" t="s">
        <v>1235</v>
      </c>
      <c r="F8" s="17" t="s">
        <v>1241</v>
      </c>
      <c r="G8" s="16" t="s">
        <v>1242</v>
      </c>
      <c r="H8" s="18" t="s">
        <v>1234</v>
      </c>
      <c r="I8" s="19" t="s">
        <v>1234</v>
      </c>
    </row>
    <row r="9" spans="1:13" x14ac:dyDescent="0.25">
      <c r="A9" s="7"/>
      <c r="B9" s="20" t="s">
        <v>1243</v>
      </c>
      <c r="C9" s="21" t="s">
        <v>1240</v>
      </c>
      <c r="D9" s="22" t="s">
        <v>1244</v>
      </c>
      <c r="E9" s="21" t="s">
        <v>1241</v>
      </c>
      <c r="F9" s="22" t="s">
        <v>1244</v>
      </c>
      <c r="G9" s="21" t="s">
        <v>1245</v>
      </c>
      <c r="H9" s="22" t="s">
        <v>1246</v>
      </c>
      <c r="I9" s="23" t="s">
        <v>1241</v>
      </c>
      <c r="L9" s="599"/>
    </row>
    <row r="10" spans="1:13" x14ac:dyDescent="0.25">
      <c r="A10" s="7"/>
      <c r="B10" s="24" t="s">
        <v>1248</v>
      </c>
      <c r="C10" s="25">
        <v>16620298</v>
      </c>
      <c r="D10" s="26">
        <v>1.73</v>
      </c>
      <c r="E10" s="25">
        <v>43045505</v>
      </c>
      <c r="F10" s="26">
        <v>4.49</v>
      </c>
      <c r="G10" s="26" t="s">
        <v>1247</v>
      </c>
      <c r="H10" s="26">
        <v>3.02</v>
      </c>
      <c r="I10" s="27">
        <v>54651518</v>
      </c>
      <c r="L10" s="599"/>
    </row>
    <row r="11" spans="1:13" x14ac:dyDescent="0.25">
      <c r="A11" s="7"/>
      <c r="B11" s="24" t="s">
        <v>1249</v>
      </c>
      <c r="C11" s="25">
        <v>16519371</v>
      </c>
      <c r="D11" s="26">
        <v>1.7084449415073195</v>
      </c>
      <c r="E11" s="25">
        <v>43606506</v>
      </c>
      <c r="F11" s="26">
        <v>4.5098154519629459</v>
      </c>
      <c r="G11" s="26" t="s">
        <v>1247</v>
      </c>
      <c r="H11" s="26">
        <v>3.4620960724285679</v>
      </c>
      <c r="I11" s="27">
        <v>55515553</v>
      </c>
      <c r="L11" s="599"/>
    </row>
    <row r="12" spans="1:13" x14ac:dyDescent="0.25">
      <c r="A12" s="7"/>
      <c r="B12" s="24" t="s">
        <v>1250</v>
      </c>
      <c r="C12" s="25">
        <v>16516721</v>
      </c>
      <c r="D12" s="26">
        <v>1.6913808165686641</v>
      </c>
      <c r="E12" s="25">
        <v>41433833</v>
      </c>
      <c r="F12" s="26">
        <v>4.2429965544074797</v>
      </c>
      <c r="G12" s="25">
        <v>1923426</v>
      </c>
      <c r="H12" s="26">
        <v>3.6978150634223197</v>
      </c>
      <c r="I12" s="27">
        <v>52705420</v>
      </c>
    </row>
    <row r="13" spans="1:13" x14ac:dyDescent="0.25">
      <c r="A13" s="7"/>
      <c r="B13" s="28" t="s">
        <v>1251</v>
      </c>
      <c r="C13" s="519">
        <v>16751726</v>
      </c>
      <c r="D13" s="30">
        <v>1.698621733303914</v>
      </c>
      <c r="E13" s="29">
        <v>40655365</v>
      </c>
      <c r="F13" s="30">
        <v>4.1224460431362875</v>
      </c>
      <c r="G13" s="29">
        <v>2555501</v>
      </c>
      <c r="H13" s="30">
        <v>3.8299368362597574</v>
      </c>
      <c r="I13" s="522">
        <v>52848517</v>
      </c>
      <c r="K13" s="518"/>
    </row>
    <row r="14" spans="1:13" x14ac:dyDescent="0.25">
      <c r="A14" s="7"/>
      <c r="B14" s="24" t="s">
        <v>1647</v>
      </c>
      <c r="C14" s="31">
        <v>16035113</v>
      </c>
      <c r="D14" s="32">
        <f>C14/9953687</f>
        <v>1.6109721955291543</v>
      </c>
      <c r="E14" s="31">
        <v>39279024</v>
      </c>
      <c r="F14" s="32">
        <f>E14/9953687</f>
        <v>3.9461783357262488</v>
      </c>
      <c r="G14" s="33">
        <v>3279927</v>
      </c>
      <c r="H14" s="32">
        <f>210374974/I14</f>
        <v>4.0853234694953935</v>
      </c>
      <c r="I14" s="34">
        <v>51495304</v>
      </c>
    </row>
    <row r="15" spans="1:13" ht="15" customHeight="1" x14ac:dyDescent="0.25">
      <c r="A15" s="7"/>
      <c r="B15" s="24" t="s">
        <v>1252</v>
      </c>
      <c r="C15" s="25"/>
      <c r="D15" s="25"/>
      <c r="E15" s="25"/>
      <c r="F15" s="25"/>
      <c r="G15" s="25"/>
      <c r="H15" s="25"/>
      <c r="I15" s="34"/>
    </row>
    <row r="16" spans="1:13" ht="19.5" customHeight="1" x14ac:dyDescent="0.25">
      <c r="A16" s="9"/>
      <c r="B16" s="636" t="s">
        <v>1253</v>
      </c>
      <c r="C16" s="637"/>
      <c r="D16" s="637"/>
      <c r="E16" s="637"/>
      <c r="F16" s="637"/>
      <c r="G16" s="637"/>
      <c r="H16" s="637"/>
      <c r="I16" s="638"/>
      <c r="L16" s="599"/>
      <c r="M16" s="599"/>
    </row>
    <row r="17" spans="1:12" x14ac:dyDescent="0.25">
      <c r="A17" s="7"/>
      <c r="B17" s="10"/>
      <c r="C17" s="11" t="s">
        <v>1254</v>
      </c>
      <c r="D17" s="12" t="s">
        <v>1255</v>
      </c>
      <c r="E17" s="11" t="s">
        <v>1234</v>
      </c>
      <c r="F17" s="12" t="s">
        <v>1256</v>
      </c>
      <c r="G17" s="11" t="s">
        <v>1257</v>
      </c>
      <c r="H17" s="13" t="s">
        <v>1234</v>
      </c>
      <c r="I17" s="14" t="s">
        <v>1258</v>
      </c>
      <c r="L17" s="599"/>
    </row>
    <row r="18" spans="1:12" x14ac:dyDescent="0.25">
      <c r="A18" s="7"/>
      <c r="B18" s="20" t="s">
        <v>1243</v>
      </c>
      <c r="C18" s="35" t="s">
        <v>1259</v>
      </c>
      <c r="D18" s="36" t="s">
        <v>1260</v>
      </c>
      <c r="E18" s="35" t="s">
        <v>1261</v>
      </c>
      <c r="F18" s="36" t="s">
        <v>1260</v>
      </c>
      <c r="G18" s="35" t="s">
        <v>1262</v>
      </c>
      <c r="H18" s="22" t="s">
        <v>1262</v>
      </c>
      <c r="I18" s="23" t="s">
        <v>1263</v>
      </c>
    </row>
    <row r="19" spans="1:12" x14ac:dyDescent="0.25">
      <c r="A19" s="7"/>
      <c r="B19" s="24" t="s">
        <v>1248</v>
      </c>
      <c r="C19" s="25">
        <v>171078094</v>
      </c>
      <c r="D19" s="26">
        <v>17.850000000000001</v>
      </c>
      <c r="E19" s="37">
        <v>14999461</v>
      </c>
      <c r="F19" s="26">
        <v>1.56</v>
      </c>
      <c r="G19" s="25">
        <v>1436147</v>
      </c>
      <c r="H19" s="25">
        <v>199573696</v>
      </c>
      <c r="I19" s="38">
        <v>20.82</v>
      </c>
    </row>
    <row r="20" spans="1:12" x14ac:dyDescent="0.25">
      <c r="A20" s="7"/>
      <c r="B20" s="24" t="s">
        <v>1249</v>
      </c>
      <c r="C20" s="25">
        <v>173651303</v>
      </c>
      <c r="D20" s="26">
        <v>17.959139618361064</v>
      </c>
      <c r="E20" s="37">
        <v>13558825</v>
      </c>
      <c r="F20" s="26">
        <v>1.4022631965849657</v>
      </c>
      <c r="G20" s="25">
        <v>1420010</v>
      </c>
      <c r="H20" s="25">
        <v>200122098</v>
      </c>
      <c r="I20" s="38">
        <v>20.696767813491935</v>
      </c>
    </row>
    <row r="21" spans="1:12" x14ac:dyDescent="0.25">
      <c r="A21" s="7"/>
      <c r="B21" s="24" t="s">
        <v>1250</v>
      </c>
      <c r="C21" s="25">
        <v>177206394</v>
      </c>
      <c r="D21" s="26">
        <v>18.146670600351513</v>
      </c>
      <c r="E21" s="37">
        <v>13518665</v>
      </c>
      <c r="F21" s="26">
        <v>1.384367432653141</v>
      </c>
      <c r="G21" s="25">
        <v>1675778</v>
      </c>
      <c r="H21" s="25">
        <v>206160285</v>
      </c>
      <c r="I21" s="38">
        <v>21.111669270633591</v>
      </c>
      <c r="L21" s="599"/>
    </row>
    <row r="22" spans="1:12" x14ac:dyDescent="0.25">
      <c r="A22" s="7"/>
      <c r="B22" s="28" t="s">
        <v>1251</v>
      </c>
      <c r="C22" s="29">
        <v>183175780</v>
      </c>
      <c r="D22" s="30">
        <v>18.573988192195621</v>
      </c>
      <c r="E22" s="29">
        <v>13851494</v>
      </c>
      <c r="F22" s="30">
        <v>1.404538776907452</v>
      </c>
      <c r="G22" s="29">
        <v>1606642</v>
      </c>
      <c r="H22" s="29">
        <v>212601150</v>
      </c>
      <c r="I22" s="39">
        <v>21.557714943248559</v>
      </c>
    </row>
    <row r="23" spans="1:12" x14ac:dyDescent="0.25">
      <c r="A23" s="7"/>
      <c r="B23" s="24" t="s">
        <v>1647</v>
      </c>
      <c r="C23" s="31">
        <v>192488470</v>
      </c>
      <c r="D23" s="32">
        <f>C23/9953687</f>
        <v>19.338408973478874</v>
      </c>
      <c r="E23" s="31">
        <v>13231062</v>
      </c>
      <c r="F23" s="32">
        <f>E23/9953687</f>
        <v>1.329262413013389</v>
      </c>
      <c r="G23" s="31">
        <v>1669041</v>
      </c>
      <c r="H23" s="31">
        <v>218302244</v>
      </c>
      <c r="I23" s="40">
        <f>H23/9953687</f>
        <v>21.931797132057699</v>
      </c>
    </row>
    <row r="24" spans="1:12" x14ac:dyDescent="0.25">
      <c r="A24" s="9"/>
      <c r="B24" s="24" t="s">
        <v>1252</v>
      </c>
      <c r="C24" s="25"/>
      <c r="D24" s="25"/>
      <c r="E24" s="25"/>
      <c r="F24" s="25"/>
      <c r="G24" s="25"/>
      <c r="H24" s="25"/>
      <c r="I24" s="34"/>
    </row>
    <row r="25" spans="1:12" ht="18.75" customHeight="1" x14ac:dyDescent="0.25">
      <c r="A25" s="7"/>
      <c r="B25" s="636" t="s">
        <v>1264</v>
      </c>
      <c r="C25" s="637"/>
      <c r="D25" s="637"/>
      <c r="E25" s="637"/>
      <c r="F25" s="637"/>
      <c r="G25" s="637"/>
      <c r="H25" s="637"/>
      <c r="I25" s="638"/>
    </row>
    <row r="26" spans="1:12" x14ac:dyDescent="0.25">
      <c r="A26" s="7"/>
      <c r="B26" s="10"/>
      <c r="C26" s="11" t="s">
        <v>1265</v>
      </c>
      <c r="D26" s="12" t="s">
        <v>1265</v>
      </c>
      <c r="E26" s="11" t="s">
        <v>1242</v>
      </c>
      <c r="F26" s="12" t="s">
        <v>1242</v>
      </c>
      <c r="G26" s="11" t="s">
        <v>1266</v>
      </c>
      <c r="H26" s="13" t="s">
        <v>1266</v>
      </c>
      <c r="I26" s="14" t="s">
        <v>1234</v>
      </c>
    </row>
    <row r="27" spans="1:12" x14ac:dyDescent="0.25">
      <c r="A27" s="7"/>
      <c r="B27" s="20" t="s">
        <v>1243</v>
      </c>
      <c r="C27" s="35" t="s">
        <v>1267</v>
      </c>
      <c r="D27" s="36" t="s">
        <v>1260</v>
      </c>
      <c r="E27" s="35" t="s">
        <v>1267</v>
      </c>
      <c r="F27" s="36" t="s">
        <v>1260</v>
      </c>
      <c r="G27" s="35" t="s">
        <v>1267</v>
      </c>
      <c r="H27" s="22" t="s">
        <v>1260</v>
      </c>
      <c r="I27" s="23" t="s">
        <v>1260</v>
      </c>
    </row>
    <row r="28" spans="1:12" x14ac:dyDescent="0.25">
      <c r="A28" s="7"/>
      <c r="B28" s="24" t="s">
        <v>1248</v>
      </c>
      <c r="C28" s="25">
        <v>134302918</v>
      </c>
      <c r="D28" s="26">
        <v>14.01</v>
      </c>
      <c r="E28" s="37">
        <v>20206056</v>
      </c>
      <c r="F28" s="26">
        <v>2.11</v>
      </c>
      <c r="G28" s="25">
        <v>36540822</v>
      </c>
      <c r="H28" s="26">
        <v>3.81</v>
      </c>
      <c r="I28" s="38">
        <v>19.93</v>
      </c>
    </row>
    <row r="29" spans="1:12" x14ac:dyDescent="0.25">
      <c r="A29" s="7"/>
      <c r="B29" s="24" t="s">
        <v>1249</v>
      </c>
      <c r="C29" s="25">
        <v>135235039</v>
      </c>
      <c r="D29" s="26">
        <v>13.986102636359162</v>
      </c>
      <c r="E29" s="37">
        <v>20081347</v>
      </c>
      <c r="F29" s="26">
        <v>2.0768269990911388</v>
      </c>
      <c r="G29" s="25">
        <v>36883792</v>
      </c>
      <c r="H29" s="26">
        <v>3.8145476523293858</v>
      </c>
      <c r="I29" s="38">
        <v>19.877477287779687</v>
      </c>
    </row>
    <row r="30" spans="1:12" x14ac:dyDescent="0.25">
      <c r="A30" s="7"/>
      <c r="B30" s="24" t="s">
        <v>1250</v>
      </c>
      <c r="C30" s="31">
        <v>137651547</v>
      </c>
      <c r="D30" s="32">
        <v>14.09609001488854</v>
      </c>
      <c r="E30" s="31">
        <v>20902474</v>
      </c>
      <c r="F30" s="32">
        <v>2.1405001357367044</v>
      </c>
      <c r="G30" s="31">
        <v>36340875</v>
      </c>
      <c r="H30" s="32">
        <v>3.7214565065499232</v>
      </c>
      <c r="I30" s="40">
        <v>19.958046657175167</v>
      </c>
    </row>
    <row r="31" spans="1:12" x14ac:dyDescent="0.25">
      <c r="A31" s="7"/>
      <c r="B31" s="28" t="s">
        <v>1251</v>
      </c>
      <c r="C31" s="41">
        <v>142247644</v>
      </c>
      <c r="D31" s="42">
        <v>14.423883223118507</v>
      </c>
      <c r="E31" s="41">
        <v>21679327</v>
      </c>
      <c r="F31" s="42">
        <v>2.1982795089653653</v>
      </c>
      <c r="G31" s="41">
        <v>38479511</v>
      </c>
      <c r="H31" s="42">
        <v>3.9018148739722114</v>
      </c>
      <c r="I31" s="39">
        <v>20.523977606056082</v>
      </c>
    </row>
    <row r="32" spans="1:12" x14ac:dyDescent="0.25">
      <c r="A32" s="9"/>
      <c r="B32" s="24" t="s">
        <v>1647</v>
      </c>
      <c r="C32" s="31">
        <v>148060276</v>
      </c>
      <c r="D32" s="32">
        <f>C32/9953687</f>
        <v>14.874917806838813</v>
      </c>
      <c r="E32" s="31">
        <v>22816663</v>
      </c>
      <c r="F32" s="32">
        <f>E32/9953687</f>
        <v>2.2922825481653182</v>
      </c>
      <c r="G32" s="31">
        <v>39498035</v>
      </c>
      <c r="H32" s="32">
        <f>G32/9953687</f>
        <v>3.9681813382317528</v>
      </c>
      <c r="I32" s="40">
        <f>SUM(D32,F32,H32)</f>
        <v>21.135381693235882</v>
      </c>
    </row>
    <row r="33" spans="1:15" x14ac:dyDescent="0.25">
      <c r="A33" s="7"/>
      <c r="B33" s="24" t="s">
        <v>1252</v>
      </c>
      <c r="C33" s="25"/>
      <c r="D33" s="25"/>
      <c r="E33" s="25"/>
      <c r="F33" s="25"/>
      <c r="G33" s="25"/>
      <c r="H33" s="25"/>
      <c r="I33" s="34"/>
    </row>
    <row r="34" spans="1:15" ht="18.75" customHeight="1" x14ac:dyDescent="0.25">
      <c r="A34" s="7"/>
      <c r="B34" s="636" t="s">
        <v>1268</v>
      </c>
      <c r="C34" s="637"/>
      <c r="D34" s="637"/>
      <c r="E34" s="637"/>
      <c r="F34" s="637"/>
      <c r="G34" s="637"/>
      <c r="H34" s="637"/>
      <c r="I34" s="638"/>
    </row>
    <row r="35" spans="1:15" x14ac:dyDescent="0.25">
      <c r="A35" s="7"/>
      <c r="B35" s="10"/>
      <c r="C35" s="11"/>
      <c r="D35" s="12" t="s">
        <v>1269</v>
      </c>
      <c r="E35" s="11"/>
      <c r="F35" s="12" t="s">
        <v>1270</v>
      </c>
      <c r="G35" s="11"/>
      <c r="H35" s="13" t="s">
        <v>1271</v>
      </c>
      <c r="I35" s="14"/>
    </row>
    <row r="36" spans="1:15" x14ac:dyDescent="0.25">
      <c r="A36" s="7"/>
      <c r="B36" s="15"/>
      <c r="C36" s="16" t="s">
        <v>1269</v>
      </c>
      <c r="D36" s="17" t="s">
        <v>1272</v>
      </c>
      <c r="E36" s="16" t="s">
        <v>1273</v>
      </c>
      <c r="F36" s="17" t="s">
        <v>1274</v>
      </c>
      <c r="G36" s="16" t="s">
        <v>1275</v>
      </c>
      <c r="H36" s="18" t="s">
        <v>1276</v>
      </c>
      <c r="I36" s="19" t="s">
        <v>1277</v>
      </c>
    </row>
    <row r="37" spans="1:15" x14ac:dyDescent="0.25">
      <c r="A37" s="7"/>
      <c r="B37" s="20" t="s">
        <v>1243</v>
      </c>
      <c r="C37" s="35" t="s">
        <v>1272</v>
      </c>
      <c r="D37" s="36" t="s">
        <v>1244</v>
      </c>
      <c r="E37" s="35" t="s">
        <v>1274</v>
      </c>
      <c r="F37" s="36" t="s">
        <v>1244</v>
      </c>
      <c r="G37" s="35" t="s">
        <v>1278</v>
      </c>
      <c r="H37" s="22" t="s">
        <v>1279</v>
      </c>
      <c r="I37" s="23" t="s">
        <v>1280</v>
      </c>
    </row>
    <row r="38" spans="1:15" x14ac:dyDescent="0.25">
      <c r="A38" s="7"/>
      <c r="B38" s="24" t="s">
        <v>1248</v>
      </c>
      <c r="C38" s="25">
        <v>10185395</v>
      </c>
      <c r="D38" s="26">
        <v>1.1579963427819455</v>
      </c>
      <c r="E38" s="25">
        <v>37452566</v>
      </c>
      <c r="F38" s="26">
        <v>4.373778820781058</v>
      </c>
      <c r="G38" s="25">
        <v>5504238</v>
      </c>
      <c r="H38" s="43">
        <v>9814838</v>
      </c>
      <c r="I38" s="27">
        <v>912872</v>
      </c>
    </row>
    <row r="39" spans="1:15" x14ac:dyDescent="0.25">
      <c r="A39" s="7"/>
      <c r="B39" s="24" t="s">
        <v>1249</v>
      </c>
      <c r="C39" s="25">
        <v>9062999</v>
      </c>
      <c r="D39" s="26">
        <v>0.8693273781883688</v>
      </c>
      <c r="E39" s="37">
        <v>36786662</v>
      </c>
      <c r="F39" s="26">
        <v>3.8269957649218447</v>
      </c>
      <c r="G39" s="25">
        <v>5573568</v>
      </c>
      <c r="H39" s="43">
        <v>9324569</v>
      </c>
      <c r="I39" s="27">
        <v>905229</v>
      </c>
    </row>
    <row r="40" spans="1:15" x14ac:dyDescent="0.25">
      <c r="A40" s="7"/>
      <c r="B40" s="24" t="s">
        <v>1250</v>
      </c>
      <c r="C40" s="25">
        <v>9103160</v>
      </c>
      <c r="D40" s="26">
        <v>0.93220138513904793</v>
      </c>
      <c r="E40" s="37">
        <v>35655287</v>
      </c>
      <c r="F40" s="26">
        <v>3.6512494484256335</v>
      </c>
      <c r="G40" s="25">
        <v>5441968</v>
      </c>
      <c r="H40" s="43">
        <v>8582110</v>
      </c>
      <c r="I40" s="27">
        <v>919597</v>
      </c>
    </row>
    <row r="41" spans="1:15" x14ac:dyDescent="0.25">
      <c r="A41" s="9"/>
      <c r="B41" s="44" t="s">
        <v>1251</v>
      </c>
      <c r="C41" s="520">
        <v>6723220</v>
      </c>
      <c r="D41" s="30">
        <v>0.6817331903460897</v>
      </c>
      <c r="E41" s="521">
        <v>35106249</v>
      </c>
      <c r="F41" s="30">
        <v>3.5597667682827905</v>
      </c>
      <c r="G41" s="29">
        <v>5059879</v>
      </c>
      <c r="H41" s="29">
        <v>7806189</v>
      </c>
      <c r="I41" s="522">
        <v>920240</v>
      </c>
      <c r="K41" s="283"/>
      <c r="L41" s="599"/>
      <c r="M41" s="599"/>
      <c r="N41" s="599"/>
      <c r="O41" s="599"/>
    </row>
    <row r="42" spans="1:15" x14ac:dyDescent="0.25">
      <c r="A42" s="7"/>
      <c r="B42" s="24" t="s">
        <v>1647</v>
      </c>
      <c r="C42" s="31">
        <v>6718938</v>
      </c>
      <c r="D42" s="32">
        <f>C42/9953687</f>
        <v>0.67502002021964325</v>
      </c>
      <c r="E42" s="31">
        <v>35523633</v>
      </c>
      <c r="F42" s="32">
        <f>E42/9953687</f>
        <v>3.5688919090986082</v>
      </c>
      <c r="G42" s="31">
        <v>5128357</v>
      </c>
      <c r="H42" s="45">
        <v>7340714</v>
      </c>
      <c r="I42" s="34">
        <v>928242</v>
      </c>
    </row>
    <row r="43" spans="1:15" x14ac:dyDescent="0.25">
      <c r="A43" s="7"/>
      <c r="B43" s="24" t="s">
        <v>1252</v>
      </c>
      <c r="C43" s="25"/>
      <c r="D43" s="25"/>
      <c r="E43" s="25"/>
      <c r="F43" s="25"/>
      <c r="G43" s="25"/>
      <c r="H43" s="25"/>
      <c r="I43" s="34"/>
    </row>
    <row r="44" spans="1:15" ht="22.5" customHeight="1" x14ac:dyDescent="0.25">
      <c r="A44" s="7"/>
      <c r="B44" s="636" t="s">
        <v>1281</v>
      </c>
      <c r="C44" s="637"/>
      <c r="D44" s="637"/>
      <c r="E44" s="637"/>
      <c r="F44" s="637"/>
      <c r="G44" s="637"/>
      <c r="H44" s="637"/>
      <c r="I44" s="638"/>
    </row>
    <row r="45" spans="1:15" x14ac:dyDescent="0.25">
      <c r="A45" s="7"/>
      <c r="B45" s="10"/>
      <c r="C45" s="11" t="s">
        <v>1234</v>
      </c>
      <c r="D45" s="12" t="s">
        <v>1282</v>
      </c>
      <c r="E45" s="11" t="s">
        <v>1283</v>
      </c>
      <c r="F45" s="12" t="s">
        <v>1234</v>
      </c>
      <c r="G45" s="11" t="s">
        <v>1234</v>
      </c>
      <c r="H45" s="13" t="s">
        <v>1284</v>
      </c>
      <c r="I45" s="14" t="s">
        <v>1285</v>
      </c>
    </row>
    <row r="46" spans="1:15" x14ac:dyDescent="0.25">
      <c r="A46" s="7"/>
      <c r="B46" s="20" t="s">
        <v>1243</v>
      </c>
      <c r="C46" s="35" t="s">
        <v>1286</v>
      </c>
      <c r="D46" s="36" t="s">
        <v>1283</v>
      </c>
      <c r="E46" s="35" t="s">
        <v>1244</v>
      </c>
      <c r="F46" s="36" t="s">
        <v>1287</v>
      </c>
      <c r="G46" s="35" t="s">
        <v>1288</v>
      </c>
      <c r="H46" s="22" t="s">
        <v>1289</v>
      </c>
      <c r="I46" s="23" t="s">
        <v>1290</v>
      </c>
    </row>
    <row r="47" spans="1:15" x14ac:dyDescent="0.25">
      <c r="A47" s="7"/>
      <c r="B47" s="24" t="s">
        <v>1248</v>
      </c>
      <c r="C47" s="25">
        <v>98698</v>
      </c>
      <c r="D47" s="37">
        <v>2374817</v>
      </c>
      <c r="E47" s="46">
        <v>0.25</v>
      </c>
      <c r="F47" s="37">
        <v>660.22</v>
      </c>
      <c r="G47" s="37">
        <v>2836.14</v>
      </c>
      <c r="H47" s="46">
        <v>7.4</v>
      </c>
      <c r="I47" s="47">
        <v>0.23</v>
      </c>
    </row>
    <row r="48" spans="1:15" x14ac:dyDescent="0.25">
      <c r="A48" s="7"/>
      <c r="B48" s="24" t="s">
        <v>1249</v>
      </c>
      <c r="C48" s="25">
        <v>101624</v>
      </c>
      <c r="D48" s="37">
        <v>2426516</v>
      </c>
      <c r="E48" s="46">
        <v>0.25095198755973064</v>
      </c>
      <c r="F48" s="37">
        <v>700.30000000000007</v>
      </c>
      <c r="G48" s="37">
        <v>2859.4300000000012</v>
      </c>
      <c r="H48" s="46">
        <v>7.3931064310715531</v>
      </c>
      <c r="I48" s="47">
        <v>0.24490895038521657</v>
      </c>
    </row>
    <row r="49" spans="2:12" x14ac:dyDescent="0.25">
      <c r="B49" s="48" t="s">
        <v>1250</v>
      </c>
      <c r="C49" s="49">
        <v>111799</v>
      </c>
      <c r="D49" s="50">
        <v>2592184</v>
      </c>
      <c r="E49" s="51">
        <v>0.26545040572013212</v>
      </c>
      <c r="F49" s="50">
        <v>717.02999999999986</v>
      </c>
      <c r="G49" s="50">
        <v>2881.07</v>
      </c>
      <c r="H49" s="51">
        <v>7.3758382931931248</v>
      </c>
      <c r="I49" s="52">
        <v>0.2488762855466892</v>
      </c>
    </row>
    <row r="50" spans="2:12" x14ac:dyDescent="0.25">
      <c r="B50" s="53" t="s">
        <v>1251</v>
      </c>
      <c r="C50" s="519">
        <v>120019</v>
      </c>
      <c r="D50" s="519">
        <v>2605492</v>
      </c>
      <c r="E50" s="30">
        <v>0.26419637816124031</v>
      </c>
      <c r="F50" s="55">
        <v>718.87999999999988</v>
      </c>
      <c r="G50" s="54">
        <v>2906.83</v>
      </c>
      <c r="H50" s="30">
        <v>7.3034983337984212</v>
      </c>
      <c r="I50" s="56">
        <v>0.2473072040676613</v>
      </c>
      <c r="K50" s="599"/>
      <c r="L50" s="599"/>
    </row>
    <row r="51" spans="2:12" x14ac:dyDescent="0.25">
      <c r="B51" s="24" t="s">
        <v>1647</v>
      </c>
      <c r="C51" s="57">
        <v>126622</v>
      </c>
      <c r="D51" s="57">
        <v>2697782</v>
      </c>
      <c r="E51" s="58">
        <f>D51/9953687</f>
        <v>0.27103343715750755</v>
      </c>
      <c r="F51" s="57">
        <v>743.64</v>
      </c>
      <c r="G51" s="57">
        <v>2966.3499999999995</v>
      </c>
      <c r="H51" s="58">
        <f>G51/(9953687/25000)</f>
        <v>7.4503799446375991</v>
      </c>
      <c r="I51" s="600">
        <v>0.20174361498595209</v>
      </c>
    </row>
    <row r="52" spans="2:12" ht="15.75" thickBot="1" x14ac:dyDescent="0.3">
      <c r="B52" s="59" t="s">
        <v>1252</v>
      </c>
      <c r="C52" s="60"/>
      <c r="D52" s="60"/>
      <c r="E52" s="60"/>
      <c r="F52" s="60"/>
      <c r="G52" s="60"/>
      <c r="H52" s="60"/>
      <c r="I52" s="61"/>
    </row>
    <row r="53" spans="2:12" ht="15.75" thickTop="1" x14ac:dyDescent="0.25">
      <c r="K53" s="599"/>
      <c r="L53" s="599"/>
    </row>
    <row r="54" spans="2:12" x14ac:dyDescent="0.25">
      <c r="B54" s="62" t="s">
        <v>1291</v>
      </c>
    </row>
    <row r="55" spans="2:12" x14ac:dyDescent="0.25">
      <c r="B55" t="s">
        <v>1292</v>
      </c>
    </row>
  </sheetData>
  <mergeCells count="10">
    <mergeCell ref="B16:I16"/>
    <mergeCell ref="B25:I25"/>
    <mergeCell ref="B34:I34"/>
    <mergeCell ref="B44:I44"/>
    <mergeCell ref="B1:I1"/>
    <mergeCell ref="A2:I2"/>
    <mergeCell ref="A3:I3"/>
    <mergeCell ref="B4:I4"/>
    <mergeCell ref="B5:I5"/>
    <mergeCell ref="B6:I6"/>
  </mergeCells>
  <pageMargins left="0.7" right="0.7" top="0.75" bottom="0.75" header="0.3" footer="0.3"/>
  <pageSetup orientation="portrait" verticalDpi="597" r:id="rId1"/>
  <extLst>
    <ext xmlns:x14="http://schemas.microsoft.com/office/spreadsheetml/2009/9/main" uri="{05C60535-1F16-4fd2-B633-F4F36F0B64E0}">
      <x14:sparklineGroups xmlns:xm="http://schemas.microsoft.com/office/excel/2006/main">
        <x14:sparklineGroup manualMax="0" manualMin="0" displayEmptyCellsAs="gap"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Summary!C10:C14</xm:f>
              <xm:sqref>C15</xm:sqref>
            </x14:sparkline>
            <x14:sparkline>
              <xm:f>Summary!D10:D14</xm:f>
              <xm:sqref>D15</xm:sqref>
            </x14:sparkline>
            <x14:sparkline>
              <xm:f>Summary!E10:E14</xm:f>
              <xm:sqref>E15</xm:sqref>
            </x14:sparkline>
            <x14:sparkline>
              <xm:f>Summary!F10:F14</xm:f>
              <xm:sqref>F15</xm:sqref>
            </x14:sparkline>
            <x14:sparkline>
              <xm:f>Summary!G10:G14</xm:f>
              <xm:sqref>G15</xm:sqref>
            </x14:sparkline>
            <x14:sparkline>
              <xm:f>Summary!H10:H14</xm:f>
              <xm:sqref>H15</xm:sqref>
            </x14:sparkline>
            <x14:sparkline>
              <xm:f>Summary!I10:I14</xm:f>
              <xm:sqref>I15</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Summary!C47:C51</xm:f>
              <xm:sqref>C52</xm:sqref>
            </x14:sparkline>
            <x14:sparkline>
              <xm:f>Summary!D47:D51</xm:f>
              <xm:sqref>D52</xm:sqref>
            </x14:sparkline>
            <x14:sparkline>
              <xm:f>Summary!E47:E51</xm:f>
              <xm:sqref>E52</xm:sqref>
            </x14:sparkline>
            <x14:sparkline>
              <xm:f>Summary!F47:F51</xm:f>
              <xm:sqref>F52</xm:sqref>
            </x14:sparkline>
            <x14:sparkline>
              <xm:f>Summary!G47:G51</xm:f>
              <xm:sqref>G52</xm:sqref>
            </x14:sparkline>
            <x14:sparkline>
              <xm:f>Summary!H47:H51</xm:f>
              <xm:sqref>H52</xm:sqref>
            </x14:sparkline>
            <x14:sparkline>
              <xm:f>Summary!I47:I51</xm:f>
              <xm:sqref>I52</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Summary!C38:C42</xm:f>
              <xm:sqref>C43</xm:sqref>
            </x14:sparkline>
            <x14:sparkline>
              <xm:f>Summary!D38:D42</xm:f>
              <xm:sqref>D43</xm:sqref>
            </x14:sparkline>
            <x14:sparkline>
              <xm:f>Summary!E38:E42</xm:f>
              <xm:sqref>E43</xm:sqref>
            </x14:sparkline>
            <x14:sparkline>
              <xm:f>Summary!F38:F42</xm:f>
              <xm:sqref>F43</xm:sqref>
            </x14:sparkline>
            <x14:sparkline>
              <xm:f>Summary!G38:G42</xm:f>
              <xm:sqref>G43</xm:sqref>
            </x14:sparkline>
            <x14:sparkline>
              <xm:f>Summary!H38:H42</xm:f>
              <xm:sqref>H43</xm:sqref>
            </x14:sparkline>
            <x14:sparkline>
              <xm:f>Summary!I38:I42</xm:f>
              <xm:sqref>I43</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Summary!C28:C32</xm:f>
              <xm:sqref>C33</xm:sqref>
            </x14:sparkline>
            <x14:sparkline>
              <xm:f>Summary!D28:D32</xm:f>
              <xm:sqref>D33</xm:sqref>
            </x14:sparkline>
            <x14:sparkline>
              <xm:f>Summary!E28:E32</xm:f>
              <xm:sqref>E33</xm:sqref>
            </x14:sparkline>
            <x14:sparkline>
              <xm:f>Summary!F28:F32</xm:f>
              <xm:sqref>F33</xm:sqref>
            </x14:sparkline>
            <x14:sparkline>
              <xm:f>Summary!G28:G32</xm:f>
              <xm:sqref>G33</xm:sqref>
            </x14:sparkline>
            <x14:sparkline>
              <xm:f>Summary!H28:H32</xm:f>
              <xm:sqref>H33</xm:sqref>
            </x14:sparkline>
            <x14:sparkline>
              <xm:f>Summary!I28:I32</xm:f>
              <xm:sqref>I33</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Summary!C19:C23</xm:f>
              <xm:sqref>C24</xm:sqref>
            </x14:sparkline>
            <x14:sparkline>
              <xm:f>Summary!D19:D23</xm:f>
              <xm:sqref>D24</xm:sqref>
            </x14:sparkline>
            <x14:sparkline>
              <xm:f>Summary!E19:E23</xm:f>
              <xm:sqref>E24</xm:sqref>
            </x14:sparkline>
            <x14:sparkline>
              <xm:f>Summary!F19:F23</xm:f>
              <xm:sqref>F24</xm:sqref>
            </x14:sparkline>
            <x14:sparkline>
              <xm:f>Summary!G19:G23</xm:f>
              <xm:sqref>G24</xm:sqref>
            </x14:sparkline>
            <x14:sparkline>
              <xm:f>Summary!H19:H23</xm:f>
              <xm:sqref>H24</xm:sqref>
            </x14:sparkline>
            <x14:sparkline>
              <xm:f>Summary!I19:I23</xm:f>
              <xm:sqref>I24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5"/>
  <sheetViews>
    <sheetView workbookViewId="0">
      <selection sqref="A1:XFD1048576"/>
    </sheetView>
  </sheetViews>
  <sheetFormatPr defaultColWidth="8.85546875" defaultRowHeight="15" x14ac:dyDescent="0.25"/>
  <cols>
    <col min="1" max="1" width="7.7109375" style="69" customWidth="1"/>
    <col min="2" max="2" width="23" style="69" customWidth="1"/>
    <col min="3" max="3" width="15.7109375" style="121" customWidth="1"/>
    <col min="4" max="4" width="14" style="62" customWidth="1"/>
    <col min="5" max="5" width="9.85546875" style="122" bestFit="1" customWidth="1"/>
    <col min="6" max="6" width="10.42578125" style="122" customWidth="1"/>
    <col min="7" max="7" width="13.85546875" style="122" customWidth="1"/>
    <col min="8" max="8" width="17.42578125" style="62" customWidth="1"/>
    <col min="9" max="9" width="12.140625" style="62" bestFit="1" customWidth="1"/>
    <col min="10" max="16384" width="8.85546875" style="69"/>
  </cols>
  <sheetData>
    <row r="1" spans="1:9" x14ac:dyDescent="0.25">
      <c r="A1" s="63"/>
      <c r="B1" s="64"/>
      <c r="C1" s="65"/>
      <c r="D1" s="66"/>
      <c r="E1" s="67"/>
      <c r="F1" s="67"/>
      <c r="G1" s="67"/>
      <c r="H1" s="66"/>
      <c r="I1" s="68" t="s">
        <v>1731</v>
      </c>
    </row>
    <row r="2" spans="1:9" ht="15.75" x14ac:dyDescent="0.25">
      <c r="A2" s="70" t="s">
        <v>1293</v>
      </c>
      <c r="B2" s="71"/>
      <c r="C2" s="72"/>
      <c r="D2" s="73"/>
      <c r="E2" s="74"/>
      <c r="F2" s="74"/>
      <c r="G2" s="74"/>
      <c r="H2" s="73"/>
      <c r="I2" s="75" t="s">
        <v>1644</v>
      </c>
    </row>
    <row r="3" spans="1:9" ht="11.25" customHeight="1" thickBot="1" x14ac:dyDescent="0.3">
      <c r="A3" s="76"/>
      <c r="B3" s="77"/>
      <c r="C3" s="72"/>
      <c r="D3" s="73"/>
      <c r="E3" s="74"/>
      <c r="F3" s="74"/>
      <c r="G3" s="74"/>
      <c r="H3" s="73"/>
      <c r="I3" s="78"/>
    </row>
    <row r="4" spans="1:9" ht="33.75" customHeight="1" thickTop="1" x14ac:dyDescent="0.25">
      <c r="A4" s="658"/>
      <c r="B4" s="661"/>
      <c r="C4" s="664" t="s">
        <v>1645</v>
      </c>
      <c r="D4" s="655" t="s">
        <v>1294</v>
      </c>
      <c r="E4" s="667" t="s">
        <v>1295</v>
      </c>
      <c r="F4" s="668"/>
      <c r="G4" s="668"/>
      <c r="H4" s="669"/>
      <c r="I4" s="655" t="s">
        <v>1296</v>
      </c>
    </row>
    <row r="5" spans="1:9" ht="16.5" customHeight="1" thickBot="1" x14ac:dyDescent="0.3">
      <c r="A5" s="659"/>
      <c r="B5" s="662"/>
      <c r="C5" s="665"/>
      <c r="D5" s="656"/>
      <c r="E5" s="79" t="s">
        <v>1297</v>
      </c>
      <c r="F5" s="79" t="s">
        <v>1298</v>
      </c>
      <c r="G5" s="80" t="s">
        <v>1299</v>
      </c>
      <c r="H5" s="81" t="s">
        <v>1300</v>
      </c>
      <c r="I5" s="656"/>
    </row>
    <row r="6" spans="1:9" ht="15.75" hidden="1" customHeight="1" x14ac:dyDescent="0.25">
      <c r="A6" s="660"/>
      <c r="B6" s="663"/>
      <c r="C6" s="666"/>
      <c r="D6" s="657"/>
      <c r="E6" s="82" t="s">
        <v>1297</v>
      </c>
      <c r="F6" s="79" t="s">
        <v>1298</v>
      </c>
      <c r="G6" s="79" t="s">
        <v>1299</v>
      </c>
      <c r="H6" s="83" t="s">
        <v>1301</v>
      </c>
      <c r="I6" s="657"/>
    </row>
    <row r="7" spans="1:9" ht="16.5" thickTop="1" thickBot="1" x14ac:dyDescent="0.3">
      <c r="A7" s="84"/>
      <c r="B7" s="85" t="s">
        <v>1302</v>
      </c>
      <c r="C7" s="86"/>
      <c r="D7" s="87"/>
      <c r="E7" s="88"/>
      <c r="F7" s="88"/>
      <c r="G7" s="88"/>
      <c r="H7" s="87"/>
      <c r="I7" s="89"/>
    </row>
    <row r="8" spans="1:9" ht="15.75" thickTop="1" x14ac:dyDescent="0.25">
      <c r="A8" s="90" t="s">
        <v>11</v>
      </c>
      <c r="B8" s="525" t="s">
        <v>1651</v>
      </c>
      <c r="C8" s="289">
        <f>County!GK4</f>
        <v>2</v>
      </c>
      <c r="D8" s="91">
        <f>County!GJ4</f>
        <v>155789</v>
      </c>
      <c r="E8" s="92">
        <f>County!W4</f>
        <v>1</v>
      </c>
      <c r="F8" s="92">
        <f>County!X4</f>
        <v>4</v>
      </c>
      <c r="G8" s="92">
        <f>County!Y4</f>
        <v>0</v>
      </c>
      <c r="H8" s="92">
        <f>County!Z4</f>
        <v>0</v>
      </c>
      <c r="I8" s="93">
        <f>County!AA4</f>
        <v>10669</v>
      </c>
    </row>
    <row r="9" spans="1:9" x14ac:dyDescent="0.25">
      <c r="A9" s="90" t="s">
        <v>52</v>
      </c>
      <c r="B9" s="90" t="s">
        <v>1652</v>
      </c>
      <c r="C9" s="289">
        <f>County!GK5</f>
        <v>3</v>
      </c>
      <c r="D9" s="91">
        <f>County!GJ5</f>
        <v>37832</v>
      </c>
      <c r="E9" s="92">
        <f>County!W5</f>
        <v>1</v>
      </c>
      <c r="F9" s="92">
        <f>County!X5</f>
        <v>1</v>
      </c>
      <c r="G9" s="92">
        <f>County!Y5</f>
        <v>0</v>
      </c>
      <c r="H9" s="92">
        <f>County!Z5</f>
        <v>0</v>
      </c>
      <c r="I9" s="94">
        <f>County!AA5</f>
        <v>3801</v>
      </c>
    </row>
    <row r="10" spans="1:9" x14ac:dyDescent="0.25">
      <c r="A10" s="90" t="s">
        <v>118</v>
      </c>
      <c r="B10" s="90" t="s">
        <v>1653</v>
      </c>
      <c r="C10" s="289">
        <f>County!GK6</f>
        <v>1</v>
      </c>
      <c r="D10" s="91">
        <f>County!GJ6</f>
        <v>35113</v>
      </c>
      <c r="E10" s="92">
        <f>County!W6</f>
        <v>1</v>
      </c>
      <c r="F10" s="92">
        <f>County!X6</f>
        <v>2</v>
      </c>
      <c r="G10" s="92">
        <f>County!Y6</f>
        <v>1</v>
      </c>
      <c r="H10" s="92">
        <f>County!Z6</f>
        <v>2</v>
      </c>
      <c r="I10" s="94">
        <f>County!AA6</f>
        <v>6494</v>
      </c>
    </row>
    <row r="11" spans="1:9" x14ac:dyDescent="0.25">
      <c r="A11" s="90" t="s">
        <v>146</v>
      </c>
      <c r="B11" s="90" t="s">
        <v>1654</v>
      </c>
      <c r="C11" s="289">
        <f>County!GK7</f>
        <v>3</v>
      </c>
      <c r="D11" s="91">
        <f>County!GJ7</f>
        <v>117834</v>
      </c>
      <c r="E11" s="92">
        <f>County!W7</f>
        <v>0</v>
      </c>
      <c r="F11" s="92">
        <f>County!X7</f>
        <v>5</v>
      </c>
      <c r="G11" s="92">
        <f>County!Y7</f>
        <v>0</v>
      </c>
      <c r="H11" s="92">
        <f>County!Z7</f>
        <v>0</v>
      </c>
      <c r="I11" s="94">
        <f>County!AA7</f>
        <v>11850</v>
      </c>
    </row>
    <row r="12" spans="1:9" x14ac:dyDescent="0.25">
      <c r="A12" s="90" t="s">
        <v>161</v>
      </c>
      <c r="B12" s="90" t="s">
        <v>1655</v>
      </c>
      <c r="C12" s="289">
        <f>County!GK8</f>
        <v>3</v>
      </c>
      <c r="D12" s="91">
        <f>County!GJ8</f>
        <v>251275</v>
      </c>
      <c r="E12" s="92">
        <f>County!W8</f>
        <v>1</v>
      </c>
      <c r="F12" s="92">
        <f>County!X8</f>
        <v>12</v>
      </c>
      <c r="G12" s="92">
        <f>County!Y8</f>
        <v>0</v>
      </c>
      <c r="H12" s="92">
        <f>County!Z8</f>
        <v>0</v>
      </c>
      <c r="I12" s="94">
        <f>County!AA8</f>
        <v>32188</v>
      </c>
    </row>
    <row r="13" spans="1:9" x14ac:dyDescent="0.25">
      <c r="A13" s="90" t="s">
        <v>176</v>
      </c>
      <c r="B13" s="90" t="s">
        <v>1656</v>
      </c>
      <c r="C13" s="289">
        <f>County!GK9</f>
        <v>2</v>
      </c>
      <c r="D13" s="91">
        <f>County!GJ9</f>
        <v>89197</v>
      </c>
      <c r="E13" s="92">
        <f>County!W9</f>
        <v>1</v>
      </c>
      <c r="F13" s="92">
        <f>County!X9</f>
        <v>2</v>
      </c>
      <c r="G13" s="92">
        <f>County!Y9</f>
        <v>0</v>
      </c>
      <c r="H13" s="92">
        <f>County!Z9</f>
        <v>1</v>
      </c>
      <c r="I13" s="94">
        <f>County!AA9</f>
        <v>7332</v>
      </c>
    </row>
    <row r="14" spans="1:9" x14ac:dyDescent="0.25">
      <c r="A14" s="90" t="s">
        <v>188</v>
      </c>
      <c r="B14" s="90" t="s">
        <v>1657</v>
      </c>
      <c r="C14" s="289">
        <f>County!GK10</f>
        <v>3</v>
      </c>
      <c r="D14" s="91">
        <f>County!GJ10</f>
        <v>191060</v>
      </c>
      <c r="E14" s="92">
        <f>County!W10</f>
        <v>1</v>
      </c>
      <c r="F14" s="92">
        <f>County!X10</f>
        <v>3</v>
      </c>
      <c r="G14" s="92">
        <f>County!Y10</f>
        <v>0</v>
      </c>
      <c r="H14" s="92">
        <f>County!Z10</f>
        <v>1</v>
      </c>
      <c r="I14" s="94">
        <f>County!AA10</f>
        <v>9108</v>
      </c>
    </row>
    <row r="15" spans="1:9" x14ac:dyDescent="0.25">
      <c r="A15" s="90" t="s">
        <v>202</v>
      </c>
      <c r="B15" s="90" t="s">
        <v>1658</v>
      </c>
      <c r="C15" s="289">
        <f>County!GK11</f>
        <v>2</v>
      </c>
      <c r="D15" s="91">
        <f>County!GJ11</f>
        <v>82445</v>
      </c>
      <c r="E15" s="92">
        <f>County!W11</f>
        <v>1</v>
      </c>
      <c r="F15" s="92">
        <f>County!X11</f>
        <v>2</v>
      </c>
      <c r="G15" s="92">
        <f>County!Y11</f>
        <v>0</v>
      </c>
      <c r="H15" s="92">
        <f>County!Z11</f>
        <v>0</v>
      </c>
      <c r="I15" s="94">
        <f>County!AA11</f>
        <v>7228</v>
      </c>
    </row>
    <row r="16" spans="1:9" x14ac:dyDescent="0.25">
      <c r="A16" s="90" t="s">
        <v>216</v>
      </c>
      <c r="B16" s="90" t="s">
        <v>1659</v>
      </c>
      <c r="C16" s="289">
        <f>County!GK12</f>
        <v>1</v>
      </c>
      <c r="D16" s="91">
        <f>County!GJ12</f>
        <v>23602</v>
      </c>
      <c r="E16" s="92">
        <f>County!W12</f>
        <v>1</v>
      </c>
      <c r="F16" s="92">
        <f>County!X12</f>
        <v>0</v>
      </c>
      <c r="G16" s="92">
        <f>County!Y12</f>
        <v>0</v>
      </c>
      <c r="H16" s="92">
        <f>County!Z12</f>
        <v>1</v>
      </c>
      <c r="I16" s="94">
        <f>County!AA12</f>
        <v>2410</v>
      </c>
    </row>
    <row r="17" spans="1:9" x14ac:dyDescent="0.25">
      <c r="A17" s="90" t="s">
        <v>229</v>
      </c>
      <c r="B17" s="90" t="s">
        <v>1660</v>
      </c>
      <c r="C17" s="289">
        <f>County!GK13</f>
        <v>2</v>
      </c>
      <c r="D17" s="91">
        <f>County!GJ13</f>
        <v>115500</v>
      </c>
      <c r="E17" s="92">
        <f>County!W13</f>
        <v>1</v>
      </c>
      <c r="F17" s="92">
        <f>County!X13</f>
        <v>6</v>
      </c>
      <c r="G17" s="92">
        <f>County!Y13</f>
        <v>0</v>
      </c>
      <c r="H17" s="92">
        <f>County!Z13</f>
        <v>1</v>
      </c>
      <c r="I17" s="94">
        <f>County!AA13</f>
        <v>16796</v>
      </c>
    </row>
    <row r="18" spans="1:9" x14ac:dyDescent="0.25">
      <c r="A18" s="90" t="s">
        <v>282</v>
      </c>
      <c r="B18" s="90" t="s">
        <v>1661</v>
      </c>
      <c r="C18" s="289">
        <f>County!GK14</f>
        <v>3</v>
      </c>
      <c r="D18" s="91">
        <f>County!GJ14</f>
        <v>68725</v>
      </c>
      <c r="E18" s="92">
        <f>County!W14</f>
        <v>1</v>
      </c>
      <c r="F18" s="92">
        <f>County!X14</f>
        <v>2</v>
      </c>
      <c r="G18" s="92">
        <f>County!Y14</f>
        <v>0</v>
      </c>
      <c r="H18" s="92">
        <f>County!Z14</f>
        <v>0</v>
      </c>
      <c r="I18" s="94">
        <f>County!AA14</f>
        <v>7100</v>
      </c>
    </row>
    <row r="19" spans="1:9" x14ac:dyDescent="0.25">
      <c r="A19" s="90" t="s">
        <v>298</v>
      </c>
      <c r="B19" s="90" t="s">
        <v>1662</v>
      </c>
      <c r="C19" s="289">
        <f>County!GK15</f>
        <v>2</v>
      </c>
      <c r="D19" s="91">
        <f>County!GJ15</f>
        <v>87288</v>
      </c>
      <c r="E19" s="92">
        <f>County!W15</f>
        <v>1</v>
      </c>
      <c r="F19" s="92">
        <f>County!X15</f>
        <v>1</v>
      </c>
      <c r="G19" s="92">
        <f>County!Y15</f>
        <v>0</v>
      </c>
      <c r="H19" s="92">
        <f>County!Z15</f>
        <v>1</v>
      </c>
      <c r="I19" s="94">
        <f>County!AA15</f>
        <v>3620</v>
      </c>
    </row>
    <row r="20" spans="1:9" x14ac:dyDescent="0.25">
      <c r="A20" s="90" t="s">
        <v>311</v>
      </c>
      <c r="B20" s="90" t="s">
        <v>1663</v>
      </c>
      <c r="C20" s="289">
        <f>County!GK16</f>
        <v>1</v>
      </c>
      <c r="D20" s="91">
        <f>County!GJ16</f>
        <v>57632</v>
      </c>
      <c r="E20" s="92">
        <f>County!W16</f>
        <v>1</v>
      </c>
      <c r="F20" s="92">
        <f>County!X16</f>
        <v>5</v>
      </c>
      <c r="G20" s="92">
        <f>County!Y16</f>
        <v>1</v>
      </c>
      <c r="H20" s="92">
        <f>County!Z16</f>
        <v>2</v>
      </c>
      <c r="I20" s="94">
        <f>County!AA16</f>
        <v>13244</v>
      </c>
    </row>
    <row r="21" spans="1:9" x14ac:dyDescent="0.25">
      <c r="A21" s="90" t="s">
        <v>345</v>
      </c>
      <c r="B21" s="90" t="s">
        <v>1664</v>
      </c>
      <c r="C21" s="289">
        <f>County!GK17</f>
        <v>2</v>
      </c>
      <c r="D21" s="91">
        <f>County!GJ17</f>
        <v>329403</v>
      </c>
      <c r="E21" s="92">
        <f>County!W17</f>
        <v>1</v>
      </c>
      <c r="F21" s="92">
        <f>County!X17</f>
        <v>8</v>
      </c>
      <c r="G21" s="92">
        <f>County!Y17</f>
        <v>0</v>
      </c>
      <c r="H21" s="92">
        <f>County!Z17</f>
        <v>1</v>
      </c>
      <c r="I21" s="94">
        <f>County!AA17</f>
        <v>30108</v>
      </c>
    </row>
    <row r="22" spans="1:9" x14ac:dyDescent="0.25">
      <c r="A22" s="90" t="s">
        <v>363</v>
      </c>
      <c r="B22" s="90" t="s">
        <v>1665</v>
      </c>
      <c r="C22" s="289">
        <f>County!GK18</f>
        <v>2</v>
      </c>
      <c r="D22" s="91">
        <f>County!GJ18</f>
        <v>164454</v>
      </c>
      <c r="E22" s="92">
        <f>County!W18</f>
        <v>1</v>
      </c>
      <c r="F22" s="92">
        <f>County!X18</f>
        <v>4</v>
      </c>
      <c r="G22" s="92">
        <f>County!Y18</f>
        <v>1</v>
      </c>
      <c r="H22" s="92">
        <f>County!Z18</f>
        <v>0</v>
      </c>
      <c r="I22" s="94">
        <f>County!AA18</f>
        <v>16068</v>
      </c>
    </row>
    <row r="23" spans="1:9" x14ac:dyDescent="0.25">
      <c r="A23" s="90" t="s">
        <v>381</v>
      </c>
      <c r="B23" s="90" t="s">
        <v>1666</v>
      </c>
      <c r="C23" s="289">
        <f>County!GK19</f>
        <v>2</v>
      </c>
      <c r="D23" s="91">
        <f>County!GJ19</f>
        <v>41476</v>
      </c>
      <c r="E23" s="92">
        <f>County!W19</f>
        <v>1</v>
      </c>
      <c r="F23" s="92">
        <f>County!X19</f>
        <v>1</v>
      </c>
      <c r="G23" s="92">
        <f>County!Y19</f>
        <v>0</v>
      </c>
      <c r="H23" s="92">
        <f>County!Z19</f>
        <v>1</v>
      </c>
      <c r="I23" s="94">
        <f>County!AA19</f>
        <v>4592</v>
      </c>
    </row>
    <row r="24" spans="1:9" x14ac:dyDescent="0.25">
      <c r="A24" s="90" t="s">
        <v>394</v>
      </c>
      <c r="B24" s="90" t="s">
        <v>1667</v>
      </c>
      <c r="C24" s="289">
        <f>County!GK20</f>
        <v>2</v>
      </c>
      <c r="D24" s="91">
        <f>County!GJ20</f>
        <v>60126</v>
      </c>
      <c r="E24" s="92">
        <f>County!W20</f>
        <v>1</v>
      </c>
      <c r="F24" s="92">
        <f>County!X20</f>
        <v>5</v>
      </c>
      <c r="G24" s="92">
        <f>County!Y20</f>
        <v>0</v>
      </c>
      <c r="H24" s="92">
        <f>County!Z20</f>
        <v>0</v>
      </c>
      <c r="I24" s="94">
        <f>County!AA20</f>
        <v>7515</v>
      </c>
    </row>
    <row r="25" spans="1:9" x14ac:dyDescent="0.25">
      <c r="A25" s="90" t="s">
        <v>411</v>
      </c>
      <c r="B25" s="90" t="s">
        <v>1668</v>
      </c>
      <c r="C25" s="289">
        <f>County!GK21</f>
        <v>3</v>
      </c>
      <c r="D25" s="91">
        <f>County!GJ21</f>
        <v>292191</v>
      </c>
      <c r="E25" s="92">
        <f>County!W21</f>
        <v>1</v>
      </c>
      <c r="F25" s="92">
        <f>County!X21</f>
        <v>6</v>
      </c>
      <c r="G25" s="92">
        <f>County!Y21</f>
        <v>0</v>
      </c>
      <c r="H25" s="92">
        <f>County!Z21</f>
        <v>2</v>
      </c>
      <c r="I25" s="94">
        <f>County!AA21</f>
        <v>18085</v>
      </c>
    </row>
    <row r="26" spans="1:9" x14ac:dyDescent="0.25">
      <c r="A26" s="90" t="s">
        <v>446</v>
      </c>
      <c r="B26" s="90" t="s">
        <v>1669</v>
      </c>
      <c r="C26" s="289">
        <f>County!GK22</f>
        <v>1</v>
      </c>
      <c r="D26" s="91">
        <f>County!GJ22</f>
        <v>55483</v>
      </c>
      <c r="E26" s="92">
        <f>County!W22</f>
        <v>1</v>
      </c>
      <c r="F26" s="92">
        <f>County!X22</f>
        <v>1</v>
      </c>
      <c r="G26" s="92">
        <f>County!Y22</f>
        <v>0</v>
      </c>
      <c r="H26" s="92">
        <f>County!Z22</f>
        <v>1</v>
      </c>
      <c r="I26" s="94">
        <f>County!AA22</f>
        <v>4750</v>
      </c>
    </row>
    <row r="27" spans="1:9" x14ac:dyDescent="0.25">
      <c r="A27" s="90" t="s">
        <v>492</v>
      </c>
      <c r="B27" s="90" t="s">
        <v>1670</v>
      </c>
      <c r="C27" s="289">
        <f>County!GK23</f>
        <v>3</v>
      </c>
      <c r="D27" s="91">
        <f>County!GJ23</f>
        <v>364248</v>
      </c>
      <c r="E27" s="92">
        <f>County!W23</f>
        <v>1</v>
      </c>
      <c r="F27" s="92">
        <f>County!X23</f>
        <v>11</v>
      </c>
      <c r="G27" s="92">
        <f>County!Y23</f>
        <v>2</v>
      </c>
      <c r="H27" s="92">
        <f>County!Z23</f>
        <v>4</v>
      </c>
      <c r="I27" s="94">
        <f>County!AA23</f>
        <v>31090</v>
      </c>
    </row>
    <row r="28" spans="1:9" x14ac:dyDescent="0.25">
      <c r="A28" s="90" t="s">
        <v>509</v>
      </c>
      <c r="B28" s="90" t="s">
        <v>1671</v>
      </c>
      <c r="C28" s="289">
        <f>County!GK24</f>
        <v>2</v>
      </c>
      <c r="D28" s="91">
        <f>County!GJ24</f>
        <v>63225</v>
      </c>
      <c r="E28" s="92">
        <f>County!W24</f>
        <v>1</v>
      </c>
      <c r="F28" s="92">
        <f>County!X24</f>
        <v>3</v>
      </c>
      <c r="G28" s="92">
        <f>County!Y24</f>
        <v>1</v>
      </c>
      <c r="H28" s="92">
        <f>County!Z24</f>
        <v>0</v>
      </c>
      <c r="I28" s="94">
        <f>County!AA24</f>
        <v>9430</v>
      </c>
    </row>
    <row r="29" spans="1:9" x14ac:dyDescent="0.25">
      <c r="A29" s="90" t="s">
        <v>524</v>
      </c>
      <c r="B29" s="90" t="s">
        <v>539</v>
      </c>
      <c r="C29" s="289">
        <f>County!GK25</f>
        <v>2</v>
      </c>
      <c r="D29" s="91">
        <f>County!GJ25</f>
        <v>210735</v>
      </c>
      <c r="E29" s="92">
        <f>County!W25</f>
        <v>1</v>
      </c>
      <c r="F29" s="92">
        <f>County!X25</f>
        <v>9</v>
      </c>
      <c r="G29" s="92">
        <f>County!Y25</f>
        <v>0</v>
      </c>
      <c r="H29" s="92">
        <f>County!Z25</f>
        <v>0</v>
      </c>
      <c r="I29" s="94">
        <f>County!AA25</f>
        <v>14300</v>
      </c>
    </row>
    <row r="30" spans="1:9" x14ac:dyDescent="0.25">
      <c r="A30" s="90" t="s">
        <v>555</v>
      </c>
      <c r="B30" s="90" t="s">
        <v>1672</v>
      </c>
      <c r="C30" s="289">
        <f>County!GK26</f>
        <v>2</v>
      </c>
      <c r="D30" s="91">
        <f>County!GJ26</f>
        <v>58104</v>
      </c>
      <c r="E30" s="92">
        <f>County!W26</f>
        <v>1</v>
      </c>
      <c r="F30" s="92">
        <f>County!X26</f>
        <v>3</v>
      </c>
      <c r="G30" s="92">
        <f>County!Y26</f>
        <v>0</v>
      </c>
      <c r="H30" s="92">
        <f>County!Z26</f>
        <v>0</v>
      </c>
      <c r="I30" s="94">
        <f>County!AA26</f>
        <v>7644</v>
      </c>
    </row>
    <row r="31" spans="1:9" x14ac:dyDescent="0.25">
      <c r="A31" s="90" t="s">
        <v>572</v>
      </c>
      <c r="B31" s="90" t="s">
        <v>1673</v>
      </c>
      <c r="C31" s="289">
        <f>County!GK27</f>
        <v>2</v>
      </c>
      <c r="D31" s="91">
        <f>County!GJ27</f>
        <v>403721</v>
      </c>
      <c r="E31" s="92">
        <f>County!W27</f>
        <v>1</v>
      </c>
      <c r="F31" s="92">
        <f>County!X27</f>
        <v>7</v>
      </c>
      <c r="G31" s="92">
        <f>County!Y27</f>
        <v>0</v>
      </c>
      <c r="H31" s="92">
        <f>County!Z27</f>
        <v>0</v>
      </c>
      <c r="I31" s="94">
        <f>County!AA27</f>
        <v>28391</v>
      </c>
    </row>
    <row r="32" spans="1:9" x14ac:dyDescent="0.25">
      <c r="A32" s="90" t="s">
        <v>602</v>
      </c>
      <c r="B32" s="90" t="s">
        <v>1674</v>
      </c>
      <c r="C32" s="289">
        <f>County!GK28</f>
        <v>1</v>
      </c>
      <c r="D32" s="91">
        <f>County!GJ28</f>
        <v>37798</v>
      </c>
      <c r="E32" s="92">
        <f>County!W28</f>
        <v>1</v>
      </c>
      <c r="F32" s="92">
        <f>County!X28</f>
        <v>4</v>
      </c>
      <c r="G32" s="92">
        <f>County!Y28</f>
        <v>0</v>
      </c>
      <c r="H32" s="92">
        <f>County!Z28</f>
        <v>1</v>
      </c>
      <c r="I32" s="94">
        <f>County!AA28</f>
        <v>12428</v>
      </c>
    </row>
    <row r="33" spans="1:9" x14ac:dyDescent="0.25">
      <c r="A33" s="90" t="s">
        <v>618</v>
      </c>
      <c r="B33" s="90" t="s">
        <v>1675</v>
      </c>
      <c r="C33" s="289">
        <f>County!GK29</f>
        <v>2</v>
      </c>
      <c r="D33" s="91">
        <f>County!GJ29</f>
        <v>125730</v>
      </c>
      <c r="E33" s="92">
        <f>County!W29</f>
        <v>1</v>
      </c>
      <c r="F33" s="92">
        <f>County!X29</f>
        <v>5</v>
      </c>
      <c r="G33" s="92">
        <f>County!Y29</f>
        <v>0</v>
      </c>
      <c r="H33" s="92">
        <f>County!Z29</f>
        <v>1</v>
      </c>
      <c r="I33" s="94">
        <f>County!AA29</f>
        <v>10945</v>
      </c>
    </row>
    <row r="34" spans="1:9" x14ac:dyDescent="0.25">
      <c r="A34" s="90" t="s">
        <v>643</v>
      </c>
      <c r="B34" s="90" t="s">
        <v>1676</v>
      </c>
      <c r="C34" s="289">
        <f>County!GK30</f>
        <v>3</v>
      </c>
      <c r="D34" s="91">
        <f>County!GJ30</f>
        <v>59913</v>
      </c>
      <c r="E34" s="92">
        <f>County!W30</f>
        <v>1</v>
      </c>
      <c r="F34" s="92">
        <f>County!X30</f>
        <v>3</v>
      </c>
      <c r="G34" s="92">
        <f>County!Y30</f>
        <v>0</v>
      </c>
      <c r="H34" s="92">
        <f>County!Z30</f>
        <v>1</v>
      </c>
      <c r="I34" s="94">
        <f>County!AA30</f>
        <v>7022</v>
      </c>
    </row>
    <row r="35" spans="1:9" x14ac:dyDescent="0.25">
      <c r="A35" s="90" t="s">
        <v>655</v>
      </c>
      <c r="B35" s="90" t="s">
        <v>1677</v>
      </c>
      <c r="C35" s="289">
        <f>County!GK31</f>
        <v>3</v>
      </c>
      <c r="D35" s="91">
        <f>County!GJ31</f>
        <v>110897</v>
      </c>
      <c r="E35" s="92">
        <f>County!W31</f>
        <v>1</v>
      </c>
      <c r="F35" s="92">
        <f>County!X31</f>
        <v>5</v>
      </c>
      <c r="G35" s="92">
        <f>County!Y31</f>
        <v>0</v>
      </c>
      <c r="H35" s="92">
        <f>County!Z31</f>
        <v>0</v>
      </c>
      <c r="I35" s="94">
        <f>County!AA31</f>
        <v>13556</v>
      </c>
    </row>
    <row r="36" spans="1:9" x14ac:dyDescent="0.25">
      <c r="A36" s="90" t="s">
        <v>697</v>
      </c>
      <c r="B36" s="90" t="s">
        <v>1678</v>
      </c>
      <c r="C36" s="289">
        <f>County!GK32</f>
        <v>3</v>
      </c>
      <c r="D36" s="91">
        <f>County!GJ32</f>
        <v>130766</v>
      </c>
      <c r="E36" s="92">
        <f>County!W32</f>
        <v>1</v>
      </c>
      <c r="F36" s="92">
        <f>County!X32</f>
        <v>2</v>
      </c>
      <c r="G36" s="92">
        <f>County!Y32</f>
        <v>0</v>
      </c>
      <c r="H36" s="92">
        <f>County!Z32</f>
        <v>0</v>
      </c>
      <c r="I36" s="94">
        <f>County!AA32</f>
        <v>9048</v>
      </c>
    </row>
    <row r="37" spans="1:9" x14ac:dyDescent="0.25">
      <c r="A37" s="90" t="s">
        <v>951</v>
      </c>
      <c r="B37" s="90" t="s">
        <v>1679</v>
      </c>
      <c r="C37" s="289">
        <f>County!GK33</f>
        <v>3</v>
      </c>
      <c r="D37" s="91">
        <f>County!GJ33</f>
        <v>180048</v>
      </c>
      <c r="E37" s="92">
        <f>County!W33</f>
        <v>1</v>
      </c>
      <c r="F37" s="92">
        <f>County!X33</f>
        <v>6</v>
      </c>
      <c r="G37" s="92">
        <f>County!Y33</f>
        <v>0</v>
      </c>
      <c r="H37" s="92">
        <f>County!Z33</f>
        <v>1</v>
      </c>
      <c r="I37" s="94">
        <f>County!AA33</f>
        <v>16110</v>
      </c>
    </row>
    <row r="38" spans="1:9" x14ac:dyDescent="0.25">
      <c r="A38" s="90" t="s">
        <v>724</v>
      </c>
      <c r="B38" s="90" t="s">
        <v>1680</v>
      </c>
      <c r="C38" s="289">
        <f>County!GK34</f>
        <v>2</v>
      </c>
      <c r="D38" s="91">
        <f>County!GJ34</f>
        <v>59194</v>
      </c>
      <c r="E38" s="92">
        <f>County!W34</f>
        <v>1</v>
      </c>
      <c r="F38" s="92">
        <f>County!X34</f>
        <v>1</v>
      </c>
      <c r="G38" s="92">
        <f>County!Y34</f>
        <v>0</v>
      </c>
      <c r="H38" s="92">
        <f>County!Z34</f>
        <v>2</v>
      </c>
      <c r="I38" s="94">
        <f>County!AA34</f>
        <v>3484</v>
      </c>
    </row>
    <row r="39" spans="1:9" x14ac:dyDescent="0.25">
      <c r="A39" s="90" t="s">
        <v>737</v>
      </c>
      <c r="B39" s="90" t="s">
        <v>1681</v>
      </c>
      <c r="C39" s="289">
        <f>County!GK35</f>
        <v>3</v>
      </c>
      <c r="D39" s="91">
        <f>County!GJ35</f>
        <v>80202</v>
      </c>
      <c r="E39" s="92">
        <f>County!W35</f>
        <v>1</v>
      </c>
      <c r="F39" s="92">
        <f>County!X35</f>
        <v>2</v>
      </c>
      <c r="G39" s="92">
        <f>County!Y35</f>
        <v>0</v>
      </c>
      <c r="H39" s="92">
        <f>County!Z35</f>
        <v>1</v>
      </c>
      <c r="I39" s="94">
        <f>County!AA35</f>
        <v>7529</v>
      </c>
    </row>
    <row r="40" spans="1:9" x14ac:dyDescent="0.25">
      <c r="A40" s="90" t="s">
        <v>754</v>
      </c>
      <c r="B40" s="90" t="s">
        <v>1682</v>
      </c>
      <c r="C40" s="289">
        <f>County!GK36</f>
        <v>2</v>
      </c>
      <c r="D40" s="91">
        <f>County!GJ36</f>
        <v>21584</v>
      </c>
      <c r="E40" s="92">
        <f>County!W36</f>
        <v>1</v>
      </c>
      <c r="F40" s="92">
        <f>County!X36</f>
        <v>2</v>
      </c>
      <c r="G40" s="92">
        <f>County!Y36</f>
        <v>0</v>
      </c>
      <c r="H40" s="92">
        <f>County!Z36</f>
        <v>0</v>
      </c>
      <c r="I40" s="94">
        <f>County!AA36</f>
        <v>6442</v>
      </c>
    </row>
    <row r="41" spans="1:9" x14ac:dyDescent="0.25">
      <c r="A41" s="90" t="s">
        <v>767</v>
      </c>
      <c r="B41" s="90" t="s">
        <v>1683</v>
      </c>
      <c r="C41" s="289">
        <f>County!GK37</f>
        <v>2</v>
      </c>
      <c r="D41" s="91">
        <f>County!GJ37</f>
        <v>45320</v>
      </c>
      <c r="E41" s="92">
        <f>County!W37</f>
        <v>1</v>
      </c>
      <c r="F41" s="92">
        <f>County!X37</f>
        <v>2</v>
      </c>
      <c r="G41" s="92">
        <f>County!Y37</f>
        <v>0</v>
      </c>
      <c r="H41" s="92">
        <f>County!Z37</f>
        <v>0</v>
      </c>
      <c r="I41" s="94">
        <f>County!AA37</f>
        <v>4186</v>
      </c>
    </row>
    <row r="42" spans="1:9" x14ac:dyDescent="0.25">
      <c r="A42" s="90" t="s">
        <v>264</v>
      </c>
      <c r="B42" s="90" t="s">
        <v>1684</v>
      </c>
      <c r="C42" s="289">
        <f>County!GK38</f>
        <v>3</v>
      </c>
      <c r="D42" s="91">
        <f>County!GJ38</f>
        <v>1013199</v>
      </c>
      <c r="E42" s="92">
        <f>County!W38</f>
        <v>1</v>
      </c>
      <c r="F42" s="92">
        <f>County!X38</f>
        <v>19</v>
      </c>
      <c r="G42" s="92">
        <f>County!Y38</f>
        <v>0</v>
      </c>
      <c r="H42" s="92">
        <f>County!Z38</f>
        <v>0</v>
      </c>
      <c r="I42" s="94">
        <f>County!AA38</f>
        <v>57376</v>
      </c>
    </row>
    <row r="43" spans="1:9" x14ac:dyDescent="0.25">
      <c r="A43" s="90" t="s">
        <v>589</v>
      </c>
      <c r="B43" s="90" t="s">
        <v>1685</v>
      </c>
      <c r="C43" s="289">
        <f>County!GK39</f>
        <v>1</v>
      </c>
      <c r="D43" s="91">
        <f>County!GJ39</f>
        <v>89193</v>
      </c>
      <c r="E43" s="92">
        <f>County!W39</f>
        <v>1</v>
      </c>
      <c r="F43" s="92">
        <f>County!X39</f>
        <v>1</v>
      </c>
      <c r="G43" s="92">
        <f>County!Y39</f>
        <v>0</v>
      </c>
      <c r="H43" s="92">
        <f>County!Z39</f>
        <v>3</v>
      </c>
      <c r="I43" s="94">
        <f>County!AA39</f>
        <v>3770</v>
      </c>
    </row>
    <row r="44" spans="1:9" x14ac:dyDescent="0.25">
      <c r="A44" s="90" t="s">
        <v>827</v>
      </c>
      <c r="B44" s="90" t="s">
        <v>1686</v>
      </c>
      <c r="C44" s="289">
        <f>County!GK40</f>
        <v>3</v>
      </c>
      <c r="D44" s="91">
        <f>County!GJ40</f>
        <v>216955</v>
      </c>
      <c r="E44" s="92">
        <f>County!W40</f>
        <v>1</v>
      </c>
      <c r="F44" s="92">
        <f>County!X40</f>
        <v>3</v>
      </c>
      <c r="G44" s="92">
        <f>County!Y40</f>
        <v>0</v>
      </c>
      <c r="H44" s="92">
        <f>County!Z40</f>
        <v>1</v>
      </c>
      <c r="I44" s="94">
        <f>County!AA40</f>
        <v>11856</v>
      </c>
    </row>
    <row r="45" spans="1:9" x14ac:dyDescent="0.25">
      <c r="A45" s="90" t="s">
        <v>863</v>
      </c>
      <c r="B45" s="90" t="s">
        <v>1687</v>
      </c>
      <c r="C45" s="289">
        <f>County!GK41</f>
        <v>2</v>
      </c>
      <c r="D45" s="91">
        <f>County!GJ41</f>
        <v>193204</v>
      </c>
      <c r="E45" s="92">
        <f>County!W41</f>
        <v>1</v>
      </c>
      <c r="F45" s="92">
        <f>County!X41</f>
        <v>3</v>
      </c>
      <c r="G45" s="92">
        <f>County!Y41</f>
        <v>0</v>
      </c>
      <c r="H45" s="92">
        <f>County!Z41</f>
        <v>0</v>
      </c>
      <c r="I45" s="94">
        <f>County!AA41</f>
        <v>10852</v>
      </c>
    </row>
    <row r="46" spans="1:9" x14ac:dyDescent="0.25">
      <c r="A46" s="90" t="s">
        <v>876</v>
      </c>
      <c r="B46" s="90" t="s">
        <v>891</v>
      </c>
      <c r="C46" s="289">
        <f>County!GK42</f>
        <v>3</v>
      </c>
      <c r="D46" s="91">
        <f>County!GJ42</f>
        <v>80180</v>
      </c>
      <c r="E46" s="92">
        <f>County!W42</f>
        <v>1</v>
      </c>
      <c r="F46" s="92">
        <f>County!X42</f>
        <v>2</v>
      </c>
      <c r="G46" s="92">
        <f>County!Y42</f>
        <v>0</v>
      </c>
      <c r="H46" s="92">
        <f>County!Z42</f>
        <v>0</v>
      </c>
      <c r="I46" s="94">
        <f>County!AA42</f>
        <v>6916</v>
      </c>
    </row>
    <row r="47" spans="1:9" x14ac:dyDescent="0.25">
      <c r="A47" s="90" t="s">
        <v>893</v>
      </c>
      <c r="B47" s="90" t="s">
        <v>1688</v>
      </c>
      <c r="C47" s="289">
        <f>County!GK43</f>
        <v>3</v>
      </c>
      <c r="D47" s="91">
        <f>County!GJ43</f>
        <v>56533</v>
      </c>
      <c r="E47" s="92">
        <f>County!W43</f>
        <v>1</v>
      </c>
      <c r="F47" s="92">
        <f>County!X43</f>
        <v>1</v>
      </c>
      <c r="G47" s="92">
        <f>County!Y43</f>
        <v>0</v>
      </c>
      <c r="H47" s="92">
        <f>County!Z43</f>
        <v>0</v>
      </c>
      <c r="I47" s="94">
        <f>County!AA43</f>
        <v>4556</v>
      </c>
    </row>
    <row r="48" spans="1:9" x14ac:dyDescent="0.25">
      <c r="A48" s="90" t="s">
        <v>906</v>
      </c>
      <c r="B48" s="90" t="s">
        <v>1689</v>
      </c>
      <c r="C48" s="289">
        <f>County!GK44</f>
        <v>2</v>
      </c>
      <c r="D48" s="91">
        <f>County!GJ44</f>
        <v>39265</v>
      </c>
      <c r="E48" s="92">
        <f>County!W44</f>
        <v>1</v>
      </c>
      <c r="F48" s="92">
        <f>County!X44</f>
        <v>0</v>
      </c>
      <c r="G48" s="92">
        <f>County!Y44</f>
        <v>0</v>
      </c>
      <c r="H48" s="92">
        <f>County!Z44</f>
        <v>1</v>
      </c>
      <c r="I48" s="94">
        <f>County!AA44</f>
        <v>3020</v>
      </c>
    </row>
    <row r="49" spans="1:9" x14ac:dyDescent="0.25">
      <c r="A49" s="90" t="s">
        <v>1100</v>
      </c>
      <c r="B49" s="90" t="s">
        <v>1690</v>
      </c>
      <c r="C49" s="289">
        <f>County!GK45</f>
        <v>2</v>
      </c>
      <c r="D49" s="91">
        <f>County!GJ45</f>
        <v>169710</v>
      </c>
      <c r="E49" s="92">
        <f>County!W45</f>
        <v>1</v>
      </c>
      <c r="F49" s="92">
        <f>County!X45</f>
        <v>4</v>
      </c>
      <c r="G49" s="92">
        <f>County!Y45</f>
        <v>1</v>
      </c>
      <c r="H49" s="92">
        <f>County!Z45</f>
        <v>1</v>
      </c>
      <c r="I49" s="94">
        <f>County!AA45</f>
        <v>14478</v>
      </c>
    </row>
    <row r="50" spans="1:9" x14ac:dyDescent="0.25">
      <c r="A50" s="90" t="s">
        <v>937</v>
      </c>
      <c r="B50" s="90" t="s">
        <v>1691</v>
      </c>
      <c r="C50" s="289">
        <f>County!GK46</f>
        <v>2</v>
      </c>
      <c r="D50" s="91">
        <f>County!GJ46</f>
        <v>20740</v>
      </c>
      <c r="E50" s="92">
        <f>County!W46</f>
        <v>1</v>
      </c>
      <c r="F50" s="92">
        <f>County!X46</f>
        <v>1</v>
      </c>
      <c r="G50" s="92">
        <f>County!Y46</f>
        <v>1</v>
      </c>
      <c r="H50" s="92">
        <f>County!Z46</f>
        <v>0</v>
      </c>
      <c r="I50" s="94">
        <f>County!AA46</f>
        <v>5700</v>
      </c>
    </row>
    <row r="51" spans="1:9" x14ac:dyDescent="0.25">
      <c r="A51" s="90" t="s">
        <v>964</v>
      </c>
      <c r="B51" s="90" t="s">
        <v>1692</v>
      </c>
      <c r="C51" s="289">
        <f>County!GK47</f>
        <v>2</v>
      </c>
      <c r="D51" s="91">
        <f>County!GJ47</f>
        <v>143079</v>
      </c>
      <c r="E51" s="92">
        <f>County!W47</f>
        <v>1</v>
      </c>
      <c r="F51" s="92">
        <f>County!X47</f>
        <v>6</v>
      </c>
      <c r="G51" s="92">
        <f>County!Y47</f>
        <v>0</v>
      </c>
      <c r="H51" s="92">
        <f>County!Z47</f>
        <v>3</v>
      </c>
      <c r="I51" s="94">
        <f>County!AA47</f>
        <v>16406</v>
      </c>
    </row>
    <row r="52" spans="1:9" x14ac:dyDescent="0.25">
      <c r="A52" s="90" t="s">
        <v>993</v>
      </c>
      <c r="B52" s="90" t="s">
        <v>1693</v>
      </c>
      <c r="C52" s="289">
        <f>County!GK48</f>
        <v>1</v>
      </c>
      <c r="D52" s="91">
        <f>County!GJ48</f>
        <v>133567</v>
      </c>
      <c r="E52" s="92">
        <f>County!W48</f>
        <v>1</v>
      </c>
      <c r="F52" s="92">
        <f>County!X48</f>
        <v>6</v>
      </c>
      <c r="G52" s="92">
        <f>County!Y48</f>
        <v>1</v>
      </c>
      <c r="H52" s="92">
        <f>County!Z48</f>
        <v>1</v>
      </c>
      <c r="I52" s="94">
        <f>County!AA48</f>
        <v>13344</v>
      </c>
    </row>
    <row r="53" spans="1:9" x14ac:dyDescent="0.25">
      <c r="A53" s="90" t="s">
        <v>1005</v>
      </c>
      <c r="B53" s="90" t="s">
        <v>1694</v>
      </c>
      <c r="C53" s="289">
        <f>County!GK49</f>
        <v>1</v>
      </c>
      <c r="D53" s="91">
        <f>County!GJ49</f>
        <v>92543</v>
      </c>
      <c r="E53" s="92">
        <f>County!W49</f>
        <v>0</v>
      </c>
      <c r="F53" s="92">
        <f>County!X49</f>
        <v>4</v>
      </c>
      <c r="G53" s="92">
        <f>County!Y49</f>
        <v>1</v>
      </c>
      <c r="H53" s="92">
        <f>County!Z49</f>
        <v>1</v>
      </c>
      <c r="I53" s="94">
        <f>County!AA49</f>
        <v>12324</v>
      </c>
    </row>
    <row r="54" spans="1:9" x14ac:dyDescent="0.25">
      <c r="A54" s="90" t="s">
        <v>1023</v>
      </c>
      <c r="B54" s="90" t="s">
        <v>1695</v>
      </c>
      <c r="C54" s="289">
        <f>County!GK50</f>
        <v>2</v>
      </c>
      <c r="D54" s="91">
        <f>County!GJ50</f>
        <v>138710</v>
      </c>
      <c r="E54" s="92">
        <f>County!W50</f>
        <v>1</v>
      </c>
      <c r="F54" s="92">
        <f>County!X50</f>
        <v>2</v>
      </c>
      <c r="G54" s="92">
        <f>County!Y50</f>
        <v>1</v>
      </c>
      <c r="H54" s="92">
        <f>County!Z50</f>
        <v>1</v>
      </c>
      <c r="I54" s="94">
        <f>County!AA50</f>
        <v>9546</v>
      </c>
    </row>
    <row r="55" spans="1:9" x14ac:dyDescent="0.25">
      <c r="A55" s="90" t="s">
        <v>1042</v>
      </c>
      <c r="B55" s="90" t="s">
        <v>1696</v>
      </c>
      <c r="C55" s="289">
        <f>County!GK51</f>
        <v>1</v>
      </c>
      <c r="D55" s="91">
        <f>County!GJ51</f>
        <v>67606</v>
      </c>
      <c r="E55" s="92">
        <f>County!W51</f>
        <v>1</v>
      </c>
      <c r="F55" s="92">
        <f>County!X51</f>
        <v>2</v>
      </c>
      <c r="G55" s="92">
        <f>County!Y51</f>
        <v>0</v>
      </c>
      <c r="H55" s="92">
        <f>County!Z51</f>
        <v>1</v>
      </c>
      <c r="I55" s="94">
        <f>County!AA51</f>
        <v>6734</v>
      </c>
    </row>
    <row r="56" spans="1:9" x14ac:dyDescent="0.25">
      <c r="A56" s="90" t="s">
        <v>1053</v>
      </c>
      <c r="B56" s="90" t="s">
        <v>1697</v>
      </c>
      <c r="C56" s="289">
        <f>County!GK52</f>
        <v>2</v>
      </c>
      <c r="D56" s="91">
        <f>County!GJ52</f>
        <v>64398</v>
      </c>
      <c r="E56" s="92">
        <f>County!W52</f>
        <v>1</v>
      </c>
      <c r="F56" s="92">
        <f>County!X52</f>
        <v>3</v>
      </c>
      <c r="G56" s="92">
        <f>County!Y52</f>
        <v>0</v>
      </c>
      <c r="H56" s="92">
        <f>County!Z52</f>
        <v>1</v>
      </c>
      <c r="I56" s="94">
        <f>County!AA52</f>
        <v>7644</v>
      </c>
    </row>
    <row r="57" spans="1:9" x14ac:dyDescent="0.25">
      <c r="A57" s="90" t="s">
        <v>1086</v>
      </c>
      <c r="B57" s="90" t="s">
        <v>1698</v>
      </c>
      <c r="C57" s="289">
        <f>County!GK53</f>
        <v>1</v>
      </c>
      <c r="D57" s="91">
        <f>County!GJ53</f>
        <v>36058</v>
      </c>
      <c r="E57" s="92">
        <f>County!W53</f>
        <v>1</v>
      </c>
      <c r="F57" s="92">
        <f>County!X53</f>
        <v>0</v>
      </c>
      <c r="G57" s="92">
        <f>County!Y53</f>
        <v>1</v>
      </c>
      <c r="H57" s="92">
        <f>County!Z53</f>
        <v>0</v>
      </c>
      <c r="I57" s="94">
        <f>County!AA53</f>
        <v>2768</v>
      </c>
    </row>
    <row r="58" spans="1:9" x14ac:dyDescent="0.25">
      <c r="A58" s="90" t="s">
        <v>1132</v>
      </c>
      <c r="B58" s="90" t="s">
        <v>1699</v>
      </c>
      <c r="C58" s="289">
        <f>County!GK54</f>
        <v>2</v>
      </c>
      <c r="D58" s="91">
        <f>County!GJ54</f>
        <v>61056</v>
      </c>
      <c r="E58" s="92">
        <f>County!W54</f>
        <v>1</v>
      </c>
      <c r="F58" s="92">
        <f>County!X54</f>
        <v>4</v>
      </c>
      <c r="G58" s="92">
        <f>County!Y54</f>
        <v>0</v>
      </c>
      <c r="H58" s="92">
        <f>County!Z54</f>
        <v>1</v>
      </c>
      <c r="I58" s="94">
        <f>County!AA54</f>
        <v>8064</v>
      </c>
    </row>
    <row r="59" spans="1:9" x14ac:dyDescent="0.25">
      <c r="A59" s="90" t="s">
        <v>1145</v>
      </c>
      <c r="B59" s="90" t="s">
        <v>1700</v>
      </c>
      <c r="C59" s="289">
        <f>County!GK55</f>
        <v>2</v>
      </c>
      <c r="D59" s="91">
        <f>County!GJ55</f>
        <v>33428</v>
      </c>
      <c r="E59" s="92">
        <f>County!W55</f>
        <v>1</v>
      </c>
      <c r="F59" s="92">
        <f>County!X55</f>
        <v>0</v>
      </c>
      <c r="G59" s="92">
        <f>County!Y55</f>
        <v>1</v>
      </c>
      <c r="H59" s="92">
        <f>County!Z55</f>
        <v>0</v>
      </c>
      <c r="I59" s="94">
        <f>County!AA55</f>
        <v>3440</v>
      </c>
    </row>
    <row r="60" spans="1:9" x14ac:dyDescent="0.25">
      <c r="A60" s="90" t="s">
        <v>1160</v>
      </c>
      <c r="B60" s="90" t="s">
        <v>1701</v>
      </c>
      <c r="C60" s="289">
        <f>County!GK56</f>
        <v>3</v>
      </c>
      <c r="D60" s="91">
        <f>County!GJ56</f>
        <v>215933</v>
      </c>
      <c r="E60" s="92">
        <f>County!W56</f>
        <v>1</v>
      </c>
      <c r="F60" s="92">
        <f>County!X56</f>
        <v>3</v>
      </c>
      <c r="G60" s="92">
        <f>County!Y56</f>
        <v>0</v>
      </c>
      <c r="H60" s="92">
        <f>County!Z56</f>
        <v>0</v>
      </c>
      <c r="I60" s="94">
        <f>County!AA56</f>
        <v>10772</v>
      </c>
    </row>
    <row r="61" spans="1:9" x14ac:dyDescent="0.25">
      <c r="A61" s="90" t="s">
        <v>132</v>
      </c>
      <c r="B61" s="90" t="s">
        <v>1702</v>
      </c>
      <c r="C61" s="289">
        <f>County!GK57</f>
        <v>1</v>
      </c>
      <c r="D61" s="91">
        <f>County!GJ57</f>
        <v>45077</v>
      </c>
      <c r="E61" s="92">
        <f>County!W57</f>
        <v>1</v>
      </c>
      <c r="F61" s="92">
        <f>County!X57</f>
        <v>0</v>
      </c>
      <c r="G61" s="92">
        <f>County!Y57</f>
        <v>0</v>
      </c>
      <c r="H61" s="92">
        <f>County!Z57</f>
        <v>0</v>
      </c>
      <c r="I61" s="94">
        <f>County!AA57</f>
        <v>2500</v>
      </c>
    </row>
    <row r="62" spans="1:9" x14ac:dyDescent="0.25">
      <c r="A62" s="90" t="s">
        <v>1175</v>
      </c>
      <c r="B62" s="90" t="s">
        <v>1703</v>
      </c>
      <c r="C62" s="289">
        <f>County!GK58</f>
        <v>3</v>
      </c>
      <c r="D62" s="91">
        <f>County!GJ58</f>
        <v>985310</v>
      </c>
      <c r="E62" s="92">
        <f>County!W58</f>
        <v>0</v>
      </c>
      <c r="F62" s="92">
        <f>County!X58</f>
        <v>20</v>
      </c>
      <c r="G62" s="92">
        <f>County!Y58</f>
        <v>0</v>
      </c>
      <c r="H62" s="92">
        <f>County!Z58</f>
        <v>0</v>
      </c>
      <c r="I62" s="94">
        <f>County!AA58</f>
        <v>59273</v>
      </c>
    </row>
    <row r="63" spans="1:9" x14ac:dyDescent="0.25">
      <c r="A63" s="90" t="s">
        <v>1190</v>
      </c>
      <c r="B63" s="90" t="s">
        <v>1704</v>
      </c>
      <c r="C63" s="289">
        <f>County!GK59</f>
        <v>1</v>
      </c>
      <c r="D63" s="91">
        <f>County!GJ59</f>
        <v>20514</v>
      </c>
      <c r="E63" s="92">
        <f>County!W59</f>
        <v>1</v>
      </c>
      <c r="F63" s="92">
        <f>County!X59</f>
        <v>0</v>
      </c>
      <c r="G63" s="92">
        <f>County!Y59</f>
        <v>0</v>
      </c>
      <c r="H63" s="92">
        <f>County!Z59</f>
        <v>1</v>
      </c>
      <c r="I63" s="94">
        <f>County!AA59</f>
        <v>2704</v>
      </c>
    </row>
    <row r="64" spans="1:9" x14ac:dyDescent="0.25">
      <c r="A64" s="90" t="s">
        <v>1203</v>
      </c>
      <c r="B64" s="90" t="s">
        <v>1705</v>
      </c>
      <c r="C64" s="289">
        <f>County!GK60</f>
        <v>2</v>
      </c>
      <c r="D64" s="91">
        <f>County!GJ60</f>
        <v>125681</v>
      </c>
      <c r="E64" s="92">
        <f>County!W60</f>
        <v>1</v>
      </c>
      <c r="F64" s="92">
        <f>County!X60</f>
        <v>3</v>
      </c>
      <c r="G64" s="92">
        <f>County!Y60</f>
        <v>0</v>
      </c>
      <c r="H64" s="92">
        <f>County!Z60</f>
        <v>1</v>
      </c>
      <c r="I64" s="94">
        <f>County!AA60</f>
        <v>8044</v>
      </c>
    </row>
    <row r="65" spans="1:9" x14ac:dyDescent="0.25">
      <c r="A65" s="90" t="s">
        <v>1221</v>
      </c>
      <c r="B65" s="90" t="s">
        <v>1650</v>
      </c>
      <c r="C65" s="524">
        <f>County!GK61</f>
        <v>1</v>
      </c>
      <c r="D65" s="91">
        <f>County!GJ61</f>
        <v>81410</v>
      </c>
      <c r="E65" s="92">
        <f>County!W61</f>
        <v>1</v>
      </c>
      <c r="F65" s="92">
        <f>County!X61</f>
        <v>5</v>
      </c>
      <c r="G65" s="92">
        <f>County!Y61</f>
        <v>1</v>
      </c>
      <c r="H65" s="92">
        <f>County!Z61</f>
        <v>0</v>
      </c>
      <c r="I65" s="94">
        <f>County!AA61</f>
        <v>9044</v>
      </c>
    </row>
    <row r="66" spans="1:9" ht="15.75" thickBot="1" x14ac:dyDescent="0.3">
      <c r="A66" s="647"/>
      <c r="B66" s="648"/>
      <c r="C66" s="523" t="s">
        <v>1303</v>
      </c>
      <c r="D66" s="96">
        <f>SUM(D8:D65)</f>
        <v>8331259</v>
      </c>
      <c r="E66" s="97"/>
      <c r="F66" s="97"/>
      <c r="G66" s="97"/>
      <c r="H66" s="98" t="s">
        <v>1304</v>
      </c>
      <c r="I66" s="99">
        <f>AVERAGE(I8:I65)</f>
        <v>11822.310344827587</v>
      </c>
    </row>
    <row r="67" spans="1:9" ht="16.5" thickTop="1" thickBot="1" x14ac:dyDescent="0.3">
      <c r="A67" s="649" t="s">
        <v>1305</v>
      </c>
      <c r="B67" s="650"/>
      <c r="C67" s="100"/>
      <c r="D67" s="101"/>
      <c r="E67" s="102"/>
      <c r="F67" s="102"/>
      <c r="G67" s="102"/>
      <c r="H67" s="101"/>
      <c r="I67" s="103"/>
    </row>
    <row r="68" spans="1:9" ht="15.75" thickTop="1" x14ac:dyDescent="0.25">
      <c r="A68" s="90" t="s">
        <v>34</v>
      </c>
      <c r="B68" s="90" t="s">
        <v>1706</v>
      </c>
      <c r="C68" s="104">
        <f>Regional!GK3</f>
        <v>1</v>
      </c>
      <c r="D68" s="91">
        <f>Regional!GJ3</f>
        <v>78340</v>
      </c>
      <c r="E68" s="92">
        <f>Regional!W3</f>
        <v>1</v>
      </c>
      <c r="F68" s="92">
        <f>Regional!X3</f>
        <v>6</v>
      </c>
      <c r="G68" s="92">
        <f>Regional!Y3</f>
        <v>0</v>
      </c>
      <c r="H68" s="92">
        <f>Regional!Z3</f>
        <v>1</v>
      </c>
      <c r="I68" s="94">
        <f>Regional!AA3</f>
        <v>15106</v>
      </c>
    </row>
    <row r="69" spans="1:9" x14ac:dyDescent="0.25">
      <c r="A69" s="90" t="s">
        <v>83</v>
      </c>
      <c r="B69" s="90" t="s">
        <v>1707</v>
      </c>
      <c r="C69" s="104">
        <f>Regional!GK4</f>
        <v>2</v>
      </c>
      <c r="D69" s="91">
        <f>Regional!GJ4</f>
        <v>51627</v>
      </c>
      <c r="E69" s="92">
        <f>Regional!W4</f>
        <v>0</v>
      </c>
      <c r="F69" s="92">
        <f>Regional!X4</f>
        <v>4</v>
      </c>
      <c r="G69" s="92">
        <f>Regional!Y4</f>
        <v>1</v>
      </c>
      <c r="H69" s="92">
        <f>Regional!Z4</f>
        <v>1</v>
      </c>
      <c r="I69" s="94">
        <f>Regional!AA4</f>
        <v>11640</v>
      </c>
    </row>
    <row r="70" spans="1:9" x14ac:dyDescent="0.25">
      <c r="A70" s="90" t="s">
        <v>65</v>
      </c>
      <c r="B70" s="90" t="s">
        <v>1708</v>
      </c>
      <c r="C70" s="104">
        <f>Regional!GK5</f>
        <v>2</v>
      </c>
      <c r="D70" s="91">
        <f>Regional!GJ5</f>
        <v>150254</v>
      </c>
      <c r="E70" s="92">
        <f>Regional!W5</f>
        <v>0</v>
      </c>
      <c r="F70" s="92">
        <f>Regional!X5</f>
        <v>5</v>
      </c>
      <c r="G70" s="92">
        <f>Regional!Y5</f>
        <v>0</v>
      </c>
      <c r="H70" s="92">
        <f>Regional!Z5</f>
        <v>4</v>
      </c>
      <c r="I70" s="94">
        <f>Regional!AA5</f>
        <v>11388</v>
      </c>
    </row>
    <row r="71" spans="1:9" x14ac:dyDescent="0.25">
      <c r="A71" s="90" t="s">
        <v>106</v>
      </c>
      <c r="B71" s="90" t="s">
        <v>1636</v>
      </c>
      <c r="C71" s="104">
        <f>Regional!GK6</f>
        <v>1</v>
      </c>
      <c r="D71" s="91">
        <f>Regional!GJ6</f>
        <v>67526</v>
      </c>
      <c r="E71" s="92">
        <f>Regional!W6</f>
        <v>1</v>
      </c>
      <c r="F71" s="92">
        <f>Regional!X6</f>
        <v>7</v>
      </c>
      <c r="G71" s="92">
        <f>Regional!Y6</f>
        <v>0</v>
      </c>
      <c r="H71" s="92">
        <f>Regional!Z6</f>
        <v>1</v>
      </c>
      <c r="I71" s="94">
        <f>Regional!AA6</f>
        <v>15496</v>
      </c>
    </row>
    <row r="72" spans="1:9" x14ac:dyDescent="0.25">
      <c r="A72" s="90" t="s">
        <v>326</v>
      </c>
      <c r="B72" s="90" t="s">
        <v>1709</v>
      </c>
      <c r="C72" s="104">
        <f>Regional!GK7</f>
        <v>2</v>
      </c>
      <c r="D72" s="91">
        <f>Regional!GJ7</f>
        <v>187007</v>
      </c>
      <c r="E72" s="92">
        <f>Regional!W7</f>
        <v>0</v>
      </c>
      <c r="F72" s="92">
        <f>Regional!X7</f>
        <v>10</v>
      </c>
      <c r="G72" s="92">
        <f>Regional!Y7</f>
        <v>0</v>
      </c>
      <c r="H72" s="92">
        <f>Regional!Z7</f>
        <v>2</v>
      </c>
      <c r="I72" s="94">
        <f>Regional!AA7</f>
        <v>25094</v>
      </c>
    </row>
    <row r="73" spans="1:9" x14ac:dyDescent="0.25">
      <c r="A73" s="90" t="s">
        <v>429</v>
      </c>
      <c r="B73" s="90" t="s">
        <v>1710</v>
      </c>
      <c r="C73" s="104">
        <f>Regional!GK8</f>
        <v>2</v>
      </c>
      <c r="D73" s="91">
        <f>Regional!GJ8</f>
        <v>110429</v>
      </c>
      <c r="E73" s="92">
        <f>Regional!W8</f>
        <v>1</v>
      </c>
      <c r="F73" s="92">
        <f>Regional!X8</f>
        <v>7</v>
      </c>
      <c r="G73" s="92">
        <f>Regional!Y8</f>
        <v>1</v>
      </c>
      <c r="H73" s="92">
        <f>Regional!Z8</f>
        <v>2</v>
      </c>
      <c r="I73" s="94">
        <f>Regional!AA8</f>
        <v>19679</v>
      </c>
    </row>
    <row r="74" spans="1:9" x14ac:dyDescent="0.25">
      <c r="A74" s="90" t="s">
        <v>470</v>
      </c>
      <c r="B74" s="90" t="s">
        <v>1711</v>
      </c>
      <c r="C74" s="104">
        <f>Regional!GK9</f>
        <v>1</v>
      </c>
      <c r="D74" s="91">
        <f>Regional!GJ9</f>
        <v>90298</v>
      </c>
      <c r="E74" s="92">
        <f>Regional!W9</f>
        <v>0</v>
      </c>
      <c r="F74" s="92">
        <f>Regional!X9</f>
        <v>6</v>
      </c>
      <c r="G74" s="92">
        <f>Regional!Y9</f>
        <v>0</v>
      </c>
      <c r="H74" s="92">
        <f>Regional!Z9</f>
        <v>1</v>
      </c>
      <c r="I74" s="94">
        <f>Regional!AA9</f>
        <v>12901</v>
      </c>
    </row>
    <row r="75" spans="1:9" x14ac:dyDescent="0.25">
      <c r="A75" s="90" t="s">
        <v>795</v>
      </c>
      <c r="B75" s="90" t="s">
        <v>1712</v>
      </c>
      <c r="C75" s="104">
        <f>Regional!GK10</f>
        <v>2</v>
      </c>
      <c r="D75" s="91">
        <f>Regional!GJ10</f>
        <v>47074</v>
      </c>
      <c r="E75" s="92">
        <f>Regional!W10</f>
        <v>0</v>
      </c>
      <c r="F75" s="92">
        <f>Regional!X10</f>
        <v>4</v>
      </c>
      <c r="G75" s="92">
        <f>Regional!Y10</f>
        <v>1</v>
      </c>
      <c r="H75" s="92">
        <f>Regional!Z10</f>
        <v>0</v>
      </c>
      <c r="I75" s="94">
        <f>Regional!AA10</f>
        <v>11986</v>
      </c>
    </row>
    <row r="76" spans="1:9" x14ac:dyDescent="0.25">
      <c r="A76" s="90" t="s">
        <v>813</v>
      </c>
      <c r="B76" s="90" t="s">
        <v>1713</v>
      </c>
      <c r="C76" s="104">
        <f>Regional!GK11</f>
        <v>1</v>
      </c>
      <c r="D76" s="91">
        <f>Regional!GJ11</f>
        <v>90584</v>
      </c>
      <c r="E76" s="92">
        <f>Regional!W11</f>
        <v>1</v>
      </c>
      <c r="F76" s="92">
        <f>Regional!X11</f>
        <v>7</v>
      </c>
      <c r="G76" s="92">
        <f>Regional!Y11</f>
        <v>0</v>
      </c>
      <c r="H76" s="92">
        <f>Regional!Z11</f>
        <v>4</v>
      </c>
      <c r="I76" s="94">
        <f>Regional!AA11</f>
        <v>17368</v>
      </c>
    </row>
    <row r="77" spans="1:9" x14ac:dyDescent="0.25">
      <c r="A77" s="90" t="s">
        <v>844</v>
      </c>
      <c r="B77" s="90" t="s">
        <v>1714</v>
      </c>
      <c r="C77" s="104">
        <f>Regional!GK12</f>
        <v>2</v>
      </c>
      <c r="D77" s="91">
        <f>Regional!GJ12</f>
        <v>169561</v>
      </c>
      <c r="E77" s="92">
        <f>Regional!W12</f>
        <v>0</v>
      </c>
      <c r="F77" s="92">
        <f>Regional!X12</f>
        <v>13</v>
      </c>
      <c r="G77" s="92">
        <f>Regional!Y12</f>
        <v>1</v>
      </c>
      <c r="H77" s="92">
        <f>Regional!Z12</f>
        <v>0</v>
      </c>
      <c r="I77" s="94">
        <f>Regional!AA12</f>
        <v>33362</v>
      </c>
    </row>
    <row r="78" spans="1:9" x14ac:dyDescent="0.25">
      <c r="A78" s="90" t="s">
        <v>920</v>
      </c>
      <c r="B78" s="90" t="s">
        <v>1715</v>
      </c>
      <c r="C78" s="104">
        <f>Regional!GK13</f>
        <v>1</v>
      </c>
      <c r="D78" s="91">
        <f>Regional!GJ13</f>
        <v>45096</v>
      </c>
      <c r="E78" s="92">
        <f>Regional!W13</f>
        <v>0</v>
      </c>
      <c r="F78" s="92">
        <f>Regional!X13</f>
        <v>4</v>
      </c>
      <c r="G78" s="92">
        <f>Regional!Y13</f>
        <v>0</v>
      </c>
      <c r="H78" s="92">
        <f>Regional!Z13</f>
        <v>1</v>
      </c>
      <c r="I78" s="94">
        <f>Regional!AA13</f>
        <v>9334</v>
      </c>
    </row>
    <row r="79" spans="1:9" x14ac:dyDescent="0.25">
      <c r="A79" s="90" t="s">
        <v>1066</v>
      </c>
      <c r="B79" s="90" t="s">
        <v>1649</v>
      </c>
      <c r="C79" s="104">
        <f>Regional!GK14</f>
        <v>1</v>
      </c>
      <c r="D79" s="91">
        <f>Regional!GJ14</f>
        <v>230583</v>
      </c>
      <c r="E79" s="92">
        <f>Regional!W14</f>
        <v>0</v>
      </c>
      <c r="F79" s="92">
        <f>Regional!X14</f>
        <v>15</v>
      </c>
      <c r="G79" s="92">
        <f>Regional!Y14</f>
        <v>2</v>
      </c>
      <c r="H79" s="92">
        <f>Regional!Z14</f>
        <v>1</v>
      </c>
      <c r="I79" s="94">
        <f>Regional!AA14</f>
        <v>27403</v>
      </c>
    </row>
    <row r="80" spans="1:9" ht="15.75" thickBot="1" x14ac:dyDescent="0.3">
      <c r="A80" s="647"/>
      <c r="B80" s="648"/>
      <c r="C80" s="95" t="s">
        <v>1303</v>
      </c>
      <c r="D80" s="96">
        <f>SUM(D68:D79)</f>
        <v>1318379</v>
      </c>
      <c r="E80" s="97"/>
      <c r="F80" s="97"/>
      <c r="G80" s="97"/>
      <c r="H80" s="98" t="s">
        <v>1304</v>
      </c>
      <c r="I80" s="99">
        <f>AVERAGE(I68:I79)</f>
        <v>17563.083333333332</v>
      </c>
    </row>
    <row r="81" spans="1:9" ht="16.5" thickTop="1" thickBot="1" x14ac:dyDescent="0.3">
      <c r="A81" s="105"/>
      <c r="B81" s="85" t="s">
        <v>1306</v>
      </c>
      <c r="C81" s="100"/>
      <c r="D81" s="101"/>
      <c r="E81" s="102"/>
      <c r="F81" s="102"/>
      <c r="G81" s="102"/>
      <c r="H81" s="101"/>
      <c r="I81" s="103"/>
    </row>
    <row r="82" spans="1:9" ht="15.75" thickTop="1" x14ac:dyDescent="0.25">
      <c r="A82" s="90" t="s">
        <v>246</v>
      </c>
      <c r="B82" s="90" t="s">
        <v>1716</v>
      </c>
      <c r="C82" s="104">
        <f>Municipal!GK3</f>
        <v>3</v>
      </c>
      <c r="D82" s="91">
        <f>Municipal!GJ3</f>
        <v>59753</v>
      </c>
      <c r="E82" s="92">
        <f>Municipal!W3</f>
        <v>1</v>
      </c>
      <c r="F82" s="92">
        <f>Municipal!X3</f>
        <v>0</v>
      </c>
      <c r="G82" s="92">
        <f>Municipal!Y3</f>
        <v>0</v>
      </c>
      <c r="H82" s="92">
        <f>Municipal!Z3</f>
        <v>0</v>
      </c>
      <c r="I82" s="94">
        <f>Municipal!AA3</f>
        <v>3136</v>
      </c>
    </row>
    <row r="83" spans="1:9" x14ac:dyDescent="0.25">
      <c r="A83" s="90" t="s">
        <v>459</v>
      </c>
      <c r="B83" s="90" t="s">
        <v>1717</v>
      </c>
      <c r="C83" s="104">
        <f>Municipal!GK4</f>
        <v>2</v>
      </c>
      <c r="D83" s="91">
        <f>Municipal!GJ4</f>
        <v>4714</v>
      </c>
      <c r="E83" s="92">
        <f>Municipal!W4</f>
        <v>1</v>
      </c>
      <c r="F83" s="92">
        <f>Municipal!X4</f>
        <v>0</v>
      </c>
      <c r="G83" s="92">
        <f>Municipal!Y4</f>
        <v>0</v>
      </c>
      <c r="H83" s="92">
        <f>Municipal!Z4</f>
        <v>0</v>
      </c>
      <c r="I83" s="94">
        <f>Municipal!AA4</f>
        <v>2548</v>
      </c>
    </row>
    <row r="84" spans="1:9" x14ac:dyDescent="0.25">
      <c r="A84" s="90" t="s">
        <v>666</v>
      </c>
      <c r="B84" s="90" t="s">
        <v>1718</v>
      </c>
      <c r="C84" s="104">
        <f>Municipal!GK5</f>
        <v>2</v>
      </c>
      <c r="D84" s="91">
        <f>Municipal!GJ5</f>
        <v>40330</v>
      </c>
      <c r="E84" s="92">
        <f>Municipal!W5</f>
        <v>1</v>
      </c>
      <c r="F84" s="92">
        <f>Municipal!X5</f>
        <v>1</v>
      </c>
      <c r="G84" s="92">
        <f>Municipal!Y5</f>
        <v>0</v>
      </c>
      <c r="H84" s="92">
        <f>Municipal!Z5</f>
        <v>2</v>
      </c>
      <c r="I84" s="94">
        <f>Municipal!AA5</f>
        <v>6656</v>
      </c>
    </row>
    <row r="85" spans="1:9" x14ac:dyDescent="0.25">
      <c r="A85" s="90" t="s">
        <v>681</v>
      </c>
      <c r="B85" s="90" t="s">
        <v>1719</v>
      </c>
      <c r="C85" s="104">
        <f>Municipal!GK6</f>
        <v>2</v>
      </c>
      <c r="D85" s="91">
        <f>Municipal!GJ6</f>
        <v>108552</v>
      </c>
      <c r="E85" s="92">
        <f>Municipal!W6</f>
        <v>1</v>
      </c>
      <c r="F85" s="92">
        <f>Municipal!X6</f>
        <v>0</v>
      </c>
      <c r="G85" s="92">
        <f>Municipal!Y6</f>
        <v>1</v>
      </c>
      <c r="H85" s="92">
        <f>Municipal!Z6</f>
        <v>1</v>
      </c>
      <c r="I85" s="94">
        <f>Municipal!AA6</f>
        <v>3081</v>
      </c>
    </row>
    <row r="86" spans="1:9" x14ac:dyDescent="0.25">
      <c r="A86" s="90" t="s">
        <v>712</v>
      </c>
      <c r="B86" s="90" t="s">
        <v>1720</v>
      </c>
      <c r="C86" s="104">
        <f>Municipal!GK7</f>
        <v>2</v>
      </c>
      <c r="D86" s="91">
        <f>Municipal!GJ7</f>
        <v>10632</v>
      </c>
      <c r="E86" s="92">
        <f>Municipal!W7</f>
        <v>1</v>
      </c>
      <c r="F86" s="92">
        <f>Municipal!X7</f>
        <v>0</v>
      </c>
      <c r="G86" s="92">
        <f>Municipal!Y7</f>
        <v>0</v>
      </c>
      <c r="H86" s="92">
        <f>Municipal!Z7</f>
        <v>1</v>
      </c>
      <c r="I86" s="94">
        <f>Municipal!AA7</f>
        <v>2704</v>
      </c>
    </row>
    <row r="87" spans="1:9" x14ac:dyDescent="0.25">
      <c r="A87" s="90" t="s">
        <v>779</v>
      </c>
      <c r="B87" s="90" t="s">
        <v>1721</v>
      </c>
      <c r="C87" s="104">
        <f>Municipal!GK8</f>
        <v>3</v>
      </c>
      <c r="D87" s="91">
        <f>Municipal!GJ8</f>
        <v>36391</v>
      </c>
      <c r="E87" s="92">
        <f>Municipal!W8</f>
        <v>1</v>
      </c>
      <c r="F87" s="92">
        <f>Municipal!X8</f>
        <v>0</v>
      </c>
      <c r="G87" s="92">
        <f>Municipal!Y8</f>
        <v>0</v>
      </c>
      <c r="H87" s="92">
        <f>Municipal!Z8</f>
        <v>1</v>
      </c>
      <c r="I87" s="94">
        <f>Municipal!AA8</f>
        <v>3070</v>
      </c>
    </row>
    <row r="88" spans="1:9" x14ac:dyDescent="0.25">
      <c r="A88" s="90" t="s">
        <v>631</v>
      </c>
      <c r="B88" s="90" t="s">
        <v>1722</v>
      </c>
      <c r="C88" s="104">
        <f>Municipal!GK9</f>
        <v>1</v>
      </c>
      <c r="D88" s="91">
        <f>Municipal!GJ9</f>
        <v>5332</v>
      </c>
      <c r="E88" s="92">
        <f>Municipal!W9</f>
        <v>1</v>
      </c>
      <c r="F88" s="92">
        <f>Municipal!X9</f>
        <v>0</v>
      </c>
      <c r="G88" s="92">
        <f>Municipal!Y9</f>
        <v>0</v>
      </c>
      <c r="H88" s="92">
        <f>Municipal!Z9</f>
        <v>0</v>
      </c>
      <c r="I88" s="94">
        <f>Municipal!AA9</f>
        <v>2652</v>
      </c>
    </row>
    <row r="89" spans="1:9" x14ac:dyDescent="0.25">
      <c r="A89" s="90" t="s">
        <v>982</v>
      </c>
      <c r="B89" s="90" t="s">
        <v>1723</v>
      </c>
      <c r="C89" s="104">
        <f>Municipal!GK10</f>
        <v>1</v>
      </c>
      <c r="D89" s="91">
        <f>Municipal!GJ10</f>
        <v>15392</v>
      </c>
      <c r="E89" s="92">
        <f>Municipal!W10</f>
        <v>1</v>
      </c>
      <c r="F89" s="92">
        <f>Municipal!X10</f>
        <v>0</v>
      </c>
      <c r="G89" s="92">
        <f>Municipal!Y10</f>
        <v>0</v>
      </c>
      <c r="H89" s="92">
        <f>Municipal!Z10</f>
        <v>0</v>
      </c>
      <c r="I89" s="94">
        <f>Municipal!AA10</f>
        <v>2343</v>
      </c>
    </row>
    <row r="90" spans="1:9" x14ac:dyDescent="0.25">
      <c r="A90" s="90" t="s">
        <v>1117</v>
      </c>
      <c r="B90" s="90" t="s">
        <v>1724</v>
      </c>
      <c r="C90" s="104">
        <f>Municipal!GK11</f>
        <v>3</v>
      </c>
      <c r="D90" s="91">
        <f>Municipal!GJ11</f>
        <v>13310</v>
      </c>
      <c r="E90" s="92">
        <f>Municipal!W11</f>
        <v>1</v>
      </c>
      <c r="F90" s="92">
        <f>Municipal!X11</f>
        <v>0</v>
      </c>
      <c r="G90" s="92">
        <f>Municipal!Y11</f>
        <v>0</v>
      </c>
      <c r="H90" s="92">
        <f>Municipal!Z11</f>
        <v>0</v>
      </c>
      <c r="I90" s="94">
        <f>Municipal!AA11</f>
        <v>2756</v>
      </c>
    </row>
    <row r="91" spans="1:9" x14ac:dyDescent="0.25">
      <c r="A91" s="90" t="s">
        <v>543</v>
      </c>
      <c r="B91" s="90" t="s">
        <v>1648</v>
      </c>
      <c r="C91" s="104">
        <f>Municipal!GK12</f>
        <v>1</v>
      </c>
      <c r="D91" s="91">
        <f>Municipal!GJ12</f>
        <v>9643</v>
      </c>
      <c r="E91" s="92">
        <f>Municipal!W12</f>
        <v>1</v>
      </c>
      <c r="F91" s="92">
        <f>Municipal!X12</f>
        <v>0</v>
      </c>
      <c r="G91" s="92">
        <f>Municipal!Y12</f>
        <v>0</v>
      </c>
      <c r="H91" s="92">
        <f>Municipal!Z12</f>
        <v>0</v>
      </c>
      <c r="I91" s="94">
        <f>Municipal!AA12</f>
        <v>2845</v>
      </c>
    </row>
    <row r="92" spans="1:9" x14ac:dyDescent="0.25">
      <c r="A92" s="651"/>
      <c r="B92" s="652"/>
      <c r="C92" s="106" t="s">
        <v>1303</v>
      </c>
      <c r="D92" s="107">
        <f>SUM(D82:D91)</f>
        <v>304049</v>
      </c>
      <c r="E92" s="108"/>
      <c r="F92" s="108"/>
      <c r="G92" s="108"/>
      <c r="H92" s="109" t="s">
        <v>1304</v>
      </c>
      <c r="I92" s="110">
        <f>AVERAGE(I82:I91)</f>
        <v>3179.1</v>
      </c>
    </row>
    <row r="93" spans="1:9" ht="15.75" thickBot="1" x14ac:dyDescent="0.3">
      <c r="A93" s="76"/>
      <c r="B93" s="111"/>
      <c r="C93" s="112"/>
      <c r="D93" s="113"/>
      <c r="E93" s="114"/>
      <c r="F93" s="114"/>
      <c r="G93" s="114"/>
      <c r="H93" s="113"/>
      <c r="I93" s="115"/>
    </row>
    <row r="94" spans="1:9" ht="15.75" thickTop="1" x14ac:dyDescent="0.25">
      <c r="A94" s="653"/>
      <c r="B94" s="654"/>
      <c r="C94" s="116" t="s">
        <v>1307</v>
      </c>
      <c r="D94" s="117">
        <f>SUM(D92,D80,D66)</f>
        <v>9953687</v>
      </c>
      <c r="E94" s="118"/>
      <c r="F94" s="118"/>
      <c r="G94" s="118"/>
      <c r="H94" s="119" t="s">
        <v>1308</v>
      </c>
      <c r="I94" s="120">
        <f>AVERAGE(I82:I91,I68:I79,I8:I65)</f>
        <v>11603.025</v>
      </c>
    </row>
    <row r="95" spans="1:9" x14ac:dyDescent="0.25">
      <c r="I95" s="123"/>
    </row>
  </sheetData>
  <mergeCells count="11">
    <mergeCell ref="I4:I6"/>
    <mergeCell ref="A4:A6"/>
    <mergeCell ref="B4:B6"/>
    <mergeCell ref="C4:C6"/>
    <mergeCell ref="D4:D6"/>
    <mergeCell ref="E4:H4"/>
    <mergeCell ref="A66:B66"/>
    <mergeCell ref="A67:B67"/>
    <mergeCell ref="A80:B80"/>
    <mergeCell ref="A92:B92"/>
    <mergeCell ref="A94:B9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workbookViewId="0">
      <selection sqref="A1:XFD1048576"/>
    </sheetView>
  </sheetViews>
  <sheetFormatPr defaultColWidth="8.85546875" defaultRowHeight="15.75" customHeight="1" x14ac:dyDescent="0.2"/>
  <cols>
    <col min="1" max="1" width="8.140625" style="128" customWidth="1"/>
    <col min="2" max="2" width="20.140625" style="128" customWidth="1"/>
    <col min="3" max="7" width="8.85546875" style="161"/>
    <col min="8" max="8" width="12.140625" style="161" customWidth="1"/>
    <col min="9" max="9" width="10.85546875" style="162" customWidth="1"/>
    <col min="10" max="16384" width="8.85546875" style="128"/>
  </cols>
  <sheetData>
    <row r="1" spans="1:9" ht="15.75" customHeight="1" x14ac:dyDescent="0.2">
      <c r="A1" s="124"/>
      <c r="B1" s="125"/>
      <c r="C1" s="126"/>
      <c r="D1" s="126"/>
      <c r="E1" s="126"/>
      <c r="F1" s="126"/>
      <c r="G1" s="126"/>
      <c r="H1" s="126"/>
      <c r="I1" s="68" t="s">
        <v>1731</v>
      </c>
    </row>
    <row r="2" spans="1:9" ht="15.75" customHeight="1" x14ac:dyDescent="0.25">
      <c r="A2" s="129" t="s">
        <v>1309</v>
      </c>
      <c r="B2" s="130"/>
      <c r="C2" s="131"/>
      <c r="D2" s="131"/>
      <c r="E2" s="131"/>
      <c r="F2" s="131"/>
      <c r="G2" s="131"/>
      <c r="H2" s="131"/>
      <c r="I2" s="127" t="s">
        <v>1644</v>
      </c>
    </row>
    <row r="3" spans="1:9" ht="15.75" customHeight="1" thickBot="1" x14ac:dyDescent="0.25">
      <c r="A3" s="132"/>
      <c r="B3" s="130"/>
      <c r="C3" s="131"/>
      <c r="D3" s="131"/>
      <c r="E3" s="131"/>
      <c r="F3" s="131"/>
      <c r="G3" s="131"/>
      <c r="H3" s="131"/>
      <c r="I3" s="133"/>
    </row>
    <row r="4" spans="1:9" ht="15.75" customHeight="1" thickTop="1" x14ac:dyDescent="0.2">
      <c r="A4" s="134"/>
      <c r="B4" s="661"/>
      <c r="C4" s="135"/>
      <c r="D4" s="135" t="s">
        <v>1310</v>
      </c>
      <c r="E4" s="135" t="s">
        <v>1234</v>
      </c>
      <c r="F4" s="135"/>
      <c r="G4" s="135"/>
      <c r="H4" s="135" t="s">
        <v>1311</v>
      </c>
      <c r="I4" s="136" t="s">
        <v>1312</v>
      </c>
    </row>
    <row r="5" spans="1:9" ht="15.75" customHeight="1" x14ac:dyDescent="0.2">
      <c r="A5" s="137"/>
      <c r="B5" s="672"/>
      <c r="C5" s="138" t="s">
        <v>1310</v>
      </c>
      <c r="D5" s="138" t="s">
        <v>1313</v>
      </c>
      <c r="E5" s="138" t="s">
        <v>1310</v>
      </c>
      <c r="F5" s="138" t="s">
        <v>1266</v>
      </c>
      <c r="G5" s="138" t="s">
        <v>1234</v>
      </c>
      <c r="H5" s="139">
        <v>25000</v>
      </c>
      <c r="I5" s="140" t="s">
        <v>1314</v>
      </c>
    </row>
    <row r="6" spans="1:9" ht="15.75" customHeight="1" thickBot="1" x14ac:dyDescent="0.25">
      <c r="A6" s="141"/>
      <c r="B6" s="673"/>
      <c r="C6" s="142" t="s">
        <v>1315</v>
      </c>
      <c r="D6" s="142" t="s">
        <v>1316</v>
      </c>
      <c r="E6" s="142" t="s">
        <v>1313</v>
      </c>
      <c r="F6" s="142" t="s">
        <v>1317</v>
      </c>
      <c r="G6" s="142" t="s">
        <v>1288</v>
      </c>
      <c r="H6" s="142" t="s">
        <v>1318</v>
      </c>
      <c r="I6" s="143" t="s">
        <v>1315</v>
      </c>
    </row>
    <row r="7" spans="1:9" ht="15.75" customHeight="1" thickTop="1" thickBot="1" x14ac:dyDescent="0.25">
      <c r="A7" s="84"/>
      <c r="B7" s="85" t="s">
        <v>1302</v>
      </c>
      <c r="C7" s="144"/>
      <c r="D7" s="144"/>
      <c r="E7" s="144"/>
      <c r="F7" s="145"/>
      <c r="G7" s="145"/>
      <c r="H7" s="145"/>
      <c r="I7" s="146"/>
    </row>
    <row r="8" spans="1:9" ht="15.75" customHeight="1" thickTop="1" x14ac:dyDescent="0.2">
      <c r="A8" s="90" t="s">
        <v>11</v>
      </c>
      <c r="B8" s="525" t="s">
        <v>1651</v>
      </c>
      <c r="C8" s="147">
        <f>County!AB4</f>
        <v>10</v>
      </c>
      <c r="D8" s="147">
        <f>County!AC4</f>
        <v>0</v>
      </c>
      <c r="E8" s="147">
        <f>County!AD4</f>
        <v>10</v>
      </c>
      <c r="F8" s="147">
        <f>County!AE4</f>
        <v>33.700000000000003</v>
      </c>
      <c r="G8" s="147">
        <f>County!AF4</f>
        <v>43.7</v>
      </c>
      <c r="H8" s="147">
        <f>G8/('Table 1'!D8/25000)</f>
        <v>7.0126902412878964</v>
      </c>
      <c r="I8" s="148">
        <f>C8/G8</f>
        <v>0.22883295194508008</v>
      </c>
    </row>
    <row r="9" spans="1:9" ht="15.75" customHeight="1" x14ac:dyDescent="0.2">
      <c r="A9" s="90" t="s">
        <v>52</v>
      </c>
      <c r="B9" s="90" t="s">
        <v>1652</v>
      </c>
      <c r="C9" s="147">
        <f>County!AB5</f>
        <v>1</v>
      </c>
      <c r="D9" s="147">
        <f>County!AC5</f>
        <v>0</v>
      </c>
      <c r="E9" s="147">
        <f>County!AD5</f>
        <v>1</v>
      </c>
      <c r="F9" s="147">
        <f>County!AE5</f>
        <v>7.85</v>
      </c>
      <c r="G9" s="147">
        <f>County!AF5</f>
        <v>8.85</v>
      </c>
      <c r="H9" s="147">
        <f>G9/('Table 1'!D9/25000)</f>
        <v>5.8482237259462888</v>
      </c>
      <c r="I9" s="149">
        <f>C9/G9</f>
        <v>0.11299435028248588</v>
      </c>
    </row>
    <row r="10" spans="1:9" ht="15.75" customHeight="1" x14ac:dyDescent="0.2">
      <c r="A10" s="90" t="s">
        <v>118</v>
      </c>
      <c r="B10" s="90" t="s">
        <v>1653</v>
      </c>
      <c r="C10" s="147">
        <f>County!AB6</f>
        <v>1</v>
      </c>
      <c r="D10" s="147">
        <f>County!AC6</f>
        <v>0</v>
      </c>
      <c r="E10" s="147">
        <f>County!AD6</f>
        <v>1</v>
      </c>
      <c r="F10" s="147">
        <f>County!AE6</f>
        <v>9.26</v>
      </c>
      <c r="G10" s="147">
        <f>County!AF6</f>
        <v>10.26</v>
      </c>
      <c r="H10" s="147">
        <f>G10/('Table 1'!D10/25000)</f>
        <v>7.3049867570415516</v>
      </c>
      <c r="I10" s="149">
        <f t="shared" ref="I10:I65" si="0">C10/G10</f>
        <v>9.7465886939571159E-2</v>
      </c>
    </row>
    <row r="11" spans="1:9" ht="15.75" customHeight="1" x14ac:dyDescent="0.2">
      <c r="A11" s="90" t="s">
        <v>146</v>
      </c>
      <c r="B11" s="90" t="s">
        <v>1654</v>
      </c>
      <c r="C11" s="147">
        <f>County!AB7</f>
        <v>1</v>
      </c>
      <c r="D11" s="147">
        <f>County!AC7</f>
        <v>0</v>
      </c>
      <c r="E11" s="147">
        <f>County!AD7</f>
        <v>1</v>
      </c>
      <c r="F11" s="147">
        <f>County!AE7</f>
        <v>16</v>
      </c>
      <c r="G11" s="147">
        <f>County!AF7</f>
        <v>17</v>
      </c>
      <c r="H11" s="147">
        <f>G11/('Table 1'!D11/25000)</f>
        <v>3.6067688443063974</v>
      </c>
      <c r="I11" s="149">
        <f t="shared" si="0"/>
        <v>5.8823529411764705E-2</v>
      </c>
    </row>
    <row r="12" spans="1:9" ht="15.75" customHeight="1" x14ac:dyDescent="0.2">
      <c r="A12" s="90" t="s">
        <v>161</v>
      </c>
      <c r="B12" s="90" t="s">
        <v>1655</v>
      </c>
      <c r="C12" s="147">
        <f>County!AB8</f>
        <v>12</v>
      </c>
      <c r="D12" s="147">
        <f>County!AC8</f>
        <v>0</v>
      </c>
      <c r="E12" s="147">
        <f>County!AD8</f>
        <v>12</v>
      </c>
      <c r="F12" s="147">
        <f>County!AE8</f>
        <v>46</v>
      </c>
      <c r="G12" s="147">
        <f>County!AF8</f>
        <v>58</v>
      </c>
      <c r="H12" s="147">
        <f>G12/('Table 1'!D12/25000)</f>
        <v>5.7705700925281063</v>
      </c>
      <c r="I12" s="149">
        <f t="shared" si="0"/>
        <v>0.20689655172413793</v>
      </c>
    </row>
    <row r="13" spans="1:9" ht="15.75" customHeight="1" x14ac:dyDescent="0.2">
      <c r="A13" s="90" t="s">
        <v>176</v>
      </c>
      <c r="B13" s="90" t="s">
        <v>1656</v>
      </c>
      <c r="C13" s="147">
        <f>County!AB9</f>
        <v>2</v>
      </c>
      <c r="D13" s="147">
        <f>County!AC9</f>
        <v>2</v>
      </c>
      <c r="E13" s="147">
        <f>County!AD9</f>
        <v>4</v>
      </c>
      <c r="F13" s="147">
        <f>County!AE9</f>
        <v>17.05</v>
      </c>
      <c r="G13" s="147">
        <f>County!AF9</f>
        <v>21.05</v>
      </c>
      <c r="H13" s="147">
        <f>G13/('Table 1'!D13/25000)</f>
        <v>5.8998621029855265</v>
      </c>
      <c r="I13" s="149">
        <f t="shared" si="0"/>
        <v>9.5011876484560567E-2</v>
      </c>
    </row>
    <row r="14" spans="1:9" ht="15.75" customHeight="1" x14ac:dyDescent="0.2">
      <c r="A14" s="90" t="s">
        <v>188</v>
      </c>
      <c r="B14" s="90" t="s">
        <v>1657</v>
      </c>
      <c r="C14" s="147">
        <f>County!AB10</f>
        <v>8</v>
      </c>
      <c r="D14" s="147">
        <f>County!AC10</f>
        <v>0</v>
      </c>
      <c r="E14" s="147">
        <f>County!AD10</f>
        <v>8</v>
      </c>
      <c r="F14" s="147">
        <f>County!AE10</f>
        <v>33.799999999999997</v>
      </c>
      <c r="G14" s="147">
        <f>County!AF10</f>
        <v>41.8</v>
      </c>
      <c r="H14" s="147">
        <f>G14/('Table 1'!D14/25000)</f>
        <v>5.4694860253323556</v>
      </c>
      <c r="I14" s="149">
        <f t="shared" si="0"/>
        <v>0.19138755980861244</v>
      </c>
    </row>
    <row r="15" spans="1:9" ht="15.75" customHeight="1" x14ac:dyDescent="0.2">
      <c r="A15" s="90" t="s">
        <v>202</v>
      </c>
      <c r="B15" s="90" t="s">
        <v>1658</v>
      </c>
      <c r="C15" s="147">
        <f>County!AB11</f>
        <v>4</v>
      </c>
      <c r="D15" s="147">
        <f>County!AC11</f>
        <v>1</v>
      </c>
      <c r="E15" s="147">
        <f>County!AD11</f>
        <v>5</v>
      </c>
      <c r="F15" s="147">
        <f>County!AE11</f>
        <v>14</v>
      </c>
      <c r="G15" s="147">
        <f>County!AF11</f>
        <v>19</v>
      </c>
      <c r="H15" s="147">
        <f>G15/('Table 1'!D15/25000)</f>
        <v>5.7614167020437863</v>
      </c>
      <c r="I15" s="149">
        <f t="shared" si="0"/>
        <v>0.21052631578947367</v>
      </c>
    </row>
    <row r="16" spans="1:9" ht="15.75" customHeight="1" x14ac:dyDescent="0.2">
      <c r="A16" s="90" t="s">
        <v>216</v>
      </c>
      <c r="B16" s="90" t="s">
        <v>1659</v>
      </c>
      <c r="C16" s="147">
        <f>County!AB12</f>
        <v>1</v>
      </c>
      <c r="D16" s="147">
        <f>County!AC12</f>
        <v>0</v>
      </c>
      <c r="E16" s="147">
        <f>County!AD12</f>
        <v>1</v>
      </c>
      <c r="F16" s="147">
        <f>County!AE12</f>
        <v>6.02</v>
      </c>
      <c r="G16" s="147">
        <f>County!AF12</f>
        <v>7.02</v>
      </c>
      <c r="H16" s="147">
        <f>G16/('Table 1'!D16/25000)</f>
        <v>7.4358105245318189</v>
      </c>
      <c r="I16" s="149">
        <f t="shared" si="0"/>
        <v>0.14245014245014245</v>
      </c>
    </row>
    <row r="17" spans="1:9" ht="15.75" customHeight="1" x14ac:dyDescent="0.2">
      <c r="A17" s="90" t="s">
        <v>229</v>
      </c>
      <c r="B17" s="90" t="s">
        <v>1660</v>
      </c>
      <c r="C17" s="147">
        <f>County!AB13</f>
        <v>8</v>
      </c>
      <c r="D17" s="147">
        <f>County!AC13</f>
        <v>2</v>
      </c>
      <c r="E17" s="147">
        <f>County!AD13</f>
        <v>10</v>
      </c>
      <c r="F17" s="147">
        <f>County!AE13</f>
        <v>23.8</v>
      </c>
      <c r="G17" s="147">
        <f>County!AF13</f>
        <v>33.799999999999997</v>
      </c>
      <c r="H17" s="147">
        <f>G17/('Table 1'!D17/25000)</f>
        <v>7.316017316017315</v>
      </c>
      <c r="I17" s="149">
        <f t="shared" si="0"/>
        <v>0.23668639053254439</v>
      </c>
    </row>
    <row r="18" spans="1:9" ht="15.75" customHeight="1" x14ac:dyDescent="0.2">
      <c r="A18" s="90" t="s">
        <v>282</v>
      </c>
      <c r="B18" s="90" t="s">
        <v>1661</v>
      </c>
      <c r="C18" s="147">
        <f>County!AB14</f>
        <v>3</v>
      </c>
      <c r="D18" s="147">
        <f>County!AC14</f>
        <v>0</v>
      </c>
      <c r="E18" s="147">
        <f>County!AD14</f>
        <v>3</v>
      </c>
      <c r="F18" s="147">
        <f>County!AE14</f>
        <v>10.5</v>
      </c>
      <c r="G18" s="147">
        <f>County!AF14</f>
        <v>13.5</v>
      </c>
      <c r="H18" s="147">
        <f>G18/('Table 1'!D18/25000)</f>
        <v>4.9108766824299748</v>
      </c>
      <c r="I18" s="149">
        <f t="shared" si="0"/>
        <v>0.22222222222222221</v>
      </c>
    </row>
    <row r="19" spans="1:9" ht="15.75" customHeight="1" x14ac:dyDescent="0.2">
      <c r="A19" s="90" t="s">
        <v>298</v>
      </c>
      <c r="B19" s="90" t="s">
        <v>1662</v>
      </c>
      <c r="C19" s="147">
        <f>County!AB15</f>
        <v>3</v>
      </c>
      <c r="D19" s="147">
        <f>County!AC15</f>
        <v>0</v>
      </c>
      <c r="E19" s="147">
        <f>County!AD15</f>
        <v>3</v>
      </c>
      <c r="F19" s="147">
        <f>County!AE15</f>
        <v>15.25</v>
      </c>
      <c r="G19" s="147">
        <f>County!AF15</f>
        <v>18.25</v>
      </c>
      <c r="H19" s="147">
        <f>G19/('Table 1'!D19/25000)</f>
        <v>5.2269498671065895</v>
      </c>
      <c r="I19" s="149">
        <f t="shared" si="0"/>
        <v>0.16438356164383561</v>
      </c>
    </row>
    <row r="20" spans="1:9" ht="15.75" customHeight="1" x14ac:dyDescent="0.2">
      <c r="A20" s="90" t="s">
        <v>311</v>
      </c>
      <c r="B20" s="90" t="s">
        <v>1663</v>
      </c>
      <c r="C20" s="147">
        <f>County!AB16</f>
        <v>1</v>
      </c>
      <c r="D20" s="147">
        <f>County!AC16</f>
        <v>0</v>
      </c>
      <c r="E20" s="147">
        <f>County!AD16</f>
        <v>1</v>
      </c>
      <c r="F20" s="147">
        <f>County!AE16</f>
        <v>25</v>
      </c>
      <c r="G20" s="147">
        <f>County!AF16</f>
        <v>26</v>
      </c>
      <c r="H20" s="147">
        <f>G20/('Table 1'!D20/25000)</f>
        <v>11.278456413103831</v>
      </c>
      <c r="I20" s="149">
        <f t="shared" si="0"/>
        <v>3.8461538461538464E-2</v>
      </c>
    </row>
    <row r="21" spans="1:9" ht="15.75" customHeight="1" x14ac:dyDescent="0.2">
      <c r="A21" s="90" t="s">
        <v>345</v>
      </c>
      <c r="B21" s="90" t="s">
        <v>1664</v>
      </c>
      <c r="C21" s="147">
        <f>County!AB17</f>
        <v>45</v>
      </c>
      <c r="D21" s="147">
        <f>County!AC17</f>
        <v>0</v>
      </c>
      <c r="E21" s="147">
        <f>County!AD17</f>
        <v>45</v>
      </c>
      <c r="F21" s="147">
        <f>County!AE17</f>
        <v>140</v>
      </c>
      <c r="G21" s="147">
        <f>County!AF17</f>
        <v>185</v>
      </c>
      <c r="H21" s="147">
        <f>G21/('Table 1'!D21/25000)</f>
        <v>14.040552150405432</v>
      </c>
      <c r="I21" s="149">
        <f t="shared" si="0"/>
        <v>0.24324324324324326</v>
      </c>
    </row>
    <row r="22" spans="1:9" ht="15.75" customHeight="1" x14ac:dyDescent="0.2">
      <c r="A22" s="90" t="s">
        <v>363</v>
      </c>
      <c r="B22" s="90" t="s">
        <v>1665</v>
      </c>
      <c r="C22" s="147">
        <f>County!AB18</f>
        <v>7.5</v>
      </c>
      <c r="D22" s="147">
        <f>County!AC18</f>
        <v>0</v>
      </c>
      <c r="E22" s="147">
        <f>County!AD18</f>
        <v>7.5</v>
      </c>
      <c r="F22" s="147">
        <f>County!AE18</f>
        <v>51.48</v>
      </c>
      <c r="G22" s="147">
        <f>County!AF18</f>
        <v>58.98</v>
      </c>
      <c r="H22" s="147">
        <f>G22/('Table 1'!D22/25000)</f>
        <v>8.9660330548360037</v>
      </c>
      <c r="I22" s="149">
        <f t="shared" si="0"/>
        <v>0.12716174974567651</v>
      </c>
    </row>
    <row r="23" spans="1:9" ht="15.75" customHeight="1" x14ac:dyDescent="0.2">
      <c r="A23" s="90" t="s">
        <v>381</v>
      </c>
      <c r="B23" s="90" t="s">
        <v>1666</v>
      </c>
      <c r="C23" s="147">
        <f>County!AB19</f>
        <v>1.88</v>
      </c>
      <c r="D23" s="147">
        <f>County!AC19</f>
        <v>0</v>
      </c>
      <c r="E23" s="147">
        <f>County!AD19</f>
        <v>1.88</v>
      </c>
      <c r="F23" s="147">
        <f>County!AE19</f>
        <v>8.34</v>
      </c>
      <c r="G23" s="147">
        <f>County!AF19</f>
        <v>10.220000000000001</v>
      </c>
      <c r="H23" s="147">
        <f>G23/('Table 1'!D23/25000)</f>
        <v>6.1601890249783011</v>
      </c>
      <c r="I23" s="149">
        <f t="shared" si="0"/>
        <v>0.18395303326810175</v>
      </c>
    </row>
    <row r="24" spans="1:9" ht="15.75" customHeight="1" x14ac:dyDescent="0.2">
      <c r="A24" s="90" t="s">
        <v>394</v>
      </c>
      <c r="B24" s="90" t="s">
        <v>1667</v>
      </c>
      <c r="C24" s="147">
        <f>County!AB20</f>
        <v>1</v>
      </c>
      <c r="D24" s="147">
        <f>County!AC20</f>
        <v>0</v>
      </c>
      <c r="E24" s="147">
        <f>County!AD20</f>
        <v>1</v>
      </c>
      <c r="F24" s="147">
        <f>County!AE20</f>
        <v>8.43</v>
      </c>
      <c r="G24" s="147">
        <f>County!AF20</f>
        <v>9.43</v>
      </c>
      <c r="H24" s="147">
        <f>G24/('Table 1'!D24/25000)</f>
        <v>3.9209327079799086</v>
      </c>
      <c r="I24" s="149">
        <f t="shared" si="0"/>
        <v>0.10604453870625663</v>
      </c>
    </row>
    <row r="25" spans="1:9" ht="15.75" customHeight="1" x14ac:dyDescent="0.2">
      <c r="A25" s="90" t="s">
        <v>411</v>
      </c>
      <c r="B25" s="90" t="s">
        <v>1668</v>
      </c>
      <c r="C25" s="147">
        <f>County!AB21</f>
        <v>50.77</v>
      </c>
      <c r="D25" s="147">
        <f>County!AC21</f>
        <v>0</v>
      </c>
      <c r="E25" s="147">
        <f>County!AD21</f>
        <v>50.77</v>
      </c>
      <c r="F25" s="147">
        <f>County!AE21</f>
        <v>78.03</v>
      </c>
      <c r="G25" s="147">
        <f>County!AF21</f>
        <v>128.80000000000001</v>
      </c>
      <c r="H25" s="147">
        <f>G25/('Table 1'!D25/25000)</f>
        <v>11.020188849074749</v>
      </c>
      <c r="I25" s="149">
        <f t="shared" si="0"/>
        <v>0.39417701863354038</v>
      </c>
    </row>
    <row r="26" spans="1:9" ht="15.75" customHeight="1" x14ac:dyDescent="0.2">
      <c r="A26" s="90" t="s">
        <v>446</v>
      </c>
      <c r="B26" s="90" t="s">
        <v>1669</v>
      </c>
      <c r="C26" s="147">
        <f>County!AB22</f>
        <v>2</v>
      </c>
      <c r="D26" s="147">
        <f>County!AC22</f>
        <v>0</v>
      </c>
      <c r="E26" s="147">
        <f>County!AD22</f>
        <v>2</v>
      </c>
      <c r="F26" s="147">
        <f>County!AE22</f>
        <v>11.1</v>
      </c>
      <c r="G26" s="147">
        <f>County!AF22</f>
        <v>13.1</v>
      </c>
      <c r="H26" s="147">
        <f>G26/('Table 1'!D26/25000)</f>
        <v>5.9027089378728617</v>
      </c>
      <c r="I26" s="149">
        <f t="shared" si="0"/>
        <v>0.15267175572519084</v>
      </c>
    </row>
    <row r="27" spans="1:9" ht="15.75" customHeight="1" x14ac:dyDescent="0.2">
      <c r="A27" s="90" t="s">
        <v>492</v>
      </c>
      <c r="B27" s="90" t="s">
        <v>1670</v>
      </c>
      <c r="C27" s="147">
        <f>County!AB23</f>
        <v>46.5</v>
      </c>
      <c r="D27" s="147">
        <f>County!AC23</f>
        <v>1</v>
      </c>
      <c r="E27" s="147">
        <f>County!AD23</f>
        <v>47.5</v>
      </c>
      <c r="F27" s="147">
        <f>County!AE23</f>
        <v>56.3</v>
      </c>
      <c r="G27" s="147">
        <f>County!AF23</f>
        <v>103.8</v>
      </c>
      <c r="H27" s="147">
        <f>G27/('Table 1'!D27/25000)</f>
        <v>7.1242669829347038</v>
      </c>
      <c r="I27" s="149">
        <f t="shared" si="0"/>
        <v>0.44797687861271679</v>
      </c>
    </row>
    <row r="28" spans="1:9" ht="15.75" customHeight="1" x14ac:dyDescent="0.2">
      <c r="A28" s="90" t="s">
        <v>509</v>
      </c>
      <c r="B28" s="90" t="s">
        <v>1671</v>
      </c>
      <c r="C28" s="147">
        <f>County!AB24</f>
        <v>3</v>
      </c>
      <c r="D28" s="147">
        <f>County!AC24</f>
        <v>0</v>
      </c>
      <c r="E28" s="147">
        <f>County!AD24</f>
        <v>3</v>
      </c>
      <c r="F28" s="147">
        <f>County!AE24</f>
        <v>9.57</v>
      </c>
      <c r="G28" s="147">
        <f>County!AF24</f>
        <v>12.57</v>
      </c>
      <c r="H28" s="147">
        <f>G28/('Table 1'!D28/25000)</f>
        <v>4.9703440094899172</v>
      </c>
      <c r="I28" s="149">
        <f t="shared" si="0"/>
        <v>0.2386634844868735</v>
      </c>
    </row>
    <row r="29" spans="1:9" ht="15.75" customHeight="1" x14ac:dyDescent="0.2">
      <c r="A29" s="90" t="s">
        <v>524</v>
      </c>
      <c r="B29" s="90" t="s">
        <v>539</v>
      </c>
      <c r="C29" s="147">
        <f>County!AB25</f>
        <v>12</v>
      </c>
      <c r="D29" s="147">
        <f>County!AC25</f>
        <v>8</v>
      </c>
      <c r="E29" s="147">
        <f>County!AD25</f>
        <v>20</v>
      </c>
      <c r="F29" s="147">
        <f>County!AE25</f>
        <v>31.95</v>
      </c>
      <c r="G29" s="147">
        <f>County!AF25</f>
        <v>51.95</v>
      </c>
      <c r="H29" s="147">
        <f>G29/('Table 1'!D29/25000)</f>
        <v>6.1629534723705133</v>
      </c>
      <c r="I29" s="149">
        <f t="shared" si="0"/>
        <v>0.23099133782483156</v>
      </c>
    </row>
    <row r="30" spans="1:9" ht="15.75" customHeight="1" x14ac:dyDescent="0.2">
      <c r="A30" s="90" t="s">
        <v>555</v>
      </c>
      <c r="B30" s="90" t="s">
        <v>1672</v>
      </c>
      <c r="C30" s="147">
        <f>County!AB26</f>
        <v>4</v>
      </c>
      <c r="D30" s="147">
        <f>County!AC26</f>
        <v>0</v>
      </c>
      <c r="E30" s="147">
        <f>County!AD26</f>
        <v>4</v>
      </c>
      <c r="F30" s="147">
        <f>County!AE26</f>
        <v>18.5</v>
      </c>
      <c r="G30" s="147">
        <f>County!AF26</f>
        <v>22.5</v>
      </c>
      <c r="H30" s="147">
        <f>G30/('Table 1'!D30/25000)</f>
        <v>9.6809169764560092</v>
      </c>
      <c r="I30" s="149">
        <f t="shared" si="0"/>
        <v>0.17777777777777778</v>
      </c>
    </row>
    <row r="31" spans="1:9" ht="15.75" customHeight="1" x14ac:dyDescent="0.2">
      <c r="A31" s="90" t="s">
        <v>572</v>
      </c>
      <c r="B31" s="90" t="s">
        <v>1673</v>
      </c>
      <c r="C31" s="147">
        <f>County!AB27</f>
        <v>28</v>
      </c>
      <c r="D31" s="147">
        <f>County!AC27</f>
        <v>0</v>
      </c>
      <c r="E31" s="147">
        <f>County!AD27</f>
        <v>28</v>
      </c>
      <c r="F31" s="147">
        <f>County!AE27</f>
        <v>69</v>
      </c>
      <c r="G31" s="147">
        <f>County!AF27</f>
        <v>97</v>
      </c>
      <c r="H31" s="147">
        <f>G31/('Table 1'!D31/25000)</f>
        <v>6.0066233859521798</v>
      </c>
      <c r="I31" s="149">
        <f t="shared" si="0"/>
        <v>0.28865979381443296</v>
      </c>
    </row>
    <row r="32" spans="1:9" ht="15.75" customHeight="1" x14ac:dyDescent="0.2">
      <c r="A32" s="90" t="s">
        <v>602</v>
      </c>
      <c r="B32" s="90" t="s">
        <v>1674</v>
      </c>
      <c r="C32" s="147">
        <f>County!AB28</f>
        <v>1</v>
      </c>
      <c r="D32" s="147">
        <f>County!AC28</f>
        <v>0</v>
      </c>
      <c r="E32" s="147">
        <f>County!AD28</f>
        <v>1</v>
      </c>
      <c r="F32" s="147">
        <f>County!AE28</f>
        <v>9</v>
      </c>
      <c r="G32" s="147">
        <f>County!AF28</f>
        <v>10</v>
      </c>
      <c r="H32" s="147">
        <f>G32/('Table 1'!D32/25000)</f>
        <v>6.6141065664849998</v>
      </c>
      <c r="I32" s="149">
        <f t="shared" si="0"/>
        <v>0.1</v>
      </c>
    </row>
    <row r="33" spans="1:9" ht="15.75" customHeight="1" x14ac:dyDescent="0.2">
      <c r="A33" s="90" t="s">
        <v>618</v>
      </c>
      <c r="B33" s="90" t="s">
        <v>1675</v>
      </c>
      <c r="C33" s="147">
        <f>County!AB29</f>
        <v>4</v>
      </c>
      <c r="D33" s="147">
        <f>County!AC29</f>
        <v>1</v>
      </c>
      <c r="E33" s="147">
        <f>County!AD29</f>
        <v>5</v>
      </c>
      <c r="F33" s="147">
        <f>County!AE29</f>
        <v>9.6</v>
      </c>
      <c r="G33" s="147">
        <f>County!AF29</f>
        <v>14.6</v>
      </c>
      <c r="H33" s="147">
        <f>G33/('Table 1'!D33/25000)</f>
        <v>2.9030462101328238</v>
      </c>
      <c r="I33" s="149">
        <f t="shared" si="0"/>
        <v>0.27397260273972601</v>
      </c>
    </row>
    <row r="34" spans="1:9" ht="15.75" customHeight="1" x14ac:dyDescent="0.2">
      <c r="A34" s="90" t="s">
        <v>643</v>
      </c>
      <c r="B34" s="90" t="s">
        <v>1676</v>
      </c>
      <c r="C34" s="147">
        <f>County!AB30</f>
        <v>4</v>
      </c>
      <c r="D34" s="147">
        <f>County!AC30</f>
        <v>1</v>
      </c>
      <c r="E34" s="147">
        <f>County!AD30</f>
        <v>5</v>
      </c>
      <c r="F34" s="147">
        <f>County!AE30</f>
        <v>12</v>
      </c>
      <c r="G34" s="147">
        <f>County!AF30</f>
        <v>17</v>
      </c>
      <c r="H34" s="147">
        <f>G34/('Table 1'!D34/25000)</f>
        <v>7.0936190810007842</v>
      </c>
      <c r="I34" s="149">
        <f t="shared" si="0"/>
        <v>0.23529411764705882</v>
      </c>
    </row>
    <row r="35" spans="1:9" ht="15.75" customHeight="1" x14ac:dyDescent="0.2">
      <c r="A35" s="90" t="s">
        <v>655</v>
      </c>
      <c r="B35" s="90" t="s">
        <v>1677</v>
      </c>
      <c r="C35" s="147">
        <f>County!AB31</f>
        <v>10</v>
      </c>
      <c r="D35" s="147">
        <f>County!AC31</f>
        <v>0</v>
      </c>
      <c r="E35" s="147">
        <f>County!AD31</f>
        <v>10</v>
      </c>
      <c r="F35" s="147">
        <f>County!AE31</f>
        <v>27.36</v>
      </c>
      <c r="G35" s="147">
        <f>County!AF31</f>
        <v>37.36</v>
      </c>
      <c r="H35" s="147">
        <f>G35/('Table 1'!D35/25000)</f>
        <v>8.4222296365095541</v>
      </c>
      <c r="I35" s="149">
        <f t="shared" si="0"/>
        <v>0.26766595289079231</v>
      </c>
    </row>
    <row r="36" spans="1:9" ht="15.75" customHeight="1" x14ac:dyDescent="0.2">
      <c r="A36" s="90" t="s">
        <v>697</v>
      </c>
      <c r="B36" s="90" t="s">
        <v>1678</v>
      </c>
      <c r="C36" s="147">
        <f>County!AB32</f>
        <v>6</v>
      </c>
      <c r="D36" s="147">
        <f>County!AC32</f>
        <v>1</v>
      </c>
      <c r="E36" s="147">
        <f>County!AD32</f>
        <v>7</v>
      </c>
      <c r="F36" s="147">
        <f>County!AE32</f>
        <v>21.9</v>
      </c>
      <c r="G36" s="147">
        <f>County!AF32</f>
        <v>28.9</v>
      </c>
      <c r="H36" s="147">
        <f>G36/('Table 1'!D36/25000)</f>
        <v>5.525136503372436</v>
      </c>
      <c r="I36" s="149">
        <f t="shared" si="0"/>
        <v>0.20761245674740486</v>
      </c>
    </row>
    <row r="37" spans="1:9" ht="15.75" customHeight="1" x14ac:dyDescent="0.2">
      <c r="A37" s="90" t="s">
        <v>951</v>
      </c>
      <c r="B37" s="90" t="s">
        <v>1679</v>
      </c>
      <c r="C37" s="147">
        <f>County!AB33</f>
        <v>5</v>
      </c>
      <c r="D37" s="147">
        <f>County!AC33</f>
        <v>1</v>
      </c>
      <c r="E37" s="147">
        <f>County!AD33</f>
        <v>6</v>
      </c>
      <c r="F37" s="147">
        <f>County!AE33</f>
        <v>22.18</v>
      </c>
      <c r="G37" s="147">
        <f>County!AF33</f>
        <v>28.18</v>
      </c>
      <c r="H37" s="147">
        <f>G37/('Table 1'!D37/25000)</f>
        <v>3.9128454634319736</v>
      </c>
      <c r="I37" s="149">
        <f t="shared" si="0"/>
        <v>0.177430801987225</v>
      </c>
    </row>
    <row r="38" spans="1:9" ht="15.75" customHeight="1" x14ac:dyDescent="0.2">
      <c r="A38" s="90" t="s">
        <v>724</v>
      </c>
      <c r="B38" s="90" t="s">
        <v>1680</v>
      </c>
      <c r="C38" s="147">
        <f>County!AB34</f>
        <v>1</v>
      </c>
      <c r="D38" s="147">
        <f>County!AC34</f>
        <v>0</v>
      </c>
      <c r="E38" s="147">
        <f>County!AD34</f>
        <v>1</v>
      </c>
      <c r="F38" s="147">
        <f>County!AE34</f>
        <v>9</v>
      </c>
      <c r="G38" s="147">
        <f>County!AF34</f>
        <v>10</v>
      </c>
      <c r="H38" s="147">
        <f>G38/('Table 1'!D38/25000)</f>
        <v>4.2234010203736867</v>
      </c>
      <c r="I38" s="149">
        <f t="shared" si="0"/>
        <v>0.1</v>
      </c>
    </row>
    <row r="39" spans="1:9" ht="15.75" customHeight="1" x14ac:dyDescent="0.2">
      <c r="A39" s="90" t="s">
        <v>737</v>
      </c>
      <c r="B39" s="90" t="s">
        <v>1681</v>
      </c>
      <c r="C39" s="147">
        <f>County!AB35</f>
        <v>2</v>
      </c>
      <c r="D39" s="147">
        <f>County!AC35</f>
        <v>2</v>
      </c>
      <c r="E39" s="147">
        <f>County!AD35</f>
        <v>4</v>
      </c>
      <c r="F39" s="147">
        <f>County!AE35</f>
        <v>18</v>
      </c>
      <c r="G39" s="147">
        <f>County!AF35</f>
        <v>22</v>
      </c>
      <c r="H39" s="147">
        <f>G39/('Table 1'!D39/25000)</f>
        <v>6.8576843470237652</v>
      </c>
      <c r="I39" s="149">
        <f t="shared" si="0"/>
        <v>9.0909090909090912E-2</v>
      </c>
    </row>
    <row r="40" spans="1:9" ht="15.75" customHeight="1" x14ac:dyDescent="0.2">
      <c r="A40" s="90" t="s">
        <v>754</v>
      </c>
      <c r="B40" s="90" t="s">
        <v>1682</v>
      </c>
      <c r="C40" s="147">
        <f>County!AB36</f>
        <v>1</v>
      </c>
      <c r="D40" s="147">
        <f>County!AC36</f>
        <v>0</v>
      </c>
      <c r="E40" s="147">
        <f>County!AD36</f>
        <v>1</v>
      </c>
      <c r="F40" s="147">
        <f>County!AE36</f>
        <v>10.02</v>
      </c>
      <c r="G40" s="147">
        <f>County!AF36</f>
        <v>11.02</v>
      </c>
      <c r="H40" s="147">
        <f>G40/('Table 1'!D40/25000)</f>
        <v>12.764084507042252</v>
      </c>
      <c r="I40" s="149">
        <f t="shared" si="0"/>
        <v>9.0744101633393831E-2</v>
      </c>
    </row>
    <row r="41" spans="1:9" ht="15.75" customHeight="1" x14ac:dyDescent="0.2">
      <c r="A41" s="90" t="s">
        <v>767</v>
      </c>
      <c r="B41" s="90" t="s">
        <v>1683</v>
      </c>
      <c r="C41" s="147">
        <f>County!AB37</f>
        <v>1</v>
      </c>
      <c r="D41" s="147">
        <f>County!AC37</f>
        <v>0</v>
      </c>
      <c r="E41" s="147">
        <f>County!AD37</f>
        <v>1</v>
      </c>
      <c r="F41" s="147">
        <f>County!AE37</f>
        <v>13.5</v>
      </c>
      <c r="G41" s="147">
        <f>County!AF37</f>
        <v>14.5</v>
      </c>
      <c r="H41" s="147">
        <f>G41/('Table 1'!D41/25000)</f>
        <v>7.9986760812003528</v>
      </c>
      <c r="I41" s="149">
        <f t="shared" si="0"/>
        <v>6.8965517241379309E-2</v>
      </c>
    </row>
    <row r="42" spans="1:9" ht="15.75" customHeight="1" x14ac:dyDescent="0.2">
      <c r="A42" s="90" t="s">
        <v>264</v>
      </c>
      <c r="B42" s="90" t="s">
        <v>1684</v>
      </c>
      <c r="C42" s="147">
        <f>County!AB38</f>
        <v>123.6</v>
      </c>
      <c r="D42" s="147">
        <f>County!AC38</f>
        <v>1</v>
      </c>
      <c r="E42" s="147">
        <f>County!AD38</f>
        <v>124.6</v>
      </c>
      <c r="F42" s="147">
        <f>County!AE38</f>
        <v>277.13</v>
      </c>
      <c r="G42" s="147">
        <f>County!AF38</f>
        <v>401.73</v>
      </c>
      <c r="H42" s="147">
        <f>G42/('Table 1'!D42/25000)</f>
        <v>9.9124160209396184</v>
      </c>
      <c r="I42" s="149">
        <f t="shared" si="0"/>
        <v>0.30766933014711373</v>
      </c>
    </row>
    <row r="43" spans="1:9" ht="15.75" customHeight="1" x14ac:dyDescent="0.2">
      <c r="A43" s="90" t="s">
        <v>589</v>
      </c>
      <c r="B43" s="90" t="s">
        <v>1685</v>
      </c>
      <c r="C43" s="147">
        <f>County!AB39</f>
        <v>8.9</v>
      </c>
      <c r="D43" s="147">
        <f>County!AC39</f>
        <v>0</v>
      </c>
      <c r="E43" s="147">
        <f>County!AD39</f>
        <v>8.9</v>
      </c>
      <c r="F43" s="147">
        <f>County!AE39</f>
        <v>16.5</v>
      </c>
      <c r="G43" s="147">
        <f>County!AF39</f>
        <v>25.4</v>
      </c>
      <c r="H43" s="147">
        <f>G43/('Table 1'!D43/25000)</f>
        <v>7.1193927774601145</v>
      </c>
      <c r="I43" s="149">
        <f t="shared" si="0"/>
        <v>0.35039370078740162</v>
      </c>
    </row>
    <row r="44" spans="1:9" ht="15.75" customHeight="1" x14ac:dyDescent="0.2">
      <c r="A44" s="90" t="s">
        <v>827</v>
      </c>
      <c r="B44" s="90" t="s">
        <v>1686</v>
      </c>
      <c r="C44" s="147">
        <f>County!AB40</f>
        <v>15</v>
      </c>
      <c r="D44" s="147">
        <f>County!AC40</f>
        <v>0</v>
      </c>
      <c r="E44" s="147">
        <f>County!AD40</f>
        <v>15</v>
      </c>
      <c r="F44" s="147">
        <f>County!AE40</f>
        <v>31</v>
      </c>
      <c r="G44" s="147">
        <f>County!AF40</f>
        <v>46</v>
      </c>
      <c r="H44" s="147">
        <f>G44/('Table 1'!D44/25000)</f>
        <v>5.3006383812311304</v>
      </c>
      <c r="I44" s="149">
        <f t="shared" si="0"/>
        <v>0.32608695652173914</v>
      </c>
    </row>
    <row r="45" spans="1:9" ht="15.75" customHeight="1" x14ac:dyDescent="0.2">
      <c r="A45" s="90" t="s">
        <v>863</v>
      </c>
      <c r="B45" s="90" t="s">
        <v>1687</v>
      </c>
      <c r="C45" s="147">
        <f>County!AB41</f>
        <v>5</v>
      </c>
      <c r="D45" s="147">
        <f>County!AC41</f>
        <v>0</v>
      </c>
      <c r="E45" s="147">
        <f>County!AD41</f>
        <v>5</v>
      </c>
      <c r="F45" s="147">
        <f>County!AE41</f>
        <v>27.62</v>
      </c>
      <c r="G45" s="147">
        <f>County!AF41</f>
        <v>32.619999999999997</v>
      </c>
      <c r="H45" s="147">
        <f>G45/('Table 1'!D45/25000)</f>
        <v>4.2209271029585302</v>
      </c>
      <c r="I45" s="149">
        <f t="shared" si="0"/>
        <v>0.15328019619865116</v>
      </c>
    </row>
    <row r="46" spans="1:9" ht="15.75" customHeight="1" x14ac:dyDescent="0.2">
      <c r="A46" s="90" t="s">
        <v>876</v>
      </c>
      <c r="B46" s="90" t="s">
        <v>891</v>
      </c>
      <c r="C46" s="147">
        <f>County!AB42</f>
        <v>11</v>
      </c>
      <c r="D46" s="147">
        <f>County!AC42</f>
        <v>0</v>
      </c>
      <c r="E46" s="147">
        <f>County!AD42</f>
        <v>11</v>
      </c>
      <c r="F46" s="147">
        <f>County!AE42</f>
        <v>13.08</v>
      </c>
      <c r="G46" s="147">
        <f>County!AF42</f>
        <v>24.08</v>
      </c>
      <c r="H46" s="147">
        <f>G46/('Table 1'!D46/25000)</f>
        <v>7.5081067597904712</v>
      </c>
      <c r="I46" s="149">
        <f t="shared" si="0"/>
        <v>0.45681063122923593</v>
      </c>
    </row>
    <row r="47" spans="1:9" ht="15.75" customHeight="1" x14ac:dyDescent="0.2">
      <c r="A47" s="90" t="s">
        <v>893</v>
      </c>
      <c r="B47" s="90" t="s">
        <v>1688</v>
      </c>
      <c r="C47" s="147">
        <f>County!AB43</f>
        <v>1</v>
      </c>
      <c r="D47" s="147">
        <f>County!AC43</f>
        <v>0</v>
      </c>
      <c r="E47" s="147">
        <f>County!AD43</f>
        <v>1</v>
      </c>
      <c r="F47" s="147">
        <f>County!AE43</f>
        <v>11.81</v>
      </c>
      <c r="G47" s="147">
        <f>County!AF43</f>
        <v>12.81</v>
      </c>
      <c r="H47" s="147">
        <f>G47/('Table 1'!D47/25000)</f>
        <v>5.6648329294394424</v>
      </c>
      <c r="I47" s="149">
        <f t="shared" si="0"/>
        <v>7.8064012490242002E-2</v>
      </c>
    </row>
    <row r="48" spans="1:9" ht="15.75" customHeight="1" x14ac:dyDescent="0.2">
      <c r="A48" s="90" t="s">
        <v>906</v>
      </c>
      <c r="B48" s="90" t="s">
        <v>1689</v>
      </c>
      <c r="C48" s="147">
        <f>County!AB44</f>
        <v>4</v>
      </c>
      <c r="D48" s="147">
        <f>County!AC44</f>
        <v>0</v>
      </c>
      <c r="E48" s="147">
        <f>County!AD44</f>
        <v>4</v>
      </c>
      <c r="F48" s="147">
        <f>County!AE44</f>
        <v>3</v>
      </c>
      <c r="G48" s="147">
        <f>County!AF44</f>
        <v>7</v>
      </c>
      <c r="H48" s="147">
        <f>G48/('Table 1'!D48/25000)</f>
        <v>4.456895453966637</v>
      </c>
      <c r="I48" s="149">
        <f t="shared" si="0"/>
        <v>0.5714285714285714</v>
      </c>
    </row>
    <row r="49" spans="1:9" ht="15.75" customHeight="1" x14ac:dyDescent="0.2">
      <c r="A49" s="90" t="s">
        <v>1100</v>
      </c>
      <c r="B49" s="90" t="s">
        <v>1690</v>
      </c>
      <c r="C49" s="147">
        <f>County!AB45</f>
        <v>1</v>
      </c>
      <c r="D49" s="147">
        <f>County!AC45</f>
        <v>4</v>
      </c>
      <c r="E49" s="147">
        <f>County!AD45</f>
        <v>5</v>
      </c>
      <c r="F49" s="147">
        <f>County!AE45</f>
        <v>31.26</v>
      </c>
      <c r="G49" s="147">
        <f>County!AF45</f>
        <v>36.26</v>
      </c>
      <c r="H49" s="147">
        <f>G49/('Table 1'!D49/25000)</f>
        <v>5.3414648518060215</v>
      </c>
      <c r="I49" s="149">
        <f t="shared" si="0"/>
        <v>2.7578599007170437E-2</v>
      </c>
    </row>
    <row r="50" spans="1:9" ht="15.75" customHeight="1" x14ac:dyDescent="0.2">
      <c r="A50" s="90" t="s">
        <v>937</v>
      </c>
      <c r="B50" s="90" t="s">
        <v>1691</v>
      </c>
      <c r="C50" s="147">
        <f>County!AB46</f>
        <v>3</v>
      </c>
      <c r="D50" s="147">
        <f>County!AC46</f>
        <v>0</v>
      </c>
      <c r="E50" s="147">
        <f>County!AD46</f>
        <v>3</v>
      </c>
      <c r="F50" s="147">
        <f>County!AE46</f>
        <v>7.25</v>
      </c>
      <c r="G50" s="147">
        <f>County!AF46</f>
        <v>10.25</v>
      </c>
      <c r="H50" s="147">
        <f>G50/('Table 1'!D50/25000)</f>
        <v>12.355351976856316</v>
      </c>
      <c r="I50" s="149">
        <f t="shared" si="0"/>
        <v>0.29268292682926828</v>
      </c>
    </row>
    <row r="51" spans="1:9" ht="15.75" customHeight="1" x14ac:dyDescent="0.2">
      <c r="A51" s="90" t="s">
        <v>964</v>
      </c>
      <c r="B51" s="90" t="s">
        <v>1692</v>
      </c>
      <c r="C51" s="147">
        <f>County!AB47</f>
        <v>13</v>
      </c>
      <c r="D51" s="147">
        <f>County!AC47</f>
        <v>0</v>
      </c>
      <c r="E51" s="147">
        <f>County!AD47</f>
        <v>13</v>
      </c>
      <c r="F51" s="147">
        <f>County!AE47</f>
        <v>30.72</v>
      </c>
      <c r="G51" s="147">
        <f>County!AF47</f>
        <v>43.72</v>
      </c>
      <c r="H51" s="147">
        <f>G51/('Table 1'!D51/25000)</f>
        <v>7.6391364211379722</v>
      </c>
      <c r="I51" s="149">
        <f t="shared" si="0"/>
        <v>0.29734675205855443</v>
      </c>
    </row>
    <row r="52" spans="1:9" ht="15.75" customHeight="1" x14ac:dyDescent="0.2">
      <c r="A52" s="90" t="s">
        <v>993</v>
      </c>
      <c r="B52" s="90" t="s">
        <v>1693</v>
      </c>
      <c r="C52" s="147">
        <f>County!AB48</f>
        <v>4</v>
      </c>
      <c r="D52" s="147">
        <f>County!AC48</f>
        <v>0</v>
      </c>
      <c r="E52" s="147">
        <f>County!AD48</f>
        <v>4</v>
      </c>
      <c r="F52" s="147">
        <f>County!AE48</f>
        <v>14.45</v>
      </c>
      <c r="G52" s="147">
        <f>County!AF48</f>
        <v>18.45</v>
      </c>
      <c r="H52" s="147">
        <f>G52/('Table 1'!D52/25000)</f>
        <v>3.4533230513525046</v>
      </c>
      <c r="I52" s="149">
        <f t="shared" si="0"/>
        <v>0.21680216802168023</v>
      </c>
    </row>
    <row r="53" spans="1:9" ht="15.75" customHeight="1" x14ac:dyDescent="0.2">
      <c r="A53" s="90" t="s">
        <v>1005</v>
      </c>
      <c r="B53" s="90" t="s">
        <v>1694</v>
      </c>
      <c r="C53" s="147">
        <f>County!AB49</f>
        <v>8</v>
      </c>
      <c r="D53" s="147">
        <f>County!AC49</f>
        <v>0</v>
      </c>
      <c r="E53" s="147">
        <f>County!AD49</f>
        <v>8</v>
      </c>
      <c r="F53" s="147">
        <f>County!AE49</f>
        <v>21.24</v>
      </c>
      <c r="G53" s="147">
        <f>County!AF49</f>
        <v>29.24</v>
      </c>
      <c r="H53" s="147">
        <f>G53/('Table 1'!D53/25000)</f>
        <v>7.8990307208540891</v>
      </c>
      <c r="I53" s="149">
        <f t="shared" si="0"/>
        <v>0.27359781121751026</v>
      </c>
    </row>
    <row r="54" spans="1:9" ht="15.75" customHeight="1" x14ac:dyDescent="0.2">
      <c r="A54" s="90" t="s">
        <v>1023</v>
      </c>
      <c r="B54" s="90" t="s">
        <v>1695</v>
      </c>
      <c r="C54" s="147">
        <f>County!AB50</f>
        <v>11.43</v>
      </c>
      <c r="D54" s="147">
        <f>County!AC50</f>
        <v>1</v>
      </c>
      <c r="E54" s="147">
        <f>County!AD50</f>
        <v>12.43</v>
      </c>
      <c r="F54" s="147">
        <f>County!AE50</f>
        <v>34.130000000000003</v>
      </c>
      <c r="G54" s="147">
        <f>County!AF50</f>
        <v>46.56</v>
      </c>
      <c r="H54" s="147">
        <f>G54/('Table 1'!D54/25000)</f>
        <v>8.3916083916083917</v>
      </c>
      <c r="I54" s="149">
        <f t="shared" si="0"/>
        <v>0.24548969072164947</v>
      </c>
    </row>
    <row r="55" spans="1:9" ht="15.75" customHeight="1" x14ac:dyDescent="0.2">
      <c r="A55" s="90" t="s">
        <v>1042</v>
      </c>
      <c r="B55" s="90" t="s">
        <v>1696</v>
      </c>
      <c r="C55" s="147">
        <f>County!AB51</f>
        <v>1</v>
      </c>
      <c r="D55" s="147">
        <f>County!AC51</f>
        <v>2</v>
      </c>
      <c r="E55" s="147">
        <f>County!AD51</f>
        <v>3</v>
      </c>
      <c r="F55" s="147">
        <f>County!AE51</f>
        <v>5</v>
      </c>
      <c r="G55" s="147">
        <f>County!AF51</f>
        <v>8</v>
      </c>
      <c r="H55" s="147">
        <f>G55/('Table 1'!D55/25000)</f>
        <v>2.9583173091145758</v>
      </c>
      <c r="I55" s="149">
        <f t="shared" si="0"/>
        <v>0.125</v>
      </c>
    </row>
    <row r="56" spans="1:9" ht="15.75" customHeight="1" x14ac:dyDescent="0.2">
      <c r="A56" s="90" t="s">
        <v>1053</v>
      </c>
      <c r="B56" s="90" t="s">
        <v>1697</v>
      </c>
      <c r="C56" s="147">
        <f>County!AB52</f>
        <v>1</v>
      </c>
      <c r="D56" s="147">
        <f>County!AC52</f>
        <v>0</v>
      </c>
      <c r="E56" s="147">
        <f>County!AD52</f>
        <v>1</v>
      </c>
      <c r="F56" s="147">
        <f>County!AE52</f>
        <v>12.85</v>
      </c>
      <c r="G56" s="147">
        <f>County!AF52</f>
        <v>13.85</v>
      </c>
      <c r="H56" s="147">
        <f>G56/('Table 1'!D56/25000)</f>
        <v>5.3767197739060215</v>
      </c>
      <c r="I56" s="149">
        <f t="shared" si="0"/>
        <v>7.2202166064981949E-2</v>
      </c>
    </row>
    <row r="57" spans="1:9" ht="15.75" customHeight="1" x14ac:dyDescent="0.2">
      <c r="A57" s="90" t="s">
        <v>1086</v>
      </c>
      <c r="B57" s="90" t="s">
        <v>1698</v>
      </c>
      <c r="C57" s="147">
        <f>County!AB53</f>
        <v>1</v>
      </c>
      <c r="D57" s="147">
        <f>County!AC53</f>
        <v>0</v>
      </c>
      <c r="E57" s="147">
        <f>County!AD53</f>
        <v>1</v>
      </c>
      <c r="F57" s="147">
        <f>County!AE53</f>
        <v>5.4</v>
      </c>
      <c r="G57" s="147">
        <f>County!AF53</f>
        <v>6.4</v>
      </c>
      <c r="H57" s="147">
        <f>G57/('Table 1'!D57/25000)</f>
        <v>4.4372954684120032</v>
      </c>
      <c r="I57" s="149">
        <f t="shared" si="0"/>
        <v>0.15625</v>
      </c>
    </row>
    <row r="58" spans="1:9" ht="15.75" customHeight="1" x14ac:dyDescent="0.2">
      <c r="A58" s="90" t="s">
        <v>1132</v>
      </c>
      <c r="B58" s="90" t="s">
        <v>1699</v>
      </c>
      <c r="C58" s="147">
        <f>County!AB54</f>
        <v>3.75</v>
      </c>
      <c r="D58" s="147">
        <f>County!AC54</f>
        <v>0</v>
      </c>
      <c r="E58" s="147">
        <f>County!AD54</f>
        <v>3.75</v>
      </c>
      <c r="F58" s="147">
        <f>County!AE54</f>
        <v>10</v>
      </c>
      <c r="G58" s="147">
        <f>County!AF54</f>
        <v>13.75</v>
      </c>
      <c r="H58" s="147">
        <f>G58/('Table 1'!D58/25000)</f>
        <v>5.6300773060796647</v>
      </c>
      <c r="I58" s="149">
        <f t="shared" si="0"/>
        <v>0.27272727272727271</v>
      </c>
    </row>
    <row r="59" spans="1:9" ht="15.75" customHeight="1" x14ac:dyDescent="0.2">
      <c r="A59" s="90" t="s">
        <v>1145</v>
      </c>
      <c r="B59" s="90" t="s">
        <v>1700</v>
      </c>
      <c r="C59" s="147">
        <f>County!AB55</f>
        <v>4.6900000000000004</v>
      </c>
      <c r="D59" s="147">
        <f>County!AC55</f>
        <v>0.94</v>
      </c>
      <c r="E59" s="147">
        <f>County!AD55</f>
        <v>5.63</v>
      </c>
      <c r="F59" s="147">
        <f>County!AE55</f>
        <v>11.86</v>
      </c>
      <c r="G59" s="147">
        <f>County!AF55</f>
        <v>17.489999999999998</v>
      </c>
      <c r="H59" s="147">
        <f>G59/('Table 1'!D59/25000)</f>
        <v>13.080351800885483</v>
      </c>
      <c r="I59" s="149">
        <f t="shared" si="0"/>
        <v>0.26815323041738143</v>
      </c>
    </row>
    <row r="60" spans="1:9" ht="15.75" customHeight="1" x14ac:dyDescent="0.2">
      <c r="A60" s="90" t="s">
        <v>1160</v>
      </c>
      <c r="B60" s="90" t="s">
        <v>1701</v>
      </c>
      <c r="C60" s="147">
        <f>County!AB56</f>
        <v>5</v>
      </c>
      <c r="D60" s="147">
        <f>County!AC56</f>
        <v>4</v>
      </c>
      <c r="E60" s="147">
        <f>County!AD56</f>
        <v>9</v>
      </c>
      <c r="F60" s="147">
        <f>County!AE56</f>
        <v>44.53</v>
      </c>
      <c r="G60" s="147">
        <f>County!AF56</f>
        <v>53.53</v>
      </c>
      <c r="H60" s="147">
        <f>G60/('Table 1'!D60/25000)</f>
        <v>6.1975242320534605</v>
      </c>
      <c r="I60" s="149">
        <f t="shared" si="0"/>
        <v>9.3405566971791518E-2</v>
      </c>
    </row>
    <row r="61" spans="1:9" ht="15.75" customHeight="1" x14ac:dyDescent="0.2">
      <c r="A61" s="90" t="s">
        <v>132</v>
      </c>
      <c r="B61" s="90" t="s">
        <v>1702</v>
      </c>
      <c r="C61" s="147">
        <f>County!AB57</f>
        <v>3</v>
      </c>
      <c r="D61" s="147">
        <f>County!AC57</f>
        <v>0</v>
      </c>
      <c r="E61" s="147">
        <f>County!AD57</f>
        <v>3</v>
      </c>
      <c r="F61" s="147">
        <f>County!AE57</f>
        <v>12</v>
      </c>
      <c r="G61" s="147">
        <f>County!AF57</f>
        <v>15</v>
      </c>
      <c r="H61" s="147">
        <f>G61/('Table 1'!D61/25000)</f>
        <v>8.3190984315726428</v>
      </c>
      <c r="I61" s="149">
        <f t="shared" si="0"/>
        <v>0.2</v>
      </c>
    </row>
    <row r="62" spans="1:9" ht="15.75" customHeight="1" x14ac:dyDescent="0.2">
      <c r="A62" s="90" t="s">
        <v>1175</v>
      </c>
      <c r="B62" s="90" t="s">
        <v>1703</v>
      </c>
      <c r="C62" s="147">
        <f>County!AB58</f>
        <v>108</v>
      </c>
      <c r="D62" s="147">
        <f>County!AC58</f>
        <v>1</v>
      </c>
      <c r="E62" s="147">
        <f>County!AD58</f>
        <v>109</v>
      </c>
      <c r="F62" s="147">
        <f>County!AE58</f>
        <v>107</v>
      </c>
      <c r="G62" s="147">
        <f>County!AF58</f>
        <v>216</v>
      </c>
      <c r="H62" s="147">
        <f>G62/('Table 1'!D62/25000)</f>
        <v>5.4805086723975203</v>
      </c>
      <c r="I62" s="149">
        <f t="shared" si="0"/>
        <v>0.5</v>
      </c>
    </row>
    <row r="63" spans="1:9" ht="15.75" customHeight="1" x14ac:dyDescent="0.2">
      <c r="A63" s="90" t="s">
        <v>1190</v>
      </c>
      <c r="B63" s="90" t="s">
        <v>1704</v>
      </c>
      <c r="C63" s="147">
        <f>County!AB59</f>
        <v>1</v>
      </c>
      <c r="D63" s="147">
        <f>County!AC59</f>
        <v>0</v>
      </c>
      <c r="E63" s="147">
        <f>County!AD59</f>
        <v>1</v>
      </c>
      <c r="F63" s="147">
        <f>County!AE59</f>
        <v>7</v>
      </c>
      <c r="G63" s="147">
        <f>County!AF59</f>
        <v>8</v>
      </c>
      <c r="H63" s="147">
        <f>G63/('Table 1'!D63/25000)</f>
        <v>9.7494394072340853</v>
      </c>
      <c r="I63" s="149">
        <f t="shared" si="0"/>
        <v>0.125</v>
      </c>
    </row>
    <row r="64" spans="1:9" ht="15.75" customHeight="1" x14ac:dyDescent="0.2">
      <c r="A64" s="90" t="s">
        <v>1203</v>
      </c>
      <c r="B64" s="90" t="s">
        <v>1705</v>
      </c>
      <c r="C64" s="147">
        <f>County!AB60</f>
        <v>9</v>
      </c>
      <c r="D64" s="147">
        <f>County!AC60</f>
        <v>3.15</v>
      </c>
      <c r="E64" s="147">
        <f>County!AD60</f>
        <v>12.15</v>
      </c>
      <c r="F64" s="147">
        <f>County!AE60</f>
        <v>24.36</v>
      </c>
      <c r="G64" s="147">
        <f>County!AF60</f>
        <v>36.51</v>
      </c>
      <c r="H64" s="147">
        <f>G64/('Table 1'!D64/25000)</f>
        <v>7.2624342581615355</v>
      </c>
      <c r="I64" s="149">
        <f t="shared" si="0"/>
        <v>0.24650780608052589</v>
      </c>
    </row>
    <row r="65" spans="1:9" ht="15.75" customHeight="1" x14ac:dyDescent="0.2">
      <c r="A65" s="90" t="s">
        <v>1221</v>
      </c>
      <c r="B65" s="90" t="s">
        <v>1650</v>
      </c>
      <c r="C65" s="147">
        <f>County!AB61</f>
        <v>6</v>
      </c>
      <c r="D65" s="147">
        <f>County!AC61</f>
        <v>3</v>
      </c>
      <c r="E65" s="147">
        <f>County!AD61</f>
        <v>9</v>
      </c>
      <c r="F65" s="147">
        <f>County!AE61</f>
        <v>17.55</v>
      </c>
      <c r="G65" s="147">
        <f>County!AF61</f>
        <v>26.55</v>
      </c>
      <c r="H65" s="147">
        <f>G65/('Table 1'!D65/25000)</f>
        <v>8.1531752855914501</v>
      </c>
      <c r="I65" s="149">
        <f t="shared" si="0"/>
        <v>0.22598870056497175</v>
      </c>
    </row>
    <row r="66" spans="1:9" ht="15.75" customHeight="1" thickBot="1" x14ac:dyDescent="0.25">
      <c r="A66" s="651" t="s">
        <v>1319</v>
      </c>
      <c r="B66" s="652"/>
      <c r="C66" s="150">
        <f>AVERAGE(C8:C65)</f>
        <v>11.103793103448275</v>
      </c>
      <c r="D66" s="151">
        <f t="shared" ref="D66:I66" si="1">AVERAGE(D8:D65)</f>
        <v>0.69120689655172407</v>
      </c>
      <c r="E66" s="151">
        <f t="shared" si="1"/>
        <v>11.794999999999998</v>
      </c>
      <c r="F66" s="151">
        <f t="shared" si="1"/>
        <v>28.797068965517234</v>
      </c>
      <c r="G66" s="151">
        <f t="shared" si="1"/>
        <v>40.59206896551725</v>
      </c>
      <c r="H66" s="151">
        <f t="shared" si="1"/>
        <v>6.8796676042826599</v>
      </c>
      <c r="I66" s="152">
        <f t="shared" si="1"/>
        <v>0.2084917969106275</v>
      </c>
    </row>
    <row r="67" spans="1:9" ht="15.75" customHeight="1" thickTop="1" thickBot="1" x14ac:dyDescent="0.25">
      <c r="A67" s="649" t="s">
        <v>1305</v>
      </c>
      <c r="B67" s="650"/>
      <c r="C67" s="153"/>
      <c r="D67" s="153"/>
      <c r="E67" s="153"/>
      <c r="F67" s="154"/>
      <c r="G67" s="154"/>
      <c r="H67" s="154"/>
      <c r="I67" s="155"/>
    </row>
    <row r="68" spans="1:9" ht="15.75" customHeight="1" thickTop="1" x14ac:dyDescent="0.2">
      <c r="A68" s="90" t="s">
        <v>34</v>
      </c>
      <c r="B68" s="90" t="s">
        <v>1706</v>
      </c>
      <c r="C68" s="147">
        <f>Regional!AB3</f>
        <v>1</v>
      </c>
      <c r="D68" s="147">
        <f>Regional!AC3</f>
        <v>0</v>
      </c>
      <c r="E68" s="147">
        <f>Regional!AD3</f>
        <v>1</v>
      </c>
      <c r="F68" s="147">
        <f>Regional!AE3</f>
        <v>16.89</v>
      </c>
      <c r="G68" s="147">
        <f>Regional!AF3</f>
        <v>17.89</v>
      </c>
      <c r="H68" s="156">
        <f>G68/('Table 1'!D68/25000)</f>
        <v>5.7090885882052591</v>
      </c>
      <c r="I68" s="149">
        <f t="shared" ref="I68:I79" si="2">C68/G68</f>
        <v>5.5897149245388481E-2</v>
      </c>
    </row>
    <row r="69" spans="1:9" ht="15.75" customHeight="1" x14ac:dyDescent="0.2">
      <c r="A69" s="90" t="s">
        <v>83</v>
      </c>
      <c r="B69" s="90" t="s">
        <v>1707</v>
      </c>
      <c r="C69" s="147">
        <f>Regional!AB4</f>
        <v>2</v>
      </c>
      <c r="D69" s="147">
        <f>Regional!AC4</f>
        <v>0</v>
      </c>
      <c r="E69" s="147">
        <f>Regional!AD4</f>
        <v>2</v>
      </c>
      <c r="F69" s="147">
        <f>Regional!AE4</f>
        <v>17</v>
      </c>
      <c r="G69" s="147">
        <f>Regional!AF4</f>
        <v>19</v>
      </c>
      <c r="H69" s="156">
        <f>G69/('Table 1'!D69/25000)</f>
        <v>9.200612082824879</v>
      </c>
      <c r="I69" s="149">
        <f t="shared" ref="I69:I79" si="3">C69/G69</f>
        <v>0.10526315789473684</v>
      </c>
    </row>
    <row r="70" spans="1:9" ht="15.75" customHeight="1" x14ac:dyDescent="0.2">
      <c r="A70" s="90" t="s">
        <v>65</v>
      </c>
      <c r="B70" s="90" t="s">
        <v>1708</v>
      </c>
      <c r="C70" s="147">
        <f>Regional!AB5</f>
        <v>9</v>
      </c>
      <c r="D70" s="147">
        <f>Regional!AC5</f>
        <v>2.63</v>
      </c>
      <c r="E70" s="147">
        <f>Regional!AD5</f>
        <v>11.63</v>
      </c>
      <c r="F70" s="147">
        <f>Regional!AE5</f>
        <v>33.83</v>
      </c>
      <c r="G70" s="147">
        <f>Regional!AF5</f>
        <v>45.46</v>
      </c>
      <c r="H70" s="156">
        <f>G70/('Table 1'!D70/25000)</f>
        <v>7.563858532884316</v>
      </c>
      <c r="I70" s="149">
        <f t="shared" si="3"/>
        <v>0.19797624285085788</v>
      </c>
    </row>
    <row r="71" spans="1:9" ht="15.75" customHeight="1" x14ac:dyDescent="0.2">
      <c r="A71" s="90" t="s">
        <v>106</v>
      </c>
      <c r="B71" s="90" t="s">
        <v>1636</v>
      </c>
      <c r="C71" s="147">
        <f>Regional!AB6</f>
        <v>2</v>
      </c>
      <c r="D71" s="147">
        <f>Regional!AC6</f>
        <v>1</v>
      </c>
      <c r="E71" s="147">
        <f>Regional!AD6</f>
        <v>3</v>
      </c>
      <c r="F71" s="147">
        <f>Regional!AE6</f>
        <v>15</v>
      </c>
      <c r="G71" s="147">
        <f>Regional!AF6</f>
        <v>18</v>
      </c>
      <c r="H71" s="156">
        <f>G71/('Table 1'!D71/25000)</f>
        <v>6.664099754168765</v>
      </c>
      <c r="I71" s="149">
        <f t="shared" si="3"/>
        <v>0.1111111111111111</v>
      </c>
    </row>
    <row r="72" spans="1:9" ht="15.75" customHeight="1" x14ac:dyDescent="0.2">
      <c r="A72" s="90" t="s">
        <v>326</v>
      </c>
      <c r="B72" s="90" t="s">
        <v>1709</v>
      </c>
      <c r="C72" s="147">
        <f>Regional!AB7</f>
        <v>2.84</v>
      </c>
      <c r="D72" s="147">
        <f>Regional!AC7</f>
        <v>5</v>
      </c>
      <c r="E72" s="147">
        <f>Regional!AD7</f>
        <v>7.84</v>
      </c>
      <c r="F72" s="147">
        <f>Regional!AE7</f>
        <v>57.18</v>
      </c>
      <c r="G72" s="147">
        <f>Regional!AF7</f>
        <v>65.02</v>
      </c>
      <c r="H72" s="156">
        <f>G72/('Table 1'!D72/25000)</f>
        <v>8.6921879929628307</v>
      </c>
      <c r="I72" s="149">
        <f t="shared" si="3"/>
        <v>4.3678868040602892E-2</v>
      </c>
    </row>
    <row r="73" spans="1:9" ht="15.75" customHeight="1" x14ac:dyDescent="0.2">
      <c r="A73" s="90" t="s">
        <v>429</v>
      </c>
      <c r="B73" s="90" t="s">
        <v>1710</v>
      </c>
      <c r="C73" s="147">
        <f>Regional!AB8</f>
        <v>5.69</v>
      </c>
      <c r="D73" s="147">
        <f>Regional!AC8</f>
        <v>0</v>
      </c>
      <c r="E73" s="147">
        <f>Regional!AD8</f>
        <v>5.69</v>
      </c>
      <c r="F73" s="147">
        <f>Regional!AE8</f>
        <v>39.11</v>
      </c>
      <c r="G73" s="147">
        <f>Regional!AF8</f>
        <v>44.8</v>
      </c>
      <c r="H73" s="156">
        <f>G73/('Table 1'!D73/25000)</f>
        <v>10.142263354734716</v>
      </c>
      <c r="I73" s="149">
        <f t="shared" si="3"/>
        <v>0.12700892857142859</v>
      </c>
    </row>
    <row r="74" spans="1:9" ht="15.75" customHeight="1" x14ac:dyDescent="0.2">
      <c r="A74" s="90" t="s">
        <v>470</v>
      </c>
      <c r="B74" s="90" t="s">
        <v>1711</v>
      </c>
      <c r="C74" s="147">
        <f>Regional!AB9</f>
        <v>7.75</v>
      </c>
      <c r="D74" s="147">
        <f>Regional!AC9</f>
        <v>0</v>
      </c>
      <c r="E74" s="147">
        <f>Regional!AD9</f>
        <v>7.75</v>
      </c>
      <c r="F74" s="147">
        <f>Regional!AE9</f>
        <v>51.55</v>
      </c>
      <c r="G74" s="147">
        <f>Regional!AF9</f>
        <v>59.3</v>
      </c>
      <c r="H74" s="156">
        <f>G74/('Table 1'!D74/25000)</f>
        <v>16.417860860705662</v>
      </c>
      <c r="I74" s="149">
        <f t="shared" si="3"/>
        <v>0.13069139966273188</v>
      </c>
    </row>
    <row r="75" spans="1:9" ht="15.75" customHeight="1" x14ac:dyDescent="0.2">
      <c r="A75" s="90" t="s">
        <v>795</v>
      </c>
      <c r="B75" s="90" t="s">
        <v>1712</v>
      </c>
      <c r="C75" s="147">
        <f>Regional!AB10</f>
        <v>3.53</v>
      </c>
      <c r="D75" s="147">
        <f>Regional!AC10</f>
        <v>0</v>
      </c>
      <c r="E75" s="147">
        <f>Regional!AD10</f>
        <v>3.53</v>
      </c>
      <c r="F75" s="147">
        <f>Regional!AE10</f>
        <v>12.91</v>
      </c>
      <c r="G75" s="147">
        <f>Regional!AF10</f>
        <v>16.440000000000001</v>
      </c>
      <c r="H75" s="156">
        <f>G75/('Table 1'!D75/25000)</f>
        <v>8.7309342736967341</v>
      </c>
      <c r="I75" s="149">
        <f t="shared" si="3"/>
        <v>0.21472019464720191</v>
      </c>
    </row>
    <row r="76" spans="1:9" ht="15.75" customHeight="1" x14ac:dyDescent="0.2">
      <c r="A76" s="90" t="s">
        <v>813</v>
      </c>
      <c r="B76" s="90" t="s">
        <v>1713</v>
      </c>
      <c r="C76" s="147">
        <f>Regional!AB11</f>
        <v>6</v>
      </c>
      <c r="D76" s="147">
        <f>Regional!AC11</f>
        <v>0</v>
      </c>
      <c r="E76" s="147">
        <f>Regional!AD11</f>
        <v>6</v>
      </c>
      <c r="F76" s="147">
        <f>Regional!AE11</f>
        <v>26.59</v>
      </c>
      <c r="G76" s="147">
        <f>Regional!AF11</f>
        <v>32.590000000000003</v>
      </c>
      <c r="H76" s="156">
        <f>G76/('Table 1'!D76/25000)</f>
        <v>8.9944140245517978</v>
      </c>
      <c r="I76" s="149">
        <f t="shared" si="3"/>
        <v>0.18410555385087449</v>
      </c>
    </row>
    <row r="77" spans="1:9" ht="15.75" customHeight="1" x14ac:dyDescent="0.2">
      <c r="A77" s="90" t="s">
        <v>844</v>
      </c>
      <c r="B77" s="90" t="s">
        <v>1714</v>
      </c>
      <c r="C77" s="147">
        <f>Regional!AB12</f>
        <v>3</v>
      </c>
      <c r="D77" s="147">
        <f>Regional!AC12</f>
        <v>0</v>
      </c>
      <c r="E77" s="147">
        <f>Regional!AD12</f>
        <v>3</v>
      </c>
      <c r="F77" s="147">
        <f>Regional!AE12</f>
        <v>46.19</v>
      </c>
      <c r="G77" s="147">
        <f>Regional!AF12</f>
        <v>49.19</v>
      </c>
      <c r="H77" s="156">
        <f>G77/('Table 1'!D77/25000)</f>
        <v>7.2525521788618841</v>
      </c>
      <c r="I77" s="149">
        <f t="shared" si="3"/>
        <v>6.0988005692213867E-2</v>
      </c>
    </row>
    <row r="78" spans="1:9" ht="15.75" customHeight="1" x14ac:dyDescent="0.2">
      <c r="A78" s="90" t="s">
        <v>920</v>
      </c>
      <c r="B78" s="90" t="s">
        <v>1715</v>
      </c>
      <c r="C78" s="147">
        <f>Regional!AB13</f>
        <v>3.5</v>
      </c>
      <c r="D78" s="147">
        <f>Regional!AC13</f>
        <v>0.88</v>
      </c>
      <c r="E78" s="147">
        <f>Regional!AD13</f>
        <v>4.38</v>
      </c>
      <c r="F78" s="147">
        <f>Regional!AE13</f>
        <v>3.94</v>
      </c>
      <c r="G78" s="147">
        <f>Regional!AF13</f>
        <v>8.32</v>
      </c>
      <c r="H78" s="156">
        <f>G78/('Table 1'!D78/25000)</f>
        <v>4.612382472946603</v>
      </c>
      <c r="I78" s="149">
        <f t="shared" si="3"/>
        <v>0.42067307692307693</v>
      </c>
    </row>
    <row r="79" spans="1:9" ht="15.75" customHeight="1" x14ac:dyDescent="0.2">
      <c r="A79" s="90" t="s">
        <v>1066</v>
      </c>
      <c r="B79" s="90" t="s">
        <v>1649</v>
      </c>
      <c r="C79" s="147">
        <f>Regional!AB14</f>
        <v>6</v>
      </c>
      <c r="D79" s="147">
        <f>Regional!AC14</f>
        <v>0</v>
      </c>
      <c r="E79" s="147">
        <f>Regional!AD14</f>
        <v>6</v>
      </c>
      <c r="F79" s="147">
        <f>Regional!AE14</f>
        <v>39.29</v>
      </c>
      <c r="G79" s="147">
        <f>Regional!AF14</f>
        <v>45.29</v>
      </c>
      <c r="H79" s="156">
        <f>G79/('Table 1'!D79/25000)</f>
        <v>4.9103793427963032</v>
      </c>
      <c r="I79" s="149">
        <f t="shared" si="3"/>
        <v>0.1324795760653566</v>
      </c>
    </row>
    <row r="80" spans="1:9" ht="15.75" customHeight="1" thickBot="1" x14ac:dyDescent="0.25">
      <c r="A80" s="651" t="s">
        <v>1319</v>
      </c>
      <c r="B80" s="652"/>
      <c r="C80" s="151">
        <f>AVERAGE(C68:C79)</f>
        <v>4.3591666666666669</v>
      </c>
      <c r="D80" s="151">
        <f t="shared" ref="D80:I80" si="4">AVERAGE(D68:D79)</f>
        <v>0.79249999999999998</v>
      </c>
      <c r="E80" s="151">
        <f t="shared" si="4"/>
        <v>5.1516666666666673</v>
      </c>
      <c r="F80" s="151">
        <f t="shared" si="4"/>
        <v>29.956666666666667</v>
      </c>
      <c r="G80" s="151">
        <f t="shared" si="4"/>
        <v>35.108333333333334</v>
      </c>
      <c r="H80" s="151">
        <f t="shared" si="4"/>
        <v>8.2408861216116467</v>
      </c>
      <c r="I80" s="513">
        <f t="shared" si="4"/>
        <v>0.14871610537963179</v>
      </c>
    </row>
    <row r="81" spans="1:9" ht="15.75" customHeight="1" thickTop="1" thickBot="1" x14ac:dyDescent="0.25">
      <c r="A81" s="105"/>
      <c r="B81" s="526" t="s">
        <v>1306</v>
      </c>
      <c r="C81" s="510"/>
      <c r="D81" s="510"/>
      <c r="E81" s="510"/>
      <c r="F81" s="511"/>
      <c r="G81" s="511"/>
      <c r="H81" s="511"/>
      <c r="I81" s="512"/>
    </row>
    <row r="82" spans="1:9" ht="15.75" customHeight="1" thickTop="1" x14ac:dyDescent="0.2">
      <c r="A82" s="90" t="s">
        <v>246</v>
      </c>
      <c r="B82" s="90" t="s">
        <v>1716</v>
      </c>
      <c r="C82" s="147">
        <f>Municipal!AB3</f>
        <v>11</v>
      </c>
      <c r="D82" s="147">
        <f>Municipal!AC3</f>
        <v>0</v>
      </c>
      <c r="E82" s="147">
        <f>Municipal!AD3</f>
        <v>11</v>
      </c>
      <c r="F82" s="147">
        <f>Municipal!AE3</f>
        <v>23.94</v>
      </c>
      <c r="G82" s="147">
        <f>Municipal!AF3</f>
        <v>34.94</v>
      </c>
      <c r="H82" s="156">
        <f>G82/('Table 1'!D82/25000)</f>
        <v>14.618512878014492</v>
      </c>
      <c r="I82" s="149">
        <f t="shared" ref="I82" si="5">C82/G82</f>
        <v>0.31482541499713795</v>
      </c>
    </row>
    <row r="83" spans="1:9" ht="15.75" customHeight="1" x14ac:dyDescent="0.2">
      <c r="A83" s="90" t="s">
        <v>459</v>
      </c>
      <c r="B83" s="90" t="s">
        <v>1717</v>
      </c>
      <c r="C83" s="147">
        <f>Municipal!AB4</f>
        <v>1</v>
      </c>
      <c r="D83" s="147">
        <f>Municipal!AC4</f>
        <v>1</v>
      </c>
      <c r="E83" s="147">
        <f>Municipal!AD4</f>
        <v>2</v>
      </c>
      <c r="F83" s="147">
        <f>Municipal!AE4</f>
        <v>2</v>
      </c>
      <c r="G83" s="147">
        <f>Municipal!AF4</f>
        <v>4</v>
      </c>
      <c r="H83" s="156">
        <f>G83/('Table 1'!D83/25000)</f>
        <v>21.213406873143825</v>
      </c>
      <c r="I83" s="149">
        <f t="shared" ref="I83:I91" si="6">C83/G83</f>
        <v>0.25</v>
      </c>
    </row>
    <row r="84" spans="1:9" ht="15.75" customHeight="1" x14ac:dyDescent="0.2">
      <c r="A84" s="90" t="s">
        <v>666</v>
      </c>
      <c r="B84" s="90" t="s">
        <v>1718</v>
      </c>
      <c r="C84" s="147">
        <f>Municipal!AB5</f>
        <v>6.56</v>
      </c>
      <c r="D84" s="147">
        <f>Municipal!AC5</f>
        <v>0.94</v>
      </c>
      <c r="E84" s="147">
        <f>Municipal!AD5</f>
        <v>7.5</v>
      </c>
      <c r="F84" s="147">
        <f>Municipal!AE5</f>
        <v>17.440000000000001</v>
      </c>
      <c r="G84" s="147">
        <f>Municipal!AF5</f>
        <v>24.94</v>
      </c>
      <c r="H84" s="156">
        <f>G84/('Table 1'!D84/25000)</f>
        <v>15.459955368212251</v>
      </c>
      <c r="I84" s="149">
        <f t="shared" si="6"/>
        <v>0.26303127506014434</v>
      </c>
    </row>
    <row r="85" spans="1:9" ht="15.75" customHeight="1" x14ac:dyDescent="0.2">
      <c r="A85" s="90" t="s">
        <v>681</v>
      </c>
      <c r="B85" s="90" t="s">
        <v>1719</v>
      </c>
      <c r="C85" s="147">
        <f>Municipal!AB6</f>
        <v>15.75</v>
      </c>
      <c r="D85" s="147">
        <f>Municipal!AC6</f>
        <v>0</v>
      </c>
      <c r="E85" s="147">
        <f>Municipal!AD6</f>
        <v>15.75</v>
      </c>
      <c r="F85" s="147">
        <f>Municipal!AE6</f>
        <v>50.25</v>
      </c>
      <c r="G85" s="147">
        <f>Municipal!AF6</f>
        <v>66</v>
      </c>
      <c r="H85" s="156">
        <f>G85/('Table 1'!D85/25000)</f>
        <v>15.200088436878177</v>
      </c>
      <c r="I85" s="149">
        <f t="shared" si="6"/>
        <v>0.23863636363636365</v>
      </c>
    </row>
    <row r="86" spans="1:9" ht="15.75" customHeight="1" x14ac:dyDescent="0.2">
      <c r="A86" s="90" t="s">
        <v>712</v>
      </c>
      <c r="B86" s="90" t="s">
        <v>1720</v>
      </c>
      <c r="C86" s="147">
        <f>Municipal!AB7</f>
        <v>2</v>
      </c>
      <c r="D86" s="147">
        <f>Municipal!AC7</f>
        <v>1</v>
      </c>
      <c r="E86" s="147">
        <f>Municipal!AD7</f>
        <v>3</v>
      </c>
      <c r="F86" s="147">
        <f>Municipal!AE7</f>
        <v>5.5</v>
      </c>
      <c r="G86" s="147">
        <f>Municipal!AF7</f>
        <v>8.5</v>
      </c>
      <c r="H86" s="156">
        <f>G86/('Table 1'!D86/25000)</f>
        <v>19.986832204665163</v>
      </c>
      <c r="I86" s="149">
        <f t="shared" si="6"/>
        <v>0.23529411764705882</v>
      </c>
    </row>
    <row r="87" spans="1:9" ht="15.75" customHeight="1" x14ac:dyDescent="0.2">
      <c r="A87" s="90" t="s">
        <v>779</v>
      </c>
      <c r="B87" s="90" t="s">
        <v>1721</v>
      </c>
      <c r="C87" s="147">
        <f>Municipal!AB8</f>
        <v>6</v>
      </c>
      <c r="D87" s="147">
        <f>Municipal!AC8</f>
        <v>1</v>
      </c>
      <c r="E87" s="147">
        <f>Municipal!AD8</f>
        <v>7</v>
      </c>
      <c r="F87" s="147">
        <f>Municipal!AE8</f>
        <v>19.25</v>
      </c>
      <c r="G87" s="147">
        <f>Municipal!AF8</f>
        <v>26.25</v>
      </c>
      <c r="H87" s="156">
        <f>G87/('Table 1'!D87/25000)</f>
        <v>18.033304938034128</v>
      </c>
      <c r="I87" s="149">
        <f t="shared" si="6"/>
        <v>0.22857142857142856</v>
      </c>
    </row>
    <row r="88" spans="1:9" ht="15.75" customHeight="1" x14ac:dyDescent="0.2">
      <c r="A88" s="90" t="s">
        <v>631</v>
      </c>
      <c r="B88" s="90" t="s">
        <v>1722</v>
      </c>
      <c r="C88" s="147">
        <f>Municipal!AB9</f>
        <v>1</v>
      </c>
      <c r="D88" s="147">
        <f>Municipal!AC9</f>
        <v>0</v>
      </c>
      <c r="E88" s="147">
        <f>Municipal!AD9</f>
        <v>1</v>
      </c>
      <c r="F88" s="147">
        <f>Municipal!AE9</f>
        <v>3</v>
      </c>
      <c r="G88" s="147">
        <f>Municipal!AF9</f>
        <v>4</v>
      </c>
      <c r="H88" s="156">
        <f>G88/('Table 1'!D88/25000)</f>
        <v>18.754688672168044</v>
      </c>
      <c r="I88" s="149">
        <f t="shared" si="6"/>
        <v>0.25</v>
      </c>
    </row>
    <row r="89" spans="1:9" ht="15.75" customHeight="1" x14ac:dyDescent="0.2">
      <c r="A89" s="90" t="s">
        <v>982</v>
      </c>
      <c r="B89" s="90" t="s">
        <v>1723</v>
      </c>
      <c r="C89" s="147">
        <f>Municipal!AB10</f>
        <v>1</v>
      </c>
      <c r="D89" s="147">
        <f>Municipal!AC10</f>
        <v>0</v>
      </c>
      <c r="E89" s="147">
        <f>Municipal!AD10</f>
        <v>1</v>
      </c>
      <c r="F89" s="147">
        <f>Municipal!AE10</f>
        <v>4.13</v>
      </c>
      <c r="G89" s="147">
        <f>Municipal!AF10</f>
        <v>5.13</v>
      </c>
      <c r="H89" s="156">
        <f>G89/('Table 1'!D89/25000)</f>
        <v>8.3322505197505201</v>
      </c>
      <c r="I89" s="149">
        <f t="shared" si="6"/>
        <v>0.19493177387914232</v>
      </c>
    </row>
    <row r="90" spans="1:9" ht="15.75" customHeight="1" x14ac:dyDescent="0.2">
      <c r="A90" s="90" t="s">
        <v>1117</v>
      </c>
      <c r="B90" s="90" t="s">
        <v>1724</v>
      </c>
      <c r="C90" s="147">
        <f>Municipal!AB11</f>
        <v>3</v>
      </c>
      <c r="D90" s="147">
        <f>Municipal!AC11</f>
        <v>2</v>
      </c>
      <c r="E90" s="147">
        <f>Municipal!AD11</f>
        <v>5</v>
      </c>
      <c r="F90" s="147">
        <f>Municipal!AE11</f>
        <v>5.45</v>
      </c>
      <c r="G90" s="147">
        <f>Municipal!AF11</f>
        <v>10.45</v>
      </c>
      <c r="H90" s="156">
        <f>G90/('Table 1'!D90/25000)</f>
        <v>19.628099173553718</v>
      </c>
      <c r="I90" s="149">
        <f t="shared" si="6"/>
        <v>0.28708133971291866</v>
      </c>
    </row>
    <row r="91" spans="1:9" ht="15.75" customHeight="1" x14ac:dyDescent="0.2">
      <c r="A91" s="90" t="s">
        <v>543</v>
      </c>
      <c r="B91" s="90" t="s">
        <v>1648</v>
      </c>
      <c r="C91" s="147">
        <f>Municipal!AB12</f>
        <v>0</v>
      </c>
      <c r="D91" s="147">
        <f>Municipal!AC12</f>
        <v>1</v>
      </c>
      <c r="E91" s="147">
        <f>Municipal!AD12</f>
        <v>1</v>
      </c>
      <c r="F91" s="147">
        <f>Municipal!AE12</f>
        <v>5.5</v>
      </c>
      <c r="G91" s="147">
        <f>Municipal!AF12</f>
        <v>6.5</v>
      </c>
      <c r="H91" s="156">
        <f>G91/('Table 1'!D91/25000)</f>
        <v>16.851602198485949</v>
      </c>
      <c r="I91" s="149">
        <f t="shared" si="6"/>
        <v>0</v>
      </c>
    </row>
    <row r="92" spans="1:9" ht="15.75" customHeight="1" thickBot="1" x14ac:dyDescent="0.25">
      <c r="A92" s="651" t="s">
        <v>1319</v>
      </c>
      <c r="B92" s="652"/>
      <c r="C92" s="151">
        <f>AVERAGE(C82:C91)</f>
        <v>4.7309999999999999</v>
      </c>
      <c r="D92" s="151">
        <f t="shared" ref="D92:I92" si="7">AVERAGE(D82:D91)</f>
        <v>0.69399999999999995</v>
      </c>
      <c r="E92" s="151">
        <f t="shared" si="7"/>
        <v>5.4249999999999998</v>
      </c>
      <c r="F92" s="151">
        <f t="shared" si="7"/>
        <v>13.645999999999997</v>
      </c>
      <c r="G92" s="151">
        <f t="shared" si="7"/>
        <v>19.070999999999998</v>
      </c>
      <c r="H92" s="151">
        <f t="shared" si="7"/>
        <v>16.807874126290628</v>
      </c>
      <c r="I92" s="152">
        <f t="shared" si="7"/>
        <v>0.22623717135041943</v>
      </c>
    </row>
    <row r="93" spans="1:9" ht="15.75" customHeight="1" thickTop="1" thickBot="1" x14ac:dyDescent="0.25">
      <c r="A93" s="132"/>
      <c r="B93" s="157"/>
      <c r="C93" s="147"/>
      <c r="D93" s="147"/>
      <c r="E93" s="147"/>
      <c r="F93" s="156"/>
      <c r="G93" s="156"/>
      <c r="H93" s="156"/>
      <c r="I93" s="158"/>
    </row>
    <row r="94" spans="1:9" ht="15.75" customHeight="1" thickTop="1" x14ac:dyDescent="0.2">
      <c r="A94" s="670" t="s">
        <v>1320</v>
      </c>
      <c r="B94" s="671"/>
      <c r="C94" s="597">
        <f t="shared" ref="C94:I94" si="8">AVERAGE(C82:C91,C68:C79,C8:C65)</f>
        <v>9.2955000000000005</v>
      </c>
      <c r="D94" s="597">
        <f t="shared" si="8"/>
        <v>0.70674999999999999</v>
      </c>
      <c r="E94" s="597">
        <f t="shared" si="8"/>
        <v>10.002249999999998</v>
      </c>
      <c r="F94" s="597">
        <f t="shared" si="8"/>
        <v>27.077124999999995</v>
      </c>
      <c r="G94" s="597">
        <f t="shared" si="8"/>
        <v>37.079374999999992</v>
      </c>
      <c r="H94" s="597">
        <f t="shared" si="8"/>
        <v>8.3248761971330048</v>
      </c>
      <c r="I94" s="590">
        <f t="shared" si="8"/>
        <v>0.20174361498595209</v>
      </c>
    </row>
    <row r="95" spans="1:9" ht="15.75" customHeight="1" x14ac:dyDescent="0.2">
      <c r="A95" s="7"/>
      <c r="B95" s="7"/>
      <c r="C95" s="159"/>
      <c r="D95" s="159"/>
      <c r="E95" s="159"/>
      <c r="F95" s="159"/>
      <c r="G95" s="159"/>
      <c r="H95" s="159"/>
      <c r="I95" s="160"/>
    </row>
    <row r="96" spans="1:9" ht="15.75" customHeight="1" x14ac:dyDescent="0.2">
      <c r="I96" s="161"/>
    </row>
  </sheetData>
  <mergeCells count="6">
    <mergeCell ref="A94:B94"/>
    <mergeCell ref="B4:B6"/>
    <mergeCell ref="A66:B66"/>
    <mergeCell ref="A67:B67"/>
    <mergeCell ref="A80:B80"/>
    <mergeCell ref="A92:B92"/>
  </mergeCells>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selection sqref="A1:XFD1048576"/>
    </sheetView>
  </sheetViews>
  <sheetFormatPr defaultColWidth="8.85546875" defaultRowHeight="15" x14ac:dyDescent="0.25"/>
  <cols>
    <col min="2" max="2" width="21.42578125" customWidth="1"/>
    <col min="3" max="3" width="12.85546875" style="220" customWidth="1"/>
    <col min="4" max="4" width="22.5703125" customWidth="1"/>
    <col min="5" max="5" width="11.140625" style="221" customWidth="1"/>
    <col min="6" max="6" width="11.85546875" style="220" customWidth="1"/>
    <col min="7" max="7" width="16" style="222" customWidth="1"/>
    <col min="8" max="8" width="12" style="222" customWidth="1"/>
    <col min="9" max="9" width="15.7109375" style="169" customWidth="1"/>
    <col min="10" max="10" width="13.7109375" customWidth="1"/>
    <col min="11" max="11" width="17.85546875" customWidth="1"/>
  </cols>
  <sheetData>
    <row r="1" spans="1:11" ht="15.75" x14ac:dyDescent="0.25">
      <c r="A1" s="163"/>
      <c r="B1" s="164"/>
      <c r="C1" s="165"/>
      <c r="D1" s="166"/>
      <c r="E1" s="167"/>
      <c r="F1" s="165"/>
      <c r="G1" s="168"/>
      <c r="H1" s="168"/>
      <c r="K1" s="68" t="s">
        <v>1731</v>
      </c>
    </row>
    <row r="2" spans="1:11" ht="15.75" x14ac:dyDescent="0.25">
      <c r="A2" s="70" t="s">
        <v>1321</v>
      </c>
      <c r="B2" s="71"/>
      <c r="C2" s="170"/>
      <c r="D2" s="171"/>
      <c r="E2" s="172"/>
      <c r="F2" s="170"/>
      <c r="G2" s="173"/>
      <c r="H2" s="173"/>
      <c r="K2" s="174" t="s">
        <v>1644</v>
      </c>
    </row>
    <row r="3" spans="1:11" ht="16.5" thickBot="1" x14ac:dyDescent="0.3">
      <c r="A3" s="175"/>
      <c r="B3" s="71"/>
      <c r="C3" s="170"/>
      <c r="D3" s="171"/>
      <c r="E3" s="172"/>
      <c r="F3" s="170"/>
      <c r="G3" s="173"/>
      <c r="H3" s="173"/>
      <c r="I3" s="173"/>
    </row>
    <row r="4" spans="1:11" s="180" customFormat="1" ht="15.75" thickTop="1" x14ac:dyDescent="0.25">
      <c r="A4" s="134"/>
      <c r="B4" s="661"/>
      <c r="C4" s="674" t="s">
        <v>128</v>
      </c>
      <c r="D4" s="675"/>
      <c r="E4" s="676"/>
      <c r="F4" s="176" t="s">
        <v>1322</v>
      </c>
      <c r="G4" s="177"/>
      <c r="H4" s="178" t="s">
        <v>1323</v>
      </c>
      <c r="I4" s="179"/>
      <c r="J4" s="176" t="s">
        <v>1324</v>
      </c>
      <c r="K4" s="176" t="s">
        <v>1325</v>
      </c>
    </row>
    <row r="5" spans="1:11" s="180" customFormat="1" x14ac:dyDescent="0.25">
      <c r="A5" s="137"/>
      <c r="B5" s="672"/>
      <c r="C5" s="181"/>
      <c r="D5" s="182" t="s">
        <v>1326</v>
      </c>
      <c r="E5" s="183" t="s">
        <v>1243</v>
      </c>
      <c r="F5" s="184" t="s">
        <v>1313</v>
      </c>
      <c r="G5" s="185" t="s">
        <v>1327</v>
      </c>
      <c r="H5" s="185" t="s">
        <v>1328</v>
      </c>
      <c r="I5" s="186" t="s">
        <v>1329</v>
      </c>
      <c r="J5" s="184" t="s">
        <v>1330</v>
      </c>
      <c r="K5" s="184" t="s">
        <v>1331</v>
      </c>
    </row>
    <row r="6" spans="1:11" s="180" customFormat="1" ht="15.75" thickBot="1" x14ac:dyDescent="0.3">
      <c r="A6" s="141"/>
      <c r="B6" s="673"/>
      <c r="C6" s="187" t="s">
        <v>1332</v>
      </c>
      <c r="D6" s="188" t="s">
        <v>1333</v>
      </c>
      <c r="E6" s="189" t="s">
        <v>1334</v>
      </c>
      <c r="F6" s="187" t="s">
        <v>1332</v>
      </c>
      <c r="G6" s="190" t="s">
        <v>1335</v>
      </c>
      <c r="H6" s="190" t="s">
        <v>1336</v>
      </c>
      <c r="I6" s="191" t="s">
        <v>1336</v>
      </c>
      <c r="J6" s="187" t="s">
        <v>1337</v>
      </c>
      <c r="K6" s="187" t="s">
        <v>1338</v>
      </c>
    </row>
    <row r="7" spans="1:11" s="69" customFormat="1" ht="16.5" thickTop="1" thickBot="1" x14ac:dyDescent="0.3">
      <c r="A7" s="84"/>
      <c r="B7" s="85" t="s">
        <v>1302</v>
      </c>
      <c r="C7" s="192"/>
      <c r="D7" s="193"/>
      <c r="E7" s="86"/>
      <c r="F7" s="192"/>
      <c r="G7" s="194"/>
      <c r="H7" s="194"/>
      <c r="I7" s="195"/>
      <c r="J7" s="192"/>
      <c r="K7" s="196"/>
    </row>
    <row r="8" spans="1:11" s="69" customFormat="1" ht="15.75" thickTop="1" x14ac:dyDescent="0.25">
      <c r="A8" s="90" t="s">
        <v>11</v>
      </c>
      <c r="B8" s="525" t="s">
        <v>1651</v>
      </c>
      <c r="C8" s="198">
        <f>County!AH4</f>
        <v>68352</v>
      </c>
      <c r="D8" s="619" t="str">
        <f>County!AI4</f>
        <v>56778-90844</v>
      </c>
      <c r="E8" s="620">
        <f>County!AJ4</f>
        <v>2010</v>
      </c>
      <c r="F8" s="514">
        <f>County!AK4</f>
        <v>34986</v>
      </c>
      <c r="G8" s="198">
        <f>County!AL4</f>
        <v>10.83</v>
      </c>
      <c r="H8" s="198">
        <f>County!AM4</f>
        <v>12.36</v>
      </c>
      <c r="I8" s="198">
        <f>County!AN4</f>
        <v>14.1</v>
      </c>
      <c r="J8" s="198">
        <f>'Table 6'!C8/'Table 1'!D8</f>
        <v>11.310009050703195</v>
      </c>
      <c r="K8" s="431">
        <f>'Table 6'!C8/'Table 2'!G8</f>
        <v>40319.794050343247</v>
      </c>
    </row>
    <row r="9" spans="1:11" s="69" customFormat="1" x14ac:dyDescent="0.25">
      <c r="A9" s="90" t="s">
        <v>52</v>
      </c>
      <c r="B9" s="90" t="s">
        <v>1652</v>
      </c>
      <c r="C9" s="198">
        <f>County!AH5</f>
        <v>47983</v>
      </c>
      <c r="D9" s="619" t="str">
        <f>County!AI5</f>
        <v>45,670 - 64,531</v>
      </c>
      <c r="E9" s="620">
        <f>County!AJ5</f>
        <v>2011</v>
      </c>
      <c r="F9" s="514"/>
      <c r="G9" s="198">
        <f>County!AL5</f>
        <v>0</v>
      </c>
      <c r="H9" s="198">
        <f>County!AM5</f>
        <v>0</v>
      </c>
      <c r="I9" s="198">
        <f>County!AN5</f>
        <v>0</v>
      </c>
      <c r="J9" s="198">
        <f>'Table 6'!C9/'Table 1'!D9</f>
        <v>8.4716641996193705</v>
      </c>
      <c r="K9" s="431">
        <f>'Table 6'!C9/'Table 2'!G9</f>
        <v>36214.689265536726</v>
      </c>
    </row>
    <row r="10" spans="1:11" s="69" customFormat="1" x14ac:dyDescent="0.25">
      <c r="A10" s="90" t="s">
        <v>118</v>
      </c>
      <c r="B10" s="90" t="s">
        <v>1653</v>
      </c>
      <c r="C10" s="198">
        <f>County!AH6</f>
        <v>48136</v>
      </c>
      <c r="D10" s="619" t="str">
        <f>County!AI6</f>
        <v>$48,136-$62,154</v>
      </c>
      <c r="E10" s="620">
        <f>County!AJ6</f>
        <v>2015</v>
      </c>
      <c r="F10" s="514">
        <f>County!AK6</f>
        <v>48136</v>
      </c>
      <c r="G10" s="198">
        <f>County!AL6</f>
        <v>11.59</v>
      </c>
      <c r="H10" s="198">
        <f>County!AM6</f>
        <v>14.21</v>
      </c>
      <c r="I10" s="198">
        <f>County!AN6</f>
        <v>0</v>
      </c>
      <c r="J10" s="198">
        <f>'Table 6'!C10/'Table 1'!D10</f>
        <v>10.534388972745138</v>
      </c>
      <c r="K10" s="431">
        <f>'Table 6'!C10/'Table 2'!G10</f>
        <v>36052.04678362573</v>
      </c>
    </row>
    <row r="11" spans="1:11" s="69" customFormat="1" x14ac:dyDescent="0.25">
      <c r="A11" s="90" t="s">
        <v>146</v>
      </c>
      <c r="B11" s="90" t="s">
        <v>1654</v>
      </c>
      <c r="C11" s="198">
        <f>County!AH7</f>
        <v>104993</v>
      </c>
      <c r="D11" s="619" t="str">
        <f>County!AI7</f>
        <v>$69,565 - $111,305</v>
      </c>
      <c r="E11" s="620">
        <f>County!AJ7</f>
        <v>1980</v>
      </c>
      <c r="F11" s="514"/>
      <c r="G11" s="198">
        <f>County!AL7</f>
        <v>13.42</v>
      </c>
      <c r="H11" s="198">
        <f>County!AM7</f>
        <v>13.42</v>
      </c>
      <c r="I11" s="198">
        <f>County!AN7</f>
        <v>21.05</v>
      </c>
      <c r="J11" s="198">
        <f>'Table 6'!C11/'Table 1'!D11</f>
        <v>8.3999864215761164</v>
      </c>
      <c r="K11" s="431">
        <f>'Table 6'!C11/'Table 2'!G11</f>
        <v>58223.76470588235</v>
      </c>
    </row>
    <row r="12" spans="1:11" s="69" customFormat="1" x14ac:dyDescent="0.25">
      <c r="A12" s="90" t="s">
        <v>161</v>
      </c>
      <c r="B12" s="90" t="s">
        <v>1655</v>
      </c>
      <c r="C12" s="198">
        <f>County!AH8</f>
        <v>99500</v>
      </c>
      <c r="D12" s="619" t="str">
        <f>County!AI8</f>
        <v>75415.64-115285.71</v>
      </c>
      <c r="E12" s="620">
        <f>County!AJ8</f>
        <v>2015</v>
      </c>
      <c r="F12" s="514">
        <f>County!AK8</f>
        <v>40417</v>
      </c>
      <c r="G12" s="198">
        <f>County!AL8</f>
        <v>12.6</v>
      </c>
      <c r="H12" s="198">
        <f>County!AM8</f>
        <v>14.38</v>
      </c>
      <c r="I12" s="198">
        <f>County!AN8</f>
        <v>17.940000000000001</v>
      </c>
      <c r="J12" s="198">
        <f>'Table 6'!C12/'Table 1'!D12</f>
        <v>15.799112526116804</v>
      </c>
      <c r="K12" s="431">
        <f>'Table 6'!C12/'Table 2'!G12</f>
        <v>68446.931034482754</v>
      </c>
    </row>
    <row r="13" spans="1:11" s="69" customFormat="1" x14ac:dyDescent="0.25">
      <c r="A13" s="90" t="s">
        <v>176</v>
      </c>
      <c r="B13" s="90" t="s">
        <v>1656</v>
      </c>
      <c r="C13" s="198">
        <f>County!AH9</f>
        <v>66300</v>
      </c>
      <c r="D13" s="619" t="str">
        <f>County!AI9</f>
        <v>53,214-82481</v>
      </c>
      <c r="E13" s="620">
        <f>County!AJ9</f>
        <v>2007</v>
      </c>
      <c r="F13" s="514">
        <f>County!AK9</f>
        <v>34301</v>
      </c>
      <c r="G13" s="198">
        <f>County!AL9</f>
        <v>10.119999999999999</v>
      </c>
      <c r="H13" s="198">
        <f>County!AM9</f>
        <v>11.72</v>
      </c>
      <c r="I13" s="198">
        <f>County!AN9</f>
        <v>12.93</v>
      </c>
      <c r="J13" s="198">
        <f>'Table 6'!C13/'Table 1'!D13</f>
        <v>10.340695314864849</v>
      </c>
      <c r="K13" s="431">
        <f>'Table 6'!C13/'Table 2'!G13</f>
        <v>43817.529691211399</v>
      </c>
    </row>
    <row r="14" spans="1:11" s="69" customFormat="1" x14ac:dyDescent="0.25">
      <c r="A14" s="90" t="s">
        <v>188</v>
      </c>
      <c r="B14" s="90" t="s">
        <v>1657</v>
      </c>
      <c r="C14" s="198">
        <f>County!AH10</f>
        <v>78642</v>
      </c>
      <c r="D14" s="619" t="str">
        <f>County!AI10</f>
        <v>75,636.06 to 116,752.93</v>
      </c>
      <c r="E14" s="620">
        <f>County!AJ10</f>
        <v>2014</v>
      </c>
      <c r="F14" s="514">
        <f>County!AK10</f>
        <v>42119</v>
      </c>
      <c r="G14" s="198">
        <f>County!AL10</f>
        <v>14.39</v>
      </c>
      <c r="H14" s="198">
        <f>County!AM10</f>
        <v>14.39</v>
      </c>
      <c r="I14" s="198">
        <f>County!AN10</f>
        <v>14.39</v>
      </c>
      <c r="J14" s="198">
        <f>'Table 6'!C14/'Table 1'!D14</f>
        <v>9.4605464252067417</v>
      </c>
      <c r="K14" s="431">
        <f>'Table 6'!C14/'Table 2'!G14</f>
        <v>43242.39234449761</v>
      </c>
    </row>
    <row r="15" spans="1:11" s="69" customFormat="1" x14ac:dyDescent="0.25">
      <c r="A15" s="90" t="s">
        <v>202</v>
      </c>
      <c r="B15" s="90" t="s">
        <v>1658</v>
      </c>
      <c r="C15" s="198">
        <f>County!AH11</f>
        <v>57409</v>
      </c>
      <c r="D15" s="619" t="str">
        <f>County!AI11</f>
        <v>54,098-81,146</v>
      </c>
      <c r="E15" s="620">
        <f>County!AJ11</f>
        <v>2009</v>
      </c>
      <c r="F15" s="514">
        <f>County!AK11</f>
        <v>34236</v>
      </c>
      <c r="G15" s="198">
        <f>County!AL11</f>
        <v>0</v>
      </c>
      <c r="H15" s="198">
        <f>County!AM11</f>
        <v>11.05</v>
      </c>
      <c r="I15" s="198">
        <f>County!AN11</f>
        <v>11.05</v>
      </c>
      <c r="J15" s="198">
        <f>'Table 6'!C15/'Table 1'!D15</f>
        <v>10.548486870034569</v>
      </c>
      <c r="K15" s="431">
        <f>'Table 6'!C15/'Table 2'!G15</f>
        <v>45772.105263157893</v>
      </c>
    </row>
    <row r="16" spans="1:11" s="69" customFormat="1" x14ac:dyDescent="0.25">
      <c r="A16" s="90" t="s">
        <v>216</v>
      </c>
      <c r="B16" s="90" t="s">
        <v>1659</v>
      </c>
      <c r="C16" s="198">
        <f>County!AH12</f>
        <v>50856</v>
      </c>
      <c r="D16" s="619"/>
      <c r="E16" s="620">
        <f>County!AJ12</f>
        <v>2010</v>
      </c>
      <c r="F16" s="514"/>
      <c r="G16" s="198">
        <f>County!AL12</f>
        <v>0</v>
      </c>
      <c r="H16" s="198">
        <f>County!AM12</f>
        <v>0</v>
      </c>
      <c r="I16" s="198">
        <f>County!AN12</f>
        <v>0</v>
      </c>
      <c r="J16" s="198">
        <f>'Table 6'!C16/'Table 1'!D16</f>
        <v>9.4093720871112616</v>
      </c>
      <c r="K16" s="431">
        <f>'Table 6'!C16/'Table 2'!G16</f>
        <v>31635.327635327638</v>
      </c>
    </row>
    <row r="17" spans="1:11" s="69" customFormat="1" x14ac:dyDescent="0.25">
      <c r="A17" s="90" t="s">
        <v>229</v>
      </c>
      <c r="B17" s="90" t="s">
        <v>1660</v>
      </c>
      <c r="C17" s="198">
        <f>County!AH13</f>
        <v>79440</v>
      </c>
      <c r="D17" s="619" t="str">
        <f>County!AI13</f>
        <v>$72,225.50 - $112,056.67</v>
      </c>
      <c r="E17" s="620">
        <f>County!AJ13</f>
        <v>2013</v>
      </c>
      <c r="F17" s="514">
        <f>County!AK13</f>
        <v>40214</v>
      </c>
      <c r="G17" s="198">
        <f>County!AL13</f>
        <v>11.3</v>
      </c>
      <c r="H17" s="198">
        <f>County!AM13</f>
        <v>13.73</v>
      </c>
      <c r="I17" s="198">
        <f>County!AN13</f>
        <v>16.7</v>
      </c>
      <c r="J17" s="198">
        <f>'Table 6'!C17/'Table 1'!D17</f>
        <v>14.34587012987013</v>
      </c>
      <c r="K17" s="431">
        <f>'Table 6'!C17/'Table 2'!G17</f>
        <v>49022.130177514795</v>
      </c>
    </row>
    <row r="18" spans="1:11" s="69" customFormat="1" x14ac:dyDescent="0.25">
      <c r="A18" s="90" t="s">
        <v>282</v>
      </c>
      <c r="B18" s="90" t="s">
        <v>1661</v>
      </c>
      <c r="C18" s="198">
        <f>County!AH14</f>
        <v>76380</v>
      </c>
      <c r="D18" s="619" t="str">
        <f>County!AI14</f>
        <v>67835 - 105144</v>
      </c>
      <c r="E18" s="620">
        <f>County!AJ14</f>
        <v>2001</v>
      </c>
      <c r="F18" s="514">
        <f>County!AK14</f>
        <v>35000</v>
      </c>
      <c r="G18" s="198">
        <f>County!AL14</f>
        <v>11.93</v>
      </c>
      <c r="H18" s="198">
        <f>County!AM14</f>
        <v>12.41</v>
      </c>
      <c r="I18" s="198">
        <f>County!AN14</f>
        <v>12.75</v>
      </c>
      <c r="J18" s="198">
        <f>'Table 6'!C18/'Table 1'!D18</f>
        <v>12.834558021098582</v>
      </c>
      <c r="K18" s="431">
        <f>'Table 6'!C18/'Table 2'!G18</f>
        <v>65337.407407407409</v>
      </c>
    </row>
    <row r="19" spans="1:11" s="69" customFormat="1" x14ac:dyDescent="0.25">
      <c r="A19" s="90" t="s">
        <v>298</v>
      </c>
      <c r="B19" s="90" t="s">
        <v>1662</v>
      </c>
      <c r="C19" s="198">
        <f>County!AH15</f>
        <v>64764</v>
      </c>
      <c r="D19" s="619" t="s">
        <v>1727</v>
      </c>
      <c r="E19" s="620">
        <f>County!AJ15</f>
        <v>1986</v>
      </c>
      <c r="F19" s="514">
        <f>County!AK15</f>
        <v>38648</v>
      </c>
      <c r="G19" s="198">
        <f>County!AL15</f>
        <v>11.39</v>
      </c>
      <c r="H19" s="198">
        <f>County!AM15</f>
        <v>11.39</v>
      </c>
      <c r="I19" s="198">
        <f>County!AN15</f>
        <v>11.39</v>
      </c>
      <c r="J19" s="198">
        <f>'Table 6'!C19/'Table 1'!D19</f>
        <v>8.4188319127486029</v>
      </c>
      <c r="K19" s="431">
        <f>'Table 6'!C19/'Table 2'!G19</f>
        <v>40266.465753424658</v>
      </c>
    </row>
    <row r="20" spans="1:11" s="69" customFormat="1" x14ac:dyDescent="0.25">
      <c r="A20" s="90" t="s">
        <v>311</v>
      </c>
      <c r="B20" s="90" t="s">
        <v>1663</v>
      </c>
      <c r="C20" s="198">
        <f>County!AH16</f>
        <v>54989</v>
      </c>
      <c r="D20" s="619" t="str">
        <f>County!AI16</f>
        <v>43,552 _ 65,329</v>
      </c>
      <c r="E20" s="620">
        <f>County!AJ16</f>
        <v>2002</v>
      </c>
      <c r="F20" s="514">
        <f>County!AK16</f>
        <v>37125</v>
      </c>
      <c r="G20" s="198">
        <f>County!AL16</f>
        <v>9.82</v>
      </c>
      <c r="H20" s="198">
        <f>County!AM16</f>
        <v>9.82</v>
      </c>
      <c r="I20" s="198">
        <f>County!AN16</f>
        <v>9.82</v>
      </c>
      <c r="J20" s="198">
        <f>'Table 6'!C20/'Table 1'!D20</f>
        <v>18.758207245974457</v>
      </c>
      <c r="K20" s="431">
        <f>'Table 6'!C20/'Table 2'!G20</f>
        <v>41579.730769230766</v>
      </c>
    </row>
    <row r="21" spans="1:11" s="69" customFormat="1" x14ac:dyDescent="0.25">
      <c r="A21" s="90" t="s">
        <v>345</v>
      </c>
      <c r="B21" s="90" t="s">
        <v>1664</v>
      </c>
      <c r="C21" s="198">
        <f>County!AH17</f>
        <v>102251</v>
      </c>
      <c r="D21" s="619" t="str">
        <f>County!AI17</f>
        <v>73,041 to 122,928</v>
      </c>
      <c r="E21" s="620">
        <f>County!AJ17</f>
        <v>2008</v>
      </c>
      <c r="F21" s="514">
        <f>County!AK17</f>
        <v>37025</v>
      </c>
      <c r="G21" s="198">
        <f>County!AL17</f>
        <v>11.27</v>
      </c>
      <c r="H21" s="198">
        <f>County!AM17</f>
        <v>12.89</v>
      </c>
      <c r="I21" s="198">
        <f>County!AN17</f>
        <v>15.5</v>
      </c>
      <c r="J21" s="198">
        <f>'Table 6'!C21/'Table 1'!D21</f>
        <v>24.873164482412122</v>
      </c>
      <c r="K21" s="431">
        <f>'Table 6'!C21/'Table 2'!G21</f>
        <v>44288.08108108108</v>
      </c>
    </row>
    <row r="22" spans="1:11" s="69" customFormat="1" x14ac:dyDescent="0.25">
      <c r="A22" s="90" t="s">
        <v>363</v>
      </c>
      <c r="B22" s="90" t="s">
        <v>1665</v>
      </c>
      <c r="C22" s="198">
        <f>County!AH18</f>
        <v>71097</v>
      </c>
      <c r="D22" s="619" t="str">
        <f>County!AI18</f>
        <v>59,345.05-89,018.14</v>
      </c>
      <c r="E22" s="620">
        <f>County!AJ18</f>
        <v>2004</v>
      </c>
      <c r="F22" s="514">
        <f>County!AK18</f>
        <v>40256</v>
      </c>
      <c r="G22" s="198">
        <f>County!AL18</f>
        <v>12.05</v>
      </c>
      <c r="H22" s="198">
        <f>County!AM18</f>
        <v>12.68</v>
      </c>
      <c r="I22" s="198">
        <f>County!AN18</f>
        <v>15.44</v>
      </c>
      <c r="J22" s="198">
        <f>'Table 6'!C22/'Table 1'!D22</f>
        <v>13.809265812932491</v>
      </c>
      <c r="K22" s="431">
        <f>'Table 6'!C22/'Table 2'!G22</f>
        <v>38504.391319091221</v>
      </c>
    </row>
    <row r="23" spans="1:11" s="69" customFormat="1" x14ac:dyDescent="0.25">
      <c r="A23" s="90" t="s">
        <v>381</v>
      </c>
      <c r="B23" s="90" t="s">
        <v>1666</v>
      </c>
      <c r="C23" s="198">
        <f>County!AH19</f>
        <v>59086</v>
      </c>
      <c r="D23" s="619" t="str">
        <f>County!AI19</f>
        <v>53593-83109</v>
      </c>
      <c r="E23" s="620">
        <f>County!AJ19</f>
        <v>2010</v>
      </c>
      <c r="F23" s="514">
        <f>County!AK19</f>
        <v>38089</v>
      </c>
      <c r="G23" s="198">
        <f>County!AL19</f>
        <v>8.65</v>
      </c>
      <c r="H23" s="198">
        <f>County!AM19</f>
        <v>12.22</v>
      </c>
      <c r="I23" s="198">
        <f>County!AN19</f>
        <v>14.15</v>
      </c>
      <c r="J23" s="198">
        <f>'Table 6'!C23/'Table 1'!D23</f>
        <v>10.031343427524352</v>
      </c>
      <c r="K23" s="431">
        <f>'Table 6'!C23/'Table 2'!G23</f>
        <v>40710.371819960856</v>
      </c>
    </row>
    <row r="24" spans="1:11" s="69" customFormat="1" x14ac:dyDescent="0.25">
      <c r="A24" s="90" t="s">
        <v>394</v>
      </c>
      <c r="B24" s="90" t="s">
        <v>1667</v>
      </c>
      <c r="C24" s="198">
        <f>County!AH20</f>
        <v>45960</v>
      </c>
      <c r="D24" s="619" t="str">
        <f>County!AI20</f>
        <v>$46,651-$62,786</v>
      </c>
      <c r="E24" s="620">
        <f>County!AJ20</f>
        <v>2011</v>
      </c>
      <c r="F24" s="514">
        <f>County!AK20</f>
        <v>46651</v>
      </c>
      <c r="G24" s="198">
        <f>County!AL20</f>
        <v>9.76</v>
      </c>
      <c r="H24" s="198">
        <f>County!AM20</f>
        <v>12.37</v>
      </c>
      <c r="I24" s="198">
        <f>County!AN20</f>
        <v>12.37</v>
      </c>
      <c r="J24" s="198">
        <f>'Table 6'!C24/'Table 1'!D24</f>
        <v>5.9672521039151114</v>
      </c>
      <c r="K24" s="431">
        <f>'Table 6'!C24/'Table 2'!G24</f>
        <v>38047.401908801701</v>
      </c>
    </row>
    <row r="25" spans="1:11" s="69" customFormat="1" x14ac:dyDescent="0.25">
      <c r="A25" s="90" t="s">
        <v>411</v>
      </c>
      <c r="B25" s="90" t="s">
        <v>1668</v>
      </c>
      <c r="C25" s="198">
        <f>County!AH21</f>
        <v>129354</v>
      </c>
      <c r="D25" s="619" t="str">
        <f>County!AI21</f>
        <v>84,444 -145,377</v>
      </c>
      <c r="E25" s="620">
        <f>County!AJ21</f>
        <v>2010</v>
      </c>
      <c r="F25" s="514">
        <f>County!AK21</f>
        <v>36472</v>
      </c>
      <c r="G25" s="198">
        <f>County!AL21</f>
        <v>13.65</v>
      </c>
      <c r="H25" s="198">
        <f>County!AM21</f>
        <v>15.02</v>
      </c>
      <c r="I25" s="198">
        <f>County!AN21</f>
        <v>16.52</v>
      </c>
      <c r="J25" s="198">
        <f>'Table 6'!C25/'Table 1'!D25</f>
        <v>26.73814046291638</v>
      </c>
      <c r="K25" s="431">
        <f>'Table 6'!C25/'Table 2'!G25</f>
        <v>60657.173913043473</v>
      </c>
    </row>
    <row r="26" spans="1:11" s="69" customFormat="1" x14ac:dyDescent="0.25">
      <c r="A26" s="90" t="s">
        <v>446</v>
      </c>
      <c r="B26" s="90" t="s">
        <v>1669</v>
      </c>
      <c r="C26" s="198">
        <f>County!AH22</f>
        <v>51600</v>
      </c>
      <c r="D26" s="619"/>
      <c r="E26" s="620">
        <f>County!AJ22</f>
        <v>2008</v>
      </c>
      <c r="F26" s="514">
        <f>County!AK22</f>
        <v>38000</v>
      </c>
      <c r="G26" s="198">
        <f>County!AL22</f>
        <v>8.5</v>
      </c>
      <c r="H26" s="198">
        <f>County!AM22</f>
        <v>8.5</v>
      </c>
      <c r="I26" s="198">
        <f>County!AN22</f>
        <v>8.5</v>
      </c>
      <c r="J26" s="198">
        <f>'Table 6'!C26/'Table 1'!D26</f>
        <v>8.165113638411766</v>
      </c>
      <c r="K26" s="431">
        <f>'Table 6'!C26/'Table 2'!G26</f>
        <v>34582.061068702293</v>
      </c>
    </row>
    <row r="27" spans="1:11" s="69" customFormat="1" x14ac:dyDescent="0.25">
      <c r="A27" s="90" t="s">
        <v>492</v>
      </c>
      <c r="B27" s="90" t="s">
        <v>1670</v>
      </c>
      <c r="C27" s="198">
        <f>County!AH23</f>
        <v>128402</v>
      </c>
      <c r="D27" s="619" t="str">
        <f>County!AI23</f>
        <v>82,243.50 - 133,660.80</v>
      </c>
      <c r="E27" s="620">
        <f>County!AJ23</f>
        <v>2000</v>
      </c>
      <c r="F27" s="514">
        <f>County!AK23</f>
        <v>34216</v>
      </c>
      <c r="G27" s="198">
        <f>County!AL23</f>
        <v>12.28</v>
      </c>
      <c r="H27" s="198">
        <f>County!AM23</f>
        <v>12.45</v>
      </c>
      <c r="I27" s="198">
        <f>County!AN23</f>
        <v>14.73</v>
      </c>
      <c r="J27" s="198">
        <f>'Table 6'!C27/'Table 1'!D27</f>
        <v>14.015105093233181</v>
      </c>
      <c r="K27" s="431">
        <f>'Table 6'!C27/'Table 2'!G27</f>
        <v>49180.867052023124</v>
      </c>
    </row>
    <row r="28" spans="1:11" s="69" customFormat="1" x14ac:dyDescent="0.25">
      <c r="A28" s="90" t="s">
        <v>509</v>
      </c>
      <c r="B28" s="90" t="s">
        <v>1671</v>
      </c>
      <c r="C28" s="198">
        <f>County!AH24</f>
        <v>68194</v>
      </c>
      <c r="D28" s="619" t="str">
        <f>County!AI24</f>
        <v>59290-84701</v>
      </c>
      <c r="E28" s="620">
        <f>County!AJ24</f>
        <v>2001</v>
      </c>
      <c r="F28" s="514">
        <f>County!AK24</f>
        <v>36242</v>
      </c>
      <c r="G28" s="198">
        <f>County!AL24</f>
        <v>10.71</v>
      </c>
      <c r="H28" s="198">
        <f>County!AM24</f>
        <v>10.71</v>
      </c>
      <c r="I28" s="198">
        <f>County!AN24</f>
        <v>10.71</v>
      </c>
      <c r="J28" s="198">
        <f>'Table 6'!C28/'Table 1'!D28</f>
        <v>10.305891656781336</v>
      </c>
      <c r="K28" s="431">
        <f>'Table 6'!C28/'Table 2'!G28</f>
        <v>51836.913285600633</v>
      </c>
    </row>
    <row r="29" spans="1:11" s="69" customFormat="1" x14ac:dyDescent="0.25">
      <c r="A29" s="90" t="s">
        <v>524</v>
      </c>
      <c r="B29" s="90" t="s">
        <v>539</v>
      </c>
      <c r="C29" s="198">
        <f>County!AH25</f>
        <v>100010</v>
      </c>
      <c r="D29" s="619" t="str">
        <f>County!AI25</f>
        <v>$72,442 - $112,289</v>
      </c>
      <c r="E29" s="620">
        <f>County!AJ25</f>
        <v>2013</v>
      </c>
      <c r="F29" s="514">
        <f>County!AK25</f>
        <v>37843</v>
      </c>
      <c r="G29" s="198">
        <f>County!AL25</f>
        <v>10.82</v>
      </c>
      <c r="H29" s="198">
        <f>County!AM25</f>
        <v>13.58</v>
      </c>
      <c r="I29" s="198">
        <f>County!AN25</f>
        <v>17.05</v>
      </c>
      <c r="J29" s="198">
        <f>'Table 6'!C29/'Table 1'!D29</f>
        <v>12.425890336204237</v>
      </c>
      <c r="K29" s="431">
        <f>'Table 6'!C29/'Table 2'!G29</f>
        <v>50405.582290664097</v>
      </c>
    </row>
    <row r="30" spans="1:11" s="69" customFormat="1" x14ac:dyDescent="0.25">
      <c r="A30" s="90" t="s">
        <v>555</v>
      </c>
      <c r="B30" s="90" t="s">
        <v>1672</v>
      </c>
      <c r="C30" s="198">
        <f>County!AH26</f>
        <v>69500</v>
      </c>
      <c r="D30" s="619" t="str">
        <f>County!AI26</f>
        <v>40157-70833</v>
      </c>
      <c r="E30" s="620">
        <f>County!AJ26</f>
        <v>2015</v>
      </c>
      <c r="F30" s="514">
        <f>County!AK26</f>
        <v>31470</v>
      </c>
      <c r="G30" s="198">
        <f>County!AL26</f>
        <v>9</v>
      </c>
      <c r="H30" s="198">
        <f>County!AM26</f>
        <v>9</v>
      </c>
      <c r="I30" s="198">
        <f>County!AN26</f>
        <v>9</v>
      </c>
      <c r="J30" s="198">
        <f>'Table 6'!C30/'Table 1'!D30</f>
        <v>10.837928541924825</v>
      </c>
      <c r="K30" s="431">
        <f>'Table 6'!C30/'Table 2'!G30</f>
        <v>27987.866666666665</v>
      </c>
    </row>
    <row r="31" spans="1:11" s="69" customFormat="1" x14ac:dyDescent="0.25">
      <c r="A31" s="90" t="s">
        <v>572</v>
      </c>
      <c r="B31" s="90" t="s">
        <v>1673</v>
      </c>
      <c r="C31" s="198">
        <f>County!AH27</f>
        <v>113113</v>
      </c>
      <c r="D31" s="619" t="str">
        <f>County!AI27</f>
        <v>97,343-162,238</v>
      </c>
      <c r="E31" s="620">
        <f>County!AJ27</f>
        <v>2012</v>
      </c>
      <c r="F31" s="514">
        <f>County!AK27</f>
        <v>35000</v>
      </c>
      <c r="G31" s="198">
        <f>County!AL27</f>
        <v>11.96</v>
      </c>
      <c r="H31" s="198">
        <f>County!AM27</f>
        <v>11.96</v>
      </c>
      <c r="I31" s="198">
        <f>County!AN27</f>
        <v>13.29</v>
      </c>
      <c r="J31" s="198">
        <f>'Table 6'!C31/'Table 1'!D31</f>
        <v>13.698254487628832</v>
      </c>
      <c r="K31" s="431">
        <f>'Table 6'!C31/'Table 2'!G31</f>
        <v>57013.123711340209</v>
      </c>
    </row>
    <row r="32" spans="1:11" s="69" customFormat="1" x14ac:dyDescent="0.25">
      <c r="A32" s="90" t="s">
        <v>602</v>
      </c>
      <c r="B32" s="90" t="s">
        <v>1674</v>
      </c>
      <c r="C32" s="198">
        <f>County!AH28</f>
        <v>65439</v>
      </c>
      <c r="D32" s="619" t="str">
        <f>County!AI28</f>
        <v>$50,668-82,251</v>
      </c>
      <c r="E32" s="620">
        <f>County!AJ28</f>
        <v>1991</v>
      </c>
      <c r="F32" s="514">
        <f>County!AK28</f>
        <v>50668</v>
      </c>
      <c r="G32" s="198">
        <f>County!AL28</f>
        <v>13.38</v>
      </c>
      <c r="H32" s="198">
        <f>County!AM28</f>
        <v>13.38</v>
      </c>
      <c r="I32" s="198">
        <f>County!AN28</f>
        <v>16.13</v>
      </c>
      <c r="J32" s="198">
        <f>'Table 6'!C32/'Table 1'!D32</f>
        <v>12.765701888988835</v>
      </c>
      <c r="K32" s="431">
        <f>'Table 6'!C32/'Table 2'!G32</f>
        <v>48251.8</v>
      </c>
    </row>
    <row r="33" spans="1:11" s="69" customFormat="1" x14ac:dyDescent="0.25">
      <c r="A33" s="90" t="s">
        <v>618</v>
      </c>
      <c r="B33" s="90" t="s">
        <v>1675</v>
      </c>
      <c r="C33" s="198">
        <f>County!AH29</f>
        <v>55510</v>
      </c>
      <c r="D33" s="619" t="str">
        <f>County!AI29</f>
        <v>$55,510-$86040</v>
      </c>
      <c r="E33" s="620">
        <f>County!AJ29</f>
        <v>2013</v>
      </c>
      <c r="F33" s="514">
        <f>County!AK29</f>
        <v>38003</v>
      </c>
      <c r="G33" s="198">
        <f>County!AL29</f>
        <v>10.57</v>
      </c>
      <c r="H33" s="198">
        <f>County!AM29</f>
        <v>11.5</v>
      </c>
      <c r="I33" s="198">
        <f>County!AN29</f>
        <v>13.61</v>
      </c>
      <c r="J33" s="198">
        <f>'Table 6'!C33/'Table 1'!D33</f>
        <v>8.5067287043665001</v>
      </c>
      <c r="K33" s="431">
        <f>'Table 6'!C33/'Table 2'!G33</f>
        <v>73256.917808219179</v>
      </c>
    </row>
    <row r="34" spans="1:11" s="69" customFormat="1" x14ac:dyDescent="0.25">
      <c r="A34" s="90" t="s">
        <v>643</v>
      </c>
      <c r="B34" s="90" t="s">
        <v>1676</v>
      </c>
      <c r="C34" s="198">
        <f>County!AH30</f>
        <v>69061</v>
      </c>
      <c r="D34" s="619"/>
      <c r="E34" s="620">
        <f>County!AJ30</f>
        <v>2011</v>
      </c>
      <c r="F34" s="514">
        <f>County!AK30</f>
        <v>37867</v>
      </c>
      <c r="G34" s="198">
        <f>County!AL30</f>
        <v>9.65</v>
      </c>
      <c r="H34" s="198">
        <f>County!AM30</f>
        <v>10.19</v>
      </c>
      <c r="I34" s="198">
        <f>County!AN30</f>
        <v>12.8</v>
      </c>
      <c r="J34" s="198">
        <f>'Table 6'!C34/'Table 1'!D34</f>
        <v>16.066262747650761</v>
      </c>
      <c r="K34" s="431">
        <f>'Table 6'!C34/'Table 2'!G34</f>
        <v>56622.23529411765</v>
      </c>
    </row>
    <row r="35" spans="1:11" s="69" customFormat="1" x14ac:dyDescent="0.25">
      <c r="A35" s="90" t="s">
        <v>655</v>
      </c>
      <c r="B35" s="90" t="s">
        <v>1677</v>
      </c>
      <c r="C35" s="198">
        <f>County!AH31</f>
        <v>94270</v>
      </c>
      <c r="D35" s="619" t="str">
        <f>County!AI31</f>
        <v>66,592 - 107,367</v>
      </c>
      <c r="E35" s="620">
        <f>County!AJ31</f>
        <v>2015</v>
      </c>
      <c r="F35" s="514">
        <f>County!AK31</f>
        <v>38473</v>
      </c>
      <c r="G35" s="198">
        <f>County!AL31</f>
        <v>12.31</v>
      </c>
      <c r="H35" s="198">
        <f>County!AM31</f>
        <v>14.41</v>
      </c>
      <c r="I35" s="198">
        <f>County!AN31</f>
        <v>19.73</v>
      </c>
      <c r="J35" s="198">
        <f>'Table 6'!C35/'Table 1'!D35</f>
        <v>19.594858291928546</v>
      </c>
      <c r="K35" s="431">
        <f>'Table 6'!C35/'Table 2'!G35</f>
        <v>58164.105995717342</v>
      </c>
    </row>
    <row r="36" spans="1:11" s="69" customFormat="1" x14ac:dyDescent="0.25">
      <c r="A36" s="90" t="s">
        <v>697</v>
      </c>
      <c r="B36" s="90" t="s">
        <v>1678</v>
      </c>
      <c r="C36" s="198">
        <f>County!AH32</f>
        <v>96709</v>
      </c>
      <c r="D36" s="619" t="str">
        <f>County!AI32</f>
        <v>$62,352-$96,706</v>
      </c>
      <c r="E36" s="620">
        <f>County!AJ32</f>
        <v>1996</v>
      </c>
      <c r="F36" s="514">
        <f>County!AK32</f>
        <v>38020</v>
      </c>
      <c r="G36" s="198">
        <f>County!AL32</f>
        <v>11.66</v>
      </c>
      <c r="H36" s="198">
        <f>County!AM32</f>
        <v>13.34</v>
      </c>
      <c r="I36" s="198">
        <f>County!AN32</f>
        <v>15.27</v>
      </c>
      <c r="J36" s="198">
        <f>'Table 6'!C36/'Table 1'!D36</f>
        <v>11.977188259945246</v>
      </c>
      <c r="K36" s="431">
        <f>'Table 6'!C36/'Table 2'!G36</f>
        <v>54194.083044982704</v>
      </c>
    </row>
    <row r="37" spans="1:11" s="69" customFormat="1" x14ac:dyDescent="0.25">
      <c r="A37" s="90" t="s">
        <v>951</v>
      </c>
      <c r="B37" s="90" t="s">
        <v>1679</v>
      </c>
      <c r="C37" s="198">
        <f>County!AH33</f>
        <v>61039</v>
      </c>
      <c r="D37" s="619" t="str">
        <f>County!AI33</f>
        <v>52527-89161</v>
      </c>
      <c r="E37" s="620">
        <f>County!AJ33</f>
        <v>2003</v>
      </c>
      <c r="F37" s="514">
        <f>County!AK33</f>
        <v>36685</v>
      </c>
      <c r="G37" s="198">
        <f>County!AL33</f>
        <v>7.25</v>
      </c>
      <c r="H37" s="198">
        <f>County!AM33</f>
        <v>8.5</v>
      </c>
      <c r="I37" s="198">
        <f>County!AN33</f>
        <v>11</v>
      </c>
      <c r="J37" s="198">
        <f>'Table 6'!C37/'Table 1'!D37</f>
        <v>6.9285746023282684</v>
      </c>
      <c r="K37" s="431">
        <f>'Table 6'!C37/'Table 2'!G37</f>
        <v>44268.133427963097</v>
      </c>
    </row>
    <row r="38" spans="1:11" s="69" customFormat="1" x14ac:dyDescent="0.25">
      <c r="A38" s="90" t="s">
        <v>724</v>
      </c>
      <c r="B38" s="90" t="s">
        <v>1680</v>
      </c>
      <c r="C38" s="198">
        <f>County!AH34</f>
        <v>66625</v>
      </c>
      <c r="D38" s="619" t="str">
        <f>County!AI34</f>
        <v>55,000-75,000</v>
      </c>
      <c r="E38" s="620">
        <f>County!AJ34</f>
        <v>2015</v>
      </c>
      <c r="F38" s="514">
        <f>County!AK34</f>
        <v>37125</v>
      </c>
      <c r="G38" s="198">
        <f>County!AL34</f>
        <v>10.71</v>
      </c>
      <c r="H38" s="198">
        <f>County!AM34</f>
        <v>10.71</v>
      </c>
      <c r="I38" s="198">
        <f>County!AN34</f>
        <v>10.71</v>
      </c>
      <c r="J38" s="198">
        <f>'Table 6'!C38/'Table 1'!D38</f>
        <v>7.4704361928573846</v>
      </c>
      <c r="K38" s="431">
        <f>'Table 6'!C38/'Table 2'!G38</f>
        <v>44220.5</v>
      </c>
    </row>
    <row r="39" spans="1:11" s="69" customFormat="1" x14ac:dyDescent="0.25">
      <c r="A39" s="90" t="s">
        <v>737</v>
      </c>
      <c r="B39" s="90" t="s">
        <v>1681</v>
      </c>
      <c r="C39" s="198">
        <f>County!AH35</f>
        <v>77521</v>
      </c>
      <c r="D39" s="619" t="str">
        <f>County!AI35</f>
        <v>$61,401 - $93,683</v>
      </c>
      <c r="E39" s="620">
        <f>County!AJ35</f>
        <v>2009</v>
      </c>
      <c r="F39" s="514">
        <f>County!AK35</f>
        <v>31532</v>
      </c>
      <c r="G39" s="198">
        <f>County!AL35</f>
        <v>11.55</v>
      </c>
      <c r="H39" s="198">
        <f>County!AM35</f>
        <v>0</v>
      </c>
      <c r="I39" s="198">
        <f>County!AN35</f>
        <v>0</v>
      </c>
      <c r="J39" s="198">
        <f>'Table 6'!C39/'Table 1'!D39</f>
        <v>9.7686965412333855</v>
      </c>
      <c r="K39" s="431">
        <f>'Table 6'!C39/'Table 2'!G39</f>
        <v>35612.227272727272</v>
      </c>
    </row>
    <row r="40" spans="1:11" s="69" customFormat="1" x14ac:dyDescent="0.25">
      <c r="A40" s="90" t="s">
        <v>754</v>
      </c>
      <c r="B40" s="90" t="s">
        <v>1682</v>
      </c>
      <c r="C40" s="198">
        <f>County!AH36</f>
        <v>50001</v>
      </c>
      <c r="D40" s="619" t="str">
        <f>County!AI36</f>
        <v>45,000-55,000</v>
      </c>
      <c r="E40" s="620">
        <f>County!AJ36</f>
        <v>2014</v>
      </c>
      <c r="F40" s="514">
        <f>County!AK36</f>
        <v>38125</v>
      </c>
      <c r="G40" s="198">
        <f>County!AL36</f>
        <v>7.41</v>
      </c>
      <c r="H40" s="198">
        <f>County!AM36</f>
        <v>7.41</v>
      </c>
      <c r="I40" s="198">
        <f>County!AN36</f>
        <v>7.41</v>
      </c>
      <c r="J40" s="198">
        <f>'Table 6'!C40/'Table 1'!D40</f>
        <v>13.44069681245367</v>
      </c>
      <c r="K40" s="431">
        <f>'Table 6'!C40/'Table 2'!G40</f>
        <v>26325.226860254086</v>
      </c>
    </row>
    <row r="41" spans="1:11" s="69" customFormat="1" x14ac:dyDescent="0.25">
      <c r="A41" s="90" t="s">
        <v>767</v>
      </c>
      <c r="B41" s="90" t="s">
        <v>1683</v>
      </c>
      <c r="C41" s="198">
        <f>County!AH37</f>
        <v>54672</v>
      </c>
      <c r="D41" s="619" t="str">
        <f>County!AI37</f>
        <v>49,500-68,376</v>
      </c>
      <c r="E41" s="620">
        <f>County!AJ37</f>
        <v>2010</v>
      </c>
      <c r="F41" s="514">
        <f>County!AK37</f>
        <v>38125</v>
      </c>
      <c r="G41" s="198">
        <f>County!AL37</f>
        <v>8.59</v>
      </c>
      <c r="H41" s="198">
        <f>County!AM37</f>
        <v>8.8000000000000007</v>
      </c>
      <c r="I41" s="198">
        <f>County!AN37</f>
        <v>9.3699999999999992</v>
      </c>
      <c r="J41" s="198">
        <f>'Table 6'!C41/'Table 1'!D41</f>
        <v>11.192939099735217</v>
      </c>
      <c r="K41" s="431">
        <f>'Table 6'!C41/'Table 2'!G41</f>
        <v>34983.724137931036</v>
      </c>
    </row>
    <row r="42" spans="1:11" s="69" customFormat="1" x14ac:dyDescent="0.25">
      <c r="A42" s="90" t="s">
        <v>264</v>
      </c>
      <c r="B42" s="90" t="s">
        <v>1684</v>
      </c>
      <c r="C42" s="198">
        <f>County!AH38</f>
        <v>163488</v>
      </c>
      <c r="D42" s="619" t="str">
        <f>County!AI38</f>
        <v>$112,800 - $195,811</v>
      </c>
      <c r="E42" s="620">
        <f>County!AJ38</f>
        <v>2011</v>
      </c>
      <c r="F42" s="514">
        <f>County!AK38</f>
        <v>43232</v>
      </c>
      <c r="G42" s="198">
        <f>County!AL38</f>
        <v>10.4</v>
      </c>
      <c r="H42" s="198">
        <f>County!AM38</f>
        <v>11.84</v>
      </c>
      <c r="I42" s="198">
        <f>County!AN38</f>
        <v>14.38</v>
      </c>
      <c r="J42" s="198">
        <f>'Table 6'!C42/'Table 1'!D42</f>
        <v>24.125006045209282</v>
      </c>
      <c r="K42" s="431">
        <f>'Table 6'!C42/'Table 2'!G42</f>
        <v>60845.423543175762</v>
      </c>
    </row>
    <row r="43" spans="1:11" s="69" customFormat="1" x14ac:dyDescent="0.25">
      <c r="A43" s="90" t="s">
        <v>589</v>
      </c>
      <c r="B43" s="90" t="s">
        <v>1685</v>
      </c>
      <c r="C43" s="198">
        <f>County!AH39</f>
        <v>75100</v>
      </c>
      <c r="D43" s="619" t="str">
        <f>County!AI39</f>
        <v>$74,000 - $106,000</v>
      </c>
      <c r="E43" s="620">
        <f>County!AJ39</f>
        <v>2014</v>
      </c>
      <c r="F43" s="514">
        <f>County!AK39</f>
        <v>34000</v>
      </c>
      <c r="G43" s="198">
        <f>County!AL39</f>
        <v>7.25</v>
      </c>
      <c r="H43" s="198">
        <f>County!AM39</f>
        <v>10.1</v>
      </c>
      <c r="I43" s="198">
        <f>County!AN39</f>
        <v>13.46</v>
      </c>
      <c r="J43" s="198">
        <f>'Table 6'!C43/'Table 1'!D43</f>
        <v>15.128732075387083</v>
      </c>
      <c r="K43" s="431">
        <f>'Table 6'!C43/'Table 2'!G43</f>
        <v>53125.078740157485</v>
      </c>
    </row>
    <row r="44" spans="1:11" s="69" customFormat="1" x14ac:dyDescent="0.25">
      <c r="A44" s="90" t="s">
        <v>827</v>
      </c>
      <c r="B44" s="90" t="s">
        <v>1686</v>
      </c>
      <c r="C44" s="198">
        <f>County!AH40</f>
        <v>105851</v>
      </c>
      <c r="D44" s="619" t="str">
        <f>County!AI40</f>
        <v>91,470 - 155,499</v>
      </c>
      <c r="E44" s="620">
        <f>County!AJ40</f>
        <v>2008</v>
      </c>
      <c r="F44" s="514">
        <f>County!AK40</f>
        <v>48508</v>
      </c>
      <c r="G44" s="198">
        <f>County!AL40</f>
        <v>14.32</v>
      </c>
      <c r="H44" s="198">
        <f>County!AM40</f>
        <v>0</v>
      </c>
      <c r="I44" s="198">
        <f>County!AN40</f>
        <v>16.57</v>
      </c>
      <c r="J44" s="198">
        <f>'Table 6'!C44/'Table 1'!D44</f>
        <v>14.017994514991589</v>
      </c>
      <c r="K44" s="431">
        <f>'Table 6'!C44/'Table 2'!G44</f>
        <v>66114.65217391304</v>
      </c>
    </row>
    <row r="45" spans="1:11" s="69" customFormat="1" x14ac:dyDescent="0.25">
      <c r="A45" s="90" t="s">
        <v>863</v>
      </c>
      <c r="B45" s="90" t="s">
        <v>1687</v>
      </c>
      <c r="C45" s="198">
        <f>County!AH41</f>
        <v>81931</v>
      </c>
      <c r="D45" s="619" t="str">
        <f>County!AI41</f>
        <v>70,196 to 112,314</v>
      </c>
      <c r="E45" s="620">
        <f>County!AJ41</f>
        <v>2013</v>
      </c>
      <c r="F45" s="514">
        <f>County!AK41</f>
        <v>43844</v>
      </c>
      <c r="G45" s="198">
        <f>County!AL41</f>
        <v>10.4</v>
      </c>
      <c r="H45" s="198">
        <f>County!AM41</f>
        <v>12.17</v>
      </c>
      <c r="I45" s="198">
        <f>County!AN41</f>
        <v>19.48</v>
      </c>
      <c r="J45" s="198">
        <f>'Table 6'!C45/'Table 1'!D45</f>
        <v>7.5124531583197038</v>
      </c>
      <c r="K45" s="431">
        <f>'Table 6'!C45/'Table 2'!G45</f>
        <v>44495.278969957086</v>
      </c>
    </row>
    <row r="46" spans="1:11" s="69" customFormat="1" x14ac:dyDescent="0.25">
      <c r="A46" s="90" t="s">
        <v>876</v>
      </c>
      <c r="B46" s="90" t="s">
        <v>891</v>
      </c>
      <c r="C46" s="198">
        <f>County!AH42</f>
        <v>92246</v>
      </c>
      <c r="D46" s="619" t="str">
        <f>County!AI42</f>
        <v>75,967-124,480</v>
      </c>
      <c r="E46" s="620">
        <f>County!AJ42</f>
        <v>2009</v>
      </c>
      <c r="F46" s="514">
        <f>County!AK42</f>
        <v>39978</v>
      </c>
      <c r="G46" s="198">
        <f>County!AL42</f>
        <v>12.76</v>
      </c>
      <c r="H46" s="198">
        <f>County!AM42</f>
        <v>12.76</v>
      </c>
      <c r="I46" s="198">
        <f>County!AN42</f>
        <v>12.76</v>
      </c>
      <c r="J46" s="198">
        <f>'Table 6'!C46/'Table 1'!D46</f>
        <v>20.02176353205288</v>
      </c>
      <c r="K46" s="431">
        <f>'Table 6'!C46/'Table 2'!G46</f>
        <v>66667.151162790702</v>
      </c>
    </row>
    <row r="47" spans="1:11" s="69" customFormat="1" x14ac:dyDescent="0.25">
      <c r="A47" s="90" t="s">
        <v>893</v>
      </c>
      <c r="B47" s="90" t="s">
        <v>1688</v>
      </c>
      <c r="C47" s="198">
        <f>County!AH43</f>
        <v>68684</v>
      </c>
      <c r="D47" s="619" t="str">
        <f>County!AI43</f>
        <v>$58,655 - $93,848</v>
      </c>
      <c r="E47" s="620">
        <f>County!AJ43</f>
        <v>1985</v>
      </c>
      <c r="F47" s="514">
        <f>County!AK43</f>
        <v>39700</v>
      </c>
      <c r="G47" s="198">
        <f>County!AL43</f>
        <v>11.72</v>
      </c>
      <c r="H47" s="198">
        <f>County!AM43</f>
        <v>11.72</v>
      </c>
      <c r="I47" s="198">
        <f>County!AN43</f>
        <v>11.72</v>
      </c>
      <c r="J47" s="198">
        <f>'Table 6'!C47/'Table 1'!D47</f>
        <v>10.450604071957972</v>
      </c>
      <c r="K47" s="431">
        <f>'Table 6'!C47/'Table 2'!G47</f>
        <v>46120.530835284932</v>
      </c>
    </row>
    <row r="48" spans="1:11" s="69" customFormat="1" x14ac:dyDescent="0.25">
      <c r="A48" s="90" t="s">
        <v>906</v>
      </c>
      <c r="B48" s="90" t="s">
        <v>1689</v>
      </c>
      <c r="C48" s="198">
        <f>County!AH44</f>
        <v>57657</v>
      </c>
      <c r="D48" s="619" t="str">
        <f>County!AI44</f>
        <v>$51,750-$80,213</v>
      </c>
      <c r="E48" s="620">
        <f>County!AJ44</f>
        <v>2010</v>
      </c>
      <c r="F48" s="514">
        <f>County!AK44</f>
        <v>36045</v>
      </c>
      <c r="G48" s="198">
        <f>County!AL44</f>
        <v>15.24</v>
      </c>
      <c r="H48" s="198">
        <f>County!AM44</f>
        <v>17.36</v>
      </c>
      <c r="I48" s="198">
        <f>County!AN44</f>
        <v>18.41</v>
      </c>
      <c r="J48" s="198">
        <f>'Table 6'!C48/'Table 1'!D48</f>
        <v>9.7327390806061373</v>
      </c>
      <c r="K48" s="431">
        <f>'Table 6'!C48/'Table 2'!G48</f>
        <v>54593.714285714283</v>
      </c>
    </row>
    <row r="49" spans="1:11" s="69" customFormat="1" x14ac:dyDescent="0.25">
      <c r="A49" s="90" t="s">
        <v>1100</v>
      </c>
      <c r="B49" s="90" t="s">
        <v>1690</v>
      </c>
      <c r="C49" s="198">
        <f>County!AH45</f>
        <v>92471</v>
      </c>
      <c r="D49" s="619" t="str">
        <f>County!AI45</f>
        <v>$84,614.40 - $126,942.40</v>
      </c>
      <c r="E49" s="620">
        <f>County!AJ45</f>
        <v>2010</v>
      </c>
      <c r="F49" s="514">
        <f>County!AK45</f>
        <v>36296</v>
      </c>
      <c r="G49" s="198">
        <f>County!AL45</f>
        <v>11.48</v>
      </c>
      <c r="H49" s="198">
        <f>County!AM45</f>
        <v>12.66</v>
      </c>
      <c r="I49" s="198">
        <f>County!AN45</f>
        <v>12.66</v>
      </c>
      <c r="J49" s="198">
        <f>'Table 6'!C49/'Table 1'!D49</f>
        <v>8.0745153497142184</v>
      </c>
      <c r="K49" s="431">
        <f>'Table 6'!C49/'Table 2'!G49</f>
        <v>37791.671263099837</v>
      </c>
    </row>
    <row r="50" spans="1:11" s="69" customFormat="1" x14ac:dyDescent="0.25">
      <c r="A50" s="90" t="s">
        <v>937</v>
      </c>
      <c r="B50" s="90" t="s">
        <v>1691</v>
      </c>
      <c r="C50" s="198">
        <f>County!AH46</f>
        <v>53579</v>
      </c>
      <c r="D50" s="619" t="str">
        <f>County!AI46</f>
        <v>41,864 - 68587</v>
      </c>
      <c r="E50" s="620">
        <f>County!AJ46</f>
        <v>2014</v>
      </c>
      <c r="F50" s="514">
        <f>County!AK46</f>
        <v>26983</v>
      </c>
      <c r="G50" s="198">
        <f>County!AL46</f>
        <v>10.33</v>
      </c>
      <c r="H50" s="198">
        <f>County!AM46</f>
        <v>11.95</v>
      </c>
      <c r="I50" s="198">
        <f>County!AN46</f>
        <v>13.18</v>
      </c>
      <c r="J50" s="198">
        <f>'Table 6'!C50/'Table 1'!D50</f>
        <v>17.835920925747349</v>
      </c>
      <c r="K50" s="431">
        <f>'Table 6'!C50/'Table 2'!G50</f>
        <v>36089.463414634149</v>
      </c>
    </row>
    <row r="51" spans="1:11" s="69" customFormat="1" x14ac:dyDescent="0.25">
      <c r="A51" s="90" t="s">
        <v>964</v>
      </c>
      <c r="B51" s="90" t="s">
        <v>1692</v>
      </c>
      <c r="C51" s="198">
        <f>County!AH47</f>
        <v>68656</v>
      </c>
      <c r="D51" s="619" t="str">
        <f>County!AI47</f>
        <v>62899-96845</v>
      </c>
      <c r="E51" s="620">
        <f>County!AJ47</f>
        <v>2011</v>
      </c>
      <c r="F51" s="514">
        <f>County!AK47</f>
        <v>38605</v>
      </c>
      <c r="G51" s="198">
        <f>County!AL47</f>
        <v>11.97</v>
      </c>
      <c r="H51" s="198">
        <f>County!AM47</f>
        <v>12.56</v>
      </c>
      <c r="I51" s="198">
        <f>County!AN47</f>
        <v>16.03</v>
      </c>
      <c r="J51" s="198">
        <f>'Table 6'!C51/'Table 1'!D51</f>
        <v>13.288980213728081</v>
      </c>
      <c r="K51" s="431">
        <f>'Table 6'!C51/'Table 2'!G51</f>
        <v>43489.798719121682</v>
      </c>
    </row>
    <row r="52" spans="1:11" s="69" customFormat="1" x14ac:dyDescent="0.25">
      <c r="A52" s="90" t="s">
        <v>993</v>
      </c>
      <c r="B52" s="90" t="s">
        <v>1693</v>
      </c>
      <c r="C52" s="198">
        <f>County!AH48</f>
        <v>60770</v>
      </c>
      <c r="D52" s="619"/>
      <c r="E52" s="620">
        <f>County!AJ48</f>
        <v>2014</v>
      </c>
      <c r="F52" s="514">
        <f>County!AK48</f>
        <v>37230</v>
      </c>
      <c r="G52" s="198">
        <f>County!AL48</f>
        <v>8.25</v>
      </c>
      <c r="H52" s="198">
        <f>County!AM48</f>
        <v>9</v>
      </c>
      <c r="I52" s="198">
        <f>County!AN48</f>
        <v>10</v>
      </c>
      <c r="J52" s="198">
        <f>'Table 6'!C52/'Table 1'!D52</f>
        <v>5.3002388314478877</v>
      </c>
      <c r="K52" s="431">
        <f>'Table 6'!C52/'Table 2'!G52</f>
        <v>38370.569105691058</v>
      </c>
    </row>
    <row r="53" spans="1:11" s="69" customFormat="1" x14ac:dyDescent="0.25">
      <c r="A53" s="90" t="s">
        <v>1005</v>
      </c>
      <c r="B53" s="90" t="s">
        <v>1694</v>
      </c>
      <c r="C53" s="198">
        <f>County!AH49</f>
        <v>63065</v>
      </c>
      <c r="D53" s="619" t="str">
        <f>County!AI49</f>
        <v>62,837-94,255</v>
      </c>
      <c r="E53" s="620">
        <f>County!AJ49</f>
        <v>2010</v>
      </c>
      <c r="F53" s="514">
        <f>County!AK49</f>
        <v>38680</v>
      </c>
      <c r="G53" s="198">
        <f>County!AL49</f>
        <v>10.95</v>
      </c>
      <c r="H53" s="198">
        <f>County!AM49</f>
        <v>0</v>
      </c>
      <c r="I53" s="198">
        <f>County!AN49</f>
        <v>0</v>
      </c>
      <c r="J53" s="198">
        <f>'Table 6'!C53/'Table 1'!D53</f>
        <v>13.945646888473467</v>
      </c>
      <c r="K53" s="431">
        <f>'Table 6'!C53/'Table 2'!G53</f>
        <v>44137.20930232558</v>
      </c>
    </row>
    <row r="54" spans="1:11" s="69" customFormat="1" x14ac:dyDescent="0.25">
      <c r="A54" s="90" t="s">
        <v>1023</v>
      </c>
      <c r="B54" s="90" t="s">
        <v>1695</v>
      </c>
      <c r="C54" s="198">
        <f>County!AH50</f>
        <v>76533</v>
      </c>
      <c r="D54" s="619" t="str">
        <f>County!AI50</f>
        <v>65,067 - 103,288</v>
      </c>
      <c r="E54" s="620">
        <f>County!AJ50</f>
        <v>2007</v>
      </c>
      <c r="F54" s="514">
        <f>County!AK50</f>
        <v>36063</v>
      </c>
      <c r="G54" s="198">
        <f>County!AL50</f>
        <v>10.66</v>
      </c>
      <c r="H54" s="198">
        <f>County!AM50</f>
        <v>12.35</v>
      </c>
      <c r="I54" s="198">
        <f>County!AN50</f>
        <v>0</v>
      </c>
      <c r="J54" s="198">
        <f>'Table 6'!C54/'Table 1'!D54</f>
        <v>14.4884146781054</v>
      </c>
      <c r="K54" s="431">
        <f>'Table 6'!C54/'Table 2'!G54</f>
        <v>43163.402061855668</v>
      </c>
    </row>
    <row r="55" spans="1:11" s="69" customFormat="1" x14ac:dyDescent="0.25">
      <c r="A55" s="90" t="s">
        <v>1042</v>
      </c>
      <c r="B55" s="90" t="s">
        <v>1696</v>
      </c>
      <c r="C55" s="198">
        <f>County!AH51</f>
        <v>56168</v>
      </c>
      <c r="D55" s="619"/>
      <c r="E55" s="620">
        <f>County!AJ51</f>
        <v>2015</v>
      </c>
      <c r="F55" s="514">
        <f>County!AK51</f>
        <v>56168</v>
      </c>
      <c r="G55" s="198">
        <f>County!AL51</f>
        <v>13.66</v>
      </c>
      <c r="H55" s="198">
        <f>County!AM51</f>
        <v>14.36</v>
      </c>
      <c r="I55" s="198">
        <f>County!AN51</f>
        <v>16.670000000000002</v>
      </c>
      <c r="J55" s="198">
        <f>'Table 6'!C55/'Table 1'!D55</f>
        <v>6.6223855870780701</v>
      </c>
      <c r="K55" s="431">
        <f>'Table 6'!C55/'Table 2'!G55</f>
        <v>55964.125</v>
      </c>
    </row>
    <row r="56" spans="1:11" s="69" customFormat="1" x14ac:dyDescent="0.25">
      <c r="A56" s="90" t="s">
        <v>1053</v>
      </c>
      <c r="B56" s="90" t="s">
        <v>1697</v>
      </c>
      <c r="C56" s="198">
        <f>County!AH52</f>
        <v>60912</v>
      </c>
      <c r="D56" s="619" t="str">
        <f>County!AI52</f>
        <v>$46,668 - $66,672</v>
      </c>
      <c r="E56" s="620">
        <f>County!AJ52</f>
        <v>2005</v>
      </c>
      <c r="F56" s="514"/>
      <c r="G56" s="198">
        <f>County!AL52</f>
        <v>9.82</v>
      </c>
      <c r="H56" s="198">
        <f>County!AM52</f>
        <v>12.92</v>
      </c>
      <c r="I56" s="198">
        <f>County!AN52</f>
        <v>14.85</v>
      </c>
      <c r="J56" s="198">
        <f>'Table 6'!C56/'Table 1'!D56</f>
        <v>9.3022454113481778</v>
      </c>
      <c r="K56" s="431">
        <f>'Table 6'!C56/'Table 2'!G56</f>
        <v>43252.418772563178</v>
      </c>
    </row>
    <row r="57" spans="1:11" s="69" customFormat="1" x14ac:dyDescent="0.25">
      <c r="A57" s="90" t="s">
        <v>1086</v>
      </c>
      <c r="B57" s="90" t="s">
        <v>1698</v>
      </c>
      <c r="C57" s="198">
        <f>County!AH53</f>
        <v>54504</v>
      </c>
      <c r="D57" s="619" t="str">
        <f>County!AI53</f>
        <v>47004 - 66420</v>
      </c>
      <c r="E57" s="620">
        <f>County!AJ53</f>
        <v>2008</v>
      </c>
      <c r="F57" s="514">
        <f>County!AK53</f>
        <v>40000</v>
      </c>
      <c r="G57" s="198">
        <f>County!AL53</f>
        <v>10.97</v>
      </c>
      <c r="H57" s="198">
        <f>County!AM53</f>
        <v>10.97</v>
      </c>
      <c r="I57" s="198">
        <f>County!AN53</f>
        <v>10.97</v>
      </c>
      <c r="J57" s="198">
        <f>'Table 6'!C57/'Table 1'!D57</f>
        <v>7.494924843308004</v>
      </c>
      <c r="K57" s="431">
        <f>'Table 6'!C57/'Table 2'!G57</f>
        <v>42226.875</v>
      </c>
    </row>
    <row r="58" spans="1:11" s="69" customFormat="1" x14ac:dyDescent="0.25">
      <c r="A58" s="90" t="s">
        <v>1132</v>
      </c>
      <c r="B58" s="90" t="s">
        <v>1699</v>
      </c>
      <c r="C58" s="198">
        <f>County!AH54</f>
        <v>59901</v>
      </c>
      <c r="D58" s="619" t="str">
        <f>County!AI54</f>
        <v>54,855-82,283</v>
      </c>
      <c r="E58" s="620">
        <f>County!AJ54</f>
        <v>2009</v>
      </c>
      <c r="F58" s="514">
        <v>45936</v>
      </c>
      <c r="G58" s="198">
        <f>County!AL54</f>
        <v>9.99</v>
      </c>
      <c r="H58" s="198">
        <f>County!AM54</f>
        <v>0</v>
      </c>
      <c r="I58" s="198">
        <f>County!AN54</f>
        <v>17.940000000000001</v>
      </c>
      <c r="J58" s="198">
        <f>'Table 6'!C58/'Table 1'!D58</f>
        <v>14.405676755765199</v>
      </c>
      <c r="K58" s="431">
        <f>'Table 6'!C58/'Table 2'!G58</f>
        <v>63967.490909090906</v>
      </c>
    </row>
    <row r="59" spans="1:11" s="69" customFormat="1" x14ac:dyDescent="0.25">
      <c r="A59" s="90" t="s">
        <v>1145</v>
      </c>
      <c r="B59" s="90" t="s">
        <v>1700</v>
      </c>
      <c r="C59" s="198">
        <f>County!AH55</f>
        <v>75851</v>
      </c>
      <c r="D59" s="619" t="str">
        <f>County!AI55</f>
        <v>63,212-94,818</v>
      </c>
      <c r="E59" s="620">
        <f>County!AJ55</f>
        <v>1994</v>
      </c>
      <c r="F59" s="514">
        <f>County!AK55</f>
        <v>36959</v>
      </c>
      <c r="G59" s="198">
        <f>County!AL55</f>
        <v>13.89</v>
      </c>
      <c r="H59" s="198">
        <f>County!AM55</f>
        <v>13.89</v>
      </c>
      <c r="I59" s="198">
        <f>County!AN55</f>
        <v>13.89</v>
      </c>
      <c r="J59" s="198">
        <f>'Table 6'!C59/'Table 1'!D59</f>
        <v>27.658011248055523</v>
      </c>
      <c r="K59" s="431">
        <f>'Table 6'!C59/'Table 2'!G59</f>
        <v>52861.749571183536</v>
      </c>
    </row>
    <row r="60" spans="1:11" s="69" customFormat="1" x14ac:dyDescent="0.25">
      <c r="A60" s="90" t="s">
        <v>1160</v>
      </c>
      <c r="B60" s="90" t="s">
        <v>1701</v>
      </c>
      <c r="C60" s="198">
        <f>County!AH56</f>
        <v>74749</v>
      </c>
      <c r="D60" s="619" t="str">
        <f>County!AI56</f>
        <v>$70,486-$105,729</v>
      </c>
      <c r="E60" s="620">
        <f>County!AJ56</f>
        <v>2013</v>
      </c>
      <c r="F60" s="514">
        <f>County!AK56</f>
        <v>39565</v>
      </c>
      <c r="G60" s="198">
        <f>County!AL56</f>
        <v>12.19</v>
      </c>
      <c r="H60" s="198">
        <f>County!AM56</f>
        <v>13.92</v>
      </c>
      <c r="I60" s="198">
        <f>County!AN56</f>
        <v>16.64</v>
      </c>
      <c r="J60" s="198">
        <f>'Table 6'!C60/'Table 1'!D60</f>
        <v>14.10164263915196</v>
      </c>
      <c r="K60" s="431">
        <f>'Table 6'!C60/'Table 2'!G60</f>
        <v>56884.177096954976</v>
      </c>
    </row>
    <row r="61" spans="1:11" s="69" customFormat="1" x14ac:dyDescent="0.25">
      <c r="A61" s="90" t="s">
        <v>132</v>
      </c>
      <c r="B61" s="90" t="s">
        <v>1702</v>
      </c>
      <c r="C61" s="198">
        <f>County!AH57</f>
        <v>62000</v>
      </c>
      <c r="D61" s="619" t="str">
        <f>County!AI57</f>
        <v>$46,992-$82,716</v>
      </c>
      <c r="E61" s="620">
        <f>County!AJ57</f>
        <v>2014</v>
      </c>
      <c r="F61" s="514">
        <f>County!AK57</f>
        <v>38224</v>
      </c>
      <c r="G61" s="198">
        <f>County!AL57</f>
        <v>7.4</v>
      </c>
      <c r="H61" s="198">
        <f>County!AM57</f>
        <v>0</v>
      </c>
      <c r="I61" s="198">
        <f>County!AN57</f>
        <v>0</v>
      </c>
      <c r="J61" s="198">
        <f>'Table 6'!C61/'Table 1'!D61</f>
        <v>14.094571510970118</v>
      </c>
      <c r="K61" s="431">
        <f>'Table 6'!C61/'Table 2'!G61</f>
        <v>42356.066666666666</v>
      </c>
    </row>
    <row r="62" spans="1:11" s="69" customFormat="1" x14ac:dyDescent="0.25">
      <c r="A62" s="90" t="s">
        <v>1175</v>
      </c>
      <c r="B62" s="90" t="s">
        <v>1703</v>
      </c>
      <c r="C62" s="198">
        <f>County!AH58</f>
        <v>117310</v>
      </c>
      <c r="D62" s="619" t="str">
        <f>County!AI58</f>
        <v>$79,400 - $135,100</v>
      </c>
      <c r="E62" s="620">
        <f>County!AJ58</f>
        <v>2010</v>
      </c>
      <c r="F62" s="514">
        <f>County!AK58</f>
        <v>35500</v>
      </c>
      <c r="G62" s="198">
        <f>County!AL58</f>
        <v>0</v>
      </c>
      <c r="H62" s="198">
        <f>County!AM58</f>
        <v>11.09</v>
      </c>
      <c r="I62" s="198">
        <f>County!AN58</f>
        <v>11.09</v>
      </c>
      <c r="J62" s="198">
        <f>'Table 6'!C62/'Table 1'!D62</f>
        <v>13.820968020216988</v>
      </c>
      <c r="K62" s="431">
        <f>'Table 6'!C62/'Table 2'!G62</f>
        <v>63046.009259259263</v>
      </c>
    </row>
    <row r="63" spans="1:11" s="69" customFormat="1" x14ac:dyDescent="0.25">
      <c r="A63" s="90" t="s">
        <v>1190</v>
      </c>
      <c r="B63" s="90" t="s">
        <v>1704</v>
      </c>
      <c r="C63" s="198">
        <f>County!AH59</f>
        <v>62124</v>
      </c>
      <c r="D63" s="619" t="str">
        <f>County!AI59</f>
        <v>50967-81547</v>
      </c>
      <c r="E63" s="620">
        <f>County!AJ59</f>
        <v>2011</v>
      </c>
      <c r="F63" s="514">
        <f>County!AK59</f>
        <v>50967</v>
      </c>
      <c r="G63" s="198">
        <f>County!AL59</f>
        <v>11.83</v>
      </c>
      <c r="H63" s="198">
        <f>County!AM59</f>
        <v>14.38</v>
      </c>
      <c r="I63" s="198">
        <f>County!AN59</f>
        <v>0</v>
      </c>
      <c r="J63" s="198">
        <f>'Table 6'!C63/'Table 1'!D63</f>
        <v>17.41396119723116</v>
      </c>
      <c r="K63" s="431">
        <f>'Table 6'!C63/'Table 2'!G63</f>
        <v>44653.75</v>
      </c>
    </row>
    <row r="64" spans="1:11" s="69" customFormat="1" x14ac:dyDescent="0.25">
      <c r="A64" s="90" t="s">
        <v>1203</v>
      </c>
      <c r="B64" s="90" t="s">
        <v>1705</v>
      </c>
      <c r="C64" s="198">
        <f>County!AH60</f>
        <v>80025</v>
      </c>
      <c r="D64" s="619" t="str">
        <f>County!AI60</f>
        <v>57683-89965</v>
      </c>
      <c r="E64" s="620">
        <f>County!AJ60</f>
        <v>2011</v>
      </c>
      <c r="F64" s="514">
        <f>County!AK60</f>
        <v>37183</v>
      </c>
      <c r="G64" s="198">
        <f>County!AL60</f>
        <v>9.9499999999999993</v>
      </c>
      <c r="H64" s="198">
        <f>County!AM60</f>
        <v>10.97</v>
      </c>
      <c r="I64" s="198">
        <f>County!AN60</f>
        <v>12.1</v>
      </c>
      <c r="J64" s="198">
        <f>'Table 6'!C64/'Table 1'!D64</f>
        <v>11.513983816169509</v>
      </c>
      <c r="K64" s="431">
        <f>'Table 6'!C64/'Table 2'!G64</f>
        <v>39635.414954806904</v>
      </c>
    </row>
    <row r="65" spans="1:11" s="69" customFormat="1" x14ac:dyDescent="0.25">
      <c r="A65" s="90" t="s">
        <v>1221</v>
      </c>
      <c r="B65" s="90" t="s">
        <v>1650</v>
      </c>
      <c r="C65" s="198">
        <f>County!AH61</f>
        <v>78396</v>
      </c>
      <c r="D65" s="619" t="str">
        <f>County!AI61</f>
        <v>$50,844 - $85,944</v>
      </c>
      <c r="E65" s="620">
        <f>County!AJ61</f>
        <v>2010</v>
      </c>
      <c r="F65" s="514">
        <f>County!AK61</f>
        <v>34956</v>
      </c>
      <c r="G65" s="198">
        <f>County!AL61</f>
        <v>9</v>
      </c>
      <c r="H65" s="198">
        <f>County!AM61</f>
        <v>10</v>
      </c>
      <c r="I65" s="198">
        <f>County!AN61</f>
        <v>10</v>
      </c>
      <c r="J65" s="198">
        <f>'Table 6'!C65/'Table 1'!D65</f>
        <v>14.945842034148139</v>
      </c>
      <c r="K65" s="431">
        <f>'Table 6'!C65/'Table 2'!G65</f>
        <v>45828.286252354046</v>
      </c>
    </row>
    <row r="66" spans="1:11" s="69" customFormat="1" ht="15.75" thickBot="1" x14ac:dyDescent="0.3">
      <c r="A66" s="647" t="s">
        <v>1319</v>
      </c>
      <c r="B66" s="648"/>
      <c r="C66" s="199">
        <f>AVERAGE(C8:C60)</f>
        <v>74891.962264150949</v>
      </c>
      <c r="D66" s="621" t="s">
        <v>1247</v>
      </c>
      <c r="E66" s="622" t="s">
        <v>1247</v>
      </c>
      <c r="F66" s="515">
        <f t="shared" ref="F66:K66" si="0">AVERAGE(F8:F60)</f>
        <v>38752.265306122448</v>
      </c>
      <c r="G66" s="527">
        <f t="shared" si="0"/>
        <v>10.478679245283022</v>
      </c>
      <c r="H66" s="527">
        <f t="shared" si="0"/>
        <v>10.736415094339621</v>
      </c>
      <c r="I66" s="527">
        <f t="shared" si="0"/>
        <v>12.358867924528301</v>
      </c>
      <c r="J66" s="527">
        <f t="shared" si="0"/>
        <v>12.655076570065853</v>
      </c>
      <c r="K66" s="528">
        <f t="shared" si="0"/>
        <v>47532.148731472538</v>
      </c>
    </row>
    <row r="67" spans="1:11" s="69" customFormat="1" ht="16.5" thickTop="1" thickBot="1" x14ac:dyDescent="0.3">
      <c r="A67" s="649" t="s">
        <v>1305</v>
      </c>
      <c r="B67" s="650"/>
      <c r="C67" s="200"/>
      <c r="D67" s="623"/>
      <c r="E67" s="624"/>
      <c r="F67" s="200"/>
      <c r="G67" s="202"/>
      <c r="H67" s="202"/>
      <c r="I67" s="203"/>
      <c r="J67" s="202"/>
      <c r="K67" s="203"/>
    </row>
    <row r="68" spans="1:11" s="69" customFormat="1" ht="15.75" thickTop="1" x14ac:dyDescent="0.25">
      <c r="A68" s="90" t="s">
        <v>34</v>
      </c>
      <c r="B68" s="90" t="s">
        <v>1706</v>
      </c>
      <c r="C68" s="197">
        <f>Regional!AH3</f>
        <v>70000</v>
      </c>
      <c r="D68" s="625" t="str">
        <f>Regional!AI3</f>
        <v>49,000-75,000</v>
      </c>
      <c r="E68" s="620">
        <f>Regional!AJ3</f>
        <v>2014</v>
      </c>
      <c r="F68" s="197">
        <f>Regional!AK3</f>
        <v>36090</v>
      </c>
      <c r="G68" s="198">
        <f>Regional!AL3</f>
        <v>7.43</v>
      </c>
      <c r="H68" s="198">
        <f>Regional!AM3</f>
        <v>8.4499999999999993</v>
      </c>
      <c r="I68" s="198">
        <f>Regional!AN3</f>
        <v>13.3</v>
      </c>
      <c r="J68" s="198">
        <f>'Table 6'!C68/'Table 1'!D68</f>
        <v>9.8455195302527443</v>
      </c>
      <c r="K68" s="431">
        <f>'Table 6'!C68/'Table 2'!G68</f>
        <v>43113.35941866965</v>
      </c>
    </row>
    <row r="69" spans="1:11" s="69" customFormat="1" x14ac:dyDescent="0.25">
      <c r="A69" s="90" t="s">
        <v>83</v>
      </c>
      <c r="B69" s="90" t="s">
        <v>1707</v>
      </c>
      <c r="C69" s="197">
        <f>Regional!AH4</f>
        <v>39000</v>
      </c>
      <c r="D69" s="625" t="str">
        <f>Regional!AI4</f>
        <v>39,000 - 51,000</v>
      </c>
      <c r="E69" s="620">
        <f>Regional!AJ4</f>
        <v>2015</v>
      </c>
      <c r="F69" s="197">
        <f>Regional!AK4</f>
        <v>26291</v>
      </c>
      <c r="G69" s="198">
        <f>Regional!AL4</f>
        <v>8.5</v>
      </c>
      <c r="H69" s="198">
        <f>Regional!AM4</f>
        <v>9.5</v>
      </c>
      <c r="I69" s="198">
        <f>Regional!AN4</f>
        <v>11.25</v>
      </c>
      <c r="J69" s="198">
        <f>'Table 6'!C69/'Table 1'!D69</f>
        <v>9.4497840277374241</v>
      </c>
      <c r="K69" s="431">
        <f>'Table 6'!C69/'Table 2'!G69</f>
        <v>25677.052631578947</v>
      </c>
    </row>
    <row r="70" spans="1:11" s="69" customFormat="1" x14ac:dyDescent="0.25">
      <c r="A70" s="90" t="s">
        <v>65</v>
      </c>
      <c r="B70" s="90" t="s">
        <v>1708</v>
      </c>
      <c r="C70" s="197">
        <f>Regional!AH5</f>
        <v>65650</v>
      </c>
      <c r="D70" s="625" t="str">
        <f>Regional!AI5</f>
        <v>43641 - 77523</v>
      </c>
      <c r="E70" s="620">
        <f>Regional!AJ5</f>
        <v>2013</v>
      </c>
      <c r="F70" s="197">
        <f>Regional!AK5</f>
        <v>29500</v>
      </c>
      <c r="G70" s="198">
        <f>Regional!AL5</f>
        <v>7.4</v>
      </c>
      <c r="H70" s="198">
        <f>Regional!AM5</f>
        <v>8.01</v>
      </c>
      <c r="I70" s="198">
        <f>Regional!AN5</f>
        <v>11.81</v>
      </c>
      <c r="J70" s="198">
        <f>'Table 6'!C70/'Table 1'!D70</f>
        <v>10.498802028564963</v>
      </c>
      <c r="K70" s="431">
        <f>'Table 6'!C70/'Table 2'!G70</f>
        <v>34700.549934007919</v>
      </c>
    </row>
    <row r="71" spans="1:11" s="69" customFormat="1" x14ac:dyDescent="0.25">
      <c r="A71" s="90" t="s">
        <v>106</v>
      </c>
      <c r="B71" s="90" t="s">
        <v>1636</v>
      </c>
      <c r="C71" s="197">
        <f>Regional!AH6</f>
        <v>50551</v>
      </c>
      <c r="D71" s="625">
        <f>Regional!AI6</f>
        <v>0</v>
      </c>
      <c r="E71" s="620">
        <f>Regional!AJ6</f>
        <v>2015</v>
      </c>
      <c r="F71" s="197">
        <f>Regional!AK6</f>
        <v>38125</v>
      </c>
      <c r="G71" s="198">
        <f>Regional!AL6</f>
        <v>7.55</v>
      </c>
      <c r="H71" s="198">
        <f>Regional!AM6</f>
        <v>9.35</v>
      </c>
      <c r="I71" s="198">
        <f>Regional!AN6</f>
        <v>11</v>
      </c>
      <c r="J71" s="198">
        <f>'Table 6'!C71/'Table 1'!D71</f>
        <v>8.0298699760092411</v>
      </c>
      <c r="K71" s="431">
        <f>'Table 6'!C71/'Table 2'!G71</f>
        <v>30123.611111111109</v>
      </c>
    </row>
    <row r="72" spans="1:11" s="69" customFormat="1" x14ac:dyDescent="0.25">
      <c r="A72" s="90" t="s">
        <v>326</v>
      </c>
      <c r="B72" s="90" t="s">
        <v>1709</v>
      </c>
      <c r="C72" s="197">
        <f>Regional!AH7</f>
        <v>81600</v>
      </c>
      <c r="D72" s="625" t="str">
        <f>Regional!AI7</f>
        <v>55724 and up</v>
      </c>
      <c r="E72" s="620">
        <f>Regional!AJ7</f>
        <v>2013</v>
      </c>
      <c r="F72" s="197">
        <f>Regional!AK7</f>
        <v>28133</v>
      </c>
      <c r="G72" s="198">
        <f>Regional!AL7</f>
        <v>9.9600000000000009</v>
      </c>
      <c r="H72" s="198">
        <f>Regional!AM7</f>
        <v>13.18</v>
      </c>
      <c r="I72" s="198">
        <f>Regional!AN7</f>
        <v>17.440000000000001</v>
      </c>
      <c r="J72" s="198">
        <f>'Table 6'!C72/'Table 1'!D72</f>
        <v>12.453346666167576</v>
      </c>
      <c r="K72" s="431">
        <f>'Table 6'!C72/'Table 2'!G72</f>
        <v>35817.640725930483</v>
      </c>
    </row>
    <row r="73" spans="1:11" s="69" customFormat="1" x14ac:dyDescent="0.25">
      <c r="A73" s="90" t="s">
        <v>429</v>
      </c>
      <c r="B73" s="90" t="s">
        <v>1710</v>
      </c>
      <c r="C73" s="197">
        <f>Regional!AH8</f>
        <v>65257</v>
      </c>
      <c r="D73" s="625" t="str">
        <f>Regional!AI8</f>
        <v>53,223-79,010</v>
      </c>
      <c r="E73" s="620">
        <f>Regional!AJ8</f>
        <v>2011</v>
      </c>
      <c r="F73" s="197">
        <f>Regional!AK8</f>
        <v>37500</v>
      </c>
      <c r="G73" s="198">
        <f>Regional!AL8</f>
        <v>10.56</v>
      </c>
      <c r="H73" s="198">
        <f>Regional!AM8</f>
        <v>10.56</v>
      </c>
      <c r="I73" s="198">
        <f>Regional!AN8</f>
        <v>11.19</v>
      </c>
      <c r="J73" s="198">
        <f>'Table 6'!C73/'Table 1'!D73</f>
        <v>18.205000498057576</v>
      </c>
      <c r="K73" s="431">
        <f>'Table 6'!C73/'Table 2'!G73</f>
        <v>44874.107142857145</v>
      </c>
    </row>
    <row r="74" spans="1:11" s="69" customFormat="1" x14ac:dyDescent="0.25">
      <c r="A74" s="90" t="s">
        <v>470</v>
      </c>
      <c r="B74" s="90" t="s">
        <v>1711</v>
      </c>
      <c r="C74" s="197">
        <f>Regional!AH9</f>
        <v>78291</v>
      </c>
      <c r="D74" s="625">
        <f>Regional!AI9</f>
        <v>0</v>
      </c>
      <c r="E74" s="620">
        <f>Regional!AJ9</f>
        <v>2006</v>
      </c>
      <c r="F74" s="197">
        <f>Regional!AK9</f>
        <v>35547</v>
      </c>
      <c r="G74" s="198">
        <f>Regional!AL9</f>
        <v>8.75</v>
      </c>
      <c r="H74" s="198">
        <f>Regional!AM9</f>
        <v>12.01</v>
      </c>
      <c r="I74" s="198">
        <f>Regional!AN9</f>
        <v>17.350000000000001</v>
      </c>
      <c r="J74" s="198">
        <f>'Table 6'!C74/'Table 1'!D74</f>
        <v>24.386021838800417</v>
      </c>
      <c r="K74" s="431">
        <f>'Table 6'!C74/'Table 2'!G74</f>
        <v>37133.372681281624</v>
      </c>
    </row>
    <row r="75" spans="1:11" s="69" customFormat="1" x14ac:dyDescent="0.25">
      <c r="A75" s="90" t="s">
        <v>795</v>
      </c>
      <c r="B75" s="90" t="s">
        <v>1712</v>
      </c>
      <c r="C75" s="197">
        <f>Regional!AH10</f>
        <v>50000</v>
      </c>
      <c r="D75" s="625">
        <f>Regional!AI10</f>
        <v>0</v>
      </c>
      <c r="E75" s="620">
        <f>Regional!AJ10</f>
        <v>2008</v>
      </c>
      <c r="F75" s="197">
        <f>Regional!AK10</f>
        <v>38125</v>
      </c>
      <c r="G75" s="198">
        <f>Regional!AL10</f>
        <v>0</v>
      </c>
      <c r="H75" s="198">
        <f>Regional!AM10</f>
        <v>0</v>
      </c>
      <c r="I75" s="198">
        <f>Regional!AN10</f>
        <v>0</v>
      </c>
      <c r="J75" s="198">
        <f>'Table 6'!C75/'Table 1'!D75</f>
        <v>16.451629349534777</v>
      </c>
      <c r="K75" s="431">
        <f>'Table 6'!C75/'Table 2'!G75</f>
        <v>47107.299270072988</v>
      </c>
    </row>
    <row r="76" spans="1:11" s="69" customFormat="1" x14ac:dyDescent="0.25">
      <c r="A76" s="90" t="s">
        <v>813</v>
      </c>
      <c r="B76" s="90" t="s">
        <v>1713</v>
      </c>
      <c r="C76" s="197">
        <f>Regional!AH11</f>
        <v>178230</v>
      </c>
      <c r="D76" s="625" t="str">
        <f>Regional!AI11</f>
        <v>81696-</v>
      </c>
      <c r="E76" s="620">
        <f>Regional!AJ11</f>
        <v>1994</v>
      </c>
      <c r="F76" s="197">
        <f>Regional!AK11</f>
        <v>38016</v>
      </c>
      <c r="G76" s="198">
        <f>Regional!AL11</f>
        <v>9</v>
      </c>
      <c r="H76" s="198">
        <f>Regional!AM11</f>
        <v>10.95</v>
      </c>
      <c r="I76" s="198">
        <f>Regional!AN11</f>
        <v>12.75</v>
      </c>
      <c r="J76" s="198">
        <f>'Table 6'!C76/'Table 1'!D76</f>
        <v>12.29246886867438</v>
      </c>
      <c r="K76" s="431">
        <f>'Table 6'!C76/'Table 2'!G76</f>
        <v>34166.953053083766</v>
      </c>
    </row>
    <row r="77" spans="1:11" s="69" customFormat="1" x14ac:dyDescent="0.25">
      <c r="A77" s="90" t="s">
        <v>844</v>
      </c>
      <c r="B77" s="90" t="s">
        <v>1714</v>
      </c>
      <c r="C77" s="197">
        <f>Regional!AH12</f>
        <v>65667</v>
      </c>
      <c r="D77" s="625" t="str">
        <f>Regional!AI12</f>
        <v>$50,146-$75,219</v>
      </c>
      <c r="E77" s="620">
        <f>Regional!AJ12</f>
        <v>2004</v>
      </c>
      <c r="F77" s="197">
        <f>Regional!AK12</f>
        <v>36685</v>
      </c>
      <c r="G77" s="198">
        <f>Regional!AL12</f>
        <v>10.1</v>
      </c>
      <c r="H77" s="198">
        <f>Regional!AM12</f>
        <v>10.27</v>
      </c>
      <c r="I77" s="198">
        <f>Regional!AN12</f>
        <v>10.52</v>
      </c>
      <c r="J77" s="198">
        <f>'Table 6'!C77/'Table 1'!D77</f>
        <v>9.914585311480824</v>
      </c>
      <c r="K77" s="431">
        <f>'Table 6'!C77/'Table 2'!G77</f>
        <v>34176.194348444806</v>
      </c>
    </row>
    <row r="78" spans="1:11" s="69" customFormat="1" x14ac:dyDescent="0.25">
      <c r="A78" s="90" t="s">
        <v>920</v>
      </c>
      <c r="B78" s="90" t="s">
        <v>1715</v>
      </c>
      <c r="C78" s="197">
        <f>Regional!AH13</f>
        <v>57000</v>
      </c>
      <c r="D78" s="625" t="str">
        <f>Regional!AI13</f>
        <v>51,350-65,537</v>
      </c>
      <c r="E78" s="620">
        <f>Regional!AJ13</f>
        <v>2013</v>
      </c>
      <c r="F78" s="197">
        <f>Regional!AK13</f>
        <v>38125</v>
      </c>
      <c r="G78" s="198">
        <f>Regional!AL13</f>
        <v>10.199999999999999</v>
      </c>
      <c r="H78" s="198">
        <f>Regional!AM13</f>
        <v>12.4</v>
      </c>
      <c r="I78" s="198">
        <f>Regional!AN13</f>
        <v>13.7</v>
      </c>
      <c r="J78" s="198">
        <f>'Table 6'!C78/'Table 1'!D78</f>
        <v>17.034105020400922</v>
      </c>
      <c r="K78" s="431">
        <f>'Table 6'!C78/'Table 2'!G78</f>
        <v>92328.125</v>
      </c>
    </row>
    <row r="79" spans="1:11" s="69" customFormat="1" x14ac:dyDescent="0.25">
      <c r="A79" s="90" t="s">
        <v>1066</v>
      </c>
      <c r="B79" s="90" t="s">
        <v>1649</v>
      </c>
      <c r="C79" s="197">
        <f>Regional!AH14</f>
        <v>61200</v>
      </c>
      <c r="D79" s="625" t="str">
        <f>Regional!AI14</f>
        <v>60000 - 61200</v>
      </c>
      <c r="E79" s="620">
        <f>Regional!AJ14</f>
        <v>2012</v>
      </c>
      <c r="F79" s="197">
        <f>Regional!AK14</f>
        <v>37125</v>
      </c>
      <c r="G79" s="198">
        <f>Regional!AL14</f>
        <v>9.9600000000000009</v>
      </c>
      <c r="H79" s="198">
        <f>Regional!AM14</f>
        <v>11.79</v>
      </c>
      <c r="I79" s="198">
        <f>Regional!AN14</f>
        <v>13.06</v>
      </c>
      <c r="J79" s="198">
        <f>'Table 6'!C79/'Table 1'!D79</f>
        <v>7.8767211806594588</v>
      </c>
      <c r="K79" s="431">
        <f>'Table 6'!C79/'Table 2'!G79</f>
        <v>40102.406712298522</v>
      </c>
    </row>
    <row r="80" spans="1:11" s="69" customFormat="1" ht="15.75" thickBot="1" x14ac:dyDescent="0.3">
      <c r="A80" s="647" t="s">
        <v>1319</v>
      </c>
      <c r="B80" s="648"/>
      <c r="C80" s="204">
        <f>AVERAGE(C68:C79)</f>
        <v>71870.5</v>
      </c>
      <c r="D80" s="626" t="s">
        <v>1247</v>
      </c>
      <c r="E80" s="627" t="s">
        <v>1247</v>
      </c>
      <c r="F80" s="206">
        <f t="shared" ref="F80:K80" si="1">AVERAGE(F68:F79)</f>
        <v>34938.5</v>
      </c>
      <c r="G80" s="207">
        <f t="shared" si="1"/>
        <v>8.2841666666666658</v>
      </c>
      <c r="H80" s="207">
        <f t="shared" si="1"/>
        <v>9.7058333333333326</v>
      </c>
      <c r="I80" s="208">
        <f t="shared" si="1"/>
        <v>11.9475</v>
      </c>
      <c r="J80" s="207">
        <f t="shared" si="1"/>
        <v>13.036487858028357</v>
      </c>
      <c r="K80" s="208">
        <f t="shared" si="1"/>
        <v>41610.05600244474</v>
      </c>
    </row>
    <row r="81" spans="1:11" s="69" customFormat="1" ht="16.5" thickTop="1" thickBot="1" x14ac:dyDescent="0.3">
      <c r="A81" s="105"/>
      <c r="B81" s="526" t="s">
        <v>1306</v>
      </c>
      <c r="C81" s="200"/>
      <c r="D81" s="623"/>
      <c r="E81" s="624"/>
      <c r="F81" s="200"/>
      <c r="G81" s="202"/>
      <c r="H81" s="202"/>
      <c r="I81" s="203"/>
      <c r="J81" s="202"/>
      <c r="K81" s="203"/>
    </row>
    <row r="82" spans="1:11" s="69" customFormat="1" ht="15.75" thickTop="1" x14ac:dyDescent="0.25">
      <c r="A82" s="90" t="s">
        <v>246</v>
      </c>
      <c r="B82" s="90" t="s">
        <v>1716</v>
      </c>
      <c r="C82" s="197">
        <f>Municipal!AH3</f>
        <v>92108</v>
      </c>
      <c r="D82" s="625" t="str">
        <f>Municipal!AI3</f>
        <v>85405-138355</v>
      </c>
      <c r="E82" s="620">
        <f>Municipal!AJ3</f>
        <v>2013</v>
      </c>
      <c r="F82" s="197">
        <f>Municipal!AK3</f>
        <v>47117</v>
      </c>
      <c r="G82" s="198">
        <f>Municipal!AL3</f>
        <v>7.25</v>
      </c>
      <c r="H82" s="198">
        <f>Municipal!AM3</f>
        <v>0</v>
      </c>
      <c r="I82" s="198">
        <v>16.260000000000002</v>
      </c>
      <c r="J82" s="198">
        <f>'Table 6'!C82/'Table 1'!D82</f>
        <v>31.009890716784096</v>
      </c>
      <c r="K82" s="431">
        <f>'Table 6'!C82/'Table 2'!G82</f>
        <v>53031.883228391533</v>
      </c>
    </row>
    <row r="83" spans="1:11" s="69" customFormat="1" x14ac:dyDescent="0.25">
      <c r="A83" s="90" t="s">
        <v>459</v>
      </c>
      <c r="B83" s="90" t="s">
        <v>1717</v>
      </c>
      <c r="C83" s="197">
        <f>Municipal!AH4</f>
        <v>0</v>
      </c>
      <c r="D83" s="625">
        <f>Municipal!AI4</f>
        <v>0</v>
      </c>
      <c r="E83" s="620">
        <f>Municipal!AJ4</f>
        <v>2012</v>
      </c>
      <c r="F83" s="197">
        <f>Municipal!AK4</f>
        <v>41005</v>
      </c>
      <c r="G83" s="198">
        <f>Municipal!AL4</f>
        <v>13.1</v>
      </c>
      <c r="H83" s="198">
        <f>Municipal!AM4</f>
        <v>15.1</v>
      </c>
      <c r="I83" s="198">
        <f>Municipal!AN4</f>
        <v>16.600000000000001</v>
      </c>
      <c r="J83" s="198">
        <f>'Table 6'!C83/'Table 1'!D83</f>
        <v>44.668434450572761</v>
      </c>
      <c r="K83" s="431">
        <f>'Table 6'!C83/'Table 2'!G83</f>
        <v>52641.75</v>
      </c>
    </row>
    <row r="84" spans="1:11" s="69" customFormat="1" x14ac:dyDescent="0.25">
      <c r="A84" s="90" t="s">
        <v>666</v>
      </c>
      <c r="B84" s="90" t="s">
        <v>1718</v>
      </c>
      <c r="C84" s="197">
        <f>Municipal!AH5</f>
        <v>72171</v>
      </c>
      <c r="D84" s="625" t="str">
        <f>Municipal!AI5</f>
        <v>69423-125755</v>
      </c>
      <c r="E84" s="620">
        <f>Municipal!AJ5</f>
        <v>2012</v>
      </c>
      <c r="F84" s="197">
        <f>Municipal!AK5</f>
        <v>39968</v>
      </c>
      <c r="G84" s="198">
        <f>Municipal!AL5</f>
        <v>13.81</v>
      </c>
      <c r="H84" s="198">
        <f>Municipal!AM5</f>
        <v>13.81</v>
      </c>
      <c r="I84" s="198">
        <f>Municipal!AN5</f>
        <v>13.81</v>
      </c>
      <c r="J84" s="198">
        <f>'Table 6'!C84/'Table 1'!D84</f>
        <v>28.122167121249689</v>
      </c>
      <c r="K84" s="431">
        <f>'Table 6'!C84/'Table 2'!G84</f>
        <v>45475.821972734564</v>
      </c>
    </row>
    <row r="85" spans="1:11" s="69" customFormat="1" x14ac:dyDescent="0.25">
      <c r="A85" s="90" t="s">
        <v>681</v>
      </c>
      <c r="B85" s="90" t="s">
        <v>1719</v>
      </c>
      <c r="C85" s="197">
        <f>Municipal!AH6</f>
        <v>105564</v>
      </c>
      <c r="D85" s="625" t="str">
        <f>Municipal!AI6</f>
        <v>$79,862-$136,922</v>
      </c>
      <c r="E85" s="620">
        <f>Municipal!AJ6</f>
        <v>2011</v>
      </c>
      <c r="F85" s="197">
        <f>Municipal!AK6</f>
        <v>38416</v>
      </c>
      <c r="G85" s="198">
        <f>Municipal!AL6</f>
        <v>11.91</v>
      </c>
      <c r="H85" s="198">
        <f>Municipal!AM6</f>
        <v>11.91</v>
      </c>
      <c r="I85" s="198">
        <f>Municipal!AN6</f>
        <v>13.79</v>
      </c>
      <c r="J85" s="198">
        <f>'Table 6'!C85/'Table 1'!D85</f>
        <v>25.855451765052695</v>
      </c>
      <c r="K85" s="431">
        <f>'Table 6'!C85/'Table 2'!G85</f>
        <v>42525.166666666664</v>
      </c>
    </row>
    <row r="86" spans="1:11" s="69" customFormat="1" x14ac:dyDescent="0.25">
      <c r="A86" s="90" t="s">
        <v>712</v>
      </c>
      <c r="B86" s="90" t="s">
        <v>1720</v>
      </c>
      <c r="C86" s="197">
        <f>Municipal!AH7</f>
        <v>55536</v>
      </c>
      <c r="D86" s="625" t="str">
        <f>Municipal!AI7</f>
        <v>41,068 to 60,966</v>
      </c>
      <c r="E86" s="620">
        <f>Municipal!AJ7</f>
        <v>2004</v>
      </c>
      <c r="F86" s="197">
        <f>Municipal!AK7</f>
        <v>39126</v>
      </c>
      <c r="G86" s="198">
        <f>Municipal!AL7</f>
        <v>12.47</v>
      </c>
      <c r="H86" s="198">
        <f>Municipal!AM7</f>
        <v>14.6</v>
      </c>
      <c r="I86" s="198">
        <f>Municipal!AN7</f>
        <v>14.6</v>
      </c>
      <c r="J86" s="198">
        <f>'Table 6'!C86/'Table 1'!D86</f>
        <v>32.948645598194133</v>
      </c>
      <c r="K86" s="431">
        <f>'Table 6'!C86/'Table 2'!G86</f>
        <v>41212.941176470587</v>
      </c>
    </row>
    <row r="87" spans="1:11" s="69" customFormat="1" x14ac:dyDescent="0.25">
      <c r="A87" s="90" t="s">
        <v>779</v>
      </c>
      <c r="B87" s="90" t="s">
        <v>1721</v>
      </c>
      <c r="C87" s="197">
        <f>Municipal!AH8</f>
        <v>92160</v>
      </c>
      <c r="D87" s="625" t="str">
        <f>Municipal!AI8</f>
        <v>64585-101008</v>
      </c>
      <c r="E87" s="620">
        <f>Municipal!AJ8</f>
        <v>2002</v>
      </c>
      <c r="F87" s="197">
        <f>Municipal!AK8</f>
        <v>39650</v>
      </c>
      <c r="G87" s="198">
        <f>Municipal!AL8</f>
        <v>12.48</v>
      </c>
      <c r="H87" s="198">
        <f>Municipal!AM8</f>
        <v>13.76</v>
      </c>
      <c r="I87" s="198">
        <f>Municipal!AN8</f>
        <v>16.73</v>
      </c>
      <c r="J87" s="198">
        <f>'Table 6'!C87/'Table 1'!D87</f>
        <v>36.404165865186449</v>
      </c>
      <c r="K87" s="431">
        <f>'Table 6'!C87/'Table 2'!G87</f>
        <v>50467.961904761905</v>
      </c>
    </row>
    <row r="88" spans="1:11" s="69" customFormat="1" x14ac:dyDescent="0.25">
      <c r="A88" s="90" t="s">
        <v>631</v>
      </c>
      <c r="B88" s="90" t="s">
        <v>1722</v>
      </c>
      <c r="C88" s="197">
        <f>Municipal!AH9</f>
        <v>48812</v>
      </c>
      <c r="D88" s="625" t="str">
        <f>Municipal!AI9</f>
        <v>37,368-55,210</v>
      </c>
      <c r="E88" s="620">
        <f>Municipal!AJ9</f>
        <v>2013</v>
      </c>
      <c r="F88" s="197">
        <f>Municipal!AK9</f>
        <v>37125</v>
      </c>
      <c r="G88" s="198">
        <f>Municipal!AL9</f>
        <v>7.25</v>
      </c>
      <c r="H88" s="198">
        <f>Municipal!AM9</f>
        <v>7.25</v>
      </c>
      <c r="I88" s="198">
        <f>Municipal!AN9</f>
        <v>7.25</v>
      </c>
      <c r="J88" s="198">
        <f>'Table 6'!C88/'Table 1'!D88</f>
        <v>27.219617404351087</v>
      </c>
      <c r="K88" s="431">
        <f>'Table 6'!C88/'Table 2'!G88</f>
        <v>36283.75</v>
      </c>
    </row>
    <row r="89" spans="1:11" s="69" customFormat="1" x14ac:dyDescent="0.25">
      <c r="A89" s="90" t="s">
        <v>982</v>
      </c>
      <c r="B89" s="90" t="s">
        <v>1723</v>
      </c>
      <c r="C89" s="197">
        <f>Municipal!AH10</f>
        <v>46081</v>
      </c>
      <c r="D89" s="625">
        <f>Municipal!AI10</f>
        <v>0</v>
      </c>
      <c r="E89" s="620">
        <f>Municipal!AJ10</f>
        <v>2008</v>
      </c>
      <c r="F89" s="197">
        <f>Municipal!AK10</f>
        <v>0</v>
      </c>
      <c r="G89" s="198">
        <f>Municipal!AL10</f>
        <v>7.25</v>
      </c>
      <c r="H89" s="198">
        <f>Municipal!AM10</f>
        <v>14.61</v>
      </c>
      <c r="I89" s="198">
        <f>Municipal!AN10</f>
        <v>0</v>
      </c>
      <c r="J89" s="198">
        <f>'Table 6'!C89/'Table 1'!D89</f>
        <v>12.193931912681913</v>
      </c>
      <c r="K89" s="431">
        <f>'Table 6'!C89/'Table 2'!G89</f>
        <v>36586.549707602338</v>
      </c>
    </row>
    <row r="90" spans="1:11" s="69" customFormat="1" x14ac:dyDescent="0.25">
      <c r="A90" s="90" t="s">
        <v>1117</v>
      </c>
      <c r="B90" s="90" t="s">
        <v>1724</v>
      </c>
      <c r="C90" s="197">
        <f>Municipal!AH11</f>
        <v>92706</v>
      </c>
      <c r="D90" s="625" t="str">
        <f>Municipal!AI11</f>
        <v>$63,225-$94,837</v>
      </c>
      <c r="E90" s="620">
        <f>Municipal!AJ11</f>
        <v>1993</v>
      </c>
      <c r="F90" s="197">
        <f>Municipal!AK11</f>
        <v>36511</v>
      </c>
      <c r="G90" s="198">
        <f>Municipal!AL11</f>
        <v>0</v>
      </c>
      <c r="H90" s="198">
        <f>Municipal!AM11</f>
        <v>0</v>
      </c>
      <c r="I90" s="198">
        <f>Municipal!AN11</f>
        <v>0</v>
      </c>
      <c r="J90" s="198">
        <f>'Table 6'!C90/'Table 1'!D90</f>
        <v>44.102028549962434</v>
      </c>
      <c r="K90" s="431">
        <f>'Table 6'!C90/'Table 2'!G90</f>
        <v>56172.057416267948</v>
      </c>
    </row>
    <row r="91" spans="1:11" s="69" customFormat="1" x14ac:dyDescent="0.25">
      <c r="A91" s="90" t="s">
        <v>543</v>
      </c>
      <c r="B91" s="90" t="s">
        <v>1648</v>
      </c>
      <c r="C91" s="197">
        <f>Municipal!AH12</f>
        <v>63994</v>
      </c>
      <c r="D91" s="625" t="str">
        <f>Municipal!AI12</f>
        <v>$49,357 - $73,048</v>
      </c>
      <c r="E91" s="620">
        <f>Municipal!AJ12</f>
        <v>2007</v>
      </c>
      <c r="F91" s="197">
        <f>Municipal!AK12</f>
        <v>49357</v>
      </c>
      <c r="G91" s="198">
        <f>Municipal!AL12</f>
        <v>10.73</v>
      </c>
      <c r="H91" s="198">
        <f>Municipal!AM12</f>
        <v>13.69</v>
      </c>
      <c r="I91" s="198">
        <f>Municipal!AN12</f>
        <v>0</v>
      </c>
      <c r="J91" s="198">
        <f>'Table 6'!C91/'Table 1'!D91</f>
        <v>29.072695219330082</v>
      </c>
      <c r="K91" s="431">
        <f>'Table 6'!C91/'Table 2'!G91</f>
        <v>43130.461538461539</v>
      </c>
    </row>
    <row r="92" spans="1:11" s="69" customFormat="1" x14ac:dyDescent="0.25">
      <c r="A92" s="651" t="s">
        <v>1319</v>
      </c>
      <c r="B92" s="652"/>
      <c r="C92" s="209">
        <f>AVERAGE(C82:C91)</f>
        <v>66913.2</v>
      </c>
      <c r="D92" s="628" t="s">
        <v>1247</v>
      </c>
      <c r="E92" s="629" t="s">
        <v>1247</v>
      </c>
      <c r="F92" s="211">
        <f t="shared" ref="F92:K92" si="2">AVERAGE(F82:F91)</f>
        <v>36827.5</v>
      </c>
      <c r="G92" s="212">
        <f t="shared" si="2"/>
        <v>9.6250000000000018</v>
      </c>
      <c r="H92" s="212">
        <f t="shared" si="2"/>
        <v>10.473000000000001</v>
      </c>
      <c r="I92" s="213">
        <f t="shared" si="2"/>
        <v>9.9039999999999999</v>
      </c>
      <c r="J92" s="212">
        <f t="shared" si="2"/>
        <v>31.159702860336534</v>
      </c>
      <c r="K92" s="213">
        <f t="shared" si="2"/>
        <v>45752.834361135712</v>
      </c>
    </row>
    <row r="93" spans="1:11" s="69" customFormat="1" ht="15.75" thickBot="1" x14ac:dyDescent="0.3">
      <c r="A93" s="76"/>
      <c r="B93" s="111"/>
      <c r="C93" s="214"/>
      <c r="D93" s="630"/>
      <c r="E93" s="631"/>
      <c r="F93" s="214"/>
      <c r="G93" s="216"/>
      <c r="H93" s="216"/>
      <c r="I93" s="217"/>
      <c r="J93" s="216"/>
      <c r="K93" s="217"/>
    </row>
    <row r="94" spans="1:11" s="69" customFormat="1" ht="15.75" thickTop="1" x14ac:dyDescent="0.25">
      <c r="A94" s="653" t="s">
        <v>1320</v>
      </c>
      <c r="B94" s="654"/>
      <c r="C94" s="218">
        <f>AVERAGE(C82:C91,C68:C79,C8:C65)</f>
        <v>73758.837499999994</v>
      </c>
      <c r="D94" s="632" t="s">
        <v>1247</v>
      </c>
      <c r="E94" s="632" t="s">
        <v>1247</v>
      </c>
      <c r="F94" s="218">
        <f t="shared" ref="F94:K94" si="3">AVERAGE(F82:F91,F68:F79,F8:F65)</f>
        <v>37937.210526315786</v>
      </c>
      <c r="G94" s="219">
        <f t="shared" si="3"/>
        <v>9.8651250000000026</v>
      </c>
      <c r="H94" s="219">
        <f t="shared" si="3"/>
        <v>10.458375</v>
      </c>
      <c r="I94" s="219">
        <f t="shared" si="3"/>
        <v>11.63275</v>
      </c>
      <c r="J94" s="219">
        <f t="shared" si="3"/>
        <v>15.131790846149144</v>
      </c>
      <c r="K94" s="589">
        <f t="shared" si="3"/>
        <v>46394.655319272824</v>
      </c>
    </row>
    <row r="96" spans="1:11" x14ac:dyDescent="0.25">
      <c r="C96" s="161"/>
      <c r="F96" s="161"/>
      <c r="G96" s="161"/>
      <c r="H96" s="161"/>
      <c r="I96" s="161"/>
      <c r="J96" s="161"/>
      <c r="K96" s="161"/>
    </row>
  </sheetData>
  <mergeCells count="7">
    <mergeCell ref="A94:B94"/>
    <mergeCell ref="B4:B6"/>
    <mergeCell ref="C4:E4"/>
    <mergeCell ref="A66:B66"/>
    <mergeCell ref="A67:B67"/>
    <mergeCell ref="A80:B80"/>
    <mergeCell ref="A92:B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workbookViewId="0">
      <selection sqref="A1:XFD1048576"/>
    </sheetView>
  </sheetViews>
  <sheetFormatPr defaultColWidth="8.85546875" defaultRowHeight="15" x14ac:dyDescent="0.25"/>
  <cols>
    <col min="2" max="2" width="18.28515625" customWidth="1"/>
    <col min="3" max="3" width="12.7109375" customWidth="1"/>
    <col min="4" max="5" width="16.140625" bestFit="1" customWidth="1"/>
    <col min="6" max="6" width="13.28515625" customWidth="1"/>
    <col min="7" max="7" width="12.42578125" customWidth="1"/>
    <col min="8" max="8" width="13.28515625" customWidth="1"/>
    <col min="9" max="9" width="13.42578125" customWidth="1"/>
    <col min="10" max="10" width="10.7109375" customWidth="1"/>
    <col min="11" max="11" width="11.85546875" customWidth="1"/>
    <col min="12" max="12" width="13.85546875" customWidth="1"/>
    <col min="13" max="13" width="14.140625" customWidth="1"/>
  </cols>
  <sheetData>
    <row r="1" spans="1:13" ht="15.75" x14ac:dyDescent="0.25">
      <c r="A1" s="163"/>
      <c r="B1" s="164"/>
      <c r="C1" s="166"/>
      <c r="D1" s="166"/>
      <c r="E1" s="166"/>
      <c r="F1" s="164"/>
      <c r="G1" s="164"/>
      <c r="H1" s="164"/>
      <c r="M1" s="223" t="s">
        <v>1731</v>
      </c>
    </row>
    <row r="2" spans="1:13" ht="15.75" x14ac:dyDescent="0.25">
      <c r="A2" s="224" t="s">
        <v>1339</v>
      </c>
      <c r="B2" s="71"/>
      <c r="C2" s="171"/>
      <c r="D2" s="171"/>
      <c r="E2" s="171"/>
      <c r="F2" s="71"/>
      <c r="G2" s="71"/>
      <c r="H2" s="71"/>
      <c r="M2" s="225" t="s">
        <v>1644</v>
      </c>
    </row>
    <row r="3" spans="1:13" ht="16.5" thickBot="1" x14ac:dyDescent="0.3">
      <c r="A3" s="175"/>
      <c r="B3" s="71"/>
      <c r="C3" s="171"/>
      <c r="D3" s="171"/>
      <c r="E3" s="171"/>
      <c r="F3" s="71"/>
      <c r="G3" s="71"/>
      <c r="H3" s="71"/>
      <c r="I3" s="71"/>
    </row>
    <row r="4" spans="1:13" ht="15.75" thickTop="1" x14ac:dyDescent="0.25">
      <c r="A4" s="134"/>
      <c r="B4" s="677"/>
      <c r="C4" s="226"/>
      <c r="D4" s="227"/>
      <c r="E4" s="228"/>
      <c r="F4" s="227"/>
      <c r="G4" s="227"/>
      <c r="H4" s="228"/>
      <c r="I4" s="226"/>
      <c r="J4" s="227"/>
      <c r="K4" s="227"/>
      <c r="L4" s="229"/>
      <c r="M4" s="230" t="s">
        <v>1234</v>
      </c>
    </row>
    <row r="5" spans="1:13" x14ac:dyDescent="0.25">
      <c r="A5" s="137"/>
      <c r="B5" s="678"/>
      <c r="C5" s="231" t="s">
        <v>1340</v>
      </c>
      <c r="D5" s="232"/>
      <c r="E5" s="233"/>
      <c r="F5" s="232" t="s">
        <v>1341</v>
      </c>
      <c r="G5" s="232"/>
      <c r="H5" s="233"/>
      <c r="I5" s="232" t="s">
        <v>1342</v>
      </c>
      <c r="J5" s="232"/>
      <c r="K5" s="232"/>
      <c r="L5" s="234" t="s">
        <v>1266</v>
      </c>
      <c r="M5" s="235" t="s">
        <v>1343</v>
      </c>
    </row>
    <row r="6" spans="1:13" ht="15.75" thickBot="1" x14ac:dyDescent="0.3">
      <c r="A6" s="236"/>
      <c r="B6" s="237"/>
      <c r="C6" s="238" t="s">
        <v>250</v>
      </c>
      <c r="D6" s="238" t="s">
        <v>1344</v>
      </c>
      <c r="E6" s="238" t="s">
        <v>1236</v>
      </c>
      <c r="F6" s="239" t="s">
        <v>1256</v>
      </c>
      <c r="G6" s="239" t="s">
        <v>1345</v>
      </c>
      <c r="H6" s="240" t="s">
        <v>1236</v>
      </c>
      <c r="I6" s="238" t="s">
        <v>10</v>
      </c>
      <c r="J6" s="238" t="s">
        <v>1345</v>
      </c>
      <c r="K6" s="238" t="s">
        <v>1346</v>
      </c>
      <c r="L6" s="241" t="s">
        <v>1347</v>
      </c>
      <c r="M6" s="242" t="s">
        <v>1259</v>
      </c>
    </row>
    <row r="7" spans="1:13" ht="16.5" thickTop="1" thickBot="1" x14ac:dyDescent="0.3">
      <c r="A7" s="649" t="s">
        <v>1302</v>
      </c>
      <c r="B7" s="650"/>
      <c r="C7" s="193"/>
      <c r="D7" s="193"/>
      <c r="E7" s="193"/>
      <c r="F7" s="243"/>
      <c r="G7" s="243"/>
      <c r="H7" s="243"/>
      <c r="I7" s="243"/>
      <c r="J7" s="244"/>
      <c r="K7" s="244"/>
      <c r="L7" s="244"/>
      <c r="M7" s="245"/>
    </row>
    <row r="8" spans="1:13" ht="15.75" thickTop="1" x14ac:dyDescent="0.25">
      <c r="A8" s="90" t="s">
        <v>11</v>
      </c>
      <c r="B8" s="525" t="s">
        <v>1651</v>
      </c>
      <c r="C8" s="529">
        <f>County!AO4</f>
        <v>227600</v>
      </c>
      <c r="D8" s="529">
        <f>County!AP4</f>
        <v>2189160</v>
      </c>
      <c r="E8" s="529">
        <f>County!AQ4</f>
        <v>2416760</v>
      </c>
      <c r="F8" s="529">
        <f>County!AR4</f>
        <v>170418</v>
      </c>
      <c r="G8" s="529">
        <f>County!AS4</f>
        <v>0</v>
      </c>
      <c r="H8" s="529">
        <f>County!AT4</f>
        <v>170418</v>
      </c>
      <c r="I8" s="529">
        <f>County!AU4</f>
        <v>0</v>
      </c>
      <c r="J8" s="529">
        <f>County!AV4</f>
        <v>14137</v>
      </c>
      <c r="K8" s="529">
        <f>County!AW4</f>
        <v>14137</v>
      </c>
      <c r="L8" s="529">
        <f>County!AX4</f>
        <v>26000</v>
      </c>
      <c r="M8" s="530">
        <f>County!AY4</f>
        <v>2627315</v>
      </c>
    </row>
    <row r="9" spans="1:13" x14ac:dyDescent="0.25">
      <c r="A9" s="90" t="s">
        <v>52</v>
      </c>
      <c r="B9" s="90" t="s">
        <v>1652</v>
      </c>
      <c r="C9" s="529">
        <f>County!AO5</f>
        <v>0</v>
      </c>
      <c r="D9" s="529">
        <f>County!AP5</f>
        <v>331158</v>
      </c>
      <c r="E9" s="529">
        <f>County!AQ5</f>
        <v>331158</v>
      </c>
      <c r="F9" s="529">
        <f>County!AR5</f>
        <v>90834</v>
      </c>
      <c r="G9" s="529">
        <f>County!AS5</f>
        <v>800</v>
      </c>
      <c r="H9" s="529">
        <f>County!AT5</f>
        <v>91634</v>
      </c>
      <c r="I9" s="529">
        <f>County!AU5</f>
        <v>4540</v>
      </c>
      <c r="J9" s="529">
        <f>County!AV5</f>
        <v>0</v>
      </c>
      <c r="K9" s="529">
        <f>County!AW5</f>
        <v>4540</v>
      </c>
      <c r="L9" s="529">
        <f>County!AX5</f>
        <v>11556</v>
      </c>
      <c r="M9" s="531">
        <f>County!AY5</f>
        <v>438888</v>
      </c>
    </row>
    <row r="10" spans="1:13" x14ac:dyDescent="0.25">
      <c r="A10" s="90" t="s">
        <v>118</v>
      </c>
      <c r="B10" s="90" t="s">
        <v>1653</v>
      </c>
      <c r="C10" s="529">
        <f>County!AO6</f>
        <v>15000</v>
      </c>
      <c r="D10" s="529">
        <f>County!AP6</f>
        <v>315757</v>
      </c>
      <c r="E10" s="529">
        <f>County!AQ6</f>
        <v>330757</v>
      </c>
      <c r="F10" s="529">
        <f>County!AR6</f>
        <v>91620</v>
      </c>
      <c r="G10" s="529">
        <f>County!AS6</f>
        <v>0</v>
      </c>
      <c r="H10" s="529">
        <f>County!AT6</f>
        <v>91620</v>
      </c>
      <c r="I10" s="529">
        <f>County!AU6</f>
        <v>7316</v>
      </c>
      <c r="J10" s="529">
        <f>County!AV6</f>
        <v>0</v>
      </c>
      <c r="K10" s="529">
        <f>County!AW6</f>
        <v>7316</v>
      </c>
      <c r="L10" s="529">
        <f>County!AX6</f>
        <v>0</v>
      </c>
      <c r="M10" s="531">
        <f>County!AY6</f>
        <v>429693</v>
      </c>
    </row>
    <row r="11" spans="1:13" x14ac:dyDescent="0.25">
      <c r="A11" s="90" t="s">
        <v>146</v>
      </c>
      <c r="B11" s="90" t="s">
        <v>1654</v>
      </c>
      <c r="C11" s="529">
        <f>County!AO7</f>
        <v>0</v>
      </c>
      <c r="D11" s="529">
        <f>County!AP7</f>
        <v>1166757</v>
      </c>
      <c r="E11" s="529">
        <f>County!AQ7</f>
        <v>1166757</v>
      </c>
      <c r="F11" s="529">
        <f>County!AR7</f>
        <v>130576</v>
      </c>
      <c r="G11" s="529">
        <f>County!AS7</f>
        <v>0</v>
      </c>
      <c r="H11" s="529">
        <f>County!AT7</f>
        <v>130576</v>
      </c>
      <c r="I11" s="529">
        <f>County!AU7</f>
        <v>1200</v>
      </c>
      <c r="J11" s="529">
        <f>County!AV7</f>
        <v>0</v>
      </c>
      <c r="K11" s="529">
        <f>County!AW7</f>
        <v>1200</v>
      </c>
      <c r="L11" s="529">
        <f>County!AX7</f>
        <v>0</v>
      </c>
      <c r="M11" s="531">
        <f>County!AY7</f>
        <v>1298533</v>
      </c>
    </row>
    <row r="12" spans="1:13" x14ac:dyDescent="0.25">
      <c r="A12" s="90" t="s">
        <v>161</v>
      </c>
      <c r="B12" s="90" t="s">
        <v>1655</v>
      </c>
      <c r="C12" s="529">
        <f>County!AO8</f>
        <v>0</v>
      </c>
      <c r="D12" s="529">
        <f>County!AP8</f>
        <v>4742829</v>
      </c>
      <c r="E12" s="529">
        <f>County!AQ8</f>
        <v>4742829</v>
      </c>
      <c r="F12" s="529">
        <f>County!AR8</f>
        <v>218847</v>
      </c>
      <c r="G12" s="529">
        <f>County!AS8</f>
        <v>0</v>
      </c>
      <c r="H12" s="529">
        <f>County!AT8</f>
        <v>218847</v>
      </c>
      <c r="I12" s="529">
        <f>County!AU8</f>
        <v>25788</v>
      </c>
      <c r="J12" s="529">
        <f>County!AV8</f>
        <v>0</v>
      </c>
      <c r="K12" s="529">
        <f>County!AW8</f>
        <v>25788</v>
      </c>
      <c r="L12" s="529">
        <f>County!AX8</f>
        <v>234580</v>
      </c>
      <c r="M12" s="531">
        <f>County!AY8</f>
        <v>5222044</v>
      </c>
    </row>
    <row r="13" spans="1:13" x14ac:dyDescent="0.25">
      <c r="A13" s="90" t="s">
        <v>176</v>
      </c>
      <c r="B13" s="90" t="s">
        <v>1656</v>
      </c>
      <c r="C13" s="529">
        <f>County!AO9</f>
        <v>255415</v>
      </c>
      <c r="D13" s="529">
        <f>County!AP9</f>
        <v>780060</v>
      </c>
      <c r="E13" s="529">
        <f>County!AQ9</f>
        <v>1035475</v>
      </c>
      <c r="F13" s="529">
        <f>County!AR9</f>
        <v>137794</v>
      </c>
      <c r="G13" s="529">
        <f>County!AS9</f>
        <v>0</v>
      </c>
      <c r="H13" s="529">
        <f>County!AT9</f>
        <v>137794</v>
      </c>
      <c r="I13" s="529">
        <f>County!AU9</f>
        <v>0</v>
      </c>
      <c r="J13" s="529">
        <f>County!AV9</f>
        <v>9354</v>
      </c>
      <c r="K13" s="529">
        <f>County!AW9</f>
        <v>9354</v>
      </c>
      <c r="L13" s="529">
        <f>County!AX9</f>
        <v>38618</v>
      </c>
      <c r="M13" s="531">
        <f>County!AY9</f>
        <v>1221241</v>
      </c>
    </row>
    <row r="14" spans="1:13" x14ac:dyDescent="0.25">
      <c r="A14" s="90" t="s">
        <v>188</v>
      </c>
      <c r="B14" s="90" t="s">
        <v>1657</v>
      </c>
      <c r="C14" s="529">
        <f>County!AO10</f>
        <v>0</v>
      </c>
      <c r="D14" s="529">
        <f>County!AP10</f>
        <v>3087612</v>
      </c>
      <c r="E14" s="529">
        <f>County!AQ10</f>
        <v>3087612</v>
      </c>
      <c r="F14" s="529">
        <f>County!AR10</f>
        <v>172521</v>
      </c>
      <c r="G14" s="529">
        <f>County!AS10</f>
        <v>0</v>
      </c>
      <c r="H14" s="529">
        <f>County!AT10</f>
        <v>172521</v>
      </c>
      <c r="I14" s="529">
        <f>County!AU10</f>
        <v>0</v>
      </c>
      <c r="J14" s="529">
        <f>County!AV10</f>
        <v>0</v>
      </c>
      <c r="K14" s="529">
        <f>County!AW10</f>
        <v>0</v>
      </c>
      <c r="L14" s="529">
        <f>County!AX10</f>
        <v>201000</v>
      </c>
      <c r="M14" s="531">
        <f>County!AY10</f>
        <v>3461133</v>
      </c>
    </row>
    <row r="15" spans="1:13" x14ac:dyDescent="0.25">
      <c r="A15" s="90" t="s">
        <v>202</v>
      </c>
      <c r="B15" s="90" t="s">
        <v>1658</v>
      </c>
      <c r="C15" s="529">
        <f>County!AO11</f>
        <v>0</v>
      </c>
      <c r="D15" s="529">
        <f>County!AP11</f>
        <v>899121</v>
      </c>
      <c r="E15" s="529">
        <f>County!AQ11</f>
        <v>899121</v>
      </c>
      <c r="F15" s="529">
        <f>County!AR11</f>
        <v>131453</v>
      </c>
      <c r="G15" s="529">
        <f>County!AS11</f>
        <v>0</v>
      </c>
      <c r="H15" s="529">
        <f>County!AT11</f>
        <v>131453</v>
      </c>
      <c r="I15" s="529">
        <f>County!AU11</f>
        <v>4605</v>
      </c>
      <c r="J15" s="529">
        <f>County!AV11</f>
        <v>0</v>
      </c>
      <c r="K15" s="529">
        <f>County!AW11</f>
        <v>4605</v>
      </c>
      <c r="L15" s="529">
        <f>County!AX11</f>
        <v>32997</v>
      </c>
      <c r="M15" s="531">
        <f>County!AY11</f>
        <v>1068176</v>
      </c>
    </row>
    <row r="16" spans="1:13" x14ac:dyDescent="0.25">
      <c r="A16" s="90" t="s">
        <v>216</v>
      </c>
      <c r="B16" s="90" t="s">
        <v>1659</v>
      </c>
      <c r="C16" s="529">
        <f>County!AO12</f>
        <v>0</v>
      </c>
      <c r="D16" s="529">
        <f>County!AP12</f>
        <v>167618</v>
      </c>
      <c r="E16" s="529">
        <f>County!AQ12</f>
        <v>167618</v>
      </c>
      <c r="F16" s="529">
        <f>County!AR12</f>
        <v>82081</v>
      </c>
      <c r="G16" s="529">
        <f>County!AS12</f>
        <v>0</v>
      </c>
      <c r="H16" s="529">
        <f>County!AT12</f>
        <v>82081</v>
      </c>
      <c r="I16" s="529">
        <f>County!AU12</f>
        <v>37102</v>
      </c>
      <c r="J16" s="529">
        <f>County!AV12</f>
        <v>0</v>
      </c>
      <c r="K16" s="529">
        <f>County!AW12</f>
        <v>37102</v>
      </c>
      <c r="L16" s="529">
        <f>County!AX12</f>
        <v>15390</v>
      </c>
      <c r="M16" s="531">
        <f>County!AY12</f>
        <v>302191</v>
      </c>
    </row>
    <row r="17" spans="1:13" x14ac:dyDescent="0.25">
      <c r="A17" s="90" t="s">
        <v>229</v>
      </c>
      <c r="B17" s="90" t="s">
        <v>1660</v>
      </c>
      <c r="C17" s="529">
        <f>County!AO13</f>
        <v>57525</v>
      </c>
      <c r="D17" s="529">
        <f>County!AP13</f>
        <v>2144442</v>
      </c>
      <c r="E17" s="529">
        <f>County!AQ13</f>
        <v>2201967</v>
      </c>
      <c r="F17" s="529">
        <f>County!AR13</f>
        <v>143453</v>
      </c>
      <c r="G17" s="529">
        <f>County!AS13</f>
        <v>2412</v>
      </c>
      <c r="H17" s="529">
        <f>County!AT13</f>
        <v>145865</v>
      </c>
      <c r="I17" s="529">
        <f>County!AU13</f>
        <v>136289</v>
      </c>
      <c r="J17" s="529">
        <f>County!AV13</f>
        <v>0</v>
      </c>
      <c r="K17" s="529">
        <f>County!AW13</f>
        <v>136289</v>
      </c>
      <c r="L17" s="529">
        <f>County!AX13</f>
        <v>68200</v>
      </c>
      <c r="M17" s="531">
        <f>County!AY13</f>
        <v>2552321</v>
      </c>
    </row>
    <row r="18" spans="1:13" x14ac:dyDescent="0.25">
      <c r="A18" s="90" t="s">
        <v>282</v>
      </c>
      <c r="B18" s="90" t="s">
        <v>1661</v>
      </c>
      <c r="C18" s="529">
        <f>County!AO14</f>
        <v>0</v>
      </c>
      <c r="D18" s="529">
        <f>County!AP14</f>
        <v>1696035</v>
      </c>
      <c r="E18" s="529">
        <f>County!AQ14</f>
        <v>1696035</v>
      </c>
      <c r="F18" s="529">
        <f>County!AR14</f>
        <v>96442</v>
      </c>
      <c r="G18" s="529">
        <f>County!AS14</f>
        <v>0</v>
      </c>
      <c r="H18" s="529">
        <f>County!AT14</f>
        <v>96442</v>
      </c>
      <c r="I18" s="529">
        <f>County!AU14</f>
        <v>5000</v>
      </c>
      <c r="J18" s="529">
        <f>County!AV14</f>
        <v>0</v>
      </c>
      <c r="K18" s="529">
        <f>County!AW14</f>
        <v>5000</v>
      </c>
      <c r="L18" s="529">
        <f>County!AX14</f>
        <v>126450</v>
      </c>
      <c r="M18" s="531">
        <f>County!AY14</f>
        <v>1923927</v>
      </c>
    </row>
    <row r="19" spans="1:13" x14ac:dyDescent="0.25">
      <c r="A19" s="90" t="s">
        <v>298</v>
      </c>
      <c r="B19" s="90" t="s">
        <v>1662</v>
      </c>
      <c r="C19" s="529">
        <f>County!AO15</f>
        <v>0</v>
      </c>
      <c r="D19" s="529">
        <f>County!AP15</f>
        <v>904111</v>
      </c>
      <c r="E19" s="529">
        <f>County!AQ15</f>
        <v>904111</v>
      </c>
      <c r="F19" s="529">
        <f>County!AR15</f>
        <v>136386</v>
      </c>
      <c r="G19" s="529">
        <f>County!AS15</f>
        <v>0</v>
      </c>
      <c r="H19" s="529">
        <f>County!AT15</f>
        <v>136386</v>
      </c>
      <c r="I19" s="529">
        <f>County!AU15</f>
        <v>88450</v>
      </c>
      <c r="J19" s="529">
        <f>County!AV15</f>
        <v>0</v>
      </c>
      <c r="K19" s="529">
        <f>County!AW15</f>
        <v>88450</v>
      </c>
      <c r="L19" s="529">
        <f>County!AX15</f>
        <v>114896</v>
      </c>
      <c r="M19" s="531">
        <f>County!AY15</f>
        <v>1243843</v>
      </c>
    </row>
    <row r="20" spans="1:13" x14ac:dyDescent="0.25">
      <c r="A20" s="90" t="s">
        <v>311</v>
      </c>
      <c r="B20" s="90" t="s">
        <v>1663</v>
      </c>
      <c r="C20" s="529">
        <f>County!AO16</f>
        <v>0</v>
      </c>
      <c r="D20" s="529">
        <f>County!AP16</f>
        <v>1215384</v>
      </c>
      <c r="E20" s="529">
        <f>County!AQ16</f>
        <v>1215384</v>
      </c>
      <c r="F20" s="529">
        <f>County!AR16</f>
        <v>112094</v>
      </c>
      <c r="G20" s="529">
        <f>County!AS16</f>
        <v>0</v>
      </c>
      <c r="H20" s="529">
        <f>County!AT16</f>
        <v>112094</v>
      </c>
      <c r="I20" s="529">
        <f>County!AU16</f>
        <v>0</v>
      </c>
      <c r="J20" s="529">
        <f>County!AV16</f>
        <v>0</v>
      </c>
      <c r="K20" s="529">
        <f>County!AW16</f>
        <v>0</v>
      </c>
      <c r="L20" s="529">
        <f>County!AX16</f>
        <v>0</v>
      </c>
      <c r="M20" s="531">
        <f>County!AY16</f>
        <v>1327478</v>
      </c>
    </row>
    <row r="21" spans="1:13" x14ac:dyDescent="0.25">
      <c r="A21" s="90" t="s">
        <v>345</v>
      </c>
      <c r="B21" s="90" t="s">
        <v>1664</v>
      </c>
      <c r="C21" s="529">
        <f>County!AO17</f>
        <v>0</v>
      </c>
      <c r="D21" s="529">
        <f>County!AP17</f>
        <v>10333317</v>
      </c>
      <c r="E21" s="529">
        <f>County!AQ17</f>
        <v>10333317</v>
      </c>
      <c r="F21" s="529">
        <f>County!AR17</f>
        <v>302240</v>
      </c>
      <c r="G21" s="529">
        <f>County!AS17</f>
        <v>153384</v>
      </c>
      <c r="H21" s="529">
        <f>County!AT17</f>
        <v>455624</v>
      </c>
      <c r="I21" s="529">
        <f>County!AU17</f>
        <v>53322</v>
      </c>
      <c r="J21" s="529">
        <f>County!AV17</f>
        <v>0</v>
      </c>
      <c r="K21" s="529">
        <f>County!AW17</f>
        <v>53322</v>
      </c>
      <c r="L21" s="529">
        <f>County!AX17</f>
        <v>106987</v>
      </c>
      <c r="M21" s="531">
        <f>County!AY17</f>
        <v>10949250</v>
      </c>
    </row>
    <row r="22" spans="1:13" x14ac:dyDescent="0.25">
      <c r="A22" s="90" t="s">
        <v>363</v>
      </c>
      <c r="B22" s="90" t="s">
        <v>1665</v>
      </c>
      <c r="C22" s="529">
        <f>County!AO18</f>
        <v>0</v>
      </c>
      <c r="D22" s="529">
        <f>County!AP18</f>
        <v>3323956</v>
      </c>
      <c r="E22" s="529">
        <f>County!AQ18</f>
        <v>3323956</v>
      </c>
      <c r="F22" s="529">
        <f>County!AR18</f>
        <v>179000</v>
      </c>
      <c r="G22" s="529">
        <f>County!AS18</f>
        <v>0</v>
      </c>
      <c r="H22" s="529">
        <f>County!AT18</f>
        <v>179000</v>
      </c>
      <c r="I22" s="529">
        <f>County!AU18</f>
        <v>6497</v>
      </c>
      <c r="J22" s="529">
        <f>County!AV18</f>
        <v>0</v>
      </c>
      <c r="K22" s="529">
        <f>County!AW18</f>
        <v>6497</v>
      </c>
      <c r="L22" s="529">
        <f>County!AX18</f>
        <v>92545</v>
      </c>
      <c r="M22" s="531">
        <f>County!AY18</f>
        <v>3601998</v>
      </c>
    </row>
    <row r="23" spans="1:13" x14ac:dyDescent="0.25">
      <c r="A23" s="90" t="s">
        <v>381</v>
      </c>
      <c r="B23" s="90" t="s">
        <v>1666</v>
      </c>
      <c r="C23" s="529">
        <f>County!AO19</f>
        <v>49897</v>
      </c>
      <c r="D23" s="529">
        <f>County!AP19</f>
        <v>436927</v>
      </c>
      <c r="E23" s="529">
        <f>County!AQ19</f>
        <v>486824</v>
      </c>
      <c r="F23" s="529">
        <f>County!AR19</f>
        <v>86193</v>
      </c>
      <c r="G23" s="529">
        <f>County!AS19</f>
        <v>0</v>
      </c>
      <c r="H23" s="529">
        <f>County!AT19</f>
        <v>86193</v>
      </c>
      <c r="I23" s="529">
        <f>County!AU19</f>
        <v>4300</v>
      </c>
      <c r="J23" s="529">
        <f>County!AV19</f>
        <v>0</v>
      </c>
      <c r="K23" s="529">
        <f>County!AW19</f>
        <v>4300</v>
      </c>
      <c r="L23" s="529">
        <f>County!AX19</f>
        <v>70229</v>
      </c>
      <c r="M23" s="531">
        <f>County!AY19</f>
        <v>647546</v>
      </c>
    </row>
    <row r="24" spans="1:13" x14ac:dyDescent="0.25">
      <c r="A24" s="90" t="s">
        <v>394</v>
      </c>
      <c r="B24" s="90" t="s">
        <v>1667</v>
      </c>
      <c r="C24" s="529">
        <f>County!AO20</f>
        <v>36880</v>
      </c>
      <c r="D24" s="529">
        <f>County!AP20</f>
        <v>480946</v>
      </c>
      <c r="E24" s="529">
        <f>County!AQ20</f>
        <v>517826</v>
      </c>
      <c r="F24" s="529">
        <f>County!AR20</f>
        <v>120229</v>
      </c>
      <c r="G24" s="529">
        <f>County!AS20</f>
        <v>0</v>
      </c>
      <c r="H24" s="529">
        <f>County!AT20</f>
        <v>120229</v>
      </c>
      <c r="I24" s="529">
        <f>County!AU20</f>
        <v>11482</v>
      </c>
      <c r="J24" s="529">
        <f>County!AV20</f>
        <v>0</v>
      </c>
      <c r="K24" s="529">
        <f>County!AW20</f>
        <v>11482</v>
      </c>
      <c r="L24" s="529">
        <f>County!AX20</f>
        <v>0</v>
      </c>
      <c r="M24" s="531">
        <f>County!AY20</f>
        <v>649537</v>
      </c>
    </row>
    <row r="25" spans="1:13" x14ac:dyDescent="0.25">
      <c r="A25" s="90" t="s">
        <v>411</v>
      </c>
      <c r="B25" s="90" t="s">
        <v>1668</v>
      </c>
      <c r="C25" s="529">
        <f>County!AO21</f>
        <v>0</v>
      </c>
      <c r="D25" s="529">
        <f>County!AP21</f>
        <v>10841002</v>
      </c>
      <c r="E25" s="529">
        <f>County!AQ21</f>
        <v>10841002</v>
      </c>
      <c r="F25" s="529">
        <f>County!AR21</f>
        <v>224792</v>
      </c>
      <c r="G25" s="529">
        <f>County!AS21</f>
        <v>0</v>
      </c>
      <c r="H25" s="529">
        <f>County!AT21</f>
        <v>224792</v>
      </c>
      <c r="I25" s="529">
        <f>County!AU21</f>
        <v>0</v>
      </c>
      <c r="J25" s="529">
        <f>County!AV21</f>
        <v>0</v>
      </c>
      <c r="K25" s="529">
        <f>County!AW21</f>
        <v>0</v>
      </c>
      <c r="L25" s="529">
        <f>County!AX21</f>
        <v>489422</v>
      </c>
      <c r="M25" s="531">
        <f>County!AY21</f>
        <v>11555216</v>
      </c>
    </row>
    <row r="26" spans="1:13" x14ac:dyDescent="0.25">
      <c r="A26" s="90" t="s">
        <v>446</v>
      </c>
      <c r="B26" s="90" t="s">
        <v>1669</v>
      </c>
      <c r="C26" s="529">
        <f>County!AO22</f>
        <v>146550</v>
      </c>
      <c r="D26" s="529">
        <f>County!AP22</f>
        <v>373850</v>
      </c>
      <c r="E26" s="529">
        <f>County!AQ22</f>
        <v>520400</v>
      </c>
      <c r="F26" s="529">
        <f>County!AR22</f>
        <v>114212</v>
      </c>
      <c r="G26" s="529">
        <f>County!AS22</f>
        <v>0</v>
      </c>
      <c r="H26" s="529">
        <f>County!AT22</f>
        <v>114212</v>
      </c>
      <c r="I26" s="529">
        <f>County!AU22</f>
        <v>0</v>
      </c>
      <c r="J26" s="529">
        <f>County!AV22</f>
        <v>9200</v>
      </c>
      <c r="K26" s="529">
        <f>County!AW22</f>
        <v>9200</v>
      </c>
      <c r="L26" s="529">
        <f>County!AX22</f>
        <v>123211</v>
      </c>
      <c r="M26" s="531">
        <f>County!AY22</f>
        <v>767023</v>
      </c>
    </row>
    <row r="27" spans="1:13" x14ac:dyDescent="0.25">
      <c r="A27" s="90" t="s">
        <v>492</v>
      </c>
      <c r="B27" s="90" t="s">
        <v>1670</v>
      </c>
      <c r="C27" s="529">
        <f>County!AO23</f>
        <v>0</v>
      </c>
      <c r="D27" s="529">
        <f>County!AP23</f>
        <v>7430708</v>
      </c>
      <c r="E27" s="529">
        <f>County!AQ23</f>
        <v>7430708</v>
      </c>
      <c r="F27" s="529">
        <f>County!AR23</f>
        <v>290061</v>
      </c>
      <c r="G27" s="529">
        <f>County!AS23</f>
        <v>0</v>
      </c>
      <c r="H27" s="529">
        <f>County!AT23</f>
        <v>290061</v>
      </c>
      <c r="I27" s="529">
        <f>County!AU23</f>
        <v>45950</v>
      </c>
      <c r="J27" s="529">
        <f>County!AV23</f>
        <v>0</v>
      </c>
      <c r="K27" s="529">
        <f>County!AW23</f>
        <v>45950</v>
      </c>
      <c r="L27" s="529">
        <f>County!AX23</f>
        <v>86083</v>
      </c>
      <c r="M27" s="531">
        <f>County!AY23</f>
        <v>7852802</v>
      </c>
    </row>
    <row r="28" spans="1:13" x14ac:dyDescent="0.25">
      <c r="A28" s="90" t="s">
        <v>509</v>
      </c>
      <c r="B28" s="90" t="s">
        <v>1671</v>
      </c>
      <c r="C28" s="529">
        <f>County!AO24</f>
        <v>3000</v>
      </c>
      <c r="D28" s="529">
        <f>County!AP24</f>
        <v>735944</v>
      </c>
      <c r="E28" s="529">
        <f>County!AQ24</f>
        <v>738944</v>
      </c>
      <c r="F28" s="529">
        <f>County!AR24</f>
        <v>108442</v>
      </c>
      <c r="G28" s="529">
        <f>County!AS24</f>
        <v>0</v>
      </c>
      <c r="H28" s="529">
        <f>County!AT24</f>
        <v>108442</v>
      </c>
      <c r="I28" s="529">
        <f>County!AU24</f>
        <v>0</v>
      </c>
      <c r="J28" s="529">
        <f>County!AV24</f>
        <v>0</v>
      </c>
      <c r="K28" s="529">
        <f>County!AW24</f>
        <v>0</v>
      </c>
      <c r="L28" s="529">
        <f>County!AX24</f>
        <v>13123</v>
      </c>
      <c r="M28" s="531">
        <f>County!AY24</f>
        <v>860509</v>
      </c>
    </row>
    <row r="29" spans="1:13" x14ac:dyDescent="0.25">
      <c r="A29" s="90" t="s">
        <v>524</v>
      </c>
      <c r="B29" s="90" t="s">
        <v>539</v>
      </c>
      <c r="C29" s="529">
        <f>County!AO25</f>
        <v>0</v>
      </c>
      <c r="D29" s="529">
        <f>County!AP25</f>
        <v>3787911</v>
      </c>
      <c r="E29" s="529">
        <f>County!AQ25</f>
        <v>3787911</v>
      </c>
      <c r="F29" s="529">
        <f>County!AR25</f>
        <v>213547</v>
      </c>
      <c r="G29" s="529">
        <f>County!AS25</f>
        <v>0</v>
      </c>
      <c r="H29" s="529">
        <f>County!AT25</f>
        <v>213547</v>
      </c>
      <c r="I29" s="529">
        <f>County!AU25</f>
        <v>19966</v>
      </c>
      <c r="J29" s="529">
        <f>County!AV25</f>
        <v>0</v>
      </c>
      <c r="K29" s="529">
        <f>County!AW25</f>
        <v>19966</v>
      </c>
      <c r="L29" s="529">
        <f>County!AX25</f>
        <v>25000</v>
      </c>
      <c r="M29" s="531">
        <f>County!AY25</f>
        <v>4046424</v>
      </c>
    </row>
    <row r="30" spans="1:13" x14ac:dyDescent="0.25">
      <c r="A30" s="90" t="s">
        <v>555</v>
      </c>
      <c r="B30" s="90" t="s">
        <v>1672</v>
      </c>
      <c r="C30" s="529">
        <f>County!AO26</f>
        <v>0</v>
      </c>
      <c r="D30" s="529">
        <f>County!AP26</f>
        <v>1010438</v>
      </c>
      <c r="E30" s="529">
        <f>County!AQ26</f>
        <v>1010438</v>
      </c>
      <c r="F30" s="529">
        <f>County!AR26</f>
        <v>104517</v>
      </c>
      <c r="G30" s="529">
        <f>County!AS26</f>
        <v>0</v>
      </c>
      <c r="H30" s="529">
        <f>County!AT26</f>
        <v>104517</v>
      </c>
      <c r="I30" s="529">
        <f>County!AU26</f>
        <v>4445</v>
      </c>
      <c r="J30" s="529">
        <f>County!AV26</f>
        <v>0</v>
      </c>
      <c r="K30" s="529">
        <f>County!AW26</f>
        <v>4445</v>
      </c>
      <c r="L30" s="529">
        <f>County!AX26</f>
        <v>43001</v>
      </c>
      <c r="M30" s="531">
        <f>County!AY26</f>
        <v>1162401</v>
      </c>
    </row>
    <row r="31" spans="1:13" x14ac:dyDescent="0.25">
      <c r="A31" s="90" t="s">
        <v>572</v>
      </c>
      <c r="B31" s="90" t="s">
        <v>1673</v>
      </c>
      <c r="C31" s="529">
        <f>County!AO27</f>
        <v>6714212</v>
      </c>
      <c r="D31" s="529">
        <f>County!AP27</f>
        <v>1356847</v>
      </c>
      <c r="E31" s="529">
        <f>County!AQ27</f>
        <v>8071059</v>
      </c>
      <c r="F31" s="529">
        <f>County!AR27</f>
        <v>317534</v>
      </c>
      <c r="G31" s="529">
        <f>County!AS27</f>
        <v>0</v>
      </c>
      <c r="H31" s="529">
        <f>County!AT27</f>
        <v>317534</v>
      </c>
      <c r="I31" s="529">
        <f>County!AU27</f>
        <v>0</v>
      </c>
      <c r="J31" s="529">
        <f>County!AV27</f>
        <v>0</v>
      </c>
      <c r="K31" s="529">
        <f>County!AW27</f>
        <v>0</v>
      </c>
      <c r="L31" s="529">
        <f>County!AX27</f>
        <v>234730</v>
      </c>
      <c r="M31" s="531">
        <f>County!AY27</f>
        <v>8623323</v>
      </c>
    </row>
    <row r="32" spans="1:13" x14ac:dyDescent="0.25">
      <c r="A32" s="90" t="s">
        <v>602</v>
      </c>
      <c r="B32" s="90" t="s">
        <v>1674</v>
      </c>
      <c r="C32" s="529">
        <f>County!AO28</f>
        <v>0</v>
      </c>
      <c r="D32" s="529">
        <f>County!AP28</f>
        <v>484428</v>
      </c>
      <c r="E32" s="529">
        <f>County!AQ28</f>
        <v>484428</v>
      </c>
      <c r="F32" s="529">
        <f>County!AR28</f>
        <v>95184</v>
      </c>
      <c r="G32" s="529">
        <f>County!AS28</f>
        <v>0</v>
      </c>
      <c r="H32" s="529">
        <f>County!AT28</f>
        <v>95184</v>
      </c>
      <c r="I32" s="529">
        <f>County!AU28</f>
        <v>4947</v>
      </c>
      <c r="J32" s="529">
        <f>County!AV28</f>
        <v>0</v>
      </c>
      <c r="K32" s="529">
        <f>County!AW28</f>
        <v>4947</v>
      </c>
      <c r="L32" s="529">
        <f>County!AX28</f>
        <v>11181</v>
      </c>
      <c r="M32" s="531">
        <f>County!AY28</f>
        <v>595740</v>
      </c>
    </row>
    <row r="33" spans="1:13" x14ac:dyDescent="0.25">
      <c r="A33" s="90" t="s">
        <v>618</v>
      </c>
      <c r="B33" s="90" t="s">
        <v>1675</v>
      </c>
      <c r="C33" s="529">
        <f>County!AO29</f>
        <v>557292</v>
      </c>
      <c r="D33" s="529">
        <f>County!AP29</f>
        <v>892912</v>
      </c>
      <c r="E33" s="529">
        <f>County!AQ29</f>
        <v>1450204</v>
      </c>
      <c r="F33" s="529">
        <f>County!AR29</f>
        <v>162717</v>
      </c>
      <c r="G33" s="529">
        <f>County!AS29</f>
        <v>0</v>
      </c>
      <c r="H33" s="529">
        <f>County!AT29</f>
        <v>162717</v>
      </c>
      <c r="I33" s="529">
        <f>County!AU29</f>
        <v>17127</v>
      </c>
      <c r="J33" s="529">
        <f>County!AV29</f>
        <v>0</v>
      </c>
      <c r="K33" s="529">
        <f>County!AW29</f>
        <v>17127</v>
      </c>
      <c r="L33" s="529">
        <f>County!AX29</f>
        <v>16946</v>
      </c>
      <c r="M33" s="531">
        <f>County!AY29</f>
        <v>1646994</v>
      </c>
    </row>
    <row r="34" spans="1:13" x14ac:dyDescent="0.25">
      <c r="A34" s="90" t="s">
        <v>643</v>
      </c>
      <c r="B34" s="90" t="s">
        <v>1676</v>
      </c>
      <c r="C34" s="529">
        <f>County!AO30</f>
        <v>2092</v>
      </c>
      <c r="D34" s="529">
        <f>County!AP30</f>
        <v>1222258</v>
      </c>
      <c r="E34" s="529">
        <f>County!AQ30</f>
        <v>1224350</v>
      </c>
      <c r="F34" s="529">
        <f>County!AR30</f>
        <v>100904</v>
      </c>
      <c r="G34" s="529">
        <f>County!AS30</f>
        <v>0</v>
      </c>
      <c r="H34" s="529">
        <f>County!AT30</f>
        <v>100904</v>
      </c>
      <c r="I34" s="529">
        <f>County!AU30</f>
        <v>53925</v>
      </c>
      <c r="J34" s="529">
        <f>County!AV30</f>
        <v>11517</v>
      </c>
      <c r="K34" s="529">
        <f>County!AW30</f>
        <v>65442</v>
      </c>
      <c r="L34" s="529">
        <f>County!AX30</f>
        <v>0</v>
      </c>
      <c r="M34" s="531">
        <f>County!AY30</f>
        <v>1390696</v>
      </c>
    </row>
    <row r="35" spans="1:13" x14ac:dyDescent="0.25">
      <c r="A35" s="90" t="s">
        <v>655</v>
      </c>
      <c r="B35" s="90" t="s">
        <v>1677</v>
      </c>
      <c r="C35" s="529">
        <f>County!AO31</f>
        <v>0</v>
      </c>
      <c r="D35" s="529">
        <f>County!AP31</f>
        <v>2709894</v>
      </c>
      <c r="E35" s="529">
        <f>County!AQ31</f>
        <v>2709894</v>
      </c>
      <c r="F35" s="529">
        <f>County!AR31</f>
        <v>129894</v>
      </c>
      <c r="G35" s="529">
        <f>County!AS31</f>
        <v>0</v>
      </c>
      <c r="H35" s="529">
        <f>County!AT31</f>
        <v>129894</v>
      </c>
      <c r="I35" s="529">
        <f>County!AU31</f>
        <v>0</v>
      </c>
      <c r="J35" s="529">
        <f>County!AV31</f>
        <v>0</v>
      </c>
      <c r="K35" s="529">
        <f>County!AW31</f>
        <v>0</v>
      </c>
      <c r="L35" s="529">
        <f>County!AX31</f>
        <v>88888</v>
      </c>
      <c r="M35" s="531">
        <f>County!AY31</f>
        <v>2928676</v>
      </c>
    </row>
    <row r="36" spans="1:13" x14ac:dyDescent="0.25">
      <c r="A36" s="90" t="s">
        <v>697</v>
      </c>
      <c r="B36" s="90" t="s">
        <v>1678</v>
      </c>
      <c r="C36" s="529">
        <f>County!AO32</f>
        <v>0</v>
      </c>
      <c r="D36" s="529">
        <f>County!AP32</f>
        <v>2012024</v>
      </c>
      <c r="E36" s="529">
        <f>County!AQ32</f>
        <v>2012024</v>
      </c>
      <c r="F36" s="529">
        <f>County!AR32</f>
        <v>142909</v>
      </c>
      <c r="G36" s="529">
        <f>County!AS32</f>
        <v>0</v>
      </c>
      <c r="H36" s="529">
        <f>County!AT32</f>
        <v>142909</v>
      </c>
      <c r="I36" s="529">
        <f>County!AU32</f>
        <v>2400</v>
      </c>
      <c r="J36" s="529">
        <f>County!AV32</f>
        <v>0</v>
      </c>
      <c r="K36" s="529">
        <f>County!AW32</f>
        <v>2400</v>
      </c>
      <c r="L36" s="529">
        <f>County!AX32</f>
        <v>0</v>
      </c>
      <c r="M36" s="531">
        <f>County!AY32</f>
        <v>2157333</v>
      </c>
    </row>
    <row r="37" spans="1:13" x14ac:dyDescent="0.25">
      <c r="A37" s="90" t="s">
        <v>951</v>
      </c>
      <c r="B37" s="90" t="s">
        <v>1679</v>
      </c>
      <c r="C37" s="529">
        <f>County!AO33</f>
        <v>1056309</v>
      </c>
      <c r="D37" s="529">
        <f>County!AP33</f>
        <v>441000</v>
      </c>
      <c r="E37" s="529">
        <f>County!AQ33</f>
        <v>1497309</v>
      </c>
      <c r="F37" s="529">
        <f>County!AR33</f>
        <v>190795</v>
      </c>
      <c r="G37" s="529">
        <f>County!AS33</f>
        <v>0</v>
      </c>
      <c r="H37" s="529">
        <f>County!AT33</f>
        <v>190795</v>
      </c>
      <c r="I37" s="529">
        <f>County!AU33</f>
        <v>6182</v>
      </c>
      <c r="J37" s="529">
        <f>County!AV33</f>
        <v>0</v>
      </c>
      <c r="K37" s="529">
        <f>County!AW33</f>
        <v>6182</v>
      </c>
      <c r="L37" s="529">
        <f>County!AX33</f>
        <v>52389</v>
      </c>
      <c r="M37" s="531">
        <f>County!AY33</f>
        <v>1746675</v>
      </c>
    </row>
    <row r="38" spans="1:13" x14ac:dyDescent="0.25">
      <c r="A38" s="90" t="s">
        <v>724</v>
      </c>
      <c r="B38" s="90" t="s">
        <v>1680</v>
      </c>
      <c r="C38" s="529">
        <f>County!AO34</f>
        <v>0</v>
      </c>
      <c r="D38" s="529">
        <f>County!AP34</f>
        <v>534792</v>
      </c>
      <c r="E38" s="529">
        <f>County!AQ34</f>
        <v>534792</v>
      </c>
      <c r="F38" s="529">
        <f>County!AR34</f>
        <v>106201</v>
      </c>
      <c r="G38" s="529">
        <f>County!AS34</f>
        <v>0</v>
      </c>
      <c r="H38" s="529">
        <f>County!AT34</f>
        <v>106201</v>
      </c>
      <c r="I38" s="529">
        <f>County!AU34</f>
        <v>0</v>
      </c>
      <c r="J38" s="529">
        <f>County!AV34</f>
        <v>0</v>
      </c>
      <c r="K38" s="529">
        <f>County!AW34</f>
        <v>0</v>
      </c>
      <c r="L38" s="529">
        <f>County!AX34</f>
        <v>18372</v>
      </c>
      <c r="M38" s="531">
        <f>County!AY34</f>
        <v>659365</v>
      </c>
    </row>
    <row r="39" spans="1:13" x14ac:dyDescent="0.25">
      <c r="A39" s="90" t="s">
        <v>737</v>
      </c>
      <c r="B39" s="90" t="s">
        <v>1681</v>
      </c>
      <c r="C39" s="529">
        <f>County!AO35</f>
        <v>0</v>
      </c>
      <c r="D39" s="529">
        <f>County!AP35</f>
        <v>1111962</v>
      </c>
      <c r="E39" s="529">
        <f>County!AQ35</f>
        <v>1111962</v>
      </c>
      <c r="F39" s="529">
        <f>County!AR35</f>
        <v>112470</v>
      </c>
      <c r="G39" s="529">
        <f>County!AS35</f>
        <v>0</v>
      </c>
      <c r="H39" s="529">
        <f>County!AT35</f>
        <v>112470</v>
      </c>
      <c r="I39" s="529">
        <f>County!AU35</f>
        <v>11163</v>
      </c>
      <c r="J39" s="529">
        <f>County!AV35</f>
        <v>0</v>
      </c>
      <c r="K39" s="529">
        <f>County!AW35</f>
        <v>11163</v>
      </c>
      <c r="L39" s="529">
        <f>County!AX35</f>
        <v>11225</v>
      </c>
      <c r="M39" s="531">
        <f>County!AY35</f>
        <v>1246820</v>
      </c>
    </row>
    <row r="40" spans="1:13" x14ac:dyDescent="0.25">
      <c r="A40" s="90" t="s">
        <v>754</v>
      </c>
      <c r="B40" s="90" t="s">
        <v>1682</v>
      </c>
      <c r="C40" s="529">
        <f>County!AO36</f>
        <v>6000</v>
      </c>
      <c r="D40" s="529">
        <f>County!AP36</f>
        <v>369644</v>
      </c>
      <c r="E40" s="529">
        <f>County!AQ36</f>
        <v>375644</v>
      </c>
      <c r="F40" s="529">
        <f>County!AR36</f>
        <v>78109</v>
      </c>
      <c r="G40" s="529">
        <f>County!AS36</f>
        <v>0</v>
      </c>
      <c r="H40" s="529">
        <f>County!AT36</f>
        <v>78109</v>
      </c>
      <c r="I40" s="529">
        <f>County!AU36</f>
        <v>0</v>
      </c>
      <c r="J40" s="529">
        <f>County!AV36</f>
        <v>0</v>
      </c>
      <c r="K40" s="529">
        <f>County!AW36</f>
        <v>0</v>
      </c>
      <c r="L40" s="529">
        <f>County!AX36</f>
        <v>10069</v>
      </c>
      <c r="M40" s="531">
        <f>County!AY36</f>
        <v>463822</v>
      </c>
    </row>
    <row r="41" spans="1:13" x14ac:dyDescent="0.25">
      <c r="A41" s="90" t="s">
        <v>767</v>
      </c>
      <c r="B41" s="90" t="s">
        <v>1683</v>
      </c>
      <c r="C41" s="529">
        <f>County!AO37</f>
        <v>0</v>
      </c>
      <c r="D41" s="529">
        <f>County!AP37</f>
        <v>579960</v>
      </c>
      <c r="E41" s="529">
        <f>County!AQ37</f>
        <v>579960</v>
      </c>
      <c r="F41" s="529">
        <f>County!AR37</f>
        <v>99383</v>
      </c>
      <c r="G41" s="529">
        <f>County!AS37</f>
        <v>0</v>
      </c>
      <c r="H41" s="529">
        <f>County!AT37</f>
        <v>99383</v>
      </c>
      <c r="I41" s="529">
        <f>County!AU37</f>
        <v>0</v>
      </c>
      <c r="J41" s="529">
        <f>County!AV37</f>
        <v>0</v>
      </c>
      <c r="K41" s="529">
        <f>County!AW37</f>
        <v>0</v>
      </c>
      <c r="L41" s="529">
        <f>County!AX37</f>
        <v>24859</v>
      </c>
      <c r="M41" s="531">
        <f>County!AY37</f>
        <v>704202</v>
      </c>
    </row>
    <row r="42" spans="1:13" x14ac:dyDescent="0.25">
      <c r="A42" s="90" t="s">
        <v>264</v>
      </c>
      <c r="B42" s="90" t="s">
        <v>1684</v>
      </c>
      <c r="C42" s="529">
        <f>County!AO38</f>
        <v>2500</v>
      </c>
      <c r="D42" s="529">
        <f>County!AP38</f>
        <v>32954618</v>
      </c>
      <c r="E42" s="529">
        <f>County!AQ38</f>
        <v>32957118</v>
      </c>
      <c r="F42" s="529">
        <f>County!AR38</f>
        <v>400000</v>
      </c>
      <c r="G42" s="529">
        <f>County!AS38</f>
        <v>0</v>
      </c>
      <c r="H42" s="529">
        <f>County!AT38</f>
        <v>400000</v>
      </c>
      <c r="I42" s="529">
        <f>County!AU38</f>
        <v>82026</v>
      </c>
      <c r="J42" s="529">
        <f>County!AV38</f>
        <v>66682</v>
      </c>
      <c r="K42" s="529">
        <f>County!AW38</f>
        <v>148708</v>
      </c>
      <c r="L42" s="529">
        <f>County!AX38</f>
        <v>2532222</v>
      </c>
      <c r="M42" s="531">
        <f>County!AY38</f>
        <v>36038048</v>
      </c>
    </row>
    <row r="43" spans="1:13" x14ac:dyDescent="0.25">
      <c r="A43" s="90" t="s">
        <v>589</v>
      </c>
      <c r="B43" s="90" t="s">
        <v>1685</v>
      </c>
      <c r="C43" s="529">
        <f>County!AO39</f>
        <v>613260</v>
      </c>
      <c r="D43" s="529">
        <f>County!AP39</f>
        <v>1045912</v>
      </c>
      <c r="E43" s="529">
        <f>County!AQ39</f>
        <v>1659172</v>
      </c>
      <c r="F43" s="529">
        <f>County!AR39</f>
        <v>125484</v>
      </c>
      <c r="G43" s="529">
        <f>County!AS39</f>
        <v>0</v>
      </c>
      <c r="H43" s="529">
        <f>County!AT39</f>
        <v>125484</v>
      </c>
      <c r="I43" s="529">
        <f>County!AU39</f>
        <v>4842</v>
      </c>
      <c r="J43" s="529">
        <f>County!AV39</f>
        <v>1000</v>
      </c>
      <c r="K43" s="529">
        <f>County!AW39</f>
        <v>5842</v>
      </c>
      <c r="L43" s="529">
        <f>County!AX39</f>
        <v>314102</v>
      </c>
      <c r="M43" s="531">
        <f>County!AY39</f>
        <v>2104600</v>
      </c>
    </row>
    <row r="44" spans="1:13" x14ac:dyDescent="0.25">
      <c r="A44" s="90" t="s">
        <v>827</v>
      </c>
      <c r="B44" s="90" t="s">
        <v>1686</v>
      </c>
      <c r="C44" s="529">
        <f>County!AO40</f>
        <v>0</v>
      </c>
      <c r="D44" s="529">
        <f>County!AP40</f>
        <v>3349927</v>
      </c>
      <c r="E44" s="529">
        <f>County!AQ40</f>
        <v>3349927</v>
      </c>
      <c r="F44" s="529">
        <f>County!AR40</f>
        <v>176675</v>
      </c>
      <c r="G44" s="529">
        <f>County!AS40</f>
        <v>99080</v>
      </c>
      <c r="H44" s="529">
        <f>County!AT40</f>
        <v>275755</v>
      </c>
      <c r="I44" s="529">
        <f>County!AU40</f>
        <v>14290</v>
      </c>
      <c r="J44" s="529">
        <f>County!AV40</f>
        <v>0</v>
      </c>
      <c r="K44" s="529">
        <f>County!AW40</f>
        <v>14290</v>
      </c>
      <c r="L44" s="529">
        <f>County!AX40</f>
        <v>371438</v>
      </c>
      <c r="M44" s="531">
        <f>County!AY40</f>
        <v>4011410</v>
      </c>
    </row>
    <row r="45" spans="1:13" x14ac:dyDescent="0.25">
      <c r="A45" s="90" t="s">
        <v>863</v>
      </c>
      <c r="B45" s="90" t="s">
        <v>1687</v>
      </c>
      <c r="C45" s="529">
        <f>County!AO41</f>
        <v>0</v>
      </c>
      <c r="D45" s="529">
        <f>County!AP41</f>
        <v>1914422</v>
      </c>
      <c r="E45" s="529">
        <f>County!AQ41</f>
        <v>1914422</v>
      </c>
      <c r="F45" s="529">
        <f>County!AR41</f>
        <v>211504</v>
      </c>
      <c r="G45" s="529">
        <f>County!AS41</f>
        <v>0</v>
      </c>
      <c r="H45" s="529">
        <f>County!AT41</f>
        <v>211504</v>
      </c>
      <c r="I45" s="529">
        <f>County!AU41</f>
        <v>26117</v>
      </c>
      <c r="J45" s="529">
        <f>County!AV41</f>
        <v>23000</v>
      </c>
      <c r="K45" s="529">
        <f>County!AW41</f>
        <v>49117</v>
      </c>
      <c r="L45" s="529">
        <f>County!AX41</f>
        <v>171662</v>
      </c>
      <c r="M45" s="531">
        <f>County!AY41</f>
        <v>2346705</v>
      </c>
    </row>
    <row r="46" spans="1:13" x14ac:dyDescent="0.25">
      <c r="A46" s="90" t="s">
        <v>876</v>
      </c>
      <c r="B46" s="90" t="s">
        <v>891</v>
      </c>
      <c r="C46" s="529">
        <f>County!AO42</f>
        <v>4000</v>
      </c>
      <c r="D46" s="529">
        <f>County!AP42</f>
        <v>1828432</v>
      </c>
      <c r="E46" s="529">
        <f>County!AQ42</f>
        <v>1832432</v>
      </c>
      <c r="F46" s="529">
        <f>County!AR42</f>
        <v>101031</v>
      </c>
      <c r="G46" s="529">
        <f>County!AS42</f>
        <v>0</v>
      </c>
      <c r="H46" s="529">
        <f>County!AT42</f>
        <v>101031</v>
      </c>
      <c r="I46" s="529">
        <f>County!AU42</f>
        <v>4945</v>
      </c>
      <c r="J46" s="529">
        <f>County!AV42</f>
        <v>0</v>
      </c>
      <c r="K46" s="529">
        <f>County!AW42</f>
        <v>4945</v>
      </c>
      <c r="L46" s="529">
        <f>County!AX42</f>
        <v>40556</v>
      </c>
      <c r="M46" s="531">
        <f>County!AY42</f>
        <v>1978964</v>
      </c>
    </row>
    <row r="47" spans="1:13" x14ac:dyDescent="0.25">
      <c r="A47" s="90" t="s">
        <v>893</v>
      </c>
      <c r="B47" s="90" t="s">
        <v>1688</v>
      </c>
      <c r="C47" s="529">
        <f>County!AO43</f>
        <v>0</v>
      </c>
      <c r="D47" s="529">
        <f>County!AP43</f>
        <v>697624</v>
      </c>
      <c r="E47" s="529">
        <f>County!AQ43</f>
        <v>697624</v>
      </c>
      <c r="F47" s="529">
        <f>County!AR43</f>
        <v>99806</v>
      </c>
      <c r="G47" s="529">
        <f>County!AS43</f>
        <v>0</v>
      </c>
      <c r="H47" s="529">
        <f>County!AT43</f>
        <v>99806</v>
      </c>
      <c r="I47" s="529">
        <f>County!AU43</f>
        <v>4851</v>
      </c>
      <c r="J47" s="529">
        <f>County!AV43</f>
        <v>0</v>
      </c>
      <c r="K47" s="529">
        <f>County!AW43</f>
        <v>4851</v>
      </c>
      <c r="L47" s="529">
        <f>County!AX43</f>
        <v>0</v>
      </c>
      <c r="M47" s="531">
        <f>County!AY43</f>
        <v>802281</v>
      </c>
    </row>
    <row r="48" spans="1:13" x14ac:dyDescent="0.25">
      <c r="A48" s="90" t="s">
        <v>906</v>
      </c>
      <c r="B48" s="90" t="s">
        <v>1689</v>
      </c>
      <c r="C48" s="529">
        <f>County!AO44</f>
        <v>0</v>
      </c>
      <c r="D48" s="529">
        <f>County!AP44</f>
        <v>401201</v>
      </c>
      <c r="E48" s="529">
        <f>County!AQ44</f>
        <v>401201</v>
      </c>
      <c r="F48" s="529">
        <f>County!AR44</f>
        <v>90968</v>
      </c>
      <c r="G48" s="529">
        <f>County!AS44</f>
        <v>0</v>
      </c>
      <c r="H48" s="529">
        <f>County!AT44</f>
        <v>90968</v>
      </c>
      <c r="I48" s="529">
        <f>County!AU44</f>
        <v>6319</v>
      </c>
      <c r="J48" s="529">
        <f>County!AV44</f>
        <v>0</v>
      </c>
      <c r="K48" s="529">
        <f>County!AW44</f>
        <v>6319</v>
      </c>
      <c r="L48" s="529">
        <f>County!AX44</f>
        <v>0</v>
      </c>
      <c r="M48" s="531">
        <f>County!AY44</f>
        <v>498488</v>
      </c>
    </row>
    <row r="49" spans="1:13" x14ac:dyDescent="0.25">
      <c r="A49" s="90" t="s">
        <v>1100</v>
      </c>
      <c r="B49" s="90" t="s">
        <v>1690</v>
      </c>
      <c r="C49" s="529">
        <f>County!AO45</f>
        <v>1332075</v>
      </c>
      <c r="D49" s="529">
        <f>County!AP45</f>
        <v>559693</v>
      </c>
      <c r="E49" s="529">
        <f>County!AQ45</f>
        <v>1891768</v>
      </c>
      <c r="F49" s="529">
        <f>County!AR45</f>
        <v>185765</v>
      </c>
      <c r="G49" s="529">
        <f>County!AS45</f>
        <v>0</v>
      </c>
      <c r="H49" s="529">
        <f>County!AT45</f>
        <v>185765</v>
      </c>
      <c r="I49" s="529">
        <f>County!AU45</f>
        <v>20678</v>
      </c>
      <c r="J49" s="529">
        <f>County!AV45</f>
        <v>0</v>
      </c>
      <c r="K49" s="529">
        <f>County!AW45</f>
        <v>20678</v>
      </c>
      <c r="L49" s="529">
        <f>County!AX45</f>
        <v>182656</v>
      </c>
      <c r="M49" s="531">
        <f>County!AY45</f>
        <v>2280867</v>
      </c>
    </row>
    <row r="50" spans="1:13" x14ac:dyDescent="0.25">
      <c r="A50" s="90" t="s">
        <v>937</v>
      </c>
      <c r="B50" s="90" t="s">
        <v>1691</v>
      </c>
      <c r="C50" s="529">
        <f>County!AO46</f>
        <v>0</v>
      </c>
      <c r="D50" s="529">
        <f>County!AP46</f>
        <v>453970</v>
      </c>
      <c r="E50" s="529">
        <f>County!AQ46</f>
        <v>453970</v>
      </c>
      <c r="F50" s="529">
        <f>County!AR46</f>
        <v>74448</v>
      </c>
      <c r="G50" s="529">
        <f>County!AS46</f>
        <v>0</v>
      </c>
      <c r="H50" s="529">
        <f>County!AT46</f>
        <v>74448</v>
      </c>
      <c r="I50" s="529">
        <f>County!AU46</f>
        <v>4798</v>
      </c>
      <c r="J50" s="529">
        <f>County!AV46</f>
        <v>0</v>
      </c>
      <c r="K50" s="529">
        <f>County!AW46</f>
        <v>4798</v>
      </c>
      <c r="L50" s="529">
        <f>County!AX46</f>
        <v>8044</v>
      </c>
      <c r="M50" s="531">
        <f>County!AY46</f>
        <v>541260</v>
      </c>
    </row>
    <row r="51" spans="1:13" x14ac:dyDescent="0.25">
      <c r="A51" s="90" t="s">
        <v>964</v>
      </c>
      <c r="B51" s="90" t="s">
        <v>1692</v>
      </c>
      <c r="C51" s="529">
        <f>County!AO47</f>
        <v>618898</v>
      </c>
      <c r="D51" s="529">
        <f>County!AP47</f>
        <v>1704586</v>
      </c>
      <c r="E51" s="529">
        <f>County!AQ47</f>
        <v>2323484</v>
      </c>
      <c r="F51" s="529">
        <f>County!AR47</f>
        <v>172410</v>
      </c>
      <c r="G51" s="529">
        <f>County!AS47</f>
        <v>0</v>
      </c>
      <c r="H51" s="529">
        <f>County!AT47</f>
        <v>172410</v>
      </c>
      <c r="I51" s="529">
        <f>County!AU47</f>
        <v>5000</v>
      </c>
      <c r="J51" s="529">
        <f>County!AV47</f>
        <v>0</v>
      </c>
      <c r="K51" s="529">
        <f>County!AW47</f>
        <v>5000</v>
      </c>
      <c r="L51" s="529">
        <f>County!AX47</f>
        <v>138279</v>
      </c>
      <c r="M51" s="531">
        <f>County!AY47</f>
        <v>2639173</v>
      </c>
    </row>
    <row r="52" spans="1:13" x14ac:dyDescent="0.25">
      <c r="A52" s="90" t="s">
        <v>993</v>
      </c>
      <c r="B52" s="90" t="s">
        <v>1693</v>
      </c>
      <c r="C52" s="529">
        <f>County!AO48</f>
        <v>321200</v>
      </c>
      <c r="D52" s="529">
        <f>County!AP48</f>
        <v>500000</v>
      </c>
      <c r="E52" s="529">
        <f>County!AQ48</f>
        <v>821200</v>
      </c>
      <c r="F52" s="529">
        <f>County!AR48</f>
        <v>205760</v>
      </c>
      <c r="G52" s="529">
        <f>County!AS48</f>
        <v>0</v>
      </c>
      <c r="H52" s="529">
        <f>County!AT48</f>
        <v>205760</v>
      </c>
      <c r="I52" s="529">
        <f>County!AU48</f>
        <v>5533</v>
      </c>
      <c r="J52" s="529">
        <f>County!AV48</f>
        <v>0</v>
      </c>
      <c r="K52" s="529">
        <f>County!AW48</f>
        <v>5533</v>
      </c>
      <c r="L52" s="529">
        <f>County!AX48</f>
        <v>280200</v>
      </c>
      <c r="M52" s="531">
        <f>County!AY48</f>
        <v>1312693</v>
      </c>
    </row>
    <row r="53" spans="1:13" x14ac:dyDescent="0.25">
      <c r="A53" s="90" t="s">
        <v>1005</v>
      </c>
      <c r="B53" s="90" t="s">
        <v>1694</v>
      </c>
      <c r="C53" s="529">
        <f>County!AO49</f>
        <v>2600</v>
      </c>
      <c r="D53" s="529">
        <f>County!AP49</f>
        <v>1396383</v>
      </c>
      <c r="E53" s="529">
        <f>County!AQ49</f>
        <v>1398983</v>
      </c>
      <c r="F53" s="529">
        <f>County!AR49</f>
        <v>135265</v>
      </c>
      <c r="G53" s="529">
        <f>County!AS49</f>
        <v>0</v>
      </c>
      <c r="H53" s="529">
        <f>County!AT49</f>
        <v>135265</v>
      </c>
      <c r="I53" s="529">
        <f>County!AU49</f>
        <v>54323</v>
      </c>
      <c r="J53" s="529">
        <f>County!AV49</f>
        <v>0</v>
      </c>
      <c r="K53" s="529">
        <f>County!AW49</f>
        <v>54323</v>
      </c>
      <c r="L53" s="529">
        <f>County!AX49</f>
        <v>201475</v>
      </c>
      <c r="M53" s="531">
        <f>County!AY49</f>
        <v>1790046</v>
      </c>
    </row>
    <row r="54" spans="1:13" x14ac:dyDescent="0.25">
      <c r="A54" s="90" t="s">
        <v>1023</v>
      </c>
      <c r="B54" s="90" t="s">
        <v>1695</v>
      </c>
      <c r="C54" s="529">
        <f>County!AO50</f>
        <v>0</v>
      </c>
      <c r="D54" s="529">
        <f>County!AP50</f>
        <v>3420227</v>
      </c>
      <c r="E54" s="529">
        <f>County!AQ50</f>
        <v>3420227</v>
      </c>
      <c r="F54" s="529">
        <f>County!AR50</f>
        <v>171388</v>
      </c>
      <c r="G54" s="529">
        <f>County!AS50</f>
        <v>0</v>
      </c>
      <c r="H54" s="529">
        <f>County!AT50</f>
        <v>171388</v>
      </c>
      <c r="I54" s="529">
        <f>County!AU50</f>
        <v>104583</v>
      </c>
      <c r="J54" s="529">
        <f>County!AV50</f>
        <v>0</v>
      </c>
      <c r="K54" s="529">
        <f>County!AW50</f>
        <v>104583</v>
      </c>
      <c r="L54" s="529">
        <f>County!AX50</f>
        <v>0</v>
      </c>
      <c r="M54" s="531">
        <f>County!AY50</f>
        <v>3696198</v>
      </c>
    </row>
    <row r="55" spans="1:13" x14ac:dyDescent="0.25">
      <c r="A55" s="90" t="s">
        <v>1042</v>
      </c>
      <c r="B55" s="90" t="s">
        <v>1696</v>
      </c>
      <c r="C55" s="529">
        <f>County!AO51</f>
        <v>0</v>
      </c>
      <c r="D55" s="529">
        <f>County!AP51</f>
        <v>459118</v>
      </c>
      <c r="E55" s="529">
        <f>County!AQ51</f>
        <v>459118</v>
      </c>
      <c r="F55" s="529">
        <f>County!AR51</f>
        <v>119069</v>
      </c>
      <c r="G55" s="529">
        <f>County!AS51</f>
        <v>0</v>
      </c>
      <c r="H55" s="529">
        <f>County!AT51</f>
        <v>119069</v>
      </c>
      <c r="I55" s="529">
        <f>County!AU51</f>
        <v>7219</v>
      </c>
      <c r="J55" s="529">
        <f>County!AV51</f>
        <v>0</v>
      </c>
      <c r="K55" s="529">
        <f>County!AW51</f>
        <v>7219</v>
      </c>
      <c r="L55" s="529">
        <f>County!AX51</f>
        <v>33236</v>
      </c>
      <c r="M55" s="531">
        <f>County!AY51</f>
        <v>618642</v>
      </c>
    </row>
    <row r="56" spans="1:13" x14ac:dyDescent="0.25">
      <c r="A56" s="90" t="s">
        <v>1053</v>
      </c>
      <c r="B56" s="90" t="s">
        <v>1697</v>
      </c>
      <c r="C56" s="529">
        <f>County!AO52</f>
        <v>4000</v>
      </c>
      <c r="D56" s="529">
        <f>County!AP52</f>
        <v>657803</v>
      </c>
      <c r="E56" s="529">
        <f>County!AQ52</f>
        <v>661803</v>
      </c>
      <c r="F56" s="529">
        <f>County!AR52</f>
        <v>115664</v>
      </c>
      <c r="G56" s="529">
        <f>County!AS52</f>
        <v>0</v>
      </c>
      <c r="H56" s="529">
        <f>County!AT52</f>
        <v>115664</v>
      </c>
      <c r="I56" s="529">
        <f>County!AU52</f>
        <v>5000</v>
      </c>
      <c r="J56" s="529">
        <f>County!AV52</f>
        <v>0</v>
      </c>
      <c r="K56" s="529">
        <f>County!AW52</f>
        <v>5000</v>
      </c>
      <c r="L56" s="529">
        <f>County!AX52</f>
        <v>44905</v>
      </c>
      <c r="M56" s="531">
        <f>County!AY52</f>
        <v>827372</v>
      </c>
    </row>
    <row r="57" spans="1:13" x14ac:dyDescent="0.25">
      <c r="A57" s="90" t="s">
        <v>1086</v>
      </c>
      <c r="B57" s="90" t="s">
        <v>1698</v>
      </c>
      <c r="C57" s="529">
        <f>County!AO53</f>
        <v>0</v>
      </c>
      <c r="D57" s="529">
        <f>County!AP53</f>
        <v>326349</v>
      </c>
      <c r="E57" s="529">
        <f>County!AQ53</f>
        <v>326349</v>
      </c>
      <c r="F57" s="529">
        <f>County!AR53</f>
        <v>97261</v>
      </c>
      <c r="G57" s="529">
        <f>County!AS53</f>
        <v>0</v>
      </c>
      <c r="H57" s="529">
        <f>County!AT53</f>
        <v>97261</v>
      </c>
      <c r="I57" s="529">
        <f>County!AU53</f>
        <v>0</v>
      </c>
      <c r="J57" s="529">
        <f>County!AV53</f>
        <v>0</v>
      </c>
      <c r="K57" s="529">
        <f>County!AW53</f>
        <v>0</v>
      </c>
      <c r="L57" s="529">
        <f>County!AX53</f>
        <v>11716</v>
      </c>
      <c r="M57" s="531">
        <f>County!AY53</f>
        <v>435326</v>
      </c>
    </row>
    <row r="58" spans="1:13" x14ac:dyDescent="0.25">
      <c r="A58" s="90" t="s">
        <v>1132</v>
      </c>
      <c r="B58" s="90" t="s">
        <v>1699</v>
      </c>
      <c r="C58" s="529">
        <f>County!AO54</f>
        <v>0</v>
      </c>
      <c r="D58" s="529">
        <f>County!AP54</f>
        <v>1100024</v>
      </c>
      <c r="E58" s="529">
        <f>County!AQ54</f>
        <v>1100024</v>
      </c>
      <c r="F58" s="529">
        <f>County!AR54</f>
        <v>109004</v>
      </c>
      <c r="G58" s="529">
        <f>County!AS54</f>
        <v>0</v>
      </c>
      <c r="H58" s="529">
        <f>County!AT54</f>
        <v>109004</v>
      </c>
      <c r="I58" s="529">
        <f>County!AU54</f>
        <v>0</v>
      </c>
      <c r="J58" s="529">
        <f>County!AV54</f>
        <v>0</v>
      </c>
      <c r="K58" s="529">
        <f>County!AW54</f>
        <v>0</v>
      </c>
      <c r="L58" s="529">
        <f>County!AX54</f>
        <v>0</v>
      </c>
      <c r="M58" s="531">
        <f>County!AY54</f>
        <v>1209028</v>
      </c>
    </row>
    <row r="59" spans="1:13" x14ac:dyDescent="0.25">
      <c r="A59" s="90" t="s">
        <v>1145</v>
      </c>
      <c r="B59" s="90" t="s">
        <v>1700</v>
      </c>
      <c r="C59" s="529">
        <f>County!AO55</f>
        <v>0</v>
      </c>
      <c r="D59" s="529">
        <f>County!AP55</f>
        <v>1154770</v>
      </c>
      <c r="E59" s="529">
        <f>County!AQ55</f>
        <v>1154770</v>
      </c>
      <c r="F59" s="529">
        <f>County!AR55</f>
        <v>83496</v>
      </c>
      <c r="G59" s="529">
        <f>County!AS55</f>
        <v>0</v>
      </c>
      <c r="H59" s="529">
        <f>County!AT55</f>
        <v>83496</v>
      </c>
      <c r="I59" s="529">
        <f>County!AU55</f>
        <v>0</v>
      </c>
      <c r="J59" s="529">
        <f>County!AV55</f>
        <v>16761</v>
      </c>
      <c r="K59" s="529">
        <f>County!AW55</f>
        <v>16761</v>
      </c>
      <c r="L59" s="529">
        <f>County!AX55</f>
        <v>0</v>
      </c>
      <c r="M59" s="531">
        <f>County!AY55</f>
        <v>1255027</v>
      </c>
    </row>
    <row r="60" spans="1:13" x14ac:dyDescent="0.25">
      <c r="A60" s="90" t="s">
        <v>1160</v>
      </c>
      <c r="B60" s="90" t="s">
        <v>1701</v>
      </c>
      <c r="C60" s="529">
        <f>County!AO56</f>
        <v>0</v>
      </c>
      <c r="D60" s="529">
        <f>County!AP56</f>
        <v>3988478</v>
      </c>
      <c r="E60" s="529">
        <f>County!AQ56</f>
        <v>3988478</v>
      </c>
      <c r="F60" s="529">
        <f>County!AR56</f>
        <v>182801</v>
      </c>
      <c r="G60" s="529">
        <f>County!AS56</f>
        <v>0</v>
      </c>
      <c r="H60" s="529">
        <f>County!AT56</f>
        <v>182801</v>
      </c>
      <c r="I60" s="529">
        <f>County!AU56</f>
        <v>1200</v>
      </c>
      <c r="J60" s="529">
        <f>County!AV56</f>
        <v>0</v>
      </c>
      <c r="K60" s="529">
        <f>County!AW56</f>
        <v>1200</v>
      </c>
      <c r="L60" s="529">
        <f>County!AX56</f>
        <v>207866</v>
      </c>
      <c r="M60" s="531">
        <f>County!AY56</f>
        <v>4380345</v>
      </c>
    </row>
    <row r="61" spans="1:13" x14ac:dyDescent="0.25">
      <c r="A61" s="90" t="s">
        <v>132</v>
      </c>
      <c r="B61" s="90" t="s">
        <v>1702</v>
      </c>
      <c r="C61" s="529">
        <f>County!AO57</f>
        <v>187400</v>
      </c>
      <c r="D61" s="529">
        <f>County!AP57</f>
        <v>562200</v>
      </c>
      <c r="E61" s="529">
        <f>County!AQ57</f>
        <v>749600</v>
      </c>
      <c r="F61" s="529">
        <f>County!AR57</f>
        <v>130499</v>
      </c>
      <c r="G61" s="529">
        <f>County!AS57</f>
        <v>0</v>
      </c>
      <c r="H61" s="529">
        <f>County!AT57</f>
        <v>130499</v>
      </c>
      <c r="I61" s="529">
        <f>County!AU57</f>
        <v>0</v>
      </c>
      <c r="J61" s="529">
        <f>County!AV57</f>
        <v>0</v>
      </c>
      <c r="K61" s="529">
        <f>County!AW57</f>
        <v>0</v>
      </c>
      <c r="L61" s="529">
        <f>County!AX57</f>
        <v>70622</v>
      </c>
      <c r="M61" s="531">
        <f>County!AY57</f>
        <v>950721</v>
      </c>
    </row>
    <row r="62" spans="1:13" x14ac:dyDescent="0.25">
      <c r="A62" s="90" t="s">
        <v>1175</v>
      </c>
      <c r="B62" s="90" t="s">
        <v>1703</v>
      </c>
      <c r="C62" s="529">
        <f>County!AO58</f>
        <v>0</v>
      </c>
      <c r="D62" s="529">
        <f>County!AP58</f>
        <v>18705178</v>
      </c>
      <c r="E62" s="529">
        <f>County!AQ58</f>
        <v>18705178</v>
      </c>
      <c r="F62" s="529">
        <f>County!AR58</f>
        <v>400000</v>
      </c>
      <c r="G62" s="529">
        <f>County!AS58</f>
        <v>0</v>
      </c>
      <c r="H62" s="529">
        <f>County!AT58</f>
        <v>400000</v>
      </c>
      <c r="I62" s="529">
        <f>County!AU58</f>
        <v>0</v>
      </c>
      <c r="J62" s="529">
        <f>County!AV58</f>
        <v>0</v>
      </c>
      <c r="K62" s="529">
        <f>County!AW58</f>
        <v>0</v>
      </c>
      <c r="L62" s="529">
        <f>County!AX58</f>
        <v>0</v>
      </c>
      <c r="M62" s="531">
        <f>County!AY58</f>
        <v>19105178</v>
      </c>
    </row>
    <row r="63" spans="1:13" x14ac:dyDescent="0.25">
      <c r="A63" s="90" t="s">
        <v>1190</v>
      </c>
      <c r="B63" s="90" t="s">
        <v>1704</v>
      </c>
      <c r="C63" s="529">
        <f>County!AO59</f>
        <v>0</v>
      </c>
      <c r="D63" s="529">
        <f>County!AP59</f>
        <v>389572</v>
      </c>
      <c r="E63" s="529">
        <f>County!AQ59</f>
        <v>389572</v>
      </c>
      <c r="F63" s="529">
        <f>County!AR59</f>
        <v>78842</v>
      </c>
      <c r="G63" s="529">
        <f>County!AS59</f>
        <v>0</v>
      </c>
      <c r="H63" s="529">
        <f>County!AT59</f>
        <v>78842</v>
      </c>
      <c r="I63" s="529">
        <f>County!AU59</f>
        <v>0</v>
      </c>
      <c r="J63" s="529">
        <f>County!AV59</f>
        <v>0</v>
      </c>
      <c r="K63" s="529">
        <f>County!AW59</f>
        <v>0</v>
      </c>
      <c r="L63" s="529">
        <f>County!AX59</f>
        <v>15537</v>
      </c>
      <c r="M63" s="531">
        <f>County!AY59</f>
        <v>483736</v>
      </c>
    </row>
    <row r="64" spans="1:13" x14ac:dyDescent="0.25">
      <c r="A64" s="90" t="s">
        <v>1203</v>
      </c>
      <c r="B64" s="90" t="s">
        <v>1705</v>
      </c>
      <c r="C64" s="529">
        <f>County!AO60</f>
        <v>0</v>
      </c>
      <c r="D64" s="529">
        <f>County!AP60</f>
        <v>1743044</v>
      </c>
      <c r="E64" s="529">
        <f>County!AQ60</f>
        <v>1743044</v>
      </c>
      <c r="F64" s="529">
        <f>County!AR60</f>
        <v>160490</v>
      </c>
      <c r="G64" s="529">
        <f>County!AS60</f>
        <v>0</v>
      </c>
      <c r="H64" s="529">
        <f>County!AT60</f>
        <v>160490</v>
      </c>
      <c r="I64" s="529">
        <f>County!AU60</f>
        <v>68545</v>
      </c>
      <c r="J64" s="529">
        <f>County!AV60</f>
        <v>0</v>
      </c>
      <c r="K64" s="529">
        <f>County!AW60</f>
        <v>68545</v>
      </c>
      <c r="L64" s="529">
        <f>County!AX60</f>
        <v>0</v>
      </c>
      <c r="M64" s="531">
        <f>County!AY60</f>
        <v>1972079</v>
      </c>
    </row>
    <row r="65" spans="1:13" x14ac:dyDescent="0.25">
      <c r="A65" s="90" t="s">
        <v>1221</v>
      </c>
      <c r="B65" s="90" t="s">
        <v>1650</v>
      </c>
      <c r="C65" s="529">
        <f>County!AO61</f>
        <v>0</v>
      </c>
      <c r="D65" s="529">
        <f>County!AP61</f>
        <v>1512680</v>
      </c>
      <c r="E65" s="529">
        <f>County!AQ61</f>
        <v>1512680</v>
      </c>
      <c r="F65" s="529">
        <f>County!AR61</f>
        <v>127135</v>
      </c>
      <c r="G65" s="529">
        <f>County!AS61</f>
        <v>0</v>
      </c>
      <c r="H65" s="529">
        <f>County!AT61</f>
        <v>127135</v>
      </c>
      <c r="I65" s="529">
        <f>County!AU61</f>
        <v>0</v>
      </c>
      <c r="J65" s="529">
        <f>County!AV61</f>
        <v>0</v>
      </c>
      <c r="K65" s="529">
        <f>County!AW61</f>
        <v>0</v>
      </c>
      <c r="L65" s="529">
        <f>County!AX61</f>
        <v>59373</v>
      </c>
      <c r="M65" s="531">
        <f>County!AY61</f>
        <v>1699188</v>
      </c>
    </row>
    <row r="66" spans="1:13" ht="15.75" thickBot="1" x14ac:dyDescent="0.3">
      <c r="A66" s="679" t="s">
        <v>1234</v>
      </c>
      <c r="B66" s="680"/>
      <c r="C66" s="532">
        <f>SUM(C8:C65)</f>
        <v>12213705</v>
      </c>
      <c r="D66" s="532">
        <f t="shared" ref="D66:M66" si="0">SUM(D8:D65)</f>
        <v>150936975</v>
      </c>
      <c r="E66" s="532">
        <f t="shared" si="0"/>
        <v>163150680</v>
      </c>
      <c r="F66" s="532">
        <f t="shared" si="0"/>
        <v>8748617</v>
      </c>
      <c r="G66" s="532">
        <f t="shared" si="0"/>
        <v>255676</v>
      </c>
      <c r="H66" s="532">
        <f t="shared" si="0"/>
        <v>9004293</v>
      </c>
      <c r="I66" s="532">
        <f t="shared" si="0"/>
        <v>972265</v>
      </c>
      <c r="J66" s="532">
        <f t="shared" si="0"/>
        <v>151651</v>
      </c>
      <c r="K66" s="532">
        <f t="shared" si="0"/>
        <v>1123916</v>
      </c>
      <c r="L66" s="532">
        <f t="shared" si="0"/>
        <v>7071836</v>
      </c>
      <c r="M66" s="533">
        <f t="shared" si="0"/>
        <v>180350510</v>
      </c>
    </row>
    <row r="67" spans="1:13" ht="16.5" thickTop="1" thickBot="1" x14ac:dyDescent="0.3">
      <c r="A67" s="649" t="s">
        <v>1305</v>
      </c>
      <c r="B67" s="650"/>
      <c r="C67" s="534"/>
      <c r="D67" s="534"/>
      <c r="E67" s="534"/>
      <c r="F67" s="535"/>
      <c r="G67" s="535"/>
      <c r="H67" s="535"/>
      <c r="I67" s="536"/>
      <c r="J67" s="537"/>
      <c r="K67" s="537"/>
      <c r="L67" s="537"/>
      <c r="M67" s="538"/>
    </row>
    <row r="68" spans="1:13" ht="15.75" thickTop="1" x14ac:dyDescent="0.25">
      <c r="A68" s="90" t="s">
        <v>34</v>
      </c>
      <c r="B68" s="90" t="s">
        <v>1706</v>
      </c>
      <c r="C68" s="529">
        <f>Regional!AO3</f>
        <v>221107</v>
      </c>
      <c r="D68" s="529">
        <f>Regional!AP3</f>
        <v>463723</v>
      </c>
      <c r="E68" s="529">
        <f>Regional!AQ3</f>
        <v>684830</v>
      </c>
      <c r="F68" s="529">
        <f>Regional!AR3</f>
        <v>372092</v>
      </c>
      <c r="G68" s="529">
        <f>Regional!AS3</f>
        <v>0</v>
      </c>
      <c r="H68" s="529">
        <f>Regional!AT3</f>
        <v>372092</v>
      </c>
      <c r="I68" s="529">
        <f>Regional!AU3</f>
        <v>0</v>
      </c>
      <c r="J68" s="529">
        <f>Regional!AV3</f>
        <v>0</v>
      </c>
      <c r="K68" s="529">
        <f>Regional!AW3</f>
        <v>0</v>
      </c>
      <c r="L68" s="529">
        <f>Regional!AX3</f>
        <v>179935</v>
      </c>
      <c r="M68" s="531">
        <f>Regional!AY3</f>
        <v>1236857</v>
      </c>
    </row>
    <row r="69" spans="1:13" x14ac:dyDescent="0.25">
      <c r="A69" s="90" t="s">
        <v>83</v>
      </c>
      <c r="B69" s="90" t="s">
        <v>1707</v>
      </c>
      <c r="C69" s="529">
        <f>Regional!AO4</f>
        <v>73856</v>
      </c>
      <c r="D69" s="529">
        <f>Regional!AP4</f>
        <v>316381</v>
      </c>
      <c r="E69" s="529">
        <f>Regional!AQ4</f>
        <v>390237</v>
      </c>
      <c r="F69" s="529">
        <f>Regional!AR4</f>
        <v>281128</v>
      </c>
      <c r="G69" s="529">
        <f>Regional!AS4</f>
        <v>0</v>
      </c>
      <c r="H69" s="529">
        <f>Regional!AT4</f>
        <v>281128</v>
      </c>
      <c r="I69" s="529">
        <f>Regional!AU4</f>
        <v>25427</v>
      </c>
      <c r="J69" s="529">
        <f>Regional!AV4</f>
        <v>0</v>
      </c>
      <c r="K69" s="529">
        <f>Regional!AW4</f>
        <v>25427</v>
      </c>
      <c r="L69" s="529">
        <f>Regional!AX4</f>
        <v>193976</v>
      </c>
      <c r="M69" s="531">
        <f>Regional!AY4</f>
        <v>890768</v>
      </c>
    </row>
    <row r="70" spans="1:13" x14ac:dyDescent="0.25">
      <c r="A70" s="90" t="s">
        <v>65</v>
      </c>
      <c r="B70" s="90" t="s">
        <v>1708</v>
      </c>
      <c r="C70" s="529">
        <f>Regional!AO5</f>
        <v>1000</v>
      </c>
      <c r="D70" s="529">
        <f>Regional!AP5</f>
        <v>1478060</v>
      </c>
      <c r="E70" s="529">
        <f>Regional!AQ5</f>
        <v>1479060</v>
      </c>
      <c r="F70" s="529">
        <f>Regional!AR5</f>
        <v>366198</v>
      </c>
      <c r="G70" s="529">
        <f>Regional!AS5</f>
        <v>0</v>
      </c>
      <c r="H70" s="529">
        <f>Regional!AT5</f>
        <v>366198</v>
      </c>
      <c r="I70" s="529">
        <f>Regional!AU5</f>
        <v>62800</v>
      </c>
      <c r="J70" s="529">
        <f>Regional!AV5</f>
        <v>0</v>
      </c>
      <c r="K70" s="529">
        <f>Regional!AW5</f>
        <v>62800</v>
      </c>
      <c r="L70" s="529">
        <f>Regional!AX5</f>
        <v>299858</v>
      </c>
      <c r="M70" s="531">
        <f>Regional!AY5</f>
        <v>2207916</v>
      </c>
    </row>
    <row r="71" spans="1:13" x14ac:dyDescent="0.25">
      <c r="A71" s="90" t="s">
        <v>106</v>
      </c>
      <c r="B71" s="90" t="s">
        <v>1636</v>
      </c>
      <c r="C71" s="529">
        <f>Regional!AO6</f>
        <v>119726</v>
      </c>
      <c r="D71" s="529">
        <f>Regional!AP6</f>
        <v>335832</v>
      </c>
      <c r="E71" s="529">
        <f>Regional!AQ6</f>
        <v>455558</v>
      </c>
      <c r="F71" s="529">
        <f>Regional!AR6</f>
        <v>296011</v>
      </c>
      <c r="G71" s="529">
        <f>Regional!AS6</f>
        <v>0</v>
      </c>
      <c r="H71" s="529">
        <f>Regional!AT6</f>
        <v>296011</v>
      </c>
      <c r="I71" s="529">
        <f>Regional!AU6</f>
        <v>59643</v>
      </c>
      <c r="J71" s="529">
        <f>Regional!AV6</f>
        <v>0</v>
      </c>
      <c r="K71" s="529">
        <f>Regional!AW6</f>
        <v>59643</v>
      </c>
      <c r="L71" s="529">
        <f>Regional!AX6</f>
        <v>60303</v>
      </c>
      <c r="M71" s="531">
        <f>Regional!AY6</f>
        <v>871515</v>
      </c>
    </row>
    <row r="72" spans="1:13" x14ac:dyDescent="0.25">
      <c r="A72" s="90" t="s">
        <v>326</v>
      </c>
      <c r="B72" s="90" t="s">
        <v>1709</v>
      </c>
      <c r="C72" s="529">
        <f>Regional!AO7</f>
        <v>172140</v>
      </c>
      <c r="D72" s="529">
        <f>Regional!AP7</f>
        <v>2557549</v>
      </c>
      <c r="E72" s="529">
        <f>Regional!AQ7</f>
        <v>2729689</v>
      </c>
      <c r="F72" s="529">
        <f>Regional!AR7</f>
        <v>363954</v>
      </c>
      <c r="G72" s="529">
        <f>Regional!AS7</f>
        <v>37000</v>
      </c>
      <c r="H72" s="529">
        <f>Regional!AT7</f>
        <v>400954</v>
      </c>
      <c r="I72" s="529">
        <f>Regional!AU7</f>
        <v>43537</v>
      </c>
      <c r="J72" s="529">
        <f>Regional!AV7</f>
        <v>0</v>
      </c>
      <c r="K72" s="529">
        <f>Regional!AW7</f>
        <v>43537</v>
      </c>
      <c r="L72" s="529">
        <f>Regional!AX7</f>
        <v>397737</v>
      </c>
      <c r="M72" s="531">
        <f>Regional!AY7</f>
        <v>3571917</v>
      </c>
    </row>
    <row r="73" spans="1:13" x14ac:dyDescent="0.25">
      <c r="A73" s="90" t="s">
        <v>429</v>
      </c>
      <c r="B73" s="90" t="s">
        <v>1710</v>
      </c>
      <c r="C73" s="529">
        <f>Regional!AO8</f>
        <v>1250</v>
      </c>
      <c r="D73" s="529">
        <f>Regional!AP8</f>
        <v>2267343</v>
      </c>
      <c r="E73" s="529">
        <f>Regional!AQ8</f>
        <v>2268593</v>
      </c>
      <c r="F73" s="529">
        <f>Regional!AR8</f>
        <v>371518</v>
      </c>
      <c r="G73" s="529">
        <f>Regional!AS8</f>
        <v>0</v>
      </c>
      <c r="H73" s="529">
        <f>Regional!AT8</f>
        <v>371518</v>
      </c>
      <c r="I73" s="529">
        <f>Regional!AU8</f>
        <v>0</v>
      </c>
      <c r="J73" s="529">
        <f>Regional!AV8</f>
        <v>0</v>
      </c>
      <c r="K73" s="529">
        <f>Regional!AW8</f>
        <v>0</v>
      </c>
      <c r="L73" s="529">
        <f>Regional!AX8</f>
        <v>84401</v>
      </c>
      <c r="M73" s="531">
        <f>Regional!AY8</f>
        <v>2724512</v>
      </c>
    </row>
    <row r="74" spans="1:13" x14ac:dyDescent="0.25">
      <c r="A74" s="90" t="s">
        <v>470</v>
      </c>
      <c r="B74" s="90" t="s">
        <v>1711</v>
      </c>
      <c r="C74" s="529">
        <f>Regional!AO9</f>
        <v>19500</v>
      </c>
      <c r="D74" s="529">
        <f>Regional!AP9</f>
        <v>2149913</v>
      </c>
      <c r="E74" s="529">
        <f>Regional!AQ9</f>
        <v>2169413</v>
      </c>
      <c r="F74" s="529">
        <f>Regional!AR9</f>
        <v>309301</v>
      </c>
      <c r="G74" s="529">
        <f>Regional!AS9</f>
        <v>54408</v>
      </c>
      <c r="H74" s="529">
        <f>Regional!AT9</f>
        <v>363709</v>
      </c>
      <c r="I74" s="529">
        <f>Regional!AU9</f>
        <v>32306</v>
      </c>
      <c r="J74" s="529">
        <f>Regional!AV9</f>
        <v>35974</v>
      </c>
      <c r="K74" s="529">
        <f>Regional!AW9</f>
        <v>68280</v>
      </c>
      <c r="L74" s="529">
        <f>Regional!AX9</f>
        <v>485642</v>
      </c>
      <c r="M74" s="531">
        <f>Regional!AY9</f>
        <v>3087044</v>
      </c>
    </row>
    <row r="75" spans="1:13" x14ac:dyDescent="0.25">
      <c r="A75" s="90" t="s">
        <v>795</v>
      </c>
      <c r="B75" s="90" t="s">
        <v>1712</v>
      </c>
      <c r="C75" s="529">
        <f>Regional!AO10</f>
        <v>336134</v>
      </c>
      <c r="D75" s="529">
        <f>Regional!AP10</f>
        <v>398793</v>
      </c>
      <c r="E75" s="529">
        <f>Regional!AQ10</f>
        <v>734927</v>
      </c>
      <c r="F75" s="529">
        <f>Regional!AR10</f>
        <v>280647</v>
      </c>
      <c r="G75" s="529">
        <f>Regional!AS10</f>
        <v>0</v>
      </c>
      <c r="H75" s="529">
        <f>Regional!AT10</f>
        <v>280647</v>
      </c>
      <c r="I75" s="529">
        <f>Regional!AU10</f>
        <v>0</v>
      </c>
      <c r="J75" s="529">
        <f>Regional!AV10</f>
        <v>0</v>
      </c>
      <c r="K75" s="529">
        <f>Regional!AW10</f>
        <v>0</v>
      </c>
      <c r="L75" s="529">
        <f>Regional!AX10</f>
        <v>207346</v>
      </c>
      <c r="M75" s="531">
        <f>Regional!AY10</f>
        <v>1222920</v>
      </c>
    </row>
    <row r="76" spans="1:13" x14ac:dyDescent="0.25">
      <c r="A76" s="90" t="s">
        <v>813</v>
      </c>
      <c r="B76" s="90" t="s">
        <v>1713</v>
      </c>
      <c r="C76" s="529">
        <f>Regional!AO11</f>
        <v>199010</v>
      </c>
      <c r="D76" s="529">
        <f>Regional!AP11</f>
        <v>945490</v>
      </c>
      <c r="E76" s="529">
        <f>Regional!AQ11</f>
        <v>1144500</v>
      </c>
      <c r="F76" s="529">
        <f>Regional!AR11</f>
        <v>321102</v>
      </c>
      <c r="G76" s="529">
        <f>Regional!AS11</f>
        <v>0</v>
      </c>
      <c r="H76" s="529">
        <f>Regional!AT11</f>
        <v>321102</v>
      </c>
      <c r="I76" s="529">
        <f>Regional!AU11</f>
        <v>34322</v>
      </c>
      <c r="J76" s="529">
        <f>Regional!AV11</f>
        <v>0</v>
      </c>
      <c r="K76" s="529">
        <f>Regional!AW11</f>
        <v>34322</v>
      </c>
      <c r="L76" s="529">
        <f>Regional!AX11</f>
        <v>620710</v>
      </c>
      <c r="M76" s="531">
        <f>Regional!AY11</f>
        <v>2120634</v>
      </c>
    </row>
    <row r="77" spans="1:13" x14ac:dyDescent="0.25">
      <c r="A77" s="90" t="s">
        <v>844</v>
      </c>
      <c r="B77" s="90" t="s">
        <v>1714</v>
      </c>
      <c r="C77" s="529">
        <f>Regional!AO12</f>
        <v>301218</v>
      </c>
      <c r="D77" s="529">
        <f>Regional!AP12</f>
        <v>1510570</v>
      </c>
      <c r="E77" s="529">
        <f>Regional!AQ12</f>
        <v>1811788</v>
      </c>
      <c r="F77" s="529">
        <f>Regional!AR12</f>
        <v>439136</v>
      </c>
      <c r="G77" s="529">
        <f>Regional!AS12</f>
        <v>0</v>
      </c>
      <c r="H77" s="529">
        <f>Regional!AT12</f>
        <v>439136</v>
      </c>
      <c r="I77" s="529">
        <f>Regional!AU12</f>
        <v>55472</v>
      </c>
      <c r="J77" s="529">
        <f>Regional!AV12</f>
        <v>0</v>
      </c>
      <c r="K77" s="529">
        <f>Regional!AW12</f>
        <v>55472</v>
      </c>
      <c r="L77" s="529">
        <f>Regional!AX12</f>
        <v>167507</v>
      </c>
      <c r="M77" s="531">
        <f>Regional!AY12</f>
        <v>2473903</v>
      </c>
    </row>
    <row r="78" spans="1:13" x14ac:dyDescent="0.25">
      <c r="A78" s="90" t="s">
        <v>920</v>
      </c>
      <c r="B78" s="90" t="s">
        <v>1715</v>
      </c>
      <c r="C78" s="529">
        <f>Regional!AO13</f>
        <v>0</v>
      </c>
      <c r="D78" s="529">
        <f>Regional!AP13</f>
        <v>587838</v>
      </c>
      <c r="E78" s="529">
        <f>Regional!AQ13</f>
        <v>587838</v>
      </c>
      <c r="F78" s="529">
        <f>Regional!AR13</f>
        <v>339189</v>
      </c>
      <c r="G78" s="529">
        <f>Regional!AS13</f>
        <v>0</v>
      </c>
      <c r="H78" s="529">
        <f>Regional!AT13</f>
        <v>339189</v>
      </c>
      <c r="I78" s="529">
        <f>Regional!AU13</f>
        <v>5000</v>
      </c>
      <c r="J78" s="529">
        <f>Regional!AV13</f>
        <v>0</v>
      </c>
      <c r="K78" s="529">
        <f>Regional!AW13</f>
        <v>5000</v>
      </c>
      <c r="L78" s="529">
        <f>Regional!AX13</f>
        <v>103458</v>
      </c>
      <c r="M78" s="531">
        <f>Regional!AY13</f>
        <v>1035485</v>
      </c>
    </row>
    <row r="79" spans="1:13" x14ac:dyDescent="0.25">
      <c r="A79" s="90" t="s">
        <v>1066</v>
      </c>
      <c r="B79" s="90" t="s">
        <v>1649</v>
      </c>
      <c r="C79" s="529">
        <f>Regional!AO14</f>
        <v>163981</v>
      </c>
      <c r="D79" s="529">
        <f>Regional!AP14</f>
        <v>1753876</v>
      </c>
      <c r="E79" s="529">
        <f>Regional!AQ14</f>
        <v>1917857</v>
      </c>
      <c r="F79" s="529">
        <f>Regional!AR14</f>
        <v>541347</v>
      </c>
      <c r="G79" s="529">
        <f>Regional!AS14</f>
        <v>18600</v>
      </c>
      <c r="H79" s="529">
        <f>Regional!AT14</f>
        <v>559947</v>
      </c>
      <c r="I79" s="529">
        <f>Regional!AU14</f>
        <v>8513</v>
      </c>
      <c r="J79" s="529">
        <f>Regional!AV14</f>
        <v>51779</v>
      </c>
      <c r="K79" s="529">
        <f>Regional!AW14</f>
        <v>60292</v>
      </c>
      <c r="L79" s="529">
        <f>Regional!AX14</f>
        <v>138481</v>
      </c>
      <c r="M79" s="531">
        <f>Regional!AY14</f>
        <v>2676577</v>
      </c>
    </row>
    <row r="80" spans="1:13" ht="15.75" thickBot="1" x14ac:dyDescent="0.3">
      <c r="A80" s="679" t="s">
        <v>1234</v>
      </c>
      <c r="B80" s="680"/>
      <c r="C80" s="539">
        <f t="shared" ref="C80:M80" si="1">SUM(C68:C79)</f>
        <v>1608922</v>
      </c>
      <c r="D80" s="532">
        <f t="shared" si="1"/>
        <v>14765368</v>
      </c>
      <c r="E80" s="532">
        <f t="shared" si="1"/>
        <v>16374290</v>
      </c>
      <c r="F80" s="532">
        <f t="shared" si="1"/>
        <v>4281623</v>
      </c>
      <c r="G80" s="532">
        <f t="shared" si="1"/>
        <v>110008</v>
      </c>
      <c r="H80" s="532">
        <f t="shared" si="1"/>
        <v>4391631</v>
      </c>
      <c r="I80" s="532">
        <f t="shared" si="1"/>
        <v>327020</v>
      </c>
      <c r="J80" s="532">
        <f t="shared" si="1"/>
        <v>87753</v>
      </c>
      <c r="K80" s="532">
        <f t="shared" si="1"/>
        <v>414773</v>
      </c>
      <c r="L80" s="532">
        <f t="shared" si="1"/>
        <v>2939354</v>
      </c>
      <c r="M80" s="533">
        <f t="shared" si="1"/>
        <v>24120048</v>
      </c>
    </row>
    <row r="81" spans="1:13" ht="16.5" thickTop="1" thickBot="1" x14ac:dyDescent="0.3">
      <c r="A81" s="105"/>
      <c r="B81" s="526" t="s">
        <v>1306</v>
      </c>
      <c r="C81" s="547"/>
      <c r="D81" s="547"/>
      <c r="E81" s="547"/>
      <c r="F81" s="548"/>
      <c r="G81" s="548"/>
      <c r="H81" s="548"/>
      <c r="I81" s="549"/>
      <c r="J81" s="550"/>
      <c r="K81" s="550"/>
      <c r="L81" s="550"/>
      <c r="M81" s="551"/>
    </row>
    <row r="82" spans="1:13" ht="16.5" customHeight="1" thickTop="1" x14ac:dyDescent="0.25">
      <c r="A82" s="90" t="s">
        <v>246</v>
      </c>
      <c r="B82" s="90" t="s">
        <v>1716</v>
      </c>
      <c r="C82" s="529">
        <f>Municipal!AO3</f>
        <v>1670610</v>
      </c>
      <c r="D82" s="529">
        <f>Municipal!AP3</f>
        <v>568139</v>
      </c>
      <c r="E82" s="529">
        <f>Municipal!AQ3</f>
        <v>2238749</v>
      </c>
      <c r="F82" s="529">
        <f>Municipal!AR3</f>
        <v>28715</v>
      </c>
      <c r="G82" s="529">
        <f>Municipal!AS3</f>
        <v>0</v>
      </c>
      <c r="H82" s="529">
        <f>Municipal!AT3</f>
        <v>28715</v>
      </c>
      <c r="I82" s="529">
        <f>Municipal!AU3</f>
        <v>30500</v>
      </c>
      <c r="J82" s="529">
        <f>Municipal!AV3</f>
        <v>0</v>
      </c>
      <c r="K82" s="529">
        <f>Municipal!AW3</f>
        <v>30500</v>
      </c>
      <c r="L82" s="529">
        <f>Municipal!AX3</f>
        <v>211544</v>
      </c>
      <c r="M82" s="531">
        <f>Municipal!AY3</f>
        <v>2509508</v>
      </c>
    </row>
    <row r="83" spans="1:13" x14ac:dyDescent="0.25">
      <c r="A83" s="90" t="s">
        <v>459</v>
      </c>
      <c r="B83" s="90" t="s">
        <v>1717</v>
      </c>
      <c r="C83" s="529">
        <f>Municipal!AO4</f>
        <v>299081</v>
      </c>
      <c r="D83" s="529">
        <f>Municipal!AP4</f>
        <v>4000</v>
      </c>
      <c r="E83" s="529">
        <f>Municipal!AQ4</f>
        <v>303081</v>
      </c>
      <c r="F83" s="529">
        <f>Municipal!AR4</f>
        <v>4139</v>
      </c>
      <c r="G83" s="529">
        <f>Municipal!AS4</f>
        <v>0</v>
      </c>
      <c r="H83" s="529">
        <f>Municipal!AT4</f>
        <v>4139</v>
      </c>
      <c r="I83" s="529">
        <f>Municipal!AU4</f>
        <v>19117</v>
      </c>
      <c r="J83" s="529">
        <f>Municipal!AV4</f>
        <v>0</v>
      </c>
      <c r="K83" s="529">
        <f>Municipal!AW4</f>
        <v>19117</v>
      </c>
      <c r="L83" s="529">
        <f>Municipal!AX4</f>
        <v>0</v>
      </c>
      <c r="M83" s="531">
        <f>Municipal!AY4</f>
        <v>326337</v>
      </c>
    </row>
    <row r="84" spans="1:13" x14ac:dyDescent="0.25">
      <c r="A84" s="90" t="s">
        <v>666</v>
      </c>
      <c r="B84" s="90" t="s">
        <v>1718</v>
      </c>
      <c r="C84" s="529">
        <f>Municipal!AO5</f>
        <v>1660476</v>
      </c>
      <c r="D84" s="529">
        <f>Municipal!AP5</f>
        <v>211650</v>
      </c>
      <c r="E84" s="529">
        <f>Municipal!AQ5</f>
        <v>1872126</v>
      </c>
      <c r="F84" s="529">
        <f>Municipal!AR5</f>
        <v>25493</v>
      </c>
      <c r="G84" s="529">
        <f>Municipal!AS5</f>
        <v>0</v>
      </c>
      <c r="H84" s="529">
        <f>Municipal!AT5</f>
        <v>25493</v>
      </c>
      <c r="I84" s="529">
        <f>Municipal!AU5</f>
        <v>16579</v>
      </c>
      <c r="J84" s="529">
        <f>Municipal!AV5</f>
        <v>0</v>
      </c>
      <c r="K84" s="529">
        <f>Municipal!AW5</f>
        <v>16579</v>
      </c>
      <c r="L84" s="529">
        <f>Municipal!AX5</f>
        <v>171163</v>
      </c>
      <c r="M84" s="531">
        <f>Municipal!AY5</f>
        <v>2085361</v>
      </c>
    </row>
    <row r="85" spans="1:13" x14ac:dyDescent="0.25">
      <c r="A85" s="90" t="s">
        <v>681</v>
      </c>
      <c r="B85" s="90" t="s">
        <v>1719</v>
      </c>
      <c r="C85" s="529">
        <f>Municipal!AO6</f>
        <v>4147943</v>
      </c>
      <c r="D85" s="529">
        <f>Municipal!AP6</f>
        <v>359960</v>
      </c>
      <c r="E85" s="529">
        <f>Municipal!AQ6</f>
        <v>4507903</v>
      </c>
      <c r="F85" s="529">
        <f>Municipal!AR6</f>
        <v>78790</v>
      </c>
      <c r="G85" s="529">
        <f>Municipal!AS6</f>
        <v>0</v>
      </c>
      <c r="H85" s="529">
        <f>Municipal!AT6</f>
        <v>78790</v>
      </c>
      <c r="I85" s="529">
        <f>Municipal!AU6</f>
        <v>4400</v>
      </c>
      <c r="J85" s="529">
        <f>Municipal!AV6</f>
        <v>0</v>
      </c>
      <c r="K85" s="529">
        <f>Municipal!AW6</f>
        <v>4400</v>
      </c>
      <c r="L85" s="529">
        <f>Municipal!AX6</f>
        <v>0</v>
      </c>
      <c r="M85" s="531">
        <f>Municipal!AY6</f>
        <v>4591093</v>
      </c>
    </row>
    <row r="86" spans="1:13" x14ac:dyDescent="0.25">
      <c r="A86" s="90" t="s">
        <v>712</v>
      </c>
      <c r="B86" s="90" t="s">
        <v>1720</v>
      </c>
      <c r="C86" s="529">
        <f>Municipal!AO7</f>
        <v>560191</v>
      </c>
      <c r="D86" s="529">
        <f>Municipal!AP7</f>
        <v>68000</v>
      </c>
      <c r="E86" s="529">
        <f>Municipal!AQ7</f>
        <v>628191</v>
      </c>
      <c r="F86" s="529">
        <f>Municipal!AR7</f>
        <v>8783</v>
      </c>
      <c r="G86" s="529">
        <f>Municipal!AS7</f>
        <v>0</v>
      </c>
      <c r="H86" s="529">
        <f>Municipal!AT7</f>
        <v>8783</v>
      </c>
      <c r="I86" s="529">
        <f>Municipal!AU7</f>
        <v>50294</v>
      </c>
      <c r="J86" s="529">
        <f>Municipal!AV7</f>
        <v>0</v>
      </c>
      <c r="K86" s="529">
        <f>Municipal!AW7</f>
        <v>50294</v>
      </c>
      <c r="L86" s="529">
        <f>Municipal!AX7</f>
        <v>0</v>
      </c>
      <c r="M86" s="531">
        <f>Municipal!AY7</f>
        <v>687268</v>
      </c>
    </row>
    <row r="87" spans="1:13" x14ac:dyDescent="0.25">
      <c r="A87" s="90" t="s">
        <v>779</v>
      </c>
      <c r="B87" s="90" t="s">
        <v>1721</v>
      </c>
      <c r="C87" s="529">
        <f>Municipal!AO8</f>
        <v>580193</v>
      </c>
      <c r="D87" s="529">
        <f>Municipal!AP8</f>
        <v>1215250</v>
      </c>
      <c r="E87" s="529">
        <f>Municipal!AQ8</f>
        <v>1795443</v>
      </c>
      <c r="F87" s="529">
        <f>Municipal!AR8</f>
        <v>22769</v>
      </c>
      <c r="G87" s="529">
        <f>Municipal!AS8</f>
        <v>0</v>
      </c>
      <c r="H87" s="529">
        <f>Municipal!AT8</f>
        <v>22769</v>
      </c>
      <c r="I87" s="529">
        <f>Municipal!AU8</f>
        <v>0</v>
      </c>
      <c r="J87" s="529">
        <f>Municipal!AV8</f>
        <v>0</v>
      </c>
      <c r="K87" s="529">
        <f>Municipal!AW8</f>
        <v>0</v>
      </c>
      <c r="L87" s="529">
        <f>Municipal!AX8</f>
        <v>83896</v>
      </c>
      <c r="M87" s="531">
        <f>Municipal!AY8</f>
        <v>1902108</v>
      </c>
    </row>
    <row r="88" spans="1:13" x14ac:dyDescent="0.25">
      <c r="A88" s="90" t="s">
        <v>631</v>
      </c>
      <c r="B88" s="90" t="s">
        <v>1722</v>
      </c>
      <c r="C88" s="529">
        <f>Municipal!AO9</f>
        <v>198654</v>
      </c>
      <c r="D88" s="529">
        <f>Municipal!AP9</f>
        <v>13500</v>
      </c>
      <c r="E88" s="529">
        <f>Municipal!AQ9</f>
        <v>212154</v>
      </c>
      <c r="F88" s="529">
        <f>Municipal!AR9</f>
        <v>4048</v>
      </c>
      <c r="G88" s="529">
        <f>Municipal!AS9</f>
        <v>0</v>
      </c>
      <c r="H88" s="529">
        <f>Municipal!AT9</f>
        <v>4048</v>
      </c>
      <c r="I88" s="529">
        <f>Municipal!AU9</f>
        <v>0</v>
      </c>
      <c r="J88" s="529">
        <f>Municipal!AV9</f>
        <v>0</v>
      </c>
      <c r="K88" s="529">
        <f>Municipal!AW9</f>
        <v>0</v>
      </c>
      <c r="L88" s="529">
        <f>Municipal!AX9</f>
        <v>0</v>
      </c>
      <c r="M88" s="531">
        <f>Municipal!AY9</f>
        <v>216202</v>
      </c>
    </row>
    <row r="89" spans="1:13" x14ac:dyDescent="0.25">
      <c r="A89" s="90" t="s">
        <v>982</v>
      </c>
      <c r="B89" s="90" t="s">
        <v>1723</v>
      </c>
      <c r="C89" s="529">
        <f>Municipal!AO10</f>
        <v>246775</v>
      </c>
      <c r="D89" s="529">
        <f>Municipal!AP10</f>
        <v>0</v>
      </c>
      <c r="E89" s="529">
        <f>Municipal!AQ10</f>
        <v>246775</v>
      </c>
      <c r="F89" s="529">
        <f>Municipal!AR10</f>
        <v>12994</v>
      </c>
      <c r="G89" s="529">
        <f>Municipal!AS10</f>
        <v>0</v>
      </c>
      <c r="H89" s="529">
        <f>Municipal!AT10</f>
        <v>12994</v>
      </c>
      <c r="I89" s="529">
        <f>Municipal!AU10</f>
        <v>4952</v>
      </c>
      <c r="J89" s="529">
        <f>Municipal!AV10</f>
        <v>0</v>
      </c>
      <c r="K89" s="529">
        <f>Municipal!AW10</f>
        <v>4952</v>
      </c>
      <c r="L89" s="529">
        <f>Municipal!AX10</f>
        <v>2013</v>
      </c>
      <c r="M89" s="531">
        <f>Municipal!AY10</f>
        <v>266734</v>
      </c>
    </row>
    <row r="90" spans="1:13" x14ac:dyDescent="0.25">
      <c r="A90" s="90" t="s">
        <v>1117</v>
      </c>
      <c r="B90" s="90" t="s">
        <v>1724</v>
      </c>
      <c r="C90" s="529">
        <f>Municipal!AO11</f>
        <v>763438</v>
      </c>
      <c r="D90" s="529">
        <f>Municipal!AP11</f>
        <v>0</v>
      </c>
      <c r="E90" s="529">
        <f>Municipal!AQ11</f>
        <v>763438</v>
      </c>
      <c r="F90" s="529">
        <f>Municipal!AR11</f>
        <v>6395</v>
      </c>
      <c r="G90" s="529">
        <f>Municipal!AS11</f>
        <v>0</v>
      </c>
      <c r="H90" s="529">
        <f>Municipal!AT11</f>
        <v>6395</v>
      </c>
      <c r="I90" s="529">
        <f>Municipal!AU11</f>
        <v>4510</v>
      </c>
      <c r="J90" s="529">
        <f>Municipal!AV11</f>
        <v>0</v>
      </c>
      <c r="K90" s="529">
        <f>Municipal!AW11</f>
        <v>4510</v>
      </c>
      <c r="L90" s="529">
        <f>Municipal!AX11</f>
        <v>42121</v>
      </c>
      <c r="M90" s="531">
        <f>Municipal!AY11</f>
        <v>816464</v>
      </c>
    </row>
    <row r="91" spans="1:13" x14ac:dyDescent="0.25">
      <c r="A91" s="90" t="s">
        <v>543</v>
      </c>
      <c r="B91" s="90" t="s">
        <v>1648</v>
      </c>
      <c r="C91" s="529">
        <f>Municipal!AO12</f>
        <v>387840</v>
      </c>
      <c r="D91" s="529">
        <f>Municipal!AP12</f>
        <v>7800</v>
      </c>
      <c r="E91" s="529">
        <f>Municipal!AQ12</f>
        <v>395640</v>
      </c>
      <c r="F91" s="529">
        <f>Municipal!AR12</f>
        <v>8696</v>
      </c>
      <c r="G91" s="529">
        <f>Municipal!AS12</f>
        <v>0</v>
      </c>
      <c r="H91" s="529">
        <f>Municipal!AT12</f>
        <v>8696</v>
      </c>
      <c r="I91" s="529">
        <f>Municipal!AU12</f>
        <v>0</v>
      </c>
      <c r="J91" s="529">
        <f>Municipal!AV12</f>
        <v>0</v>
      </c>
      <c r="K91" s="529">
        <f>Municipal!AW12</f>
        <v>0</v>
      </c>
      <c r="L91" s="529">
        <f>Municipal!AX12</f>
        <v>26275</v>
      </c>
      <c r="M91" s="531">
        <f>Municipal!AY12</f>
        <v>430611</v>
      </c>
    </row>
    <row r="92" spans="1:13" ht="15.75" thickBot="1" x14ac:dyDescent="0.3">
      <c r="A92" s="679" t="s">
        <v>1234</v>
      </c>
      <c r="B92" s="680"/>
      <c r="C92" s="539">
        <f>SUM(C82:C91)</f>
        <v>10515201</v>
      </c>
      <c r="D92" s="532">
        <f t="shared" ref="D92:M92" si="2">SUM(D82:D91)</f>
        <v>2448299</v>
      </c>
      <c r="E92" s="532">
        <f t="shared" si="2"/>
        <v>12963500</v>
      </c>
      <c r="F92" s="532">
        <f t="shared" si="2"/>
        <v>200822</v>
      </c>
      <c r="G92" s="532">
        <f t="shared" si="2"/>
        <v>0</v>
      </c>
      <c r="H92" s="532">
        <f t="shared" si="2"/>
        <v>200822</v>
      </c>
      <c r="I92" s="532">
        <f t="shared" si="2"/>
        <v>130352</v>
      </c>
      <c r="J92" s="532">
        <f t="shared" si="2"/>
        <v>0</v>
      </c>
      <c r="K92" s="532">
        <f t="shared" si="2"/>
        <v>130352</v>
      </c>
      <c r="L92" s="532">
        <f t="shared" si="2"/>
        <v>537012</v>
      </c>
      <c r="M92" s="533">
        <f t="shared" si="2"/>
        <v>13831686</v>
      </c>
    </row>
    <row r="93" spans="1:13" ht="16.5" thickTop="1" thickBot="1" x14ac:dyDescent="0.3">
      <c r="A93" s="76"/>
      <c r="B93" s="111"/>
      <c r="C93" s="540"/>
      <c r="D93" s="540"/>
      <c r="E93" s="540"/>
      <c r="F93" s="541"/>
      <c r="G93" s="541"/>
      <c r="H93" s="541"/>
      <c r="I93" s="542"/>
      <c r="J93" s="543"/>
      <c r="K93" s="543"/>
      <c r="L93" s="543"/>
      <c r="M93" s="544"/>
    </row>
    <row r="94" spans="1:13" s="128" customFormat="1" ht="13.5" thickTop="1" x14ac:dyDescent="0.2">
      <c r="A94" s="653" t="s">
        <v>1348</v>
      </c>
      <c r="B94" s="654"/>
      <c r="C94" s="545">
        <f t="shared" ref="C94:M94" si="3">SUM(C92,C80,C66)</f>
        <v>24337828</v>
      </c>
      <c r="D94" s="545">
        <f t="shared" si="3"/>
        <v>168150642</v>
      </c>
      <c r="E94" s="545">
        <f t="shared" si="3"/>
        <v>192488470</v>
      </c>
      <c r="F94" s="545">
        <f t="shared" si="3"/>
        <v>13231062</v>
      </c>
      <c r="G94" s="545">
        <f t="shared" si="3"/>
        <v>365684</v>
      </c>
      <c r="H94" s="545">
        <f t="shared" si="3"/>
        <v>13596746</v>
      </c>
      <c r="I94" s="545">
        <f t="shared" si="3"/>
        <v>1429637</v>
      </c>
      <c r="J94" s="545">
        <f t="shared" si="3"/>
        <v>239404</v>
      </c>
      <c r="K94" s="545">
        <f t="shared" si="3"/>
        <v>1669041</v>
      </c>
      <c r="L94" s="545">
        <f t="shared" si="3"/>
        <v>10548202</v>
      </c>
      <c r="M94" s="546">
        <f t="shared" si="3"/>
        <v>218302244</v>
      </c>
    </row>
  </sheetData>
  <mergeCells count="7">
    <mergeCell ref="A94:B94"/>
    <mergeCell ref="B4:B5"/>
    <mergeCell ref="A7:B7"/>
    <mergeCell ref="A66:B66"/>
    <mergeCell ref="A67:B67"/>
    <mergeCell ref="A80:B80"/>
    <mergeCell ref="A92:B9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selection sqref="A1:XFD1048576"/>
    </sheetView>
  </sheetViews>
  <sheetFormatPr defaultColWidth="8.85546875" defaultRowHeight="15.75" x14ac:dyDescent="0.25"/>
  <cols>
    <col min="1" max="1" width="7.42578125" style="8" customWidth="1"/>
    <col min="2" max="2" width="23.42578125" style="8" customWidth="1"/>
    <col min="3" max="3" width="13.28515625" style="282" bestFit="1" customWidth="1"/>
    <col min="4" max="4" width="15.85546875" style="282" bestFit="1" customWidth="1"/>
    <col min="5" max="5" width="13.28515625" style="282" customWidth="1"/>
    <col min="6" max="6" width="14.85546875" style="283" customWidth="1"/>
    <col min="7" max="7" width="10.7109375" style="283" customWidth="1"/>
    <col min="8" max="8" width="10.28515625" style="283" customWidth="1"/>
    <col min="9" max="9" width="14.42578125" style="283" customWidth="1"/>
  </cols>
  <sheetData>
    <row r="1" spans="1:10" x14ac:dyDescent="0.25">
      <c r="A1" s="163"/>
      <c r="B1" s="164"/>
      <c r="C1" s="166"/>
      <c r="D1" s="166"/>
      <c r="E1" s="166"/>
      <c r="F1" s="164"/>
      <c r="G1" s="164"/>
      <c r="H1" s="164"/>
      <c r="I1" s="223" t="s">
        <v>1731</v>
      </c>
    </row>
    <row r="2" spans="1:10" x14ac:dyDescent="0.25">
      <c r="A2" s="70" t="s">
        <v>1349</v>
      </c>
      <c r="B2" s="71"/>
      <c r="C2" s="171"/>
      <c r="D2" s="171"/>
      <c r="E2" s="171"/>
      <c r="F2" s="71"/>
      <c r="G2" s="71"/>
      <c r="H2" s="71"/>
      <c r="I2" s="127" t="s">
        <v>1644</v>
      </c>
    </row>
    <row r="3" spans="1:10" ht="16.5" thickBot="1" x14ac:dyDescent="0.3">
      <c r="A3" s="175"/>
      <c r="B3" s="71"/>
      <c r="C3" s="171"/>
      <c r="D3" s="171"/>
      <c r="E3" s="171"/>
      <c r="F3" s="71"/>
      <c r="G3" s="71"/>
      <c r="H3" s="71"/>
      <c r="I3" s="249"/>
    </row>
    <row r="4" spans="1:10" s="255" customFormat="1" thickTop="1" x14ac:dyDescent="0.25">
      <c r="A4" s="250"/>
      <c r="B4" s="661"/>
      <c r="C4" s="251" t="s">
        <v>1254</v>
      </c>
      <c r="D4" s="252"/>
      <c r="E4" s="251" t="s">
        <v>1236</v>
      </c>
      <c r="F4" s="253"/>
      <c r="G4" s="253"/>
      <c r="H4" s="253"/>
      <c r="I4" s="254"/>
      <c r="J4" s="180"/>
    </row>
    <row r="5" spans="1:10" s="255" customFormat="1" ht="15" x14ac:dyDescent="0.25">
      <c r="A5" s="256"/>
      <c r="B5" s="662"/>
      <c r="C5" s="257" t="s">
        <v>1262</v>
      </c>
      <c r="D5" s="258" t="s">
        <v>1256</v>
      </c>
      <c r="E5" s="257" t="s">
        <v>1262</v>
      </c>
      <c r="F5" s="259" t="s">
        <v>1350</v>
      </c>
      <c r="G5" s="259"/>
      <c r="H5" s="260"/>
      <c r="I5" s="261"/>
      <c r="J5" s="180"/>
    </row>
    <row r="6" spans="1:10" s="255" customFormat="1" thickBot="1" x14ac:dyDescent="0.3">
      <c r="A6" s="262"/>
      <c r="B6" s="663"/>
      <c r="C6" s="263" t="s">
        <v>1351</v>
      </c>
      <c r="D6" s="263" t="s">
        <v>1351</v>
      </c>
      <c r="E6" s="263" t="s">
        <v>1351</v>
      </c>
      <c r="F6" s="264" t="s">
        <v>1254</v>
      </c>
      <c r="G6" s="264" t="s">
        <v>1256</v>
      </c>
      <c r="H6" s="265" t="s">
        <v>1257</v>
      </c>
      <c r="I6" s="264" t="s">
        <v>1266</v>
      </c>
      <c r="J6" s="180"/>
    </row>
    <row r="7" spans="1:10" ht="16.5" thickTop="1" thickBot="1" x14ac:dyDescent="0.3">
      <c r="A7" s="84"/>
      <c r="B7" s="85" t="s">
        <v>1302</v>
      </c>
      <c r="C7" s="193"/>
      <c r="D7" s="193"/>
      <c r="E7" s="193"/>
      <c r="F7" s="243"/>
      <c r="G7" s="243"/>
      <c r="H7" s="243"/>
      <c r="I7" s="146"/>
      <c r="J7" s="69"/>
    </row>
    <row r="8" spans="1:10" thickTop="1" x14ac:dyDescent="0.25">
      <c r="A8" s="90" t="s">
        <v>11</v>
      </c>
      <c r="B8" s="525" t="s">
        <v>1651</v>
      </c>
      <c r="C8" s="266">
        <f>'Table 4'!E8/'Table 1'!D8</f>
        <v>15.513033654494219</v>
      </c>
      <c r="D8" s="266">
        <f>'Table 4'!F8/'Table 1'!D8</f>
        <v>1.0939026503796803</v>
      </c>
      <c r="E8" s="266">
        <f>'Table 4'!M8/'Table 1'!D8</f>
        <v>16.864573236878083</v>
      </c>
      <c r="F8" s="267">
        <f>'Table 4'!E8/'Table 4'!M8</f>
        <v>0.9198592479394363</v>
      </c>
      <c r="G8" s="267">
        <f>'Table 4'!F8/'Table 4'!M8</f>
        <v>6.4863939040427199E-2</v>
      </c>
      <c r="H8" s="267">
        <f>'Table 4'!K8/'Table 4'!M8</f>
        <v>5.3807784753636314E-3</v>
      </c>
      <c r="I8" s="158">
        <f>'Table 4'!L8/'Table 4'!M8</f>
        <v>9.8960345447728949E-3</v>
      </c>
      <c r="J8" s="69"/>
    </row>
    <row r="9" spans="1:10" ht="15" x14ac:dyDescent="0.25">
      <c r="A9" s="90" t="s">
        <v>52</v>
      </c>
      <c r="B9" s="90" t="s">
        <v>1652</v>
      </c>
      <c r="C9" s="266">
        <f>'Table 4'!E9/'Table 1'!D9</f>
        <v>8.7533833791499251</v>
      </c>
      <c r="D9" s="266">
        <f>'Table 4'!F9/'Table 1'!D9</f>
        <v>2.4009832945654472</v>
      </c>
      <c r="E9" s="266">
        <f>'Table 4'!M9/'Table 1'!D9</f>
        <v>11.600972721505604</v>
      </c>
      <c r="F9" s="267">
        <f>'Table 4'!E9/'Table 4'!M9</f>
        <v>0.7545387433696068</v>
      </c>
      <c r="G9" s="267">
        <f>'Table 4'!F9/'Table 4'!M9</f>
        <v>0.20696396347131843</v>
      </c>
      <c r="H9" s="267">
        <f>'Table 4'!K9/'Table 4'!M9</f>
        <v>1.0344324747999489E-2</v>
      </c>
      <c r="I9" s="158">
        <f>'Table 4'!L9/'Table 4'!M9</f>
        <v>2.6330179909225131E-2</v>
      </c>
      <c r="J9" s="69"/>
    </row>
    <row r="10" spans="1:10" ht="15" x14ac:dyDescent="0.25">
      <c r="A10" s="90" t="s">
        <v>118</v>
      </c>
      <c r="B10" s="90" t="s">
        <v>1653</v>
      </c>
      <c r="C10" s="266">
        <f>'Table 4'!E10/'Table 1'!D10</f>
        <v>9.4197875430752145</v>
      </c>
      <c r="D10" s="266">
        <f>'Table 4'!F10/'Table 1'!D10</f>
        <v>2.6092900065502804</v>
      </c>
      <c r="E10" s="266">
        <f>'Table 4'!M10/'Table 1'!D10</f>
        <v>12.237433429214251</v>
      </c>
      <c r="F10" s="267">
        <f>'Table 4'!E10/'Table 4'!M10</f>
        <v>0.76975189263031973</v>
      </c>
      <c r="G10" s="267">
        <f>'Table 4'!F10/'Table 4'!M10</f>
        <v>0.21322199803115247</v>
      </c>
      <c r="H10" s="267">
        <f>'Table 4'!K10/'Table 4'!M10</f>
        <v>1.7026109338527738E-2</v>
      </c>
      <c r="I10" s="158">
        <f>'Table 4'!L10/'Table 4'!M10</f>
        <v>0</v>
      </c>
      <c r="J10" s="69"/>
    </row>
    <row r="11" spans="1:10" ht="15" x14ac:dyDescent="0.25">
      <c r="A11" s="90" t="s">
        <v>146</v>
      </c>
      <c r="B11" s="90" t="s">
        <v>1654</v>
      </c>
      <c r="C11" s="266">
        <f>'Table 4'!E11/'Table 1'!D11</f>
        <v>9.9017006975915276</v>
      </c>
      <c r="D11" s="266">
        <f>'Table 4'!F11/'Table 1'!D11</f>
        <v>1.1081351732097697</v>
      </c>
      <c r="E11" s="266">
        <f>'Table 4'!M11/'Table 1'!D11</f>
        <v>11.020019688714633</v>
      </c>
      <c r="F11" s="267">
        <f>'Table 4'!E11/'Table 4'!M11</f>
        <v>0.89851932911986065</v>
      </c>
      <c r="G11" s="267">
        <f>'Table 4'!F11/'Table 4'!M11</f>
        <v>0.10055655112346008</v>
      </c>
      <c r="H11" s="267">
        <f>'Table 4'!K11/'Table 4'!M11</f>
        <v>9.2411975667926812E-4</v>
      </c>
      <c r="I11" s="158">
        <f>'Table 4'!L11/'Table 4'!M11</f>
        <v>0</v>
      </c>
      <c r="J11" s="69"/>
    </row>
    <row r="12" spans="1:10" ht="15" x14ac:dyDescent="0.25">
      <c r="A12" s="90" t="s">
        <v>161</v>
      </c>
      <c r="B12" s="90" t="s">
        <v>1655</v>
      </c>
      <c r="C12" s="266">
        <f>'Table 4'!E12/'Table 1'!D12</f>
        <v>18.875053228534473</v>
      </c>
      <c r="D12" s="266">
        <f>'Table 4'!F12/'Table 1'!D12</f>
        <v>0.870946174509999</v>
      </c>
      <c r="E12" s="266">
        <f>'Table 4'!M12/'Table 1'!D12</f>
        <v>20.782186847079892</v>
      </c>
      <c r="F12" s="267">
        <f>'Table 4'!E12/'Table 4'!M12</f>
        <v>0.90823229371487491</v>
      </c>
      <c r="G12" s="267">
        <f>'Table 4'!F12/'Table 4'!M12</f>
        <v>4.1908302572709076E-2</v>
      </c>
      <c r="H12" s="267">
        <f>'Table 4'!K12/'Table 4'!M12</f>
        <v>4.9382961920657886E-3</v>
      </c>
      <c r="I12" s="158">
        <f>'Table 4'!L12/'Table 4'!M12</f>
        <v>4.4921107520350272E-2</v>
      </c>
      <c r="J12" s="69"/>
    </row>
    <row r="13" spans="1:10" ht="15" x14ac:dyDescent="0.25">
      <c r="A13" s="90" t="s">
        <v>176</v>
      </c>
      <c r="B13" s="90" t="s">
        <v>1656</v>
      </c>
      <c r="C13" s="266">
        <f>'Table 4'!E13/'Table 1'!D13</f>
        <v>11.608854557888717</v>
      </c>
      <c r="D13" s="266">
        <f>'Table 4'!F13/'Table 1'!D13</f>
        <v>1.544827740843302</v>
      </c>
      <c r="E13" s="266">
        <f>'Table 4'!M13/'Table 1'!D13</f>
        <v>13.691503077457762</v>
      </c>
      <c r="F13" s="267">
        <f>'Table 4'!E13/'Table 4'!M13</f>
        <v>0.8478875176971622</v>
      </c>
      <c r="G13" s="267">
        <f>'Table 4'!F13/'Table 4'!M13</f>
        <v>0.11283112833584853</v>
      </c>
      <c r="H13" s="267">
        <f>'Table 4'!K13/'Table 4'!M13</f>
        <v>7.6594218503964412E-3</v>
      </c>
      <c r="I13" s="158">
        <f>'Table 4'!L13/'Table 4'!M13</f>
        <v>3.1621932116592873E-2</v>
      </c>
      <c r="J13" s="69"/>
    </row>
    <row r="14" spans="1:10" ht="15" x14ac:dyDescent="0.25">
      <c r="A14" s="90" t="s">
        <v>188</v>
      </c>
      <c r="B14" s="90" t="s">
        <v>1657</v>
      </c>
      <c r="C14" s="266">
        <f>'Table 4'!E14/'Table 1'!D14</f>
        <v>16.160431278132524</v>
      </c>
      <c r="D14" s="266">
        <f>'Table 4'!F14/'Table 1'!D14</f>
        <v>0.90296765414006075</v>
      </c>
      <c r="E14" s="266">
        <f>'Table 4'!M14/'Table 1'!D14</f>
        <v>18.115424473987229</v>
      </c>
      <c r="F14" s="267">
        <f>'Table 4'!E14/'Table 4'!M14</f>
        <v>0.89208129245538959</v>
      </c>
      <c r="G14" s="267">
        <f>'Table 4'!F14/'Table 4'!M14</f>
        <v>4.9845238538940864E-2</v>
      </c>
      <c r="H14" s="267">
        <f>'Table 4'!K14/'Table 4'!M14</f>
        <v>0</v>
      </c>
      <c r="I14" s="158">
        <f>'Table 4'!L14/'Table 4'!M14</f>
        <v>5.807346900566953E-2</v>
      </c>
      <c r="J14" s="69"/>
    </row>
    <row r="15" spans="1:10" ht="15" x14ac:dyDescent="0.25">
      <c r="A15" s="90" t="s">
        <v>202</v>
      </c>
      <c r="B15" s="90" t="s">
        <v>1658</v>
      </c>
      <c r="C15" s="266">
        <f>'Table 4'!E15/'Table 1'!D15</f>
        <v>10.905706834859604</v>
      </c>
      <c r="D15" s="266">
        <f>'Table 4'!F15/'Table 1'!D15</f>
        <v>1.5944326520710776</v>
      </c>
      <c r="E15" s="266">
        <f>'Table 4'!M15/'Table 1'!D15</f>
        <v>12.956225362362787</v>
      </c>
      <c r="F15" s="267">
        <f>'Table 4'!E15/'Table 4'!M15</f>
        <v>0.84173488264106289</v>
      </c>
      <c r="G15" s="267">
        <f>'Table 4'!F15/'Table 4'!M15</f>
        <v>0.12306305327960936</v>
      </c>
      <c r="H15" s="267">
        <f>'Table 4'!K15/'Table 4'!M15</f>
        <v>4.3110873114542919E-3</v>
      </c>
      <c r="I15" s="158">
        <f>'Table 4'!L15/'Table 4'!M15</f>
        <v>3.089097676787346E-2</v>
      </c>
      <c r="J15" s="69"/>
    </row>
    <row r="16" spans="1:10" ht="15" x14ac:dyDescent="0.25">
      <c r="A16" s="90" t="s">
        <v>216</v>
      </c>
      <c r="B16" s="90" t="s">
        <v>1659</v>
      </c>
      <c r="C16" s="266">
        <f>'Table 4'!E16/'Table 1'!D16</f>
        <v>7.1018557749343278</v>
      </c>
      <c r="D16" s="266">
        <f>'Table 4'!F16/'Table 1'!D16</f>
        <v>3.4777137530717734</v>
      </c>
      <c r="E16" s="266">
        <f>'Table 4'!M16/'Table 1'!D16</f>
        <v>12.803618337429031</v>
      </c>
      <c r="F16" s="267">
        <f>'Table 4'!E16/'Table 4'!M16</f>
        <v>0.55467568524542421</v>
      </c>
      <c r="G16" s="267">
        <f>'Table 4'!F16/'Table 4'!M16</f>
        <v>0.27161960481946851</v>
      </c>
      <c r="H16" s="267">
        <f>'Table 4'!K16/'Table 4'!M16</f>
        <v>0.12277665449996857</v>
      </c>
      <c r="I16" s="158">
        <f>'Table 4'!L16/'Table 4'!M16</f>
        <v>5.0928055435138703E-2</v>
      </c>
      <c r="J16" s="69"/>
    </row>
    <row r="17" spans="1:10" ht="15" x14ac:dyDescent="0.25">
      <c r="A17" s="90" t="s">
        <v>229</v>
      </c>
      <c r="B17" s="90" t="s">
        <v>1660</v>
      </c>
      <c r="C17" s="266">
        <f>'Table 4'!E17/'Table 1'!D17</f>
        <v>19.064649350649351</v>
      </c>
      <c r="D17" s="266">
        <f>'Table 4'!F17/'Table 1'!D17</f>
        <v>1.242017316017316</v>
      </c>
      <c r="E17" s="266">
        <f>'Table 4'!M17/'Table 1'!D17</f>
        <v>22.098017316017316</v>
      </c>
      <c r="F17" s="267">
        <f>'Table 4'!E17/'Table 4'!M17</f>
        <v>0.86273121601867475</v>
      </c>
      <c r="G17" s="267">
        <f>'Table 4'!F17/'Table 4'!M17</f>
        <v>5.6204920932751014E-2</v>
      </c>
      <c r="H17" s="267">
        <f>'Table 4'!K17/'Table 4'!M17</f>
        <v>5.3398063958256033E-2</v>
      </c>
      <c r="I17" s="158">
        <f>'Table 4'!L17/'Table 4'!M17</f>
        <v>2.672077689287515E-2</v>
      </c>
      <c r="J17" s="69"/>
    </row>
    <row r="18" spans="1:10" ht="15" x14ac:dyDescent="0.25">
      <c r="A18" s="90" t="s">
        <v>282</v>
      </c>
      <c r="B18" s="90" t="s">
        <v>1661</v>
      </c>
      <c r="C18" s="266">
        <f>'Table 4'!E18/'Table 1'!D18</f>
        <v>24.678574026918881</v>
      </c>
      <c r="D18" s="266">
        <f>'Table 4'!F18/'Table 1'!D18</f>
        <v>1.403303019279738</v>
      </c>
      <c r="E18" s="266">
        <f>'Table 4'!M18/'Table 1'!D18</f>
        <v>27.994572571844309</v>
      </c>
      <c r="F18" s="267">
        <f>'Table 4'!E18/'Table 4'!M18</f>
        <v>0.88154852029209008</v>
      </c>
      <c r="G18" s="267">
        <f>'Table 4'!F18/'Table 4'!M18</f>
        <v>5.0127681559643374E-2</v>
      </c>
      <c r="H18" s="267">
        <f>'Table 4'!K18/'Table 4'!M18</f>
        <v>2.5988512038138661E-3</v>
      </c>
      <c r="I18" s="158">
        <f>'Table 4'!L18/'Table 4'!M18</f>
        <v>6.5724946944452675E-2</v>
      </c>
      <c r="J18" s="69"/>
    </row>
    <row r="19" spans="1:10" ht="15" x14ac:dyDescent="0.25">
      <c r="A19" s="90" t="s">
        <v>298</v>
      </c>
      <c r="B19" s="90" t="s">
        <v>1662</v>
      </c>
      <c r="C19" s="266">
        <f>'Table 4'!E19/'Table 1'!D19</f>
        <v>10.357792594629274</v>
      </c>
      <c r="D19" s="266">
        <f>'Table 4'!F19/'Table 1'!D19</f>
        <v>1.5624828155072863</v>
      </c>
      <c r="E19" s="266">
        <f>'Table 4'!M19/'Table 1'!D19</f>
        <v>14.249873980386766</v>
      </c>
      <c r="F19" s="267">
        <f>'Table 4'!E19/'Table 4'!M19</f>
        <v>0.72686906627283343</v>
      </c>
      <c r="G19" s="267">
        <f>'Table 4'!F19/'Table 4'!M19</f>
        <v>0.10964888655561836</v>
      </c>
      <c r="H19" s="267">
        <f>'Table 4'!K19/'Table 4'!M19</f>
        <v>7.1110260700104441E-2</v>
      </c>
      <c r="I19" s="158">
        <f>'Table 4'!L19/'Table 4'!M19</f>
        <v>9.2371786471443743E-2</v>
      </c>
      <c r="J19" s="69"/>
    </row>
    <row r="20" spans="1:10" ht="15" x14ac:dyDescent="0.25">
      <c r="A20" s="90" t="s">
        <v>311</v>
      </c>
      <c r="B20" s="90" t="s">
        <v>1663</v>
      </c>
      <c r="C20" s="266">
        <f>'Table 4'!E20/'Table 1'!D20</f>
        <v>21.088700721821212</v>
      </c>
      <c r="D20" s="266">
        <f>'Table 4'!F20/'Table 1'!D20</f>
        <v>1.9449958356468628</v>
      </c>
      <c r="E20" s="266">
        <f>'Table 4'!M20/'Table 1'!D20</f>
        <v>23.033696557468073</v>
      </c>
      <c r="F20" s="267">
        <f>'Table 4'!E20/'Table 4'!M20</f>
        <v>0.91555867592532603</v>
      </c>
      <c r="G20" s="267">
        <f>'Table 4'!F20/'Table 4'!M20</f>
        <v>8.4441324074673932E-2</v>
      </c>
      <c r="H20" s="267">
        <f>'Table 4'!K20/'Table 4'!M20</f>
        <v>0</v>
      </c>
      <c r="I20" s="158">
        <f>'Table 4'!L20/'Table 4'!M20</f>
        <v>0</v>
      </c>
      <c r="J20" s="69"/>
    </row>
    <row r="21" spans="1:10" ht="15" x14ac:dyDescent="0.25">
      <c r="A21" s="90" t="s">
        <v>345</v>
      </c>
      <c r="B21" s="90" t="s">
        <v>1664</v>
      </c>
      <c r="C21" s="266">
        <f>'Table 4'!E21/'Table 1'!D21</f>
        <v>31.369832697334267</v>
      </c>
      <c r="D21" s="266">
        <f>'Table 4'!F21/'Table 1'!D21</f>
        <v>0.91753869879752159</v>
      </c>
      <c r="E21" s="266">
        <f>'Table 4'!M21/'Table 1'!D21</f>
        <v>33.239679055746308</v>
      </c>
      <c r="F21" s="267">
        <f>'Table 4'!E21/'Table 4'!M21</f>
        <v>0.94374655798342355</v>
      </c>
      <c r="G21" s="267">
        <f>'Table 4'!F21/'Table 4'!M21</f>
        <v>2.7603717149576455E-2</v>
      </c>
      <c r="H21" s="267">
        <f>'Table 4'!K21/'Table 4'!M21</f>
        <v>4.869922597438181E-3</v>
      </c>
      <c r="I21" s="158">
        <f>'Table 4'!L21/'Table 4'!M21</f>
        <v>9.7711715414297781E-3</v>
      </c>
      <c r="J21" s="69"/>
    </row>
    <row r="22" spans="1:10" ht="15" x14ac:dyDescent="0.25">
      <c r="A22" s="90" t="s">
        <v>363</v>
      </c>
      <c r="B22" s="90" t="s">
        <v>1665</v>
      </c>
      <c r="C22" s="266">
        <f>'Table 4'!E22/'Table 1'!D22</f>
        <v>20.212071460712419</v>
      </c>
      <c r="D22" s="266">
        <f>'Table 4'!F22/'Table 1'!D22</f>
        <v>1.0884502657278023</v>
      </c>
      <c r="E22" s="266">
        <f>'Table 4'!M22/'Table 1'!D22</f>
        <v>21.902769163413478</v>
      </c>
      <c r="F22" s="267">
        <f>'Table 4'!E22/'Table 4'!M22</f>
        <v>0.92280895214267189</v>
      </c>
      <c r="G22" s="267">
        <f>'Table 4'!F22/'Table 4'!M22</f>
        <v>4.9694641696080899E-2</v>
      </c>
      <c r="H22" s="267">
        <f>'Table 4'!K22/'Table 4'!M22</f>
        <v>1.8037211569800983E-3</v>
      </c>
      <c r="I22" s="158">
        <f>'Table 4'!L22/'Table 4'!M22</f>
        <v>2.5692685004267076E-2</v>
      </c>
      <c r="J22" s="69"/>
    </row>
    <row r="23" spans="1:10" ht="15" x14ac:dyDescent="0.25">
      <c r="A23" s="90" t="s">
        <v>381</v>
      </c>
      <c r="B23" s="90" t="s">
        <v>1666</v>
      </c>
      <c r="C23" s="266">
        <f>'Table 4'!E23/'Table 1'!D23</f>
        <v>11.737486739319124</v>
      </c>
      <c r="D23" s="266">
        <f>'Table 4'!F23/'Table 1'!D23</f>
        <v>2.0781415758510948</v>
      </c>
      <c r="E23" s="266">
        <f>'Table 4'!M23/'Table 1'!D23</f>
        <v>15.612547015141287</v>
      </c>
      <c r="F23" s="267">
        <f>'Table 4'!E23/'Table 4'!M23</f>
        <v>0.75179832784080203</v>
      </c>
      <c r="G23" s="267">
        <f>'Table 4'!F23/'Table 4'!M23</f>
        <v>0.13310714605603308</v>
      </c>
      <c r="H23" s="267">
        <f>'Table 4'!K23/'Table 4'!M23</f>
        <v>6.6404548866026503E-3</v>
      </c>
      <c r="I23" s="158">
        <f>'Table 4'!L23/'Table 4'!M23</f>
        <v>0.10845407121656223</v>
      </c>
      <c r="J23" s="69"/>
    </row>
    <row r="24" spans="1:10" ht="15" x14ac:dyDescent="0.25">
      <c r="A24" s="90" t="s">
        <v>394</v>
      </c>
      <c r="B24" s="90" t="s">
        <v>1667</v>
      </c>
      <c r="C24" s="266">
        <f>'Table 4'!E24/'Table 1'!D24</f>
        <v>8.6123474037853835</v>
      </c>
      <c r="D24" s="198">
        <f>'Table 4'!F24/'Table 1'!D24</f>
        <v>1.9996174699797093</v>
      </c>
      <c r="E24" s="266">
        <f>'Table 4'!M24/'Table 1'!D24</f>
        <v>10.802930512590228</v>
      </c>
      <c r="F24" s="267">
        <f>'Table 4'!E24/'Table 4'!M24</f>
        <v>0.79722325287089113</v>
      </c>
      <c r="G24" s="267">
        <f>'Table 4'!F24/'Table 4'!M24</f>
        <v>0.18509954013397234</v>
      </c>
      <c r="H24" s="267">
        <f>'Table 4'!K24/'Table 4'!M24</f>
        <v>1.7677206995136537E-2</v>
      </c>
      <c r="I24" s="158">
        <f>'Table 4'!L24/'Table 4'!M24</f>
        <v>0</v>
      </c>
      <c r="J24" s="69"/>
    </row>
    <row r="25" spans="1:10" ht="15" x14ac:dyDescent="0.25">
      <c r="A25" s="90" t="s">
        <v>411</v>
      </c>
      <c r="B25" s="90" t="s">
        <v>1668</v>
      </c>
      <c r="C25" s="266">
        <f>'Table 4'!E25/'Table 1'!D25</f>
        <v>37.102450109688526</v>
      </c>
      <c r="D25" s="266">
        <f>'Table 4'!F25/'Table 1'!D25</f>
        <v>0.76933238874571774</v>
      </c>
      <c r="E25" s="266">
        <f>'Table 4'!M25/'Table 1'!D25</f>
        <v>39.546789599953456</v>
      </c>
      <c r="F25" s="267">
        <f>'Table 4'!E25/'Table 4'!M25</f>
        <v>0.93819120300304204</v>
      </c>
      <c r="G25" s="267">
        <f>'Table 4'!F25/'Table 4'!M25</f>
        <v>1.9453725486395061E-2</v>
      </c>
      <c r="H25" s="267">
        <f>'Table 4'!K25/'Table 4'!M25</f>
        <v>0</v>
      </c>
      <c r="I25" s="158">
        <f>'Table 4'!L25/'Table 4'!M25</f>
        <v>4.235507151056285E-2</v>
      </c>
      <c r="J25" s="69"/>
    </row>
    <row r="26" spans="1:10" ht="15" x14ac:dyDescent="0.25">
      <c r="A26" s="90" t="s">
        <v>446</v>
      </c>
      <c r="B26" s="90" t="s">
        <v>1669</v>
      </c>
      <c r="C26" s="266">
        <f>'Table 4'!E26/'Table 1'!D26</f>
        <v>9.3794495611268314</v>
      </c>
      <c r="D26" s="266">
        <f>'Table 4'!F26/'Table 1'!D26</f>
        <v>2.0585044067552225</v>
      </c>
      <c r="E26" s="266">
        <f>'Table 4'!M26/'Table 1'!D26</f>
        <v>13.824468756195591</v>
      </c>
      <c r="F26" s="267">
        <f>'Table 4'!E26/'Table 4'!M26</f>
        <v>0.67846726890849429</v>
      </c>
      <c r="G26" s="267">
        <f>'Table 4'!F26/'Table 4'!M26</f>
        <v>0.14890296640387576</v>
      </c>
      <c r="H26" s="267">
        <f>'Table 4'!K26/'Table 4'!M26</f>
        <v>1.1994425199765847E-2</v>
      </c>
      <c r="I26" s="158">
        <f>'Table 4'!L26/'Table 4'!M26</f>
        <v>0.16063533948786413</v>
      </c>
      <c r="J26" s="69"/>
    </row>
    <row r="27" spans="1:10" ht="15" x14ac:dyDescent="0.25">
      <c r="A27" s="90" t="s">
        <v>492</v>
      </c>
      <c r="B27" s="90" t="s">
        <v>1670</v>
      </c>
      <c r="C27" s="266">
        <f>'Table 4'!E27/'Table 1'!D27</f>
        <v>20.400133974654629</v>
      </c>
      <c r="D27" s="266">
        <f>'Table 4'!F27/'Table 1'!D27</f>
        <v>0.79632832575607826</v>
      </c>
      <c r="E27" s="266">
        <f>'Table 4'!M27/'Table 1'!D27</f>
        <v>21.558943357273066</v>
      </c>
      <c r="F27" s="267">
        <f>'Table 4'!E27/'Table 4'!M27</f>
        <v>0.94624924963089607</v>
      </c>
      <c r="G27" s="267">
        <f>'Table 4'!F27/'Table 4'!M27</f>
        <v>3.6937261374984369E-2</v>
      </c>
      <c r="H27" s="267">
        <f>'Table 4'!K27/'Table 4'!M27</f>
        <v>5.8514145651450272E-3</v>
      </c>
      <c r="I27" s="158">
        <f>'Table 4'!L27/'Table 4'!M27</f>
        <v>1.0962074428974525E-2</v>
      </c>
      <c r="J27" s="69"/>
    </row>
    <row r="28" spans="1:10" ht="15" x14ac:dyDescent="0.25">
      <c r="A28" s="90" t="s">
        <v>509</v>
      </c>
      <c r="B28" s="90" t="s">
        <v>1671</v>
      </c>
      <c r="C28" s="266">
        <f>'Table 4'!E28/'Table 1'!D28</f>
        <v>11.687528667457492</v>
      </c>
      <c r="D28" s="266">
        <f>'Table 4'!F28/'Table 1'!D28</f>
        <v>1.7151759588770266</v>
      </c>
      <c r="E28" s="266">
        <f>'Table 4'!M28/'Table 1'!D28</f>
        <v>13.610264926848556</v>
      </c>
      <c r="F28" s="267">
        <f>'Table 4'!E28/'Table 4'!M28</f>
        <v>0.85872896157971623</v>
      </c>
      <c r="G28" s="267">
        <f>'Table 4'!F28/'Table 4'!M28</f>
        <v>0.12602076213032054</v>
      </c>
      <c r="H28" s="267">
        <f>'Table 4'!K28/'Table 4'!M28</f>
        <v>0</v>
      </c>
      <c r="I28" s="158">
        <f>'Table 4'!L28/'Table 4'!M28</f>
        <v>1.5250276289963265E-2</v>
      </c>
      <c r="J28" s="69"/>
    </row>
    <row r="29" spans="1:10" ht="15" x14ac:dyDescent="0.25">
      <c r="A29" s="90" t="s">
        <v>524</v>
      </c>
      <c r="B29" s="90" t="s">
        <v>539</v>
      </c>
      <c r="C29" s="266">
        <f>'Table 4'!E29/'Table 1'!D29</f>
        <v>17.974759769378604</v>
      </c>
      <c r="D29" s="266">
        <f>'Table 4'!F29/'Table 1'!D29</f>
        <v>1.0133437729850285</v>
      </c>
      <c r="E29" s="266">
        <f>'Table 4'!M29/'Table 1'!D29</f>
        <v>19.201480532422238</v>
      </c>
      <c r="F29" s="267">
        <f>'Table 4'!E29/'Table 4'!M29</f>
        <v>0.93611321996903929</v>
      </c>
      <c r="G29" s="267">
        <f>'Table 4'!F29/'Table 4'!M29</f>
        <v>5.2774252030929038E-2</v>
      </c>
      <c r="H29" s="267">
        <f>'Table 4'!K29/'Table 4'!M29</f>
        <v>4.9342332884542003E-3</v>
      </c>
      <c r="I29" s="158">
        <f>'Table 4'!L29/'Table 4'!M29</f>
        <v>6.1782947115774324E-3</v>
      </c>
      <c r="J29" s="69"/>
    </row>
    <row r="30" spans="1:10" ht="15" x14ac:dyDescent="0.25">
      <c r="A30" s="90" t="s">
        <v>555</v>
      </c>
      <c r="B30" s="90" t="s">
        <v>1672</v>
      </c>
      <c r="C30" s="266">
        <f>'Table 4'!E30/'Table 1'!D30</f>
        <v>17.390162467300012</v>
      </c>
      <c r="D30" s="266">
        <f>'Table 4'!F30/'Table 1'!D30</f>
        <v>1.7987918215613383</v>
      </c>
      <c r="E30" s="266">
        <f>'Table 4'!M30/'Table 1'!D30</f>
        <v>20.00552457662123</v>
      </c>
      <c r="F30" s="267">
        <f>'Table 4'!E30/'Table 4'!M30</f>
        <v>0.8692680064796916</v>
      </c>
      <c r="G30" s="267">
        <f>'Table 4'!F30/'Table 4'!M30</f>
        <v>8.991475403066583E-2</v>
      </c>
      <c r="H30" s="267">
        <f>'Table 4'!K30/'Table 4'!M30</f>
        <v>3.8239815691830962E-3</v>
      </c>
      <c r="I30" s="158">
        <f>'Table 4'!L30/'Table 4'!M30</f>
        <v>3.699325792045946E-2</v>
      </c>
      <c r="J30" s="69"/>
    </row>
    <row r="31" spans="1:10" ht="15" x14ac:dyDescent="0.25">
      <c r="A31" s="90" t="s">
        <v>572</v>
      </c>
      <c r="B31" s="90" t="s">
        <v>1673</v>
      </c>
      <c r="C31" s="266">
        <f>'Table 4'!E31/'Table 1'!D31</f>
        <v>19.991674943834976</v>
      </c>
      <c r="D31" s="266">
        <f>'Table 4'!F31/'Table 1'!D31</f>
        <v>0.78651841246801624</v>
      </c>
      <c r="E31" s="266">
        <f>'Table 4'!M31/'Table 1'!D31</f>
        <v>21.359609730482191</v>
      </c>
      <c r="F31" s="267">
        <f>'Table 4'!E31/'Table 4'!M31</f>
        <v>0.93595693910572531</v>
      </c>
      <c r="G31" s="267">
        <f>'Table 4'!F31/'Table 4'!M31</f>
        <v>3.68226958447457E-2</v>
      </c>
      <c r="H31" s="267">
        <f>'Table 4'!K31/'Table 4'!M31</f>
        <v>0</v>
      </c>
      <c r="I31" s="158">
        <f>'Table 4'!L31/'Table 4'!M31</f>
        <v>2.7220365049529051E-2</v>
      </c>
      <c r="J31" s="69"/>
    </row>
    <row r="32" spans="1:10" ht="15" x14ac:dyDescent="0.25">
      <c r="A32" s="90" t="s">
        <v>602</v>
      </c>
      <c r="B32" s="90" t="s">
        <v>1674</v>
      </c>
      <c r="C32" s="266">
        <f>'Table 4'!E32/'Table 1'!D32</f>
        <v>12.816233663156781</v>
      </c>
      <c r="D32" s="266">
        <f>'Table 4'!F32/'Table 1'!D32</f>
        <v>2.5182284776972326</v>
      </c>
      <c r="E32" s="266">
        <f>'Table 4'!M32/'Table 1'!D32</f>
        <v>15.761151383671093</v>
      </c>
      <c r="F32" s="267">
        <f>'Table 4'!E32/'Table 4'!M32</f>
        <v>0.81315338906234258</v>
      </c>
      <c r="G32" s="267">
        <f>'Table 4'!F32/'Table 4'!M32</f>
        <v>0.15977439822741465</v>
      </c>
      <c r="H32" s="267">
        <f>'Table 4'!K32/'Table 4'!M32</f>
        <v>8.3039581025279481E-3</v>
      </c>
      <c r="I32" s="158">
        <f>'Table 4'!L32/'Table 4'!M32</f>
        <v>1.8768254607714776E-2</v>
      </c>
      <c r="J32" s="69"/>
    </row>
    <row r="33" spans="1:10" ht="15" x14ac:dyDescent="0.25">
      <c r="A33" s="90" t="s">
        <v>618</v>
      </c>
      <c r="B33" s="90" t="s">
        <v>1675</v>
      </c>
      <c r="C33" s="266">
        <f>'Table 4'!E33/'Table 1'!D33</f>
        <v>11.534271852382089</v>
      </c>
      <c r="D33" s="266">
        <f>'Table 4'!F33/'Table 1'!D33</f>
        <v>1.294178000477213</v>
      </c>
      <c r="E33" s="266">
        <f>'Table 4'!M33/'Table 1'!D33</f>
        <v>13.099451204963016</v>
      </c>
      <c r="F33" s="267">
        <f>'Table 4'!E33/'Table 4'!M33</f>
        <v>0.88051565458040526</v>
      </c>
      <c r="G33" s="267">
        <f>'Table 4'!F33/'Table 4'!M33</f>
        <v>9.879635262787842E-2</v>
      </c>
      <c r="H33" s="267">
        <f>'Table 4'!K33/'Table 4'!M33</f>
        <v>1.0398944987049134E-2</v>
      </c>
      <c r="I33" s="158">
        <f>'Table 4'!L33/'Table 4'!M33</f>
        <v>1.0289047804667169E-2</v>
      </c>
      <c r="J33" s="69"/>
    </row>
    <row r="34" spans="1:10" ht="15" x14ac:dyDescent="0.25">
      <c r="A34" s="90" t="s">
        <v>643</v>
      </c>
      <c r="B34" s="90" t="s">
        <v>1676</v>
      </c>
      <c r="C34" s="266">
        <f>'Table 4'!E34/'Table 1'!D34</f>
        <v>20.435464757231319</v>
      </c>
      <c r="D34" s="266">
        <f>'Table 4'!F34/'Table 1'!D34</f>
        <v>1.6841753876454193</v>
      </c>
      <c r="E34" s="266">
        <f>'Table 4'!M34/'Table 1'!D34</f>
        <v>23.211923956403453</v>
      </c>
      <c r="F34" s="267">
        <f>'Table 4'!E34/'Table 4'!M34</f>
        <v>0.8803865115021543</v>
      </c>
      <c r="G34" s="267">
        <f>'Table 4'!F34/'Table 4'!M34</f>
        <v>7.2556475318833163E-2</v>
      </c>
      <c r="H34" s="267">
        <f>'Table 4'!K34/'Table 4'!M34</f>
        <v>4.7057013179012522E-2</v>
      </c>
      <c r="I34" s="158">
        <f>'Table 4'!L34/'Table 4'!M34</f>
        <v>0</v>
      </c>
      <c r="J34" s="69"/>
    </row>
    <row r="35" spans="1:10" ht="15" x14ac:dyDescent="0.25">
      <c r="A35" s="90" t="s">
        <v>655</v>
      </c>
      <c r="B35" s="90" t="s">
        <v>1677</v>
      </c>
      <c r="C35" s="266">
        <f>'Table 4'!E35/'Table 1'!D35</f>
        <v>24.436134431048632</v>
      </c>
      <c r="D35" s="266">
        <f>'Table 4'!F35/'Table 1'!D35</f>
        <v>1.1713031010757731</v>
      </c>
      <c r="E35" s="266">
        <f>'Table 4'!M35/'Table 1'!D35</f>
        <v>26.408974093077362</v>
      </c>
      <c r="F35" s="267">
        <f>'Table 4'!E35/'Table 4'!M35</f>
        <v>0.92529661867683555</v>
      </c>
      <c r="G35" s="267">
        <f>'Table 4'!F35/'Table 4'!M35</f>
        <v>4.4352465072954469E-2</v>
      </c>
      <c r="H35" s="267">
        <f>'Table 4'!K35/'Table 4'!M35</f>
        <v>0</v>
      </c>
      <c r="I35" s="158">
        <f>'Table 4'!L35/'Table 4'!M35</f>
        <v>3.0350916250209994E-2</v>
      </c>
      <c r="J35" s="69"/>
    </row>
    <row r="36" spans="1:10" ht="15" x14ac:dyDescent="0.25">
      <c r="A36" s="90" t="s">
        <v>697</v>
      </c>
      <c r="B36" s="90" t="s">
        <v>1678</v>
      </c>
      <c r="C36" s="266">
        <f>'Table 4'!E36/'Table 1'!D36</f>
        <v>15.386446018078093</v>
      </c>
      <c r="D36" s="266">
        <f>'Table 4'!F36/'Table 1'!D36</f>
        <v>1.0928605294954346</v>
      </c>
      <c r="E36" s="266">
        <f>'Table 4'!M36/'Table 1'!D36</f>
        <v>16.497659942186807</v>
      </c>
      <c r="F36" s="267">
        <f>'Table 4'!E36/'Table 4'!M36</f>
        <v>0.93264414904884874</v>
      </c>
      <c r="G36" s="267">
        <f>'Table 4'!F36/'Table 4'!M36</f>
        <v>6.6243366230433601E-2</v>
      </c>
      <c r="H36" s="267">
        <f>'Table 4'!K36/'Table 4'!M36</f>
        <v>1.1124847207176639E-3</v>
      </c>
      <c r="I36" s="158">
        <f>'Table 4'!L36/'Table 4'!M36</f>
        <v>0</v>
      </c>
      <c r="J36" s="69"/>
    </row>
    <row r="37" spans="1:10" ht="15" x14ac:dyDescent="0.25">
      <c r="A37" s="90" t="s">
        <v>951</v>
      </c>
      <c r="B37" s="90" t="s">
        <v>1679</v>
      </c>
      <c r="C37" s="266">
        <f>'Table 4'!E37/'Table 1'!D37</f>
        <v>8.3161656891495603</v>
      </c>
      <c r="D37" s="266">
        <f>'Table 4'!F37/'Table 1'!D37</f>
        <v>1.0596896383186705</v>
      </c>
      <c r="E37" s="266">
        <f>'Table 4'!M37/'Table 1'!D37</f>
        <v>9.7011630231938142</v>
      </c>
      <c r="F37" s="267">
        <f>'Table 4'!E37/'Table 4'!M37</f>
        <v>0.85723388724290439</v>
      </c>
      <c r="G37" s="267">
        <f>'Table 4'!F37/'Table 4'!M37</f>
        <v>0.10923325747491663</v>
      </c>
      <c r="H37" s="267">
        <f>'Table 4'!K37/'Table 4'!M37</f>
        <v>3.5392960911446035E-3</v>
      </c>
      <c r="I37" s="158">
        <f>'Table 4'!L37/'Table 4'!M37</f>
        <v>2.9993559191034393E-2</v>
      </c>
      <c r="J37" s="69"/>
    </row>
    <row r="38" spans="1:10" ht="15" x14ac:dyDescent="0.25">
      <c r="A38" s="90" t="s">
        <v>724</v>
      </c>
      <c r="B38" s="90" t="s">
        <v>1680</v>
      </c>
      <c r="C38" s="266">
        <f>'Table 4'!E38/'Table 1'!D38</f>
        <v>9.0345643139507388</v>
      </c>
      <c r="D38" s="266">
        <f>'Table 4'!F38/'Table 1'!D38</f>
        <v>1.7941176470588236</v>
      </c>
      <c r="E38" s="266">
        <f>'Table 4'!M38/'Table 1'!D38</f>
        <v>11.139051255194783</v>
      </c>
      <c r="F38" s="267">
        <f>'Table 4'!E38/'Table 4'!M38</f>
        <v>0.81107125795272728</v>
      </c>
      <c r="G38" s="267">
        <f>'Table 4'!F38/'Table 4'!M38</f>
        <v>0.16106557066268304</v>
      </c>
      <c r="H38" s="267">
        <f>'Table 4'!K38/'Table 4'!M38</f>
        <v>0</v>
      </c>
      <c r="I38" s="158">
        <f>'Table 4'!L38/'Table 4'!M38</f>
        <v>2.786317138458972E-2</v>
      </c>
      <c r="J38" s="69"/>
    </row>
    <row r="39" spans="1:10" ht="15" x14ac:dyDescent="0.25">
      <c r="A39" s="90" t="s">
        <v>737</v>
      </c>
      <c r="B39" s="90" t="s">
        <v>1681</v>
      </c>
      <c r="C39" s="266">
        <f>'Table 4'!E39/'Table 1'!D39</f>
        <v>13.864517094336799</v>
      </c>
      <c r="D39" s="266">
        <f>'Table 4'!F39/'Table 1'!D39</f>
        <v>1.402334106381387</v>
      </c>
      <c r="E39" s="266">
        <f>'Table 4'!M39/'Table 1'!D39</f>
        <v>15.545996359193037</v>
      </c>
      <c r="F39" s="267">
        <f>'Table 4'!E39/'Table 4'!M39</f>
        <v>0.89183843698368648</v>
      </c>
      <c r="G39" s="267">
        <f>'Table 4'!F39/'Table 4'!M39</f>
        <v>9.0205482748111201E-2</v>
      </c>
      <c r="H39" s="267">
        <f>'Table 4'!K39/'Table 4'!M39</f>
        <v>8.9531768819877764E-3</v>
      </c>
      <c r="I39" s="158">
        <f>'Table 4'!L39/'Table 4'!M39</f>
        <v>9.0029033862145304E-3</v>
      </c>
      <c r="J39" s="69"/>
    </row>
    <row r="40" spans="1:10" ht="15" x14ac:dyDescent="0.25">
      <c r="A40" s="90" t="s">
        <v>754</v>
      </c>
      <c r="B40" s="90" t="s">
        <v>1682</v>
      </c>
      <c r="C40" s="266">
        <f>'Table 4'!E40/'Table 1'!D40</f>
        <v>17.403817642698296</v>
      </c>
      <c r="D40" s="266">
        <f>'Table 4'!F40/'Table 1'!D40</f>
        <v>3.618838028169014</v>
      </c>
      <c r="E40" s="266">
        <f>'Table 4'!M40/'Table 1'!D40</f>
        <v>21.489158636026687</v>
      </c>
      <c r="F40" s="267">
        <f>'Table 4'!E40/'Table 4'!M40</f>
        <v>0.80988827610591996</v>
      </c>
      <c r="G40" s="267">
        <f>'Table 4'!F40/'Table 4'!M40</f>
        <v>0.16840296493051213</v>
      </c>
      <c r="H40" s="267">
        <f>'Table 4'!K40/'Table 4'!M40</f>
        <v>0</v>
      </c>
      <c r="I40" s="158">
        <f>'Table 4'!L40/'Table 4'!M40</f>
        <v>2.1708758963567922E-2</v>
      </c>
      <c r="J40" s="69"/>
    </row>
    <row r="41" spans="1:10" ht="15" x14ac:dyDescent="0.25">
      <c r="A41" s="90" t="s">
        <v>767</v>
      </c>
      <c r="B41" s="90" t="s">
        <v>1683</v>
      </c>
      <c r="C41" s="266">
        <f>'Table 4'!E41/'Table 1'!D41</f>
        <v>12.796999117387466</v>
      </c>
      <c r="D41" s="266">
        <f>'Table 4'!F41/'Table 1'!D41</f>
        <v>2.1929170344218889</v>
      </c>
      <c r="E41" s="266">
        <f>'Table 4'!M41/'Table 1'!D41</f>
        <v>15.538437775816417</v>
      </c>
      <c r="F41" s="267">
        <f>'Table 4'!E41/'Table 4'!M41</f>
        <v>0.8235705095980983</v>
      </c>
      <c r="G41" s="267">
        <f>'Table 4'!F41/'Table 4'!M41</f>
        <v>0.14112853982238052</v>
      </c>
      <c r="H41" s="267">
        <f>'Table 4'!K41/'Table 4'!M41</f>
        <v>0</v>
      </c>
      <c r="I41" s="158">
        <f>'Table 4'!L41/'Table 4'!M41</f>
        <v>3.530095057952122E-2</v>
      </c>
      <c r="J41" s="69"/>
    </row>
    <row r="42" spans="1:10" ht="15" x14ac:dyDescent="0.25">
      <c r="A42" s="90" t="s">
        <v>264</v>
      </c>
      <c r="B42" s="90" t="s">
        <v>1684</v>
      </c>
      <c r="C42" s="266">
        <f>'Table 4'!E42/'Table 1'!D42</f>
        <v>32.527783781863185</v>
      </c>
      <c r="D42" s="266">
        <f>'Table 4'!F42/'Table 1'!D42</f>
        <v>0.39478917764427324</v>
      </c>
      <c r="E42" s="266">
        <f>'Table 4'!M42/'Table 1'!D42</f>
        <v>35.568578334562112</v>
      </c>
      <c r="F42" s="267">
        <f>'Table 4'!E42/'Table 4'!M42</f>
        <v>0.9145089656354306</v>
      </c>
      <c r="G42" s="267">
        <f>'Table 4'!F42/'Table 4'!M42</f>
        <v>1.1099380299399124E-2</v>
      </c>
      <c r="H42" s="267">
        <f>'Table 4'!K42/'Table 4'!M42</f>
        <v>4.1264166139076122E-3</v>
      </c>
      <c r="I42" s="158">
        <f>'Table 4'!L42/'Table 4'!M42</f>
        <v>7.0265237451262619E-2</v>
      </c>
      <c r="J42" s="69"/>
    </row>
    <row r="43" spans="1:10" ht="15" x14ac:dyDescent="0.25">
      <c r="A43" s="90" t="s">
        <v>589</v>
      </c>
      <c r="B43" s="90" t="s">
        <v>1685</v>
      </c>
      <c r="C43" s="266">
        <f>'Table 4'!E43/'Table 1'!D43</f>
        <v>18.602042761203233</v>
      </c>
      <c r="D43" s="266">
        <f>'Table 4'!F43/'Table 1'!D43</f>
        <v>1.4068817059634724</v>
      </c>
      <c r="E43" s="266">
        <f>'Table 4'!M43/'Table 1'!D43</f>
        <v>23.596022109358358</v>
      </c>
      <c r="F43" s="267">
        <f>'Table 4'!E43/'Table 4'!M43</f>
        <v>0.78835503183502809</v>
      </c>
      <c r="G43" s="267">
        <f>'Table 4'!F43/'Table 4'!M43</f>
        <v>5.9623681459659794E-2</v>
      </c>
      <c r="H43" s="267">
        <f>'Table 4'!K43/'Table 4'!M43</f>
        <v>2.7758243846811746E-3</v>
      </c>
      <c r="I43" s="158">
        <f>'Table 4'!L43/'Table 4'!M43</f>
        <v>0.14924546232063099</v>
      </c>
      <c r="J43" s="69"/>
    </row>
    <row r="44" spans="1:10" ht="15" x14ac:dyDescent="0.25">
      <c r="A44" s="90" t="s">
        <v>827</v>
      </c>
      <c r="B44" s="90" t="s">
        <v>1686</v>
      </c>
      <c r="C44" s="266">
        <f>'Table 4'!E44/'Table 1'!D44</f>
        <v>15.440653591758659</v>
      </c>
      <c r="D44" s="266">
        <f>'Table 4'!F44/'Table 1'!D44</f>
        <v>0.81433937913392174</v>
      </c>
      <c r="E44" s="266">
        <f>'Table 4'!M44/'Table 1'!D44</f>
        <v>18.489594616395106</v>
      </c>
      <c r="F44" s="267">
        <f>'Table 4'!E44/'Table 4'!M44</f>
        <v>0.83509962831024498</v>
      </c>
      <c r="G44" s="267">
        <f>'Table 4'!F44/'Table 4'!M44</f>
        <v>4.4043117008732591E-2</v>
      </c>
      <c r="H44" s="267">
        <f>'Table 4'!K44/'Table 4'!M44</f>
        <v>3.5623384296294817E-3</v>
      </c>
      <c r="I44" s="158">
        <f>'Table 4'!L44/'Table 4'!M44</f>
        <v>9.2595371702219417E-2</v>
      </c>
      <c r="J44" s="69"/>
    </row>
    <row r="45" spans="1:10" ht="15" x14ac:dyDescent="0.25">
      <c r="A45" s="90" t="s">
        <v>863</v>
      </c>
      <c r="B45" s="90" t="s">
        <v>1687</v>
      </c>
      <c r="C45" s="266">
        <f>'Table 4'!E45/'Table 1'!D45</f>
        <v>9.9088114117720139</v>
      </c>
      <c r="D45" s="266">
        <f>'Table 4'!F45/'Table 1'!D45</f>
        <v>1.0947185358481191</v>
      </c>
      <c r="E45" s="266">
        <f>'Table 4'!M45/'Table 1'!D45</f>
        <v>12.146254735926792</v>
      </c>
      <c r="F45" s="267">
        <f>'Table 4'!E45/'Table 4'!M45</f>
        <v>0.81579150340583928</v>
      </c>
      <c r="G45" s="267">
        <f>'Table 4'!F45/'Table 4'!M45</f>
        <v>9.0128073191986208E-2</v>
      </c>
      <c r="H45" s="267">
        <f>'Table 4'!K45/'Table 4'!M45</f>
        <v>2.0930197873188151E-2</v>
      </c>
      <c r="I45" s="158">
        <f>'Table 4'!L45/'Table 4'!M45</f>
        <v>7.3150225528986382E-2</v>
      </c>
      <c r="J45" s="69"/>
    </row>
    <row r="46" spans="1:10" ht="15" x14ac:dyDescent="0.25">
      <c r="A46" s="90" t="s">
        <v>876</v>
      </c>
      <c r="B46" s="90" t="s">
        <v>891</v>
      </c>
      <c r="C46" s="266">
        <f>'Table 4'!E46/'Table 1'!D46</f>
        <v>22.853978548266401</v>
      </c>
      <c r="D46" s="266">
        <f>'Table 4'!F46/'Table 1'!D46</f>
        <v>1.2600523821401846</v>
      </c>
      <c r="E46" s="266">
        <f>'Table 4'!M46/'Table 1'!D46</f>
        <v>24.681516587677724</v>
      </c>
      <c r="F46" s="267">
        <f>'Table 4'!E46/'Table 4'!M46</f>
        <v>0.92595519675951654</v>
      </c>
      <c r="G46" s="267">
        <f>'Table 4'!F46/'Table 4'!M46</f>
        <v>5.1052469878178686E-2</v>
      </c>
      <c r="H46" s="267">
        <f>'Table 4'!K46/'Table 4'!M46</f>
        <v>2.4987821910858409E-3</v>
      </c>
      <c r="I46" s="158">
        <f>'Table 4'!L46/'Table 4'!M46</f>
        <v>2.0493551171218882E-2</v>
      </c>
      <c r="J46" s="69"/>
    </row>
    <row r="47" spans="1:10" ht="15" x14ac:dyDescent="0.25">
      <c r="A47" s="90" t="s">
        <v>893</v>
      </c>
      <c r="B47" s="90" t="s">
        <v>1688</v>
      </c>
      <c r="C47" s="266">
        <f>'Table 4'!E47/'Table 1'!D47</f>
        <v>12.340119929952417</v>
      </c>
      <c r="D47" s="266">
        <f>'Table 4'!F47/'Table 1'!D47</f>
        <v>1.7654467302283623</v>
      </c>
      <c r="E47" s="266">
        <f>'Table 4'!M47/'Table 1'!D47</f>
        <v>14.191374949144747</v>
      </c>
      <c r="F47" s="267">
        <f>'Table 4'!E47/'Table 4'!M47</f>
        <v>0.86955069358491599</v>
      </c>
      <c r="G47" s="267">
        <f>'Table 4'!F47/'Table 4'!M47</f>
        <v>0.1244027965264041</v>
      </c>
      <c r="H47" s="267">
        <f>'Table 4'!K47/'Table 4'!M47</f>
        <v>6.0465098886799016E-3</v>
      </c>
      <c r="I47" s="158">
        <f>'Table 4'!L47/'Table 4'!M47</f>
        <v>0</v>
      </c>
      <c r="J47" s="69"/>
    </row>
    <row r="48" spans="1:10" ht="15" x14ac:dyDescent="0.25">
      <c r="A48" s="90" t="s">
        <v>906</v>
      </c>
      <c r="B48" s="90" t="s">
        <v>1689</v>
      </c>
      <c r="C48" s="266">
        <f>'Table 4'!E48/'Table 1'!D48</f>
        <v>10.217776645867822</v>
      </c>
      <c r="D48" s="266">
        <f>'Table 4'!F48/'Table 1'!D48</f>
        <v>2.3167706608939258</v>
      </c>
      <c r="E48" s="266">
        <f>'Table 4'!M48/'Table 1'!D48</f>
        <v>12.695479434610977</v>
      </c>
      <c r="F48" s="267">
        <f>'Table 4'!E48/'Table 4'!M48</f>
        <v>0.80483582353035577</v>
      </c>
      <c r="G48" s="267">
        <f>'Table 4'!F48/'Table 4'!M48</f>
        <v>0.18248784323795156</v>
      </c>
      <c r="H48" s="267">
        <f>'Table 4'!K48/'Table 4'!M48</f>
        <v>1.2676333231692639E-2</v>
      </c>
      <c r="I48" s="158">
        <f>'Table 4'!L48/'Table 4'!M48</f>
        <v>0</v>
      </c>
      <c r="J48" s="69"/>
    </row>
    <row r="49" spans="1:10" ht="15" x14ac:dyDescent="0.25">
      <c r="A49" s="90" t="s">
        <v>1100</v>
      </c>
      <c r="B49" s="90" t="s">
        <v>1690</v>
      </c>
      <c r="C49" s="266">
        <f>'Table 4'!E49/'Table 1'!D49</f>
        <v>11.147062636261859</v>
      </c>
      <c r="D49" s="266">
        <f>'Table 4'!F49/'Table 1'!D49</f>
        <v>1.0946025573036355</v>
      </c>
      <c r="E49" s="266">
        <f>'Table 4'!M49/'Table 1'!D49</f>
        <v>13.439791408873962</v>
      </c>
      <c r="F49" s="267">
        <f>'Table 4'!E49/'Table 4'!M49</f>
        <v>0.82940741393513961</v>
      </c>
      <c r="G49" s="267">
        <f>'Table 4'!F49/'Table 4'!M49</f>
        <v>8.1444906695567962E-2</v>
      </c>
      <c r="H49" s="267">
        <f>'Table 4'!K49/'Table 4'!M49</f>
        <v>9.0658508365459283E-3</v>
      </c>
      <c r="I49" s="158">
        <f>'Table 4'!L49/'Table 4'!M49</f>
        <v>8.0081828532746535E-2</v>
      </c>
      <c r="J49" s="69"/>
    </row>
    <row r="50" spans="1:10" ht="15" x14ac:dyDescent="0.25">
      <c r="A50" s="90" t="s">
        <v>937</v>
      </c>
      <c r="B50" s="90" t="s">
        <v>1691</v>
      </c>
      <c r="C50" s="266">
        <f>'Table 4'!E50/'Table 1'!D50</f>
        <v>21.888621022179365</v>
      </c>
      <c r="D50" s="266">
        <f>'Table 4'!F50/'Table 1'!D50</f>
        <v>3.5895853423336548</v>
      </c>
      <c r="E50" s="266">
        <f>'Table 4'!M50/'Table 1'!D50</f>
        <v>26.097396335583415</v>
      </c>
      <c r="F50" s="267">
        <f>'Table 4'!E50/'Table 4'!M50</f>
        <v>0.83872815282858515</v>
      </c>
      <c r="G50" s="267">
        <f>'Table 4'!F50/'Table 4'!M50</f>
        <v>0.13754572663784503</v>
      </c>
      <c r="H50" s="267">
        <f>'Table 4'!K50/'Table 4'!M50</f>
        <v>8.8645013487048743E-3</v>
      </c>
      <c r="I50" s="158">
        <f>'Table 4'!L50/'Table 4'!M50</f>
        <v>1.4861619184864944E-2</v>
      </c>
      <c r="J50" s="69"/>
    </row>
    <row r="51" spans="1:10" ht="15" x14ac:dyDescent="0.25">
      <c r="A51" s="90" t="s">
        <v>964</v>
      </c>
      <c r="B51" s="90" t="s">
        <v>1692</v>
      </c>
      <c r="C51" s="266">
        <f>'Table 4'!E51/'Table 1'!D51</f>
        <v>16.239168571208914</v>
      </c>
      <c r="D51" s="266">
        <f>'Table 4'!F51/'Table 1'!D51</f>
        <v>1.204998637116558</v>
      </c>
      <c r="E51" s="266">
        <f>'Table 4'!M51/'Table 1'!D51</f>
        <v>18.445565037496767</v>
      </c>
      <c r="F51" s="267">
        <f>'Table 4'!E51/'Table 4'!M51</f>
        <v>0.88038336251545468</v>
      </c>
      <c r="G51" s="267">
        <f>'Table 4'!F51/'Table 4'!M51</f>
        <v>6.5327282447948651E-2</v>
      </c>
      <c r="H51" s="267">
        <f>'Table 4'!K51/'Table 4'!M51</f>
        <v>1.8945328707136667E-3</v>
      </c>
      <c r="I51" s="158">
        <f>'Table 4'!L51/'Table 4'!M51</f>
        <v>5.2394822165883023E-2</v>
      </c>
      <c r="J51" s="69"/>
    </row>
    <row r="52" spans="1:10" ht="15" x14ac:dyDescent="0.25">
      <c r="A52" s="90" t="s">
        <v>993</v>
      </c>
      <c r="B52" s="90" t="s">
        <v>1693</v>
      </c>
      <c r="C52" s="266">
        <f>'Table 4'!E52/'Table 1'!D52</f>
        <v>6.1482252352751798</v>
      </c>
      <c r="D52" s="266">
        <f>'Table 4'!F52/'Table 1'!D52</f>
        <v>1.5405002732710924</v>
      </c>
      <c r="E52" s="266">
        <f>'Table 4'!M52/'Table 1'!D52</f>
        <v>9.8279739756077475</v>
      </c>
      <c r="F52" s="267">
        <f>'Table 4'!E52/'Table 4'!M52</f>
        <v>0.62558419980909474</v>
      </c>
      <c r="G52" s="267">
        <f>'Table 4'!F52/'Table 4'!M52</f>
        <v>0.15674647461363778</v>
      </c>
      <c r="H52" s="267">
        <f>'Table 4'!K52/'Table 4'!M52</f>
        <v>4.2149992420162218E-3</v>
      </c>
      <c r="I52" s="158">
        <f>'Table 4'!L52/'Table 4'!M52</f>
        <v>0.21345432633525127</v>
      </c>
      <c r="J52" s="69"/>
    </row>
    <row r="53" spans="1:10" ht="15" x14ac:dyDescent="0.25">
      <c r="A53" s="90" t="s">
        <v>1005</v>
      </c>
      <c r="B53" s="90" t="s">
        <v>1694</v>
      </c>
      <c r="C53" s="266">
        <f>'Table 4'!E53/'Table 1'!D53</f>
        <v>15.117113125790173</v>
      </c>
      <c r="D53" s="266">
        <f>'Table 4'!F53/'Table 1'!D53</f>
        <v>1.4616448569854015</v>
      </c>
      <c r="E53" s="266">
        <f>'Table 4'!M53/'Table 1'!D53</f>
        <v>19.342856834120354</v>
      </c>
      <c r="F53" s="267">
        <f>'Table 4'!E53/'Table 4'!M53</f>
        <v>0.78153466447230968</v>
      </c>
      <c r="G53" s="267">
        <f>'Table 4'!F53/'Table 4'!M53</f>
        <v>7.5565097209792376E-2</v>
      </c>
      <c r="H53" s="267">
        <f>'Table 4'!K53/'Table 4'!M53</f>
        <v>3.0347264818892921E-2</v>
      </c>
      <c r="I53" s="158">
        <f>'Table 4'!L53/'Table 4'!M53</f>
        <v>0.11255297349900506</v>
      </c>
      <c r="J53" s="69"/>
    </row>
    <row r="54" spans="1:10" ht="15" x14ac:dyDescent="0.25">
      <c r="A54" s="90" t="s">
        <v>1023</v>
      </c>
      <c r="B54" s="90" t="s">
        <v>1695</v>
      </c>
      <c r="C54" s="266">
        <f>'Table 4'!E54/'Table 1'!D54</f>
        <v>24.657393122341578</v>
      </c>
      <c r="D54" s="266">
        <f>'Table 4'!F54/'Table 1'!D54</f>
        <v>1.2355850335231779</v>
      </c>
      <c r="E54" s="266">
        <f>'Table 4'!M54/'Table 1'!D54</f>
        <v>26.646946867565426</v>
      </c>
      <c r="F54" s="267">
        <f>'Table 4'!E54/'Table 4'!M54</f>
        <v>0.9253365214742284</v>
      </c>
      <c r="G54" s="267">
        <f>'Table 4'!F54/'Table 4'!M54</f>
        <v>4.6368728082207718E-2</v>
      </c>
      <c r="H54" s="267">
        <f>'Table 4'!K54/'Table 4'!M54</f>
        <v>2.8294750443563901E-2</v>
      </c>
      <c r="I54" s="158">
        <f>'Table 4'!L54/'Table 4'!M54</f>
        <v>0</v>
      </c>
      <c r="J54" s="69"/>
    </row>
    <row r="55" spans="1:10" ht="15" x14ac:dyDescent="0.25">
      <c r="A55" s="90" t="s">
        <v>1042</v>
      </c>
      <c r="B55" s="90" t="s">
        <v>1696</v>
      </c>
      <c r="C55" s="266">
        <f>'Table 4'!E55/'Table 1'!D55</f>
        <v>6.7910836316303289</v>
      </c>
      <c r="D55" s="266">
        <f>'Table 4'!F55/'Table 1'!D55</f>
        <v>1.7612194183948171</v>
      </c>
      <c r="E55" s="266">
        <f>'Table 4'!M55/'Table 1'!D55</f>
        <v>9.1506966837262969</v>
      </c>
      <c r="F55" s="267">
        <f>'Table 4'!E55/'Table 4'!M55</f>
        <v>0.74213842577775191</v>
      </c>
      <c r="G55" s="267">
        <f>'Table 4'!F55/'Table 4'!M55</f>
        <v>0.19246834194897858</v>
      </c>
      <c r="H55" s="267">
        <f>'Table 4'!K55/'Table 4'!M55</f>
        <v>1.1669107496742865E-2</v>
      </c>
      <c r="I55" s="158">
        <f>'Table 4'!L55/'Table 4'!M55</f>
        <v>5.3724124776526654E-2</v>
      </c>
      <c r="J55" s="69"/>
    </row>
    <row r="56" spans="1:10" ht="15" x14ac:dyDescent="0.25">
      <c r="A56" s="90" t="s">
        <v>1053</v>
      </c>
      <c r="B56" s="90" t="s">
        <v>1697</v>
      </c>
      <c r="C56" s="266">
        <f>'Table 4'!E56/'Table 1'!D56</f>
        <v>10.27676325351719</v>
      </c>
      <c r="D56" s="266">
        <f>'Table 4'!F56/'Table 1'!D56</f>
        <v>1.7960806236218516</v>
      </c>
      <c r="E56" s="266">
        <f>'Table 4'!M56/'Table 1'!D56</f>
        <v>12.847790304046709</v>
      </c>
      <c r="F56" s="267">
        <f>'Table 4'!E56/'Table 4'!M56</f>
        <v>0.79988566207219969</v>
      </c>
      <c r="G56" s="267">
        <f>'Table 4'!F56/'Table 4'!M56</f>
        <v>0.13979685075153619</v>
      </c>
      <c r="H56" s="267">
        <f>'Table 4'!K56/'Table 4'!M56</f>
        <v>6.0432308562532932E-3</v>
      </c>
      <c r="I56" s="158">
        <f>'Table 4'!L56/'Table 4'!M56</f>
        <v>5.427425632001083E-2</v>
      </c>
      <c r="J56" s="69"/>
    </row>
    <row r="57" spans="1:10" ht="15" x14ac:dyDescent="0.25">
      <c r="A57" s="90" t="s">
        <v>1086</v>
      </c>
      <c r="B57" s="90" t="s">
        <v>1698</v>
      </c>
      <c r="C57" s="266">
        <f>'Table 4'!E57/'Table 1'!D57</f>
        <v>9.05066836762993</v>
      </c>
      <c r="D57" s="266">
        <f>'Table 4'!F57/'Table 1'!D57</f>
        <v>2.6973487159576237</v>
      </c>
      <c r="E57" s="266">
        <f>'Table 4'!M57/'Table 1'!D57</f>
        <v>12.072938044262022</v>
      </c>
      <c r="F57" s="267">
        <f>'Table 4'!E57/'Table 4'!M57</f>
        <v>0.74966576772349913</v>
      </c>
      <c r="G57" s="267">
        <f>'Table 4'!F57/'Table 4'!M57</f>
        <v>0.2234210683487777</v>
      </c>
      <c r="H57" s="267">
        <f>'Table 4'!K57/'Table 4'!M57</f>
        <v>0</v>
      </c>
      <c r="I57" s="158">
        <f>'Table 4'!L57/'Table 4'!M57</f>
        <v>2.6913163927723131E-2</v>
      </c>
      <c r="J57" s="69"/>
    </row>
    <row r="58" spans="1:10" ht="15" x14ac:dyDescent="0.25">
      <c r="A58" s="90" t="s">
        <v>1132</v>
      </c>
      <c r="B58" s="90" t="s">
        <v>1699</v>
      </c>
      <c r="C58" s="266">
        <f>'Table 4'!E58/'Table 1'!D58</f>
        <v>18.016640461215932</v>
      </c>
      <c r="D58" s="266">
        <f>'Table 4'!F58/'Table 1'!D58</f>
        <v>1.7853118448637317</v>
      </c>
      <c r="E58" s="266">
        <f>'Table 4'!M58/'Table 1'!D58</f>
        <v>19.801952306079663</v>
      </c>
      <c r="F58" s="267">
        <f>'Table 4'!E58/'Table 4'!M58</f>
        <v>0.90984162484243536</v>
      </c>
      <c r="G58" s="267">
        <f>'Table 4'!F58/'Table 4'!M58</f>
        <v>9.0158375157564585E-2</v>
      </c>
      <c r="H58" s="267">
        <f>'Table 4'!K58/'Table 4'!M58</f>
        <v>0</v>
      </c>
      <c r="I58" s="158">
        <f>'Table 4'!L58/'Table 4'!M58</f>
        <v>0</v>
      </c>
      <c r="J58" s="69"/>
    </row>
    <row r="59" spans="1:10" ht="15" x14ac:dyDescent="0.25">
      <c r="A59" s="90" t="s">
        <v>1145</v>
      </c>
      <c r="B59" s="90" t="s">
        <v>1700</v>
      </c>
      <c r="C59" s="266">
        <f>'Table 4'!E59/'Table 1'!D59</f>
        <v>34.544992222089263</v>
      </c>
      <c r="D59" s="266">
        <f>'Table 4'!F59/'Table 1'!D59</f>
        <v>2.4977862869450762</v>
      </c>
      <c r="E59" s="266">
        <f>'Table 4'!M59/'Table 1'!D59</f>
        <v>37.544184515974635</v>
      </c>
      <c r="F59" s="267">
        <f>'Table 4'!E59/'Table 4'!M59</f>
        <v>0.92011566285028135</v>
      </c>
      <c r="G59" s="267">
        <f>'Table 4'!F59/'Table 4'!M59</f>
        <v>6.6529245984349339E-2</v>
      </c>
      <c r="H59" s="267">
        <f>'Table 4'!K59/'Table 4'!M59</f>
        <v>1.3355091165369351E-2</v>
      </c>
      <c r="I59" s="158">
        <f>'Table 4'!L59/'Table 4'!M59</f>
        <v>0</v>
      </c>
      <c r="J59" s="69"/>
    </row>
    <row r="60" spans="1:10" ht="15" x14ac:dyDescent="0.25">
      <c r="A60" s="90" t="s">
        <v>1160</v>
      </c>
      <c r="B60" s="90" t="s">
        <v>1701</v>
      </c>
      <c r="C60" s="266">
        <f>'Table 4'!E60/'Table 1'!D60</f>
        <v>18.470905327115354</v>
      </c>
      <c r="D60" s="266">
        <f>'Table 4'!F60/'Table 1'!D60</f>
        <v>0.84656351738733771</v>
      </c>
      <c r="E60" s="266">
        <f>'Table 4'!M60/'Table 1'!D60</f>
        <v>20.285667313472235</v>
      </c>
      <c r="F60" s="267">
        <f>'Table 4'!E60/'Table 4'!M60</f>
        <v>0.91053969493270503</v>
      </c>
      <c r="G60" s="267">
        <f>'Table 4'!F60/'Table 4'!M60</f>
        <v>4.1732101010308546E-2</v>
      </c>
      <c r="H60" s="267">
        <f>'Table 4'!K60/'Table 4'!M60</f>
        <v>2.739510244056119E-4</v>
      </c>
      <c r="I60" s="158">
        <f>'Table 4'!L60/'Table 4'!M60</f>
        <v>4.7454253032580766E-2</v>
      </c>
      <c r="J60" s="69"/>
    </row>
    <row r="61" spans="1:10" ht="15" x14ac:dyDescent="0.25">
      <c r="A61" s="90" t="s">
        <v>132</v>
      </c>
      <c r="B61" s="90" t="s">
        <v>1702</v>
      </c>
      <c r="C61" s="266">
        <f>'Table 4'!E61/'Table 1'!D61</f>
        <v>16.629323158151607</v>
      </c>
      <c r="D61" s="266">
        <f>'Table 4'!F61/'Table 1'!D61</f>
        <v>2.8950240699247956</v>
      </c>
      <c r="E61" s="266">
        <f>'Table 4'!M61/'Table 1'!D61</f>
        <v>21.091044213235129</v>
      </c>
      <c r="F61" s="267">
        <f>'Table 4'!E61/'Table 4'!M61</f>
        <v>0.78845423631117861</v>
      </c>
      <c r="G61" s="267">
        <f>'Table 4'!F61/'Table 4'!M61</f>
        <v>0.13726319288203373</v>
      </c>
      <c r="H61" s="267">
        <f>'Table 4'!K61/'Table 4'!M61</f>
        <v>0</v>
      </c>
      <c r="I61" s="158">
        <f>'Table 4'!L61/'Table 4'!M61</f>
        <v>7.4282570806787684E-2</v>
      </c>
      <c r="J61" s="69"/>
    </row>
    <row r="62" spans="1:10" ht="15" x14ac:dyDescent="0.25">
      <c r="A62" s="90" t="s">
        <v>1175</v>
      </c>
      <c r="B62" s="90" t="s">
        <v>1703</v>
      </c>
      <c r="C62" s="266">
        <f>'Table 4'!E62/'Table 1'!D62</f>
        <v>18.984053749581349</v>
      </c>
      <c r="D62" s="266">
        <f>'Table 4'!F62/'Table 1'!D62</f>
        <v>0.4059636053627792</v>
      </c>
      <c r="E62" s="266">
        <f>'Table 4'!M62/'Table 1'!D62</f>
        <v>19.390017354944128</v>
      </c>
      <c r="F62" s="267">
        <f>'Table 4'!E62/'Table 4'!M62</f>
        <v>0.97906326756023943</v>
      </c>
      <c r="G62" s="267">
        <f>'Table 4'!F62/'Table 4'!M62</f>
        <v>2.0936732439760571E-2</v>
      </c>
      <c r="H62" s="267">
        <f>'Table 4'!K62/'Table 4'!M62</f>
        <v>0</v>
      </c>
      <c r="I62" s="158">
        <f>'Table 4'!L62/'Table 4'!M62</f>
        <v>0</v>
      </c>
      <c r="J62" s="69"/>
    </row>
    <row r="63" spans="1:10" ht="15" x14ac:dyDescent="0.25">
      <c r="A63" s="90" t="s">
        <v>1190</v>
      </c>
      <c r="B63" s="90" t="s">
        <v>1704</v>
      </c>
      <c r="C63" s="266">
        <f>'Table 4'!E63/'Table 1'!D63</f>
        <v>18.990543043774984</v>
      </c>
      <c r="D63" s="266">
        <f>'Table 4'!F63/'Table 1'!D63</f>
        <v>3.8433265087257484</v>
      </c>
      <c r="E63" s="266">
        <f>'Table 4'!M63/'Table 1'!D63</f>
        <v>23.580774105488935</v>
      </c>
      <c r="F63" s="267">
        <f>'Table 4'!E63/'Table 4'!M63</f>
        <v>0.80534010286602609</v>
      </c>
      <c r="G63" s="267">
        <f>'Table 4'!F63/'Table 4'!M63</f>
        <v>0.16298559544875718</v>
      </c>
      <c r="H63" s="267">
        <f>'Table 4'!K63/'Table 4'!M63</f>
        <v>0</v>
      </c>
      <c r="I63" s="158">
        <f>'Table 4'!L63/'Table 4'!M63</f>
        <v>3.2118758992508309E-2</v>
      </c>
      <c r="J63" s="69"/>
    </row>
    <row r="64" spans="1:10" ht="15" x14ac:dyDescent="0.25">
      <c r="A64" s="90" t="s">
        <v>1203</v>
      </c>
      <c r="B64" s="90" t="s">
        <v>1705</v>
      </c>
      <c r="C64" s="266">
        <f>'Table 4'!E64/'Table 1'!D64</f>
        <v>13.868794805897471</v>
      </c>
      <c r="D64" s="266">
        <f>'Table 4'!F64/'Table 1'!D64</f>
        <v>1.2769631050039385</v>
      </c>
      <c r="E64" s="266">
        <f>'Table 4'!M64/'Table 1'!D64</f>
        <v>15.691146633142639</v>
      </c>
      <c r="F64" s="267">
        <f>'Table 4'!E64/'Table 4'!M64</f>
        <v>0.88386114349374445</v>
      </c>
      <c r="G64" s="267">
        <f>'Table 4'!F64/'Table 4'!M64</f>
        <v>8.1381121141698681E-2</v>
      </c>
      <c r="H64" s="267">
        <f>'Table 4'!K64/'Table 4'!M64</f>
        <v>3.4757735364556896E-2</v>
      </c>
      <c r="I64" s="158">
        <f>'Table 4'!L64/'Table 4'!M64</f>
        <v>0</v>
      </c>
      <c r="J64" s="69"/>
    </row>
    <row r="65" spans="1:10" ht="15" x14ac:dyDescent="0.25">
      <c r="A65" s="90" t="s">
        <v>1221</v>
      </c>
      <c r="B65" s="90" t="s">
        <v>1650</v>
      </c>
      <c r="C65" s="266">
        <f>'Table 4'!E65/'Table 1'!D65</f>
        <v>18.58100970396757</v>
      </c>
      <c r="D65" s="266">
        <f>'Table 4'!F65/'Table 1'!D65</f>
        <v>1.5616631863407444</v>
      </c>
      <c r="E65" s="266">
        <f>'Table 4'!M65/'Table 1'!D65</f>
        <v>20.871981329075052</v>
      </c>
      <c r="F65" s="267">
        <f>'Table 4'!E65/'Table 4'!M65</f>
        <v>0.89023698378284211</v>
      </c>
      <c r="G65" s="267">
        <f>'Table 4'!F65/'Table 4'!M65</f>
        <v>7.4821032163598145E-2</v>
      </c>
      <c r="H65" s="267">
        <f>'Table 4'!K65/'Table 4'!M65</f>
        <v>0</v>
      </c>
      <c r="I65" s="158">
        <f>'Table 4'!L65/'Table 4'!M65</f>
        <v>3.4941984053559701E-2</v>
      </c>
      <c r="J65" s="69"/>
    </row>
    <row r="66" spans="1:10" s="272" customFormat="1" thickBot="1" x14ac:dyDescent="0.3">
      <c r="A66" s="647" t="s">
        <v>1319</v>
      </c>
      <c r="B66" s="648"/>
      <c r="C66" s="268">
        <f>AVERAGE(C8:C65)</f>
        <v>16.148371795258665</v>
      </c>
      <c r="D66" s="205">
        <f t="shared" ref="D66:I66" si="0">AVERAGE(D8:D65)</f>
        <v>1.6405784360164175</v>
      </c>
      <c r="E66" s="205">
        <f t="shared" si="0"/>
        <v>18.689717870467771</v>
      </c>
      <c r="F66" s="269">
        <f t="shared" si="0"/>
        <v>0.84814401248102467</v>
      </c>
      <c r="G66" s="269">
        <f t="shared" si="0"/>
        <v>0.10104683038544816</v>
      </c>
      <c r="H66" s="269">
        <f t="shared" si="0"/>
        <v>1.1014234833386295E-2</v>
      </c>
      <c r="I66" s="270">
        <f t="shared" si="0"/>
        <v>3.9087482150670178E-2</v>
      </c>
      <c r="J66" s="271"/>
    </row>
    <row r="67" spans="1:10" ht="16.5" thickTop="1" thickBot="1" x14ac:dyDescent="0.3">
      <c r="A67" s="649" t="s">
        <v>1305</v>
      </c>
      <c r="B67" s="650"/>
      <c r="C67" s="201"/>
      <c r="D67" s="201"/>
      <c r="E67" s="201"/>
      <c r="F67" s="246"/>
      <c r="G67" s="246"/>
      <c r="H67" s="246"/>
      <c r="I67" s="155"/>
      <c r="J67" s="69"/>
    </row>
    <row r="68" spans="1:10" thickTop="1" x14ac:dyDescent="0.25">
      <c r="A68" s="90" t="s">
        <v>34</v>
      </c>
      <c r="B68" s="90" t="s">
        <v>1706</v>
      </c>
      <c r="C68" s="266">
        <f>'Table 4'!E68/'Table 1'!D68</f>
        <v>8.7417666581567524</v>
      </c>
      <c r="D68" s="266">
        <f>'Table 4'!F68/'Table 1'!D68</f>
        <v>4.74970640796528</v>
      </c>
      <c r="E68" s="266">
        <f>'Table 4'!M68/'Table 1'!D68</f>
        <v>15.788320142966557</v>
      </c>
      <c r="F68" s="267">
        <f>'Table 4'!E68/'Table 4'!M68</f>
        <v>0.55368567263636781</v>
      </c>
      <c r="G68" s="267">
        <f>'Table 4'!F68/'Table 4'!M68</f>
        <v>0.30083671758335845</v>
      </c>
      <c r="H68" s="267">
        <f>'Table 4'!K68/'Table 4'!M68</f>
        <v>0</v>
      </c>
      <c r="I68" s="158">
        <f>'Table 4'!L68/'Table 4'!M68</f>
        <v>0.14547760978027371</v>
      </c>
      <c r="J68" s="69"/>
    </row>
    <row r="69" spans="1:10" ht="15" x14ac:dyDescent="0.25">
      <c r="A69" s="90" t="s">
        <v>83</v>
      </c>
      <c r="B69" s="90" t="s">
        <v>1707</v>
      </c>
      <c r="C69" s="266">
        <f>'Table 4'!E69/'Table 1'!D69</f>
        <v>7.5587773839270147</v>
      </c>
      <c r="D69" s="266">
        <f>'Table 4'!F69/'Table 1'!D69</f>
        <v>5.445367733937668</v>
      </c>
      <c r="E69" s="266">
        <f>'Table 4'!M69/'Table 1'!D69</f>
        <v>17.25391752377632</v>
      </c>
      <c r="F69" s="267">
        <f>'Table 4'!E69/'Table 4'!M69</f>
        <v>0.43809050167944963</v>
      </c>
      <c r="G69" s="267">
        <f>'Table 4'!F69/'Table 4'!M69</f>
        <v>0.31560181775726115</v>
      </c>
      <c r="H69" s="267">
        <f>'Table 4'!K69/'Table 4'!M69</f>
        <v>2.8545030804878486E-2</v>
      </c>
      <c r="I69" s="158">
        <f>'Table 4'!L69/'Table 4'!M69</f>
        <v>0.21776264975841073</v>
      </c>
      <c r="J69" s="69"/>
    </row>
    <row r="70" spans="1:10" ht="15" x14ac:dyDescent="0.25">
      <c r="A70" s="90" t="s">
        <v>65</v>
      </c>
      <c r="B70" s="90" t="s">
        <v>1708</v>
      </c>
      <c r="C70" s="266">
        <f>'Table 4'!E70/'Table 1'!D70</f>
        <v>9.8437312816963267</v>
      </c>
      <c r="D70" s="266">
        <f>'Table 4'!F70/'Table 1'!D70</f>
        <v>2.4371930198197718</v>
      </c>
      <c r="E70" s="266">
        <f>'Table 4'!M70/'Table 1'!D70</f>
        <v>14.694557216446817</v>
      </c>
      <c r="F70" s="267">
        <f>'Table 4'!E70/'Table 4'!M70</f>
        <v>0.66988961536580194</v>
      </c>
      <c r="G70" s="267">
        <f>'Table 4'!F70/'Table 4'!M70</f>
        <v>0.16585685324985189</v>
      </c>
      <c r="H70" s="267">
        <f>'Table 4'!K70/'Table 4'!M70</f>
        <v>2.8443111060384545E-2</v>
      </c>
      <c r="I70" s="158">
        <f>'Table 4'!L70/'Table 4'!M70</f>
        <v>0.13581042032396159</v>
      </c>
      <c r="J70" s="69"/>
    </row>
    <row r="71" spans="1:10" ht="15" x14ac:dyDescent="0.25">
      <c r="A71" s="90" t="s">
        <v>106</v>
      </c>
      <c r="B71" s="90" t="s">
        <v>1636</v>
      </c>
      <c r="C71" s="266">
        <f>'Table 4'!E71/'Table 1'!D71</f>
        <v>6.7464087906880312</v>
      </c>
      <c r="D71" s="266">
        <f>'Table 4'!F71/'Table 1'!D71</f>
        <v>4.3836596274027784</v>
      </c>
      <c r="E71" s="266">
        <f>'Table 4'!M71/'Table 1'!D71</f>
        <v>12.906361993898646</v>
      </c>
      <c r="F71" s="267">
        <f>'Table 4'!E71/'Table 4'!M71</f>
        <v>0.52271963190536019</v>
      </c>
      <c r="G71" s="267">
        <f>'Table 4'!F71/'Table 4'!M71</f>
        <v>0.33965106739413548</v>
      </c>
      <c r="H71" s="267">
        <f>'Table 4'!K71/'Table 4'!M71</f>
        <v>6.8435999380389329E-2</v>
      </c>
      <c r="I71" s="158">
        <f>'Table 4'!L71/'Table 4'!M71</f>
        <v>6.9193301320114975E-2</v>
      </c>
      <c r="J71" s="69"/>
    </row>
    <row r="72" spans="1:10" ht="15" x14ac:dyDescent="0.25">
      <c r="A72" s="90" t="s">
        <v>326</v>
      </c>
      <c r="B72" s="90" t="s">
        <v>1709</v>
      </c>
      <c r="C72" s="266">
        <f>'Table 4'!E72/'Table 1'!D72</f>
        <v>14.596720978359098</v>
      </c>
      <c r="D72" s="266">
        <f>'Table 4'!F72/'Table 1'!D72</f>
        <v>1.9462052222644073</v>
      </c>
      <c r="E72" s="266">
        <f>'Table 4'!M72/'Table 1'!D72</f>
        <v>19.100445437871311</v>
      </c>
      <c r="F72" s="267">
        <f>'Table 4'!E72/'Table 4'!M72</f>
        <v>0.76420840685827807</v>
      </c>
      <c r="G72" s="267">
        <f>'Table 4'!F72/'Table 4'!M72</f>
        <v>0.10189318508800736</v>
      </c>
      <c r="H72" s="267">
        <f>'Table 4'!K72/'Table 4'!M72</f>
        <v>1.2188693074335153E-2</v>
      </c>
      <c r="I72" s="158">
        <f>'Table 4'!L72/'Table 4'!M72</f>
        <v>0.11135113161923975</v>
      </c>
      <c r="J72" s="69"/>
    </row>
    <row r="73" spans="1:10" ht="15" x14ac:dyDescent="0.25">
      <c r="A73" s="90" t="s">
        <v>429</v>
      </c>
      <c r="B73" s="90" t="s">
        <v>1710</v>
      </c>
      <c r="C73" s="266">
        <f>'Table 4'!E73/'Table 1'!D73</f>
        <v>20.54345325956044</v>
      </c>
      <c r="D73" s="266">
        <f>'Table 4'!F73/'Table 1'!D73</f>
        <v>3.3643155330574395</v>
      </c>
      <c r="E73" s="266">
        <f>'Table 4'!M73/'Table 1'!D73</f>
        <v>24.672069836727673</v>
      </c>
      <c r="F73" s="267">
        <f>'Table 4'!E73/'Table 4'!M73</f>
        <v>0.83266030760738075</v>
      </c>
      <c r="G73" s="267">
        <f>'Table 4'!F73/'Table 4'!M73</f>
        <v>0.13636130066595412</v>
      </c>
      <c r="H73" s="267">
        <f>'Table 4'!K73/'Table 4'!M73</f>
        <v>0</v>
      </c>
      <c r="I73" s="158">
        <f>'Table 4'!L73/'Table 4'!M73</f>
        <v>3.097839172666518E-2</v>
      </c>
      <c r="J73" s="69"/>
    </row>
    <row r="74" spans="1:10" ht="15" x14ac:dyDescent="0.25">
      <c r="A74" s="90" t="s">
        <v>470</v>
      </c>
      <c r="B74" s="90" t="s">
        <v>1711</v>
      </c>
      <c r="C74" s="266">
        <f>'Table 4'!E74/'Table 1'!D74</f>
        <v>24.025039314270526</v>
      </c>
      <c r="D74" s="266">
        <f>'Table 4'!F74/'Table 1'!D74</f>
        <v>3.4253361093268953</v>
      </c>
      <c r="E74" s="266">
        <f>'Table 4'!M74/'Table 1'!D74</f>
        <v>34.187290969899664</v>
      </c>
      <c r="F74" s="267">
        <f>'Table 4'!E74/'Table 4'!M74</f>
        <v>0.70274767706582741</v>
      </c>
      <c r="G74" s="267">
        <f>'Table 4'!F74/'Table 4'!M74</f>
        <v>0.10019325931214457</v>
      </c>
      <c r="H74" s="267">
        <f>'Table 4'!K74/'Table 4'!M74</f>
        <v>2.2118246451945614E-2</v>
      </c>
      <c r="I74" s="158">
        <f>'Table 4'!L74/'Table 4'!M74</f>
        <v>0.15731618985670434</v>
      </c>
      <c r="J74" s="69"/>
    </row>
    <row r="75" spans="1:10" ht="15" x14ac:dyDescent="0.25">
      <c r="A75" s="90" t="s">
        <v>795</v>
      </c>
      <c r="B75" s="90" t="s">
        <v>1712</v>
      </c>
      <c r="C75" s="266">
        <f>'Table 4'!E75/'Table 1'!D75</f>
        <v>15.612163827165739</v>
      </c>
      <c r="D75" s="266">
        <f>'Table 4'!F75/'Table 1'!D75</f>
        <v>5.9618260610952971</v>
      </c>
      <c r="E75" s="266">
        <f>'Table 4'!M75/'Table 1'!D75</f>
        <v>25.978671878319243</v>
      </c>
      <c r="F75" s="267">
        <f>'Table 4'!E75/'Table 4'!M75</f>
        <v>0.60096081509828936</v>
      </c>
      <c r="G75" s="267">
        <f>'Table 4'!F75/'Table 4'!M75</f>
        <v>0.2294892552251987</v>
      </c>
      <c r="H75" s="267">
        <f>'Table 4'!K75/'Table 4'!M75</f>
        <v>0</v>
      </c>
      <c r="I75" s="158">
        <f>'Table 4'!L75/'Table 4'!M75</f>
        <v>0.16954992967651195</v>
      </c>
      <c r="J75" s="69"/>
    </row>
    <row r="76" spans="1:10" ht="15" x14ac:dyDescent="0.25">
      <c r="A76" s="90" t="s">
        <v>813</v>
      </c>
      <c r="B76" s="90" t="s">
        <v>1713</v>
      </c>
      <c r="C76" s="266">
        <f>'Table 4'!E76/'Table 1'!D76</f>
        <v>12.634681621478407</v>
      </c>
      <c r="D76" s="266">
        <f>'Table 4'!F76/'Table 1'!D76</f>
        <v>3.5447981983573258</v>
      </c>
      <c r="E76" s="266">
        <f>'Table 4'!M76/'Table 1'!D76</f>
        <v>23.410690629691778</v>
      </c>
      <c r="F76" s="267">
        <f>'Table 4'!E76/'Table 4'!M76</f>
        <v>0.53969709058706028</v>
      </c>
      <c r="G76" s="267">
        <f>'Table 4'!F76/'Table 4'!M76</f>
        <v>0.15141792501676385</v>
      </c>
      <c r="H76" s="267">
        <f>'Table 4'!K76/'Table 4'!M76</f>
        <v>1.6184782475429517E-2</v>
      </c>
      <c r="I76" s="158">
        <f>'Table 4'!L76/'Table 4'!M76</f>
        <v>0.29270020192074636</v>
      </c>
      <c r="J76" s="69"/>
    </row>
    <row r="77" spans="1:10" ht="15" x14ac:dyDescent="0.25">
      <c r="A77" s="90" t="s">
        <v>844</v>
      </c>
      <c r="B77" s="90" t="s">
        <v>1714</v>
      </c>
      <c r="C77" s="266">
        <f>'Table 4'!E77/'Table 1'!D77</f>
        <v>10.685169349083811</v>
      </c>
      <c r="D77" s="266">
        <f>'Table 4'!F77/'Table 1'!D77</f>
        <v>2.5898408242461417</v>
      </c>
      <c r="E77" s="266">
        <f>'Table 4'!M77/'Table 1'!D77</f>
        <v>14.590047239636473</v>
      </c>
      <c r="F77" s="267">
        <f>'Table 4'!E77/'Table 4'!M77</f>
        <v>0.73236016125126979</v>
      </c>
      <c r="G77" s="267">
        <f>'Table 4'!F77/'Table 4'!M77</f>
        <v>0.1775073638699658</v>
      </c>
      <c r="H77" s="267">
        <f>'Table 4'!K77/'Table 4'!M77</f>
        <v>2.2422867832732327E-2</v>
      </c>
      <c r="I77" s="158">
        <f>'Table 4'!L77/'Table 4'!M77</f>
        <v>6.7709607046032114E-2</v>
      </c>
      <c r="J77" s="69"/>
    </row>
    <row r="78" spans="1:10" ht="15" x14ac:dyDescent="0.25">
      <c r="A78" s="90" t="s">
        <v>920</v>
      </c>
      <c r="B78" s="90" t="s">
        <v>1715</v>
      </c>
      <c r="C78" s="266">
        <f>'Table 4'!E78/'Table 1'!D78</f>
        <v>13.035258116019159</v>
      </c>
      <c r="D78" s="266">
        <f>'Table 4'!F78/'Table 1'!D78</f>
        <v>7.5214874933475251</v>
      </c>
      <c r="E78" s="266">
        <f>'Table 4'!M78/'Table 1'!D78</f>
        <v>22.961792620188042</v>
      </c>
      <c r="F78" s="267">
        <f>'Table 4'!E78/'Table 4'!M78</f>
        <v>0.56769339971124644</v>
      </c>
      <c r="G78" s="267">
        <f>'Table 4'!F78/'Table 4'!M78</f>
        <v>0.32756534377610491</v>
      </c>
      <c r="H78" s="267">
        <f>'Table 4'!K78/'Table 4'!M78</f>
        <v>4.8286551712482554E-3</v>
      </c>
      <c r="I78" s="158">
        <f>'Table 4'!L78/'Table 4'!M78</f>
        <v>9.9912601341400412E-2</v>
      </c>
      <c r="J78" s="69"/>
    </row>
    <row r="79" spans="1:10" ht="15" x14ac:dyDescent="0.25">
      <c r="A79" s="90" t="s">
        <v>1066</v>
      </c>
      <c r="B79" s="90" t="s">
        <v>1649</v>
      </c>
      <c r="C79" s="266">
        <f>'Table 4'!E79/'Table 1'!D79</f>
        <v>8.3174258293109204</v>
      </c>
      <c r="D79" s="266">
        <f>'Table 4'!F79/'Table 1'!D79</f>
        <v>2.3477316194168694</v>
      </c>
      <c r="E79" s="266">
        <f>'Table 4'!M79/'Table 1'!D79</f>
        <v>11.607867882714684</v>
      </c>
      <c r="F79" s="267">
        <f>'Table 4'!E79/'Table 4'!M79</f>
        <v>0.71653346793311012</v>
      </c>
      <c r="G79" s="267">
        <f>'Table 4'!F79/'Table 4'!M79</f>
        <v>0.20225347524095141</v>
      </c>
      <c r="H79" s="267">
        <f>'Table 4'!K79/'Table 4'!M79</f>
        <v>2.2525785733046349E-2</v>
      </c>
      <c r="I79" s="158">
        <f>'Table 4'!L79/'Table 4'!M79</f>
        <v>5.1738096830391954E-2</v>
      </c>
      <c r="J79" s="69"/>
    </row>
    <row r="80" spans="1:10" s="272" customFormat="1" thickBot="1" x14ac:dyDescent="0.3">
      <c r="A80" s="647" t="s">
        <v>1319</v>
      </c>
      <c r="B80" s="648"/>
      <c r="C80" s="268">
        <f t="shared" ref="C80:I80" si="1">AVERAGE(C68:C79)</f>
        <v>12.695049700809685</v>
      </c>
      <c r="D80" s="205">
        <f>AVERAGE(D68:D79)</f>
        <v>3.9764556541864491</v>
      </c>
      <c r="E80" s="205">
        <f t="shared" si="1"/>
        <v>19.7626694476781</v>
      </c>
      <c r="F80" s="516">
        <f>AVERAGE(F68:F79)</f>
        <v>0.63677056230828677</v>
      </c>
      <c r="G80" s="269">
        <f t="shared" si="1"/>
        <v>0.21238563034830812</v>
      </c>
      <c r="H80" s="269">
        <f t="shared" si="1"/>
        <v>1.8807764332032465E-2</v>
      </c>
      <c r="I80" s="270">
        <f t="shared" si="1"/>
        <v>0.12912501093337109</v>
      </c>
      <c r="J80" s="271"/>
    </row>
    <row r="81" spans="1:10" ht="16.5" thickTop="1" thickBot="1" x14ac:dyDescent="0.3">
      <c r="A81" s="105"/>
      <c r="B81" s="526" t="s">
        <v>1306</v>
      </c>
      <c r="C81" s="201"/>
      <c r="D81" s="201"/>
      <c r="E81" s="201"/>
      <c r="F81" s="246"/>
      <c r="G81" s="246"/>
      <c r="H81" s="246"/>
      <c r="I81" s="155"/>
      <c r="J81" s="69"/>
    </row>
    <row r="82" spans="1:10" thickTop="1" x14ac:dyDescent="0.25">
      <c r="A82" s="90" t="s">
        <v>246</v>
      </c>
      <c r="B82" s="90" t="s">
        <v>1716</v>
      </c>
      <c r="C82" s="266">
        <f>'Table 4'!E82/'Table 1'!D82</f>
        <v>37.466721336167218</v>
      </c>
      <c r="D82" s="266">
        <f>'Table 4'!F82/'Table 1'!D82</f>
        <v>0.48056164544039631</v>
      </c>
      <c r="E82" s="266">
        <f>'Table 4'!M82/'Table 1'!D82</f>
        <v>41.998025203755461</v>
      </c>
      <c r="F82" s="267">
        <f>'Table 4'!E82/'Table 4'!M82</f>
        <v>0.89210673964777154</v>
      </c>
      <c r="G82" s="267">
        <f>'Table 4'!F82/'Table 4'!M82</f>
        <v>1.1442481952637728E-2</v>
      </c>
      <c r="H82" s="267">
        <f>'Table 4'!K82/'Table 4'!M82</f>
        <v>1.2153776756240665E-2</v>
      </c>
      <c r="I82" s="158">
        <f>'Table 4'!L82/'Table 4'!M82</f>
        <v>8.4297001643350009E-2</v>
      </c>
      <c r="J82" s="69"/>
    </row>
    <row r="83" spans="1:10" ht="15" x14ac:dyDescent="0.25">
      <c r="A83" s="90" t="s">
        <v>459</v>
      </c>
      <c r="B83" s="90" t="s">
        <v>1717</v>
      </c>
      <c r="C83" s="266">
        <f>'Table 4'!E83/'Table 1'!D83</f>
        <v>64.293805685193036</v>
      </c>
      <c r="D83" s="266">
        <f>'Table 4'!F83/'Table 1'!D83</f>
        <v>0.87802291047942305</v>
      </c>
      <c r="E83" s="266">
        <f>'Table 4'!M83/'Table 1'!D83</f>
        <v>69.227195587611376</v>
      </c>
      <c r="F83" s="267">
        <f>'Table 4'!E83/'Table 4'!M83</f>
        <v>0.92873624504729768</v>
      </c>
      <c r="G83" s="267">
        <f>'Table 4'!F83/'Table 4'!M83</f>
        <v>1.2683207849554295E-2</v>
      </c>
      <c r="H83" s="267">
        <f>'Table 4'!K83/'Table 4'!M83</f>
        <v>5.8580547103147973E-2</v>
      </c>
      <c r="I83" s="158">
        <f>'Table 4'!L83/'Table 4'!M83</f>
        <v>0</v>
      </c>
      <c r="J83" s="69"/>
    </row>
    <row r="84" spans="1:10" ht="15" x14ac:dyDescent="0.25">
      <c r="A84" s="90" t="s">
        <v>666</v>
      </c>
      <c r="B84" s="90" t="s">
        <v>1718</v>
      </c>
      <c r="C84" s="266">
        <f>'Table 4'!E84/'Table 1'!D84</f>
        <v>46.420183486238535</v>
      </c>
      <c r="D84" s="266">
        <f>'Table 4'!F84/'Table 1'!D84</f>
        <v>0.63211009174311927</v>
      </c>
      <c r="E84" s="266">
        <f>'Table 4'!M84/'Table 1'!D84</f>
        <v>51.707438631291843</v>
      </c>
      <c r="F84" s="267">
        <f>'Table 4'!E84/'Table 4'!M84</f>
        <v>0.8977467210713157</v>
      </c>
      <c r="G84" s="267">
        <f>'Table 4'!F84/'Table 4'!M84</f>
        <v>1.2224741903200453E-2</v>
      </c>
      <c r="H84" s="267">
        <f>'Table 4'!K84/'Table 4'!M84</f>
        <v>7.9501822466230068E-3</v>
      </c>
      <c r="I84" s="158">
        <f>'Table 4'!L84/'Table 4'!M84</f>
        <v>8.2078354778860829E-2</v>
      </c>
      <c r="J84" s="69"/>
    </row>
    <row r="85" spans="1:10" ht="15" x14ac:dyDescent="0.25">
      <c r="A85" s="90" t="s">
        <v>681</v>
      </c>
      <c r="B85" s="90" t="s">
        <v>1719</v>
      </c>
      <c r="C85" s="266">
        <f>'Table 4'!E85/'Table 1'!D85</f>
        <v>41.527590463556635</v>
      </c>
      <c r="D85" s="266">
        <f>'Table 4'!F85/'Table 1'!D85</f>
        <v>0.72582725329795861</v>
      </c>
      <c r="E85" s="266">
        <f>'Table 4'!M85/'Table 1'!D85</f>
        <v>42.293951286019606</v>
      </c>
      <c r="F85" s="267">
        <f>'Table 4'!E85/'Table 4'!M85</f>
        <v>0.98188013181174938</v>
      </c>
      <c r="G85" s="267">
        <f>'Table 4'!F85/'Table 4'!M85</f>
        <v>1.7161490738697736E-2</v>
      </c>
      <c r="H85" s="267">
        <f>'Table 4'!K85/'Table 4'!M85</f>
        <v>9.5837744955286244E-4</v>
      </c>
      <c r="I85" s="158">
        <f>'Table 4'!L85/'Table 4'!M85</f>
        <v>0</v>
      </c>
      <c r="J85" s="69"/>
    </row>
    <row r="86" spans="1:10" ht="15" x14ac:dyDescent="0.25">
      <c r="A86" s="90" t="s">
        <v>712</v>
      </c>
      <c r="B86" s="90" t="s">
        <v>1720</v>
      </c>
      <c r="C86" s="266">
        <f>'Table 4'!E86/'Table 1'!D86</f>
        <v>59.084932279909708</v>
      </c>
      <c r="D86" s="266">
        <f>'Table 4'!F86/'Table 1'!D86</f>
        <v>0.82609104589917226</v>
      </c>
      <c r="E86" s="266">
        <f>'Table 4'!M86/'Table 1'!D86</f>
        <v>64.641459744168543</v>
      </c>
      <c r="F86" s="267">
        <f>'Table 4'!E86/'Table 4'!M86</f>
        <v>0.91404081086272027</v>
      </c>
      <c r="G86" s="267">
        <f>'Table 4'!F86/'Table 4'!M86</f>
        <v>1.2779585256406526E-2</v>
      </c>
      <c r="H86" s="267">
        <f>'Table 4'!K86/'Table 4'!M86</f>
        <v>7.3179603880873259E-2</v>
      </c>
      <c r="I86" s="158">
        <f>'Table 4'!L86/'Table 4'!M86</f>
        <v>0</v>
      </c>
      <c r="J86" s="69"/>
    </row>
    <row r="87" spans="1:10" ht="15" x14ac:dyDescent="0.25">
      <c r="A87" s="90" t="s">
        <v>779</v>
      </c>
      <c r="B87" s="90" t="s">
        <v>1721</v>
      </c>
      <c r="C87" s="266">
        <f>'Table 4'!E87/'Table 1'!D87</f>
        <v>49.337555989118187</v>
      </c>
      <c r="D87" s="266">
        <f>'Table 4'!F87/'Table 1'!D87</f>
        <v>0.62567667829957951</v>
      </c>
      <c r="E87" s="266">
        <f>'Table 4'!M87/'Table 1'!D87</f>
        <v>52.268637850017861</v>
      </c>
      <c r="F87" s="267">
        <f>'Table 4'!E87/'Table 4'!M87</f>
        <v>0.94392274255720499</v>
      </c>
      <c r="G87" s="267">
        <f>'Table 4'!F87/'Table 4'!M87</f>
        <v>1.1970403363005675E-2</v>
      </c>
      <c r="H87" s="267">
        <f>'Table 4'!K87/'Table 4'!M87</f>
        <v>0</v>
      </c>
      <c r="I87" s="158">
        <f>'Table 4'!L87/'Table 4'!M87</f>
        <v>4.410685407978937E-2</v>
      </c>
      <c r="J87" s="69"/>
    </row>
    <row r="88" spans="1:10" ht="15" x14ac:dyDescent="0.25">
      <c r="A88" s="90" t="s">
        <v>631</v>
      </c>
      <c r="B88" s="90" t="s">
        <v>1722</v>
      </c>
      <c r="C88" s="266">
        <f>'Table 4'!E88/'Table 1'!D88</f>
        <v>39.788822205551391</v>
      </c>
      <c r="D88" s="266">
        <f>'Table 4'!F88/'Table 1'!D88</f>
        <v>0.75918979744936232</v>
      </c>
      <c r="E88" s="266">
        <f>'Table 4'!M88/'Table 1'!D88</f>
        <v>40.54801200300075</v>
      </c>
      <c r="F88" s="267">
        <f>'Table 4'!E88/'Table 4'!M88</f>
        <v>0.98127676894755833</v>
      </c>
      <c r="G88" s="267">
        <f>'Table 4'!F88/'Table 4'!M88</f>
        <v>1.8723231052441697E-2</v>
      </c>
      <c r="H88" s="267">
        <f>'Table 4'!K88/'Table 4'!M88</f>
        <v>0</v>
      </c>
      <c r="I88" s="158">
        <f>'Table 4'!L88/'Table 4'!M88</f>
        <v>0</v>
      </c>
      <c r="J88" s="69"/>
    </row>
    <row r="89" spans="1:10" ht="15" x14ac:dyDescent="0.25">
      <c r="A89" s="90" t="s">
        <v>982</v>
      </c>
      <c r="B89" s="90" t="s">
        <v>1723</v>
      </c>
      <c r="C89" s="266">
        <f>'Table 4'!E89/'Table 1'!D89</f>
        <v>16.032679313929314</v>
      </c>
      <c r="D89" s="266">
        <f>'Table 4'!F89/'Table 1'!D89</f>
        <v>0.84420478170478175</v>
      </c>
      <c r="E89" s="266">
        <f>'Table 4'!M89/'Table 1'!D89</f>
        <v>17.329391891891891</v>
      </c>
      <c r="F89" s="267">
        <f>'Table 4'!E89/'Table 4'!M89</f>
        <v>0.92517264390741338</v>
      </c>
      <c r="G89" s="267">
        <f>'Table 4'!F89/'Table 4'!M89</f>
        <v>4.8715199412148434E-2</v>
      </c>
      <c r="H89" s="267">
        <f>'Table 4'!K89/'Table 4'!M89</f>
        <v>1.8565312258654688E-2</v>
      </c>
      <c r="I89" s="158">
        <f>'Table 4'!L89/'Table 4'!M89</f>
        <v>7.5468444217835001E-3</v>
      </c>
      <c r="J89" s="69"/>
    </row>
    <row r="90" spans="1:10" ht="15" x14ac:dyDescent="0.25">
      <c r="A90" s="90" t="s">
        <v>1117</v>
      </c>
      <c r="B90" s="90" t="s">
        <v>1724</v>
      </c>
      <c r="C90" s="266">
        <f>'Table 4'!E90/'Table 1'!D90</f>
        <v>57.358226897069869</v>
      </c>
      <c r="D90" s="266">
        <f>'Table 4'!F90/'Table 1'!D90</f>
        <v>0.48046581517655895</v>
      </c>
      <c r="E90" s="266">
        <f>'Table 4'!M90/'Table 1'!D90</f>
        <v>61.342148760330581</v>
      </c>
      <c r="F90" s="267">
        <f>'Table 4'!E90/'Table 4'!M90</f>
        <v>0.93505408689176739</v>
      </c>
      <c r="G90" s="267">
        <f>'Table 4'!F90/'Table 4'!M90</f>
        <v>7.832555997570009E-3</v>
      </c>
      <c r="H90" s="267">
        <f>'Table 4'!K90/'Table 4'!M90</f>
        <v>5.5238197887475752E-3</v>
      </c>
      <c r="I90" s="158">
        <f>'Table 4'!L90/'Table 4'!M90</f>
        <v>5.1589537321914992E-2</v>
      </c>
      <c r="J90" s="69"/>
    </row>
    <row r="91" spans="1:10" ht="15" x14ac:dyDescent="0.25">
      <c r="A91" s="90" t="s">
        <v>543</v>
      </c>
      <c r="B91" s="90" t="s">
        <v>1648</v>
      </c>
      <c r="C91" s="266">
        <f>'Table 4'!E91/'Table 1'!D91</f>
        <v>41.02872550036296</v>
      </c>
      <c r="D91" s="266">
        <f>'Table 4'!F91/'Table 1'!D91</f>
        <v>0.90179404749559267</v>
      </c>
      <c r="E91" s="266">
        <f>'Table 4'!M91/'Table 1'!D91</f>
        <v>44.655293995644506</v>
      </c>
      <c r="F91" s="267">
        <f>'Table 4'!E91/'Table 4'!M91</f>
        <v>0.91878749033350282</v>
      </c>
      <c r="G91" s="267">
        <f>'Table 4'!F91/'Table 4'!M91</f>
        <v>2.0194560752047671E-2</v>
      </c>
      <c r="H91" s="267">
        <f>'Table 4'!K91/'Table 4'!M91</f>
        <v>0</v>
      </c>
      <c r="I91" s="158">
        <f>'Table 4'!L91/'Table 4'!M91</f>
        <v>6.101794891444947E-2</v>
      </c>
      <c r="J91" s="69"/>
    </row>
    <row r="92" spans="1:10" s="272" customFormat="1" ht="15" x14ac:dyDescent="0.25">
      <c r="A92" s="651" t="s">
        <v>1319</v>
      </c>
      <c r="B92" s="652"/>
      <c r="C92" s="273">
        <f>AVERAGE(C82:C91)</f>
        <v>45.233924315709679</v>
      </c>
      <c r="D92" s="210">
        <f t="shared" ref="D92:I92" si="2">AVERAGE(D82:D91)</f>
        <v>0.71539440669859444</v>
      </c>
      <c r="E92" s="210">
        <f t="shared" si="2"/>
        <v>48.601155495373241</v>
      </c>
      <c r="F92" s="274">
        <f t="shared" si="2"/>
        <v>0.93187243810783027</v>
      </c>
      <c r="G92" s="274">
        <f t="shared" si="2"/>
        <v>1.7372745827771024E-2</v>
      </c>
      <c r="H92" s="274">
        <f t="shared" si="2"/>
        <v>1.7691161948384E-2</v>
      </c>
      <c r="I92" s="275">
        <f t="shared" si="2"/>
        <v>3.3063654116014821E-2</v>
      </c>
      <c r="J92" s="271"/>
    </row>
    <row r="93" spans="1:10" thickBot="1" x14ac:dyDescent="0.3">
      <c r="A93" s="76"/>
      <c r="B93" s="111"/>
      <c r="C93" s="215"/>
      <c r="D93" s="215"/>
      <c r="E93" s="215"/>
      <c r="F93" s="247"/>
      <c r="G93" s="247"/>
      <c r="H93" s="247"/>
      <c r="I93" s="248"/>
      <c r="J93" s="69"/>
    </row>
    <row r="94" spans="1:10" s="272" customFormat="1" ht="13.5" thickTop="1" x14ac:dyDescent="0.2">
      <c r="A94" s="653" t="s">
        <v>1320</v>
      </c>
      <c r="B94" s="654"/>
      <c r="C94" s="276">
        <f t="shared" ref="C94:I94" si="3">AVERAGE(C82:C91,C68:C79,C8:C65)</f>
        <v>19.266067546147699</v>
      </c>
      <c r="D94" s="276">
        <f t="shared" si="3"/>
        <v>1.8753120150771945</v>
      </c>
      <c r="E94" s="276">
        <f t="shared" si="3"/>
        <v>22.5895903101625</v>
      </c>
      <c r="F94" s="277">
        <f t="shared" si="3"/>
        <v>0.82690404815846463</v>
      </c>
      <c r="G94" s="277">
        <f t="shared" si="3"/>
        <v>0.10728838981016744</v>
      </c>
      <c r="H94" s="277">
        <f t="shared" si="3"/>
        <v>1.3017880147557937E-2</v>
      </c>
      <c r="I94" s="598">
        <f t="shared" si="3"/>
        <v>5.1840132963743388E-2</v>
      </c>
      <c r="J94" s="278"/>
    </row>
    <row r="95" spans="1:10" ht="15" x14ac:dyDescent="0.25">
      <c r="A95" s="69"/>
      <c r="B95" s="279"/>
      <c r="C95" s="280"/>
      <c r="D95" s="280"/>
      <c r="E95" s="280"/>
      <c r="F95" s="281"/>
      <c r="G95" s="281"/>
      <c r="H95" s="281"/>
      <c r="I95" s="281"/>
      <c r="J95" s="69"/>
    </row>
    <row r="96" spans="1:10" ht="15" x14ac:dyDescent="0.25">
      <c r="A96" s="69"/>
      <c r="B96" s="69"/>
      <c r="C96" s="161"/>
      <c r="D96" s="161"/>
      <c r="E96" s="161"/>
      <c r="F96" s="161"/>
      <c r="G96" s="161"/>
      <c r="H96" s="161"/>
      <c r="I96" s="161"/>
      <c r="J96" s="69"/>
    </row>
    <row r="97" spans="1:10" ht="15" x14ac:dyDescent="0.25">
      <c r="A97" s="69"/>
      <c r="B97" s="69"/>
      <c r="C97" s="280"/>
      <c r="D97" s="280"/>
      <c r="E97" s="280"/>
      <c r="F97" s="281"/>
      <c r="G97" s="281"/>
      <c r="H97" s="281"/>
      <c r="I97" s="281"/>
      <c r="J97" s="69"/>
    </row>
  </sheetData>
  <mergeCells count="6">
    <mergeCell ref="A94:B94"/>
    <mergeCell ref="B4:B6"/>
    <mergeCell ref="A66:B66"/>
    <mergeCell ref="A67:B67"/>
    <mergeCell ref="A80:B80"/>
    <mergeCell ref="A92:B9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workbookViewId="0">
      <selection sqref="A1:XFD1048576"/>
    </sheetView>
  </sheetViews>
  <sheetFormatPr defaultColWidth="8.85546875" defaultRowHeight="15.75" customHeight="1" x14ac:dyDescent="0.2"/>
  <cols>
    <col min="1" max="1" width="7" style="128" customWidth="1"/>
    <col min="2" max="2" width="20.140625" style="128" customWidth="1"/>
    <col min="3" max="3" width="15.28515625" style="286" customWidth="1"/>
    <col min="4" max="4" width="8.85546875" style="329"/>
    <col min="5" max="5" width="10.85546875" style="587" customWidth="1"/>
    <col min="6" max="6" width="14" style="286" bestFit="1" customWidth="1"/>
    <col min="7" max="7" width="11.42578125" style="162" customWidth="1"/>
    <col min="8" max="8" width="10.42578125" style="287" customWidth="1"/>
    <col min="9" max="9" width="12.140625" style="288" customWidth="1"/>
    <col min="10" max="10" width="12.7109375" style="162" bestFit="1" customWidth="1"/>
    <col min="11" max="11" width="12.28515625" style="288" bestFit="1" customWidth="1"/>
    <col min="12" max="12" width="14.28515625" style="288" customWidth="1"/>
    <col min="13" max="13" width="11.85546875" style="287" customWidth="1"/>
    <col min="14" max="16384" width="8.85546875" style="128"/>
  </cols>
  <sheetData>
    <row r="1" spans="1:13" ht="15.75" customHeight="1" x14ac:dyDescent="0.2">
      <c r="A1" s="124"/>
      <c r="B1" s="125"/>
      <c r="C1" s="284"/>
      <c r="D1" s="285"/>
      <c r="E1" s="579"/>
      <c r="M1" s="223" t="s">
        <v>1731</v>
      </c>
    </row>
    <row r="2" spans="1:13" ht="15.75" customHeight="1" x14ac:dyDescent="0.25">
      <c r="A2" s="224" t="s">
        <v>1352</v>
      </c>
      <c r="B2" s="130"/>
      <c r="C2" s="289"/>
      <c r="D2" s="290"/>
      <c r="E2" s="580"/>
      <c r="M2" s="127" t="s">
        <v>1644</v>
      </c>
    </row>
    <row r="3" spans="1:13" ht="15.75" customHeight="1" thickBot="1" x14ac:dyDescent="0.25">
      <c r="A3" s="132"/>
      <c r="B3" s="130"/>
      <c r="C3" s="289"/>
      <c r="D3" s="290"/>
      <c r="E3" s="580"/>
    </row>
    <row r="4" spans="1:13" ht="15.75" customHeight="1" thickTop="1" x14ac:dyDescent="0.2">
      <c r="A4" s="291"/>
      <c r="B4" s="681"/>
      <c r="C4" s="292"/>
      <c r="D4" s="293" t="s">
        <v>1353</v>
      </c>
      <c r="E4" s="294" t="s">
        <v>1354</v>
      </c>
      <c r="F4" s="292"/>
      <c r="G4" s="295" t="s">
        <v>1355</v>
      </c>
      <c r="H4" s="294" t="s">
        <v>1356</v>
      </c>
      <c r="I4" s="296"/>
      <c r="J4" s="297" t="s">
        <v>1353</v>
      </c>
      <c r="K4" s="296" t="s">
        <v>1266</v>
      </c>
      <c r="L4" s="296"/>
      <c r="M4" s="294" t="s">
        <v>1236</v>
      </c>
    </row>
    <row r="5" spans="1:13" ht="15.75" customHeight="1" x14ac:dyDescent="0.2">
      <c r="A5" s="298"/>
      <c r="B5" s="682"/>
      <c r="C5" s="234" t="s">
        <v>1265</v>
      </c>
      <c r="D5" s="299" t="s">
        <v>1357</v>
      </c>
      <c r="E5" s="300" t="s">
        <v>1358</v>
      </c>
      <c r="F5" s="235" t="s">
        <v>1359</v>
      </c>
      <c r="G5" s="301" t="s">
        <v>1357</v>
      </c>
      <c r="H5" s="300" t="s">
        <v>1358</v>
      </c>
      <c r="I5" s="302" t="s">
        <v>1266</v>
      </c>
      <c r="J5" s="301" t="s">
        <v>1357</v>
      </c>
      <c r="K5" s="302" t="s">
        <v>1358</v>
      </c>
      <c r="L5" s="302" t="s">
        <v>1360</v>
      </c>
      <c r="M5" s="300" t="s">
        <v>1361</v>
      </c>
    </row>
    <row r="6" spans="1:13" ht="15.75" customHeight="1" thickBot="1" x14ac:dyDescent="0.25">
      <c r="A6" s="303"/>
      <c r="B6" s="683"/>
      <c r="C6" s="304" t="s">
        <v>1362</v>
      </c>
      <c r="D6" s="305" t="s">
        <v>1265</v>
      </c>
      <c r="E6" s="306" t="s">
        <v>1363</v>
      </c>
      <c r="F6" s="307" t="s">
        <v>1362</v>
      </c>
      <c r="G6" s="264" t="s">
        <v>1359</v>
      </c>
      <c r="H6" s="306" t="s">
        <v>1363</v>
      </c>
      <c r="I6" s="308" t="s">
        <v>1362</v>
      </c>
      <c r="J6" s="309" t="s">
        <v>1345</v>
      </c>
      <c r="K6" s="308" t="s">
        <v>1363</v>
      </c>
      <c r="L6" s="308" t="s">
        <v>1364</v>
      </c>
      <c r="M6" s="306" t="s">
        <v>1365</v>
      </c>
    </row>
    <row r="7" spans="1:13" ht="15.75" customHeight="1" thickTop="1" thickBot="1" x14ac:dyDescent="0.25">
      <c r="A7" s="105"/>
      <c r="B7" s="85" t="s">
        <v>1302</v>
      </c>
      <c r="C7" s="310"/>
      <c r="D7" s="311"/>
      <c r="E7" s="193"/>
      <c r="F7" s="312"/>
      <c r="G7" s="246"/>
      <c r="H7" s="201"/>
      <c r="I7" s="200"/>
      <c r="J7" s="246"/>
      <c r="K7" s="200"/>
      <c r="L7" s="200"/>
      <c r="M7" s="313"/>
    </row>
    <row r="8" spans="1:13" ht="15.75" customHeight="1" thickTop="1" x14ac:dyDescent="0.2">
      <c r="A8" s="90" t="s">
        <v>11</v>
      </c>
      <c r="B8" s="90" t="s">
        <v>1651</v>
      </c>
      <c r="C8" s="197">
        <f>County!BB4</f>
        <v>1761975</v>
      </c>
      <c r="D8" s="267">
        <f>C8/County!BH4</f>
        <v>0.76539887534290307</v>
      </c>
      <c r="E8" s="581">
        <f>C8/'Table 1'!D8</f>
        <v>11.310009050703195</v>
      </c>
      <c r="F8" s="314">
        <f>County!BF4</f>
        <v>254844</v>
      </c>
      <c r="G8" s="315">
        <f>F8/County!BH4</f>
        <v>0.11070379034202348</v>
      </c>
      <c r="H8" s="316">
        <f>F8/'Table 1'!D8</f>
        <v>1.6358279467741625</v>
      </c>
      <c r="I8" s="314">
        <f>County!BG4</f>
        <v>285216</v>
      </c>
      <c r="J8" s="315">
        <f>I8/County!BH4</f>
        <v>0.1238973343150734</v>
      </c>
      <c r="K8" s="317">
        <f>I8/'Table 1'!D8</f>
        <v>1.830783944951184</v>
      </c>
      <c r="L8" s="314">
        <f>County!BH4</f>
        <v>2302035</v>
      </c>
      <c r="M8" s="318">
        <v>14.987694911943748</v>
      </c>
    </row>
    <row r="9" spans="1:13" ht="15.75" customHeight="1" x14ac:dyDescent="0.2">
      <c r="A9" s="90" t="s">
        <v>52</v>
      </c>
      <c r="B9" s="90" t="s">
        <v>1652</v>
      </c>
      <c r="C9" s="197">
        <f>County!BB5</f>
        <v>320500</v>
      </c>
      <c r="D9" s="267">
        <f>C9/County!BH5</f>
        <v>0.7567475674284514</v>
      </c>
      <c r="E9" s="581">
        <f>C9/'Table 1'!D9</f>
        <v>8.4716641996193705</v>
      </c>
      <c r="F9" s="314">
        <f>County!BF5</f>
        <v>34300</v>
      </c>
      <c r="G9" s="315">
        <f>F9/County!BH5</f>
        <v>8.0987337169409923E-2</v>
      </c>
      <c r="H9" s="316">
        <f>F9/'Table 1'!D9</f>
        <v>0.9066398815817297</v>
      </c>
      <c r="I9" s="314">
        <f>County!BG5</f>
        <v>68723</v>
      </c>
      <c r="J9" s="315">
        <f>I9/County!BH5</f>
        <v>0.16226509540213874</v>
      </c>
      <c r="K9" s="317">
        <f>I9/'Table 1'!D9</f>
        <v>1.8165309790653414</v>
      </c>
      <c r="L9" s="314">
        <f>County!BH5</f>
        <v>423523</v>
      </c>
      <c r="M9" s="318">
        <v>11.313254621220215</v>
      </c>
    </row>
    <row r="10" spans="1:13" ht="15.75" customHeight="1" x14ac:dyDescent="0.2">
      <c r="A10" s="90" t="s">
        <v>118</v>
      </c>
      <c r="B10" s="90" t="s">
        <v>1653</v>
      </c>
      <c r="C10" s="197">
        <f>County!BB6</f>
        <v>369894</v>
      </c>
      <c r="D10" s="267">
        <f>C10/County!BH6</f>
        <v>0.86083319951686432</v>
      </c>
      <c r="E10" s="581">
        <f>C10/'Table 1'!D10</f>
        <v>10.534388972745138</v>
      </c>
      <c r="F10" s="314">
        <f>County!BF6</f>
        <v>15510</v>
      </c>
      <c r="G10" s="315">
        <f>F10/County!BH6</f>
        <v>3.6095537977113894E-2</v>
      </c>
      <c r="H10" s="316">
        <f>F10/'Table 1'!D10</f>
        <v>0.44171674308660608</v>
      </c>
      <c r="I10" s="314">
        <f>County!BG6</f>
        <v>44289</v>
      </c>
      <c r="J10" s="315">
        <f>I10/County!BH6</f>
        <v>0.10307126250602174</v>
      </c>
      <c r="K10" s="317">
        <f>I10/'Table 1'!D10</f>
        <v>1.2613277133825078</v>
      </c>
      <c r="L10" s="314">
        <f>County!BH6</f>
        <v>429693</v>
      </c>
      <c r="M10" s="318">
        <v>12.204067141923939</v>
      </c>
    </row>
    <row r="11" spans="1:13" ht="15.75" customHeight="1" x14ac:dyDescent="0.2">
      <c r="A11" s="90" t="s">
        <v>146</v>
      </c>
      <c r="B11" s="90" t="s">
        <v>1654</v>
      </c>
      <c r="C11" s="197">
        <f>County!BB7</f>
        <v>989804</v>
      </c>
      <c r="D11" s="267">
        <f>C11/County!BH7</f>
        <v>0.80336082345369086</v>
      </c>
      <c r="E11" s="581">
        <f>C11/'Table 1'!D11</f>
        <v>8.3999864215761164</v>
      </c>
      <c r="F11" s="314">
        <f>County!BF7</f>
        <v>79648</v>
      </c>
      <c r="G11" s="315">
        <f>F11/County!BH7</f>
        <v>6.4645205380499143E-2</v>
      </c>
      <c r="H11" s="316">
        <f>F11/'Table 1'!D11</f>
        <v>0.67593394096780213</v>
      </c>
      <c r="I11" s="314">
        <f>County!BG7</f>
        <v>162627</v>
      </c>
      <c r="J11" s="315">
        <f>I11/County!BH7</f>
        <v>0.13199397116580999</v>
      </c>
      <c r="K11" s="317">
        <f>I11/'Table 1'!D11</f>
        <v>1.3801364631600388</v>
      </c>
      <c r="L11" s="314">
        <f>County!BH7</f>
        <v>1232079</v>
      </c>
      <c r="M11" s="318">
        <v>10.647438556465831</v>
      </c>
    </row>
    <row r="12" spans="1:13" ht="15.75" customHeight="1" x14ac:dyDescent="0.2">
      <c r="A12" s="90" t="s">
        <v>161</v>
      </c>
      <c r="B12" s="90" t="s">
        <v>1655</v>
      </c>
      <c r="C12" s="197">
        <f>County!BB8</f>
        <v>3969922</v>
      </c>
      <c r="D12" s="267">
        <f>C12/County!BH8</f>
        <v>0.75491225541408224</v>
      </c>
      <c r="E12" s="581">
        <f>C12/'Table 1'!D12</f>
        <v>15.799112526116804</v>
      </c>
      <c r="F12" s="314">
        <f>County!BF8</f>
        <v>674001</v>
      </c>
      <c r="G12" s="315">
        <f>F12/County!BH8</f>
        <v>0.12816665291190782</v>
      </c>
      <c r="H12" s="316">
        <f>F12/'Table 1'!D12</f>
        <v>2.6823241468510597</v>
      </c>
      <c r="I12" s="314">
        <f>County!BG8</f>
        <v>614863</v>
      </c>
      <c r="J12" s="315">
        <f>I12/County!BH8</f>
        <v>0.11692109167400994</v>
      </c>
      <c r="K12" s="317">
        <f>I12/'Table 1'!D12</f>
        <v>2.446972440553179</v>
      </c>
      <c r="L12" s="314">
        <f>County!BH8</f>
        <v>5258786</v>
      </c>
      <c r="M12" s="318">
        <v>21.130484747179274</v>
      </c>
    </row>
    <row r="13" spans="1:13" ht="15.75" customHeight="1" x14ac:dyDescent="0.2">
      <c r="A13" s="90" t="s">
        <v>176</v>
      </c>
      <c r="B13" s="90" t="s">
        <v>1656</v>
      </c>
      <c r="C13" s="197">
        <f>County!BB9</f>
        <v>922359</v>
      </c>
      <c r="D13" s="267">
        <f>C13/County!BH9</f>
        <v>0.76125278859192513</v>
      </c>
      <c r="E13" s="581">
        <f>C13/'Table 1'!D13</f>
        <v>10.340695314864849</v>
      </c>
      <c r="F13" s="314">
        <f>County!BF9</f>
        <v>86533</v>
      </c>
      <c r="G13" s="315">
        <f>F13/County!BH9</f>
        <v>7.1418490582544389E-2</v>
      </c>
      <c r="H13" s="316">
        <f>F13/'Table 1'!D13</f>
        <v>0.97013352467011227</v>
      </c>
      <c r="I13" s="314">
        <f>County!BG9</f>
        <v>202741</v>
      </c>
      <c r="J13" s="315">
        <f>I13/County!BH9</f>
        <v>0.16732872082553049</v>
      </c>
      <c r="K13" s="317">
        <f>I13/'Table 1'!D13</f>
        <v>2.2729576106819738</v>
      </c>
      <c r="L13" s="314">
        <f>County!BH9</f>
        <v>1211633</v>
      </c>
      <c r="M13" s="318">
        <v>13.545063274158208</v>
      </c>
    </row>
    <row r="14" spans="1:13" ht="15.75" customHeight="1" x14ac:dyDescent="0.2">
      <c r="A14" s="90" t="s">
        <v>188</v>
      </c>
      <c r="B14" s="90" t="s">
        <v>1657</v>
      </c>
      <c r="C14" s="197">
        <f>County!BB10</f>
        <v>1807532</v>
      </c>
      <c r="D14" s="267">
        <f>C14/County!BH10</f>
        <v>0.78376492758487171</v>
      </c>
      <c r="E14" s="581">
        <f>C14/'Table 1'!D14</f>
        <v>9.4605464252067417</v>
      </c>
      <c r="F14" s="314">
        <f>County!BF10</f>
        <v>364546</v>
      </c>
      <c r="G14" s="315">
        <f>F14/County!BH10</f>
        <v>0.15807098811603593</v>
      </c>
      <c r="H14" s="316">
        <f>F14/'Table 1'!D14</f>
        <v>1.9080184235318749</v>
      </c>
      <c r="I14" s="314">
        <f>County!BG10</f>
        <v>134139</v>
      </c>
      <c r="J14" s="315">
        <f>I14/County!BH10</f>
        <v>5.8164084299092408E-2</v>
      </c>
      <c r="K14" s="317">
        <f>I14/'Table 1'!D14</f>
        <v>0.70207788129383442</v>
      </c>
      <c r="L14" s="314">
        <f>County!BH10</f>
        <v>2306217</v>
      </c>
      <c r="M14" s="318">
        <v>12.368626546603238</v>
      </c>
    </row>
    <row r="15" spans="1:13" ht="15.75" customHeight="1" x14ac:dyDescent="0.2">
      <c r="A15" s="90" t="s">
        <v>202</v>
      </c>
      <c r="B15" s="90" t="s">
        <v>1658</v>
      </c>
      <c r="C15" s="197">
        <f>County!BB11</f>
        <v>869670</v>
      </c>
      <c r="D15" s="267">
        <f>C15/County!BH11</f>
        <v>0.81416205913246664</v>
      </c>
      <c r="E15" s="581">
        <f>C15/'Table 1'!D15</f>
        <v>10.548486870034569</v>
      </c>
      <c r="F15" s="314">
        <f>County!BF11</f>
        <v>135981</v>
      </c>
      <c r="G15" s="315">
        <f>F15/County!BH11</f>
        <v>0.12730181673840876</v>
      </c>
      <c r="H15" s="316">
        <f>F15/'Table 1'!D15</f>
        <v>1.649354114864455</v>
      </c>
      <c r="I15" s="314">
        <f>County!BG11</f>
        <v>62527</v>
      </c>
      <c r="J15" s="315">
        <f>I15/County!BH11</f>
        <v>5.8536124129124546E-2</v>
      </c>
      <c r="K15" s="317">
        <f>I15/'Table 1'!D15</f>
        <v>0.75840863606040387</v>
      </c>
      <c r="L15" s="314">
        <f>County!BH11</f>
        <v>1068178</v>
      </c>
      <c r="M15" s="318">
        <v>12.949966660604959</v>
      </c>
    </row>
    <row r="16" spans="1:13" ht="15.75" customHeight="1" x14ac:dyDescent="0.2">
      <c r="A16" s="90" t="s">
        <v>216</v>
      </c>
      <c r="B16" s="90" t="s">
        <v>1659</v>
      </c>
      <c r="C16" s="197">
        <f>County!BB12</f>
        <v>222080</v>
      </c>
      <c r="D16" s="267">
        <f>C16/County!BH12</f>
        <v>0.75825759179464769</v>
      </c>
      <c r="E16" s="581">
        <f>C16/'Table 1'!D16</f>
        <v>9.4093720871112616</v>
      </c>
      <c r="F16" s="314">
        <f>County!BF12</f>
        <v>30303</v>
      </c>
      <c r="G16" s="315">
        <f>F16/County!BH12</f>
        <v>0.10346487663973887</v>
      </c>
      <c r="H16" s="316">
        <f>F16/'Table 1'!D16</f>
        <v>1.2839166172358274</v>
      </c>
      <c r="I16" s="314">
        <f>County!BG12</f>
        <v>40499</v>
      </c>
      <c r="J16" s="315">
        <f>I16/County!BH12</f>
        <v>0.13827753156561345</v>
      </c>
      <c r="K16" s="317">
        <f>I16/'Table 1'!D16</f>
        <v>1.7159139056012203</v>
      </c>
      <c r="L16" s="314">
        <f>County!BH12</f>
        <v>292882</v>
      </c>
      <c r="M16" s="318">
        <v>12.283257842643852</v>
      </c>
    </row>
    <row r="17" spans="1:13" ht="15.75" customHeight="1" x14ac:dyDescent="0.2">
      <c r="A17" s="90" t="s">
        <v>229</v>
      </c>
      <c r="B17" s="90" t="s">
        <v>1660</v>
      </c>
      <c r="C17" s="197">
        <f>County!BB13</f>
        <v>1656948</v>
      </c>
      <c r="D17" s="267">
        <f>C17/County!BH13</f>
        <v>0.64919263681958495</v>
      </c>
      <c r="E17" s="581">
        <f>C17/'Table 1'!D17</f>
        <v>14.34587012987013</v>
      </c>
      <c r="F17" s="314">
        <f>County!BF13</f>
        <v>403663</v>
      </c>
      <c r="G17" s="315">
        <f>F17/County!BH13</f>
        <v>0.1581552633857575</v>
      </c>
      <c r="H17" s="316">
        <f>F17/'Table 1'!D17</f>
        <v>3.4949177489177488</v>
      </c>
      <c r="I17" s="314">
        <f>County!BG13</f>
        <v>491710</v>
      </c>
      <c r="J17" s="315">
        <f>I17/County!BH13</f>
        <v>0.1926520997946575</v>
      </c>
      <c r="K17" s="317">
        <f>I17/'Table 1'!D17</f>
        <v>4.2572294372294373</v>
      </c>
      <c r="L17" s="314">
        <f>County!BH13</f>
        <v>2552321</v>
      </c>
      <c r="M17" s="318">
        <v>22.139997050684848</v>
      </c>
    </row>
    <row r="18" spans="1:13" ht="15.75" customHeight="1" x14ac:dyDescent="0.2">
      <c r="A18" s="90" t="s">
        <v>282</v>
      </c>
      <c r="B18" s="90" t="s">
        <v>1661</v>
      </c>
      <c r="C18" s="197">
        <f>County!BB14</f>
        <v>882055</v>
      </c>
      <c r="D18" s="267">
        <f>C18/County!BH14</f>
        <v>0.45846593971600791</v>
      </c>
      <c r="E18" s="581">
        <f>C18/'Table 1'!D18</f>
        <v>12.834558021098582</v>
      </c>
      <c r="F18" s="314">
        <f>County!BF14</f>
        <v>174633</v>
      </c>
      <c r="G18" s="315">
        <f>F18/County!BH14</f>
        <v>9.0769036455125379E-2</v>
      </c>
      <c r="H18" s="316">
        <f>F18/'Table 1'!D18</f>
        <v>2.5410403783193889</v>
      </c>
      <c r="I18" s="314">
        <f>County!BG14</f>
        <v>867239</v>
      </c>
      <c r="J18" s="315">
        <f>I18/County!BH14</f>
        <v>0.45076502382886668</v>
      </c>
      <c r="K18" s="317">
        <f>I18/'Table 1'!D18</f>
        <v>12.618974172426336</v>
      </c>
      <c r="L18" s="314">
        <f>County!BH14</f>
        <v>1923927</v>
      </c>
      <c r="M18" s="318">
        <v>28.45204081632653</v>
      </c>
    </row>
    <row r="19" spans="1:13" ht="15.75" customHeight="1" x14ac:dyDescent="0.2">
      <c r="A19" s="90" t="s">
        <v>298</v>
      </c>
      <c r="B19" s="90" t="s">
        <v>1662</v>
      </c>
      <c r="C19" s="197">
        <f>County!BB15</f>
        <v>734863</v>
      </c>
      <c r="D19" s="267">
        <f>C19/County!BH15</f>
        <v>0.70163698077538184</v>
      </c>
      <c r="E19" s="581">
        <f>C19/'Table 1'!D19</f>
        <v>8.4188319127486029</v>
      </c>
      <c r="F19" s="314">
        <f>County!BF15</f>
        <v>89335</v>
      </c>
      <c r="G19" s="315">
        <f>F19/County!BH15</f>
        <v>8.5295816604685132E-2</v>
      </c>
      <c r="H19" s="316">
        <f>F19/'Table 1'!D19</f>
        <v>1.0234511043900651</v>
      </c>
      <c r="I19" s="314">
        <f>County!BG15</f>
        <v>223157</v>
      </c>
      <c r="J19" s="315">
        <f>I19/County!BH15</f>
        <v>0.21306720261993306</v>
      </c>
      <c r="K19" s="317">
        <f>I19/'Table 1'!D19</f>
        <v>2.5565598936852716</v>
      </c>
      <c r="L19" s="314">
        <f>County!BH15</f>
        <v>1047355</v>
      </c>
      <c r="M19" s="318">
        <v>11.91869132290185</v>
      </c>
    </row>
    <row r="20" spans="1:13" ht="15.75" customHeight="1" x14ac:dyDescent="0.2">
      <c r="A20" s="90" t="s">
        <v>311</v>
      </c>
      <c r="B20" s="90" t="s">
        <v>1663</v>
      </c>
      <c r="C20" s="197">
        <f>County!BB16</f>
        <v>1081073</v>
      </c>
      <c r="D20" s="267">
        <f>C20/County!BH16</f>
        <v>0.81214804286289521</v>
      </c>
      <c r="E20" s="581">
        <f>C20/'Table 1'!D20</f>
        <v>18.758207245974457</v>
      </c>
      <c r="F20" s="314">
        <f>County!BF16</f>
        <v>106200</v>
      </c>
      <c r="G20" s="315">
        <f>F20/County!BH16</f>
        <v>7.9781959360782737E-2</v>
      </c>
      <c r="H20" s="316">
        <f>F20/'Table 1'!D20</f>
        <v>1.8427262631871182</v>
      </c>
      <c r="I20" s="314">
        <f>County!BG16</f>
        <v>143855</v>
      </c>
      <c r="J20" s="315">
        <f>I20/County!BH16</f>
        <v>0.10806999777632204</v>
      </c>
      <c r="K20" s="317">
        <f>I20/'Table 1'!D20</f>
        <v>2.4960959189339258</v>
      </c>
      <c r="L20" s="314">
        <f>County!BH16</f>
        <v>1331128</v>
      </c>
      <c r="M20" s="318">
        <v>23.054226779126761</v>
      </c>
    </row>
    <row r="21" spans="1:13" ht="15.75" customHeight="1" x14ac:dyDescent="0.2">
      <c r="A21" s="90" t="s">
        <v>345</v>
      </c>
      <c r="B21" s="90" t="s">
        <v>1664</v>
      </c>
      <c r="C21" s="197">
        <f>County!BB17</f>
        <v>8193295</v>
      </c>
      <c r="D21" s="267">
        <f>C21/County!BH17</f>
        <v>0.77247961554094202</v>
      </c>
      <c r="E21" s="581">
        <f>C21/'Table 1'!D21</f>
        <v>24.873164482412122</v>
      </c>
      <c r="F21" s="314">
        <f>County!BF17</f>
        <v>1065023</v>
      </c>
      <c r="G21" s="315">
        <f>F21/County!BH17</f>
        <v>0.10041241741964139</v>
      </c>
      <c r="H21" s="316">
        <f>F21/'Table 1'!D21</f>
        <v>3.2331915617040523</v>
      </c>
      <c r="I21" s="314">
        <f>County!BG17</f>
        <v>1348169</v>
      </c>
      <c r="J21" s="315">
        <f>I21/County!BH17</f>
        <v>0.12710796703941654</v>
      </c>
      <c r="K21" s="317">
        <f>I21/'Table 1'!D21</f>
        <v>4.0927647896345816</v>
      </c>
      <c r="L21" s="314">
        <f>County!BH17</f>
        <v>10606487</v>
      </c>
      <c r="M21" s="318">
        <v>31.894125146969056</v>
      </c>
    </row>
    <row r="22" spans="1:13" ht="15.75" customHeight="1" x14ac:dyDescent="0.2">
      <c r="A22" s="90" t="s">
        <v>363</v>
      </c>
      <c r="B22" s="90" t="s">
        <v>1665</v>
      </c>
      <c r="C22" s="197">
        <f>County!BB18</f>
        <v>2270989</v>
      </c>
      <c r="D22" s="267">
        <f>C22/County!BH18</f>
        <v>0.64086334955018009</v>
      </c>
      <c r="E22" s="581">
        <f>C22/'Table 1'!D22</f>
        <v>13.809265812932491</v>
      </c>
      <c r="F22" s="314">
        <f>County!BF18</f>
        <v>304694</v>
      </c>
      <c r="G22" s="315">
        <f>F22/County!BH18</f>
        <v>8.5983339165377967E-2</v>
      </c>
      <c r="H22" s="316">
        <f>F22/'Table 1'!D22</f>
        <v>1.8527612584674134</v>
      </c>
      <c r="I22" s="314">
        <f>County!BG18</f>
        <v>967957</v>
      </c>
      <c r="J22" s="315">
        <f>I22/County!BH18</f>
        <v>0.27315331128444198</v>
      </c>
      <c r="K22" s="317">
        <f>I22/'Table 1'!D22</f>
        <v>5.8858829824753425</v>
      </c>
      <c r="L22" s="314">
        <f>County!BH18</f>
        <v>3543640</v>
      </c>
      <c r="M22" s="318">
        <v>22.40937950572939</v>
      </c>
    </row>
    <row r="23" spans="1:13" ht="15.75" customHeight="1" x14ac:dyDescent="0.2">
      <c r="A23" s="90" t="s">
        <v>381</v>
      </c>
      <c r="B23" s="90" t="s">
        <v>1666</v>
      </c>
      <c r="C23" s="197">
        <f>County!BB19</f>
        <v>416060</v>
      </c>
      <c r="D23" s="267">
        <f>C23/County!BH19</f>
        <v>0.66160989727443309</v>
      </c>
      <c r="E23" s="581">
        <f>C23/'Table 1'!D23</f>
        <v>10.031343427524352</v>
      </c>
      <c r="F23" s="314">
        <f>County!BF19</f>
        <v>118671</v>
      </c>
      <c r="G23" s="315">
        <f>F23/County!BH19</f>
        <v>0.1887081385363992</v>
      </c>
      <c r="H23" s="316">
        <f>F23/'Table 1'!D23</f>
        <v>2.861196836724853</v>
      </c>
      <c r="I23" s="314">
        <f>County!BG19</f>
        <v>94129</v>
      </c>
      <c r="J23" s="315">
        <f>I23/County!BH19</f>
        <v>0.14968196418916771</v>
      </c>
      <c r="K23" s="317">
        <f>I23/'Table 1'!D23</f>
        <v>2.2694811457228274</v>
      </c>
      <c r="L23" s="314">
        <f>County!BH19</f>
        <v>628860</v>
      </c>
      <c r="M23" s="318">
        <v>15.150697472715446</v>
      </c>
    </row>
    <row r="24" spans="1:13" ht="15.75" customHeight="1" x14ac:dyDescent="0.2">
      <c r="A24" s="90" t="s">
        <v>394</v>
      </c>
      <c r="B24" s="90" t="s">
        <v>1667</v>
      </c>
      <c r="C24" s="197">
        <f>County!BB20</f>
        <v>358787</v>
      </c>
      <c r="D24" s="267">
        <f>C24/County!BH20</f>
        <v>0.65875991480611051</v>
      </c>
      <c r="E24" s="581">
        <f>C24/'Table 1'!D24</f>
        <v>5.9672521039151114</v>
      </c>
      <c r="F24" s="314">
        <f>County!BF20</f>
        <v>113800</v>
      </c>
      <c r="G24" s="315">
        <f>F24/County!BH20</f>
        <v>0.20894535840188014</v>
      </c>
      <c r="H24" s="316">
        <f>F24/'Table 1'!D24</f>
        <v>1.892692013438446</v>
      </c>
      <c r="I24" s="314">
        <f>County!BG20</f>
        <v>72053</v>
      </c>
      <c r="J24" s="315">
        <f>I24/County!BH20</f>
        <v>0.1322947267920094</v>
      </c>
      <c r="K24" s="317">
        <f>I24/'Table 1'!D24</f>
        <v>1.1983667631307588</v>
      </c>
      <c r="L24" s="314">
        <f>County!BH20</f>
        <v>544640</v>
      </c>
      <c r="M24" s="318">
        <v>9.0616265140423273</v>
      </c>
    </row>
    <row r="25" spans="1:13" ht="15.75" customHeight="1" x14ac:dyDescent="0.2">
      <c r="A25" s="90" t="s">
        <v>411</v>
      </c>
      <c r="B25" s="90" t="s">
        <v>1668</v>
      </c>
      <c r="C25" s="197">
        <f>County!BB21</f>
        <v>7812644</v>
      </c>
      <c r="D25" s="267">
        <f>C25/County!BH21</f>
        <v>0.76454554733455227</v>
      </c>
      <c r="E25" s="581">
        <f>C25/'Table 1'!D25</f>
        <v>26.73814046291638</v>
      </c>
      <c r="F25" s="314">
        <f>County!BF21</f>
        <v>1660269</v>
      </c>
      <c r="G25" s="315">
        <f>F25/County!BH21</f>
        <v>0.16247396800975311</v>
      </c>
      <c r="H25" s="316">
        <f>F25/'Table 1'!D25</f>
        <v>5.6821360000821377</v>
      </c>
      <c r="I25" s="314">
        <f>County!BG21</f>
        <v>745764</v>
      </c>
      <c r="J25" s="315">
        <f>I25/County!BH21</f>
        <v>7.2980484655694663E-2</v>
      </c>
      <c r="K25" s="317">
        <f>I25/'Table 1'!D25</f>
        <v>2.5523168064724788</v>
      </c>
      <c r="L25" s="314">
        <f>County!BH21</f>
        <v>10218677</v>
      </c>
      <c r="M25" s="318">
        <v>36.138663828011445</v>
      </c>
    </row>
    <row r="26" spans="1:13" ht="15.75" customHeight="1" x14ac:dyDescent="0.2">
      <c r="A26" s="90" t="s">
        <v>446</v>
      </c>
      <c r="B26" s="90" t="s">
        <v>1669</v>
      </c>
      <c r="C26" s="197">
        <f>County!BB22</f>
        <v>453025</v>
      </c>
      <c r="D26" s="267">
        <f>C26/County!BH22</f>
        <v>0.60459359006012237</v>
      </c>
      <c r="E26" s="581">
        <f>C26/'Table 1'!D26</f>
        <v>8.165113638411766</v>
      </c>
      <c r="F26" s="314">
        <f>County!BF22</f>
        <v>58707</v>
      </c>
      <c r="G26" s="315">
        <f>F26/County!BH22</f>
        <v>7.8348603038815967E-2</v>
      </c>
      <c r="H26" s="316">
        <f>F26/'Table 1'!D26</f>
        <v>1.0581078889029072</v>
      </c>
      <c r="I26" s="314">
        <f>County!BG22</f>
        <v>237573</v>
      </c>
      <c r="J26" s="315">
        <f>I26/County!BH22</f>
        <v>0.31705780690106167</v>
      </c>
      <c r="K26" s="317">
        <f>I26/'Table 1'!D26</f>
        <v>4.2819061694573115</v>
      </c>
      <c r="L26" s="314">
        <f>County!BH22</f>
        <v>749305</v>
      </c>
      <c r="M26" s="318">
        <v>13.451547465173057</v>
      </c>
    </row>
    <row r="27" spans="1:13" ht="15.75" customHeight="1" x14ac:dyDescent="0.2">
      <c r="A27" s="90" t="s">
        <v>492</v>
      </c>
      <c r="B27" s="90" t="s">
        <v>1670</v>
      </c>
      <c r="C27" s="197">
        <f>County!BB23</f>
        <v>5104974</v>
      </c>
      <c r="D27" s="267">
        <f>C27/County!BH23</f>
        <v>0.64971146555035364</v>
      </c>
      <c r="E27" s="581">
        <f>C27/'Table 1'!D27</f>
        <v>14.015105093233181</v>
      </c>
      <c r="F27" s="314">
        <f>County!BF23</f>
        <v>1099841</v>
      </c>
      <c r="G27" s="315">
        <f>F27/County!BH23</f>
        <v>0.1399770709865254</v>
      </c>
      <c r="H27" s="316">
        <f>F27/'Table 1'!D27</f>
        <v>3.0194839779490898</v>
      </c>
      <c r="I27" s="314">
        <f>County!BG23</f>
        <v>1652479</v>
      </c>
      <c r="J27" s="315">
        <f>I27/County!BH23</f>
        <v>0.21031146346312102</v>
      </c>
      <c r="K27" s="317">
        <f>I27/'Table 1'!D27</f>
        <v>4.5366865432342802</v>
      </c>
      <c r="L27" s="314">
        <f>County!BH23</f>
        <v>7857294</v>
      </c>
      <c r="M27" s="318">
        <v>21.797782296657356</v>
      </c>
    </row>
    <row r="28" spans="1:13" ht="15.75" customHeight="1" x14ac:dyDescent="0.2">
      <c r="A28" s="90" t="s">
        <v>509</v>
      </c>
      <c r="B28" s="90" t="s">
        <v>1671</v>
      </c>
      <c r="C28" s="197">
        <f>County!BB24</f>
        <v>651590</v>
      </c>
      <c r="D28" s="267">
        <f>C28/County!BH24</f>
        <v>0.7480280158929693</v>
      </c>
      <c r="E28" s="581">
        <f>C28/'Table 1'!D28</f>
        <v>10.305891656781336</v>
      </c>
      <c r="F28" s="314">
        <f>County!BF24</f>
        <v>87989</v>
      </c>
      <c r="G28" s="315">
        <f>F28/County!BH24</f>
        <v>0.10101173604629671</v>
      </c>
      <c r="H28" s="316">
        <f>F28/'Table 1'!D28</f>
        <v>1.3916805061289048</v>
      </c>
      <c r="I28" s="314">
        <f>County!BG24</f>
        <v>131498</v>
      </c>
      <c r="J28" s="315">
        <f>I28/County!BH24</f>
        <v>0.15096024806073402</v>
      </c>
      <c r="K28" s="317">
        <f>I28/'Table 1'!D28</f>
        <v>2.0798418347172793</v>
      </c>
      <c r="L28" s="314">
        <f>County!BH24</f>
        <v>871077</v>
      </c>
      <c r="M28" s="318">
        <v>13.893439877506101</v>
      </c>
    </row>
    <row r="29" spans="1:13" ht="15.75" customHeight="1" x14ac:dyDescent="0.2">
      <c r="A29" s="90" t="s">
        <v>524</v>
      </c>
      <c r="B29" s="90" t="s">
        <v>539</v>
      </c>
      <c r="C29" s="197">
        <f>County!BB25</f>
        <v>2618570</v>
      </c>
      <c r="D29" s="267">
        <f>C29/County!BH25</f>
        <v>0.73619174829409662</v>
      </c>
      <c r="E29" s="581">
        <f>C29/'Table 1'!D29</f>
        <v>12.425890336204237</v>
      </c>
      <c r="F29" s="314">
        <f>County!BF25</f>
        <v>354945</v>
      </c>
      <c r="G29" s="315">
        <f>F29/County!BH25</f>
        <v>9.9790183229109056E-2</v>
      </c>
      <c r="H29" s="316">
        <f>F29/'Table 1'!D29</f>
        <v>1.6843191686241015</v>
      </c>
      <c r="I29" s="314">
        <f>County!BG25</f>
        <v>583398</v>
      </c>
      <c r="J29" s="315">
        <f>I29/County!BH25</f>
        <v>0.16401806847679434</v>
      </c>
      <c r="K29" s="317">
        <f>I29/'Table 1'!D29</f>
        <v>2.7683963271407217</v>
      </c>
      <c r="L29" s="314">
        <f>County!BH25</f>
        <v>3556913</v>
      </c>
      <c r="M29" s="318">
        <v>17.058716608316146</v>
      </c>
    </row>
    <row r="30" spans="1:13" ht="15.75" customHeight="1" x14ac:dyDescent="0.2">
      <c r="A30" s="90" t="s">
        <v>555</v>
      </c>
      <c r="B30" s="90" t="s">
        <v>1672</v>
      </c>
      <c r="C30" s="197">
        <f>County!BB26</f>
        <v>629727</v>
      </c>
      <c r="D30" s="267">
        <f>C30/County!BH26</f>
        <v>0.67930469452016518</v>
      </c>
      <c r="E30" s="581">
        <f>C30/'Table 1'!D30</f>
        <v>10.837928541924825</v>
      </c>
      <c r="F30" s="314">
        <f>County!BF26</f>
        <v>146789</v>
      </c>
      <c r="G30" s="315">
        <f>F30/County!BH26</f>
        <v>0.15834553195896084</v>
      </c>
      <c r="H30" s="316">
        <f>F30/'Table 1'!D30</f>
        <v>2.5263148836568909</v>
      </c>
      <c r="I30" s="314">
        <f>County!BG26</f>
        <v>150501</v>
      </c>
      <c r="J30" s="315">
        <f>I30/County!BH26</f>
        <v>0.16234977352087393</v>
      </c>
      <c r="K30" s="317">
        <f>I30/'Table 1'!D30</f>
        <v>2.5902003304419661</v>
      </c>
      <c r="L30" s="314">
        <f>County!BH26</f>
        <v>927017</v>
      </c>
      <c r="M30" s="318">
        <v>16.007891555862546</v>
      </c>
    </row>
    <row r="31" spans="1:13" ht="15.75" customHeight="1" x14ac:dyDescent="0.2">
      <c r="A31" s="90" t="s">
        <v>572</v>
      </c>
      <c r="B31" s="90" t="s">
        <v>1673</v>
      </c>
      <c r="C31" s="197">
        <f>County!BB27</f>
        <v>5530273</v>
      </c>
      <c r="D31" s="267">
        <f>C31/County!BH27</f>
        <v>0.6783690800653116</v>
      </c>
      <c r="E31" s="581">
        <f>C31/'Table 1'!D31</f>
        <v>13.698254487628832</v>
      </c>
      <c r="F31" s="314">
        <f>County!BF27</f>
        <v>1113177</v>
      </c>
      <c r="G31" s="315">
        <f>F31/County!BH27</f>
        <v>0.13654748281682719</v>
      </c>
      <c r="H31" s="316">
        <f>F31/'Table 1'!D31</f>
        <v>2.7572927838779751</v>
      </c>
      <c r="I31" s="314">
        <f>County!BG27</f>
        <v>1508857</v>
      </c>
      <c r="J31" s="315">
        <f>I31/County!BH27</f>
        <v>0.18508343711786124</v>
      </c>
      <c r="K31" s="317">
        <f>I31/'Table 1'!D31</f>
        <v>3.737375563817587</v>
      </c>
      <c r="L31" s="314">
        <f>County!BH27</f>
        <v>8152307</v>
      </c>
      <c r="M31" s="318">
        <v>20.10760567687959</v>
      </c>
    </row>
    <row r="32" spans="1:13" ht="15.75" customHeight="1" x14ac:dyDescent="0.2">
      <c r="A32" s="90" t="s">
        <v>602</v>
      </c>
      <c r="B32" s="90" t="s">
        <v>1674</v>
      </c>
      <c r="C32" s="197">
        <f>County!BB28</f>
        <v>482518</v>
      </c>
      <c r="D32" s="267">
        <f>C32/County!BH28</f>
        <v>0.81851106093735948</v>
      </c>
      <c r="E32" s="581">
        <f>C32/'Table 1'!D32</f>
        <v>12.765701888988835</v>
      </c>
      <c r="F32" s="314">
        <f>County!BF28</f>
        <v>10371</v>
      </c>
      <c r="G32" s="315">
        <f>F32/County!BH28</f>
        <v>1.7592666414478538E-2</v>
      </c>
      <c r="H32" s="316">
        <f>F32/'Table 1'!D32</f>
        <v>0.27437959680406371</v>
      </c>
      <c r="I32" s="314">
        <f>County!BG28</f>
        <v>96618</v>
      </c>
      <c r="J32" s="315">
        <f>I32/County!BH28</f>
        <v>0.16389627264816195</v>
      </c>
      <c r="K32" s="317">
        <f>I32/'Table 1'!D32</f>
        <v>2.5561669929625905</v>
      </c>
      <c r="L32" s="314">
        <f>County!BH28</f>
        <v>589507</v>
      </c>
      <c r="M32" s="318">
        <v>15.44748702898171</v>
      </c>
    </row>
    <row r="33" spans="1:13" ht="15.75" customHeight="1" x14ac:dyDescent="0.2">
      <c r="A33" s="90" t="s">
        <v>618</v>
      </c>
      <c r="B33" s="90" t="s">
        <v>1675</v>
      </c>
      <c r="C33" s="197">
        <f>County!BB29</f>
        <v>1069551</v>
      </c>
      <c r="D33" s="267">
        <f>C33/County!BH29</f>
        <v>0.71338403376590109</v>
      </c>
      <c r="E33" s="581">
        <f>C33/'Table 1'!D33</f>
        <v>8.5067287043665001</v>
      </c>
      <c r="F33" s="314">
        <f>County!BF29</f>
        <v>171704</v>
      </c>
      <c r="G33" s="315">
        <f>F33/County!BH29</f>
        <v>0.11452552719200888</v>
      </c>
      <c r="H33" s="316">
        <f>F33/'Table 1'!D33</f>
        <v>1.3656565656565656</v>
      </c>
      <c r="I33" s="314">
        <f>County!BG29</f>
        <v>258009</v>
      </c>
      <c r="J33" s="315">
        <f>I33/County!BH29</f>
        <v>0.17209043904208998</v>
      </c>
      <c r="K33" s="317">
        <f>I33/'Table 1'!D33</f>
        <v>2.0520878072059174</v>
      </c>
      <c r="L33" s="314">
        <f>County!BH29</f>
        <v>1499264</v>
      </c>
      <c r="M33" s="318">
        <v>12.157903272892407</v>
      </c>
    </row>
    <row r="34" spans="1:13" ht="15.75" customHeight="1" x14ac:dyDescent="0.2">
      <c r="A34" s="90" t="s">
        <v>643</v>
      </c>
      <c r="B34" s="90" t="s">
        <v>1676</v>
      </c>
      <c r="C34" s="197">
        <f>County!BB30</f>
        <v>962578</v>
      </c>
      <c r="D34" s="267">
        <f>C34/County!BH30</f>
        <v>0.74408778364840156</v>
      </c>
      <c r="E34" s="581">
        <f>C34/'Table 1'!D34</f>
        <v>16.066262747650761</v>
      </c>
      <c r="F34" s="314">
        <f>County!BF30</f>
        <v>148793</v>
      </c>
      <c r="G34" s="315">
        <f>F34/County!BH30</f>
        <v>0.11501930606392066</v>
      </c>
      <c r="H34" s="316">
        <f>F34/'Table 1'!D34</f>
        <v>2.4834843856925874</v>
      </c>
      <c r="I34" s="314">
        <f>County!BG30</f>
        <v>182264</v>
      </c>
      <c r="J34" s="315">
        <f>I34/County!BH30</f>
        <v>0.14089291028767775</v>
      </c>
      <c r="K34" s="317">
        <f>I34/'Table 1'!D34</f>
        <v>3.0421444427753577</v>
      </c>
      <c r="L34" s="314">
        <f>County!BH30</f>
        <v>1293635</v>
      </c>
      <c r="M34" s="318">
        <v>21.678369138988504</v>
      </c>
    </row>
    <row r="35" spans="1:13" ht="15.75" customHeight="1" x14ac:dyDescent="0.2">
      <c r="A35" s="90" t="s">
        <v>655</v>
      </c>
      <c r="B35" s="90" t="s">
        <v>1677</v>
      </c>
      <c r="C35" s="197">
        <f>County!BB31</f>
        <v>2173011</v>
      </c>
      <c r="D35" s="267">
        <f>C35/County!BH31</f>
        <v>0.74197726208020276</v>
      </c>
      <c r="E35" s="581">
        <f>C35/'Table 1'!D35</f>
        <v>19.594858291928546</v>
      </c>
      <c r="F35" s="314">
        <f>County!BF31</f>
        <v>460584</v>
      </c>
      <c r="G35" s="315">
        <f>F35/County!BH31</f>
        <v>0.15726696978429844</v>
      </c>
      <c r="H35" s="316">
        <f>F35/'Table 1'!D35</f>
        <v>4.1532593307303172</v>
      </c>
      <c r="I35" s="314">
        <f>County!BG31</f>
        <v>295081</v>
      </c>
      <c r="J35" s="315">
        <f>I35/County!BH31</f>
        <v>0.10075576813549877</v>
      </c>
      <c r="K35" s="317">
        <f>I35/'Table 1'!D35</f>
        <v>2.6608564704184965</v>
      </c>
      <c r="L35" s="314">
        <f>County!BH31</f>
        <v>2928676</v>
      </c>
      <c r="M35" s="318">
        <v>26.798027212751744</v>
      </c>
    </row>
    <row r="36" spans="1:13" ht="15.75" customHeight="1" x14ac:dyDescent="0.2">
      <c r="A36" s="90" t="s">
        <v>697</v>
      </c>
      <c r="B36" s="90" t="s">
        <v>1678</v>
      </c>
      <c r="C36" s="197">
        <f>County!BB32</f>
        <v>1566209</v>
      </c>
      <c r="D36" s="267">
        <f>C36/County!BH32</f>
        <v>0.72599315914603824</v>
      </c>
      <c r="E36" s="581">
        <f>C36/'Table 1'!D36</f>
        <v>11.977188259945246</v>
      </c>
      <c r="F36" s="314">
        <f>County!BF32</f>
        <v>333550</v>
      </c>
      <c r="G36" s="315">
        <f>F36/County!BH32</f>
        <v>0.15461219941474033</v>
      </c>
      <c r="H36" s="316">
        <f>F36/'Table 1'!D36</f>
        <v>2.55073948885796</v>
      </c>
      <c r="I36" s="314">
        <f>County!BG32</f>
        <v>257574</v>
      </c>
      <c r="J36" s="315">
        <f>I36/County!BH32</f>
        <v>0.11939464143922149</v>
      </c>
      <c r="K36" s="317">
        <f>I36/'Table 1'!D36</f>
        <v>1.9697321933836012</v>
      </c>
      <c r="L36" s="314">
        <f>County!BH32</f>
        <v>2157333</v>
      </c>
      <c r="M36" s="318">
        <v>16.618134619236162</v>
      </c>
    </row>
    <row r="37" spans="1:13" ht="15.75" customHeight="1" x14ac:dyDescent="0.2">
      <c r="A37" s="90" t="s">
        <v>951</v>
      </c>
      <c r="B37" s="90" t="s">
        <v>1679</v>
      </c>
      <c r="C37" s="197">
        <f>County!BB33</f>
        <v>1247476</v>
      </c>
      <c r="D37" s="267">
        <f>C37/County!BH33</f>
        <v>0.77788482344013166</v>
      </c>
      <c r="E37" s="581">
        <f>C37/'Table 1'!D37</f>
        <v>6.9285746023282684</v>
      </c>
      <c r="F37" s="314">
        <f>County!BF33</f>
        <v>111656</v>
      </c>
      <c r="G37" s="315">
        <f>F37/County!BH33</f>
        <v>6.9624993062817511E-2</v>
      </c>
      <c r="H37" s="316">
        <f>F37/'Table 1'!D37</f>
        <v>0.62014573891406732</v>
      </c>
      <c r="I37" s="314">
        <f>County!BG33</f>
        <v>244545</v>
      </c>
      <c r="J37" s="315">
        <f>I37/County!BH33</f>
        <v>0.15249018349705085</v>
      </c>
      <c r="K37" s="317">
        <f>I37/'Table 1'!D37</f>
        <v>1.358221141029059</v>
      </c>
      <c r="L37" s="314">
        <f>County!BH33</f>
        <v>1603677</v>
      </c>
      <c r="M37" s="318">
        <v>9.0445834367315623</v>
      </c>
    </row>
    <row r="38" spans="1:13" ht="15.75" customHeight="1" x14ac:dyDescent="0.2">
      <c r="A38" s="90" t="s">
        <v>724</v>
      </c>
      <c r="B38" s="90" t="s">
        <v>1680</v>
      </c>
      <c r="C38" s="197">
        <f>County!BB34</f>
        <v>442205</v>
      </c>
      <c r="D38" s="267">
        <f>C38/County!BH34</f>
        <v>0.71763808534635953</v>
      </c>
      <c r="E38" s="581">
        <f>C38/'Table 1'!D38</f>
        <v>7.4704361928573846</v>
      </c>
      <c r="F38" s="314">
        <f>County!BF34</f>
        <v>107156</v>
      </c>
      <c r="G38" s="315">
        <f>F38/County!BH34</f>
        <v>0.17389949610107189</v>
      </c>
      <c r="H38" s="316">
        <f>F38/'Table 1'!D38</f>
        <v>1.8102510389566511</v>
      </c>
      <c r="I38" s="314">
        <f>County!BG34</f>
        <v>66834</v>
      </c>
      <c r="J38" s="315">
        <f>I38/County!BH34</f>
        <v>0.10846241855256859</v>
      </c>
      <c r="K38" s="317">
        <f>I38/'Table 1'!D38</f>
        <v>1.1290671351826198</v>
      </c>
      <c r="L38" s="314">
        <f>County!BH34</f>
        <v>616195</v>
      </c>
      <c r="M38" s="318">
        <v>10.383442302507415</v>
      </c>
    </row>
    <row r="39" spans="1:13" ht="15.75" customHeight="1" x14ac:dyDescent="0.2">
      <c r="A39" s="90" t="s">
        <v>737</v>
      </c>
      <c r="B39" s="90" t="s">
        <v>1681</v>
      </c>
      <c r="C39" s="197">
        <f>County!BB35</f>
        <v>783469</v>
      </c>
      <c r="D39" s="267">
        <f>C39/County!BH35</f>
        <v>0.63127391039503922</v>
      </c>
      <c r="E39" s="581">
        <f>C39/'Table 1'!D39</f>
        <v>9.7686965412333855</v>
      </c>
      <c r="F39" s="314">
        <f>County!BF35</f>
        <v>231914</v>
      </c>
      <c r="G39" s="315">
        <f>F39/County!BH35</f>
        <v>0.18686285948181117</v>
      </c>
      <c r="H39" s="316">
        <f>F39/'Table 1'!D39</f>
        <v>2.8916236502830355</v>
      </c>
      <c r="I39" s="314">
        <f>County!BG35</f>
        <v>225709</v>
      </c>
      <c r="J39" s="315">
        <f>I39/County!BH35</f>
        <v>0.18186323012314962</v>
      </c>
      <c r="K39" s="317">
        <f>I39/'Table 1'!D39</f>
        <v>2.8142565023316126</v>
      </c>
      <c r="L39" s="314">
        <f>County!BH35</f>
        <v>1241092</v>
      </c>
      <c r="M39" s="318">
        <v>15.563257884506866</v>
      </c>
    </row>
    <row r="40" spans="1:13" ht="15.75" customHeight="1" x14ac:dyDescent="0.2">
      <c r="A40" s="90" t="s">
        <v>754</v>
      </c>
      <c r="B40" s="90" t="s">
        <v>1682</v>
      </c>
      <c r="C40" s="197">
        <f>County!BB36</f>
        <v>290104</v>
      </c>
      <c r="D40" s="267">
        <f>C40/County!BH36</f>
        <v>0.62546407889233369</v>
      </c>
      <c r="E40" s="581">
        <f>C40/'Table 1'!D40</f>
        <v>13.44069681245367</v>
      </c>
      <c r="F40" s="314">
        <f>County!BF36</f>
        <v>36048</v>
      </c>
      <c r="G40" s="315">
        <f>F40/County!BH36</f>
        <v>7.7719469969082966E-2</v>
      </c>
      <c r="H40" s="316">
        <f>F40/'Table 1'!D40</f>
        <v>1.6701260192735359</v>
      </c>
      <c r="I40" s="314">
        <f>County!BG36</f>
        <v>137670</v>
      </c>
      <c r="J40" s="315">
        <f>I40/County!BH36</f>
        <v>0.29681645113858335</v>
      </c>
      <c r="K40" s="317">
        <f>I40/'Table 1'!D40</f>
        <v>6.3783358042994811</v>
      </c>
      <c r="L40" s="314">
        <f>County!BH36</f>
        <v>463822</v>
      </c>
      <c r="M40" s="318">
        <v>21.702320793561668</v>
      </c>
    </row>
    <row r="41" spans="1:13" ht="15.75" customHeight="1" x14ac:dyDescent="0.2">
      <c r="A41" s="90" t="s">
        <v>767</v>
      </c>
      <c r="B41" s="90" t="s">
        <v>1683</v>
      </c>
      <c r="C41" s="197">
        <f>County!BB37</f>
        <v>507264</v>
      </c>
      <c r="D41" s="267">
        <f>C41/County!BH37</f>
        <v>0.71764835705857888</v>
      </c>
      <c r="E41" s="581">
        <f>C41/'Table 1'!D41</f>
        <v>11.192939099735217</v>
      </c>
      <c r="F41" s="314">
        <f>County!BF37</f>
        <v>72478</v>
      </c>
      <c r="G41" s="315">
        <f>F41/County!BH37</f>
        <v>0.10253776657301066</v>
      </c>
      <c r="H41" s="316">
        <f>F41/'Table 1'!D41</f>
        <v>1.5992497793468667</v>
      </c>
      <c r="I41" s="314">
        <f>County!BG37</f>
        <v>127100</v>
      </c>
      <c r="J41" s="315">
        <f>I41/County!BH37</f>
        <v>0.17981387636841048</v>
      </c>
      <c r="K41" s="317">
        <f>I41/'Table 1'!D41</f>
        <v>2.8045013239187995</v>
      </c>
      <c r="L41" s="314">
        <f>County!BH37</f>
        <v>706842</v>
      </c>
      <c r="M41" s="318">
        <v>15.627379452145652</v>
      </c>
    </row>
    <row r="42" spans="1:13" ht="15.75" customHeight="1" x14ac:dyDescent="0.2">
      <c r="A42" s="90" t="s">
        <v>264</v>
      </c>
      <c r="B42" s="90" t="s">
        <v>1684</v>
      </c>
      <c r="C42" s="197">
        <f>County!BB38</f>
        <v>24443432</v>
      </c>
      <c r="D42" s="267">
        <f>C42/County!BH38</f>
        <v>0.66268782657497949</v>
      </c>
      <c r="E42" s="581">
        <f>C42/'Table 1'!D42</f>
        <v>24.125006045209282</v>
      </c>
      <c r="F42" s="314">
        <f>County!BF38</f>
        <v>3887864</v>
      </c>
      <c r="G42" s="315">
        <f>F42/County!BH38</f>
        <v>0.10540418972994897</v>
      </c>
      <c r="H42" s="316">
        <f>F42/'Table 1'!D42</f>
        <v>3.8372165783819367</v>
      </c>
      <c r="I42" s="314">
        <f>County!BG38</f>
        <v>8553993</v>
      </c>
      <c r="J42" s="315">
        <f>I42/County!BH38</f>
        <v>0.23190798369507148</v>
      </c>
      <c r="K42" s="317">
        <f>I42/'Table 1'!D42</f>
        <v>8.4425596551121735</v>
      </c>
      <c r="L42" s="314">
        <f>County!BH38</f>
        <v>36885289</v>
      </c>
      <c r="M42" s="318">
        <v>37.187736863914218</v>
      </c>
    </row>
    <row r="43" spans="1:13" ht="15.75" customHeight="1" x14ac:dyDescent="0.2">
      <c r="A43" s="90" t="s">
        <v>589</v>
      </c>
      <c r="B43" s="90" t="s">
        <v>1685</v>
      </c>
      <c r="C43" s="197">
        <f>County!BB39</f>
        <v>1349377</v>
      </c>
      <c r="D43" s="267">
        <f>C43/County!BH39</f>
        <v>0.69542897371198631</v>
      </c>
      <c r="E43" s="581">
        <f>C43/'Table 1'!D43</f>
        <v>15.128732075387083</v>
      </c>
      <c r="F43" s="314">
        <f>County!BF39</f>
        <v>112082</v>
      </c>
      <c r="G43" s="315">
        <f>F43/County!BH39</f>
        <v>5.7763745959496009E-2</v>
      </c>
      <c r="H43" s="316">
        <f>F43/'Table 1'!D43</f>
        <v>1.2566232776114719</v>
      </c>
      <c r="I43" s="314">
        <f>County!BG39</f>
        <v>478893</v>
      </c>
      <c r="J43" s="315">
        <f>I43/County!BH39</f>
        <v>0.2468072803285177</v>
      </c>
      <c r="K43" s="317">
        <f>I43/'Table 1'!D43</f>
        <v>5.3691769533483571</v>
      </c>
      <c r="L43" s="314">
        <f>County!BH39</f>
        <v>1940352</v>
      </c>
      <c r="M43" s="318">
        <v>43.065340909090907</v>
      </c>
    </row>
    <row r="44" spans="1:13" ht="15.75" customHeight="1" x14ac:dyDescent="0.2">
      <c r="A44" s="90" t="s">
        <v>827</v>
      </c>
      <c r="B44" s="90" t="s">
        <v>1686</v>
      </c>
      <c r="C44" s="197">
        <f>County!BB40</f>
        <v>3041274</v>
      </c>
      <c r="D44" s="267">
        <f>C44/County!BH40</f>
        <v>0.67924834240144583</v>
      </c>
      <c r="E44" s="581">
        <f>C44/'Table 1'!D44</f>
        <v>14.017994514991589</v>
      </c>
      <c r="F44" s="314">
        <f>County!BF40</f>
        <v>639166</v>
      </c>
      <c r="G44" s="315">
        <f>F44/County!BH40</f>
        <v>0.14275347963365437</v>
      </c>
      <c r="H44" s="316">
        <f>F44/'Table 1'!D44</f>
        <v>2.9460763752851973</v>
      </c>
      <c r="I44" s="314">
        <f>County!BG40</f>
        <v>796971</v>
      </c>
      <c r="J44" s="315">
        <f>I44/County!BH40</f>
        <v>0.17799817796489981</v>
      </c>
      <c r="K44" s="317">
        <f>I44/'Table 1'!D44</f>
        <v>3.6734391924592655</v>
      </c>
      <c r="L44" s="314">
        <f>County!BH40</f>
        <v>4477411</v>
      </c>
      <c r="M44" s="318">
        <v>20.941171793516645</v>
      </c>
    </row>
    <row r="45" spans="1:13" ht="15.75" customHeight="1" x14ac:dyDescent="0.2">
      <c r="A45" s="90" t="s">
        <v>863</v>
      </c>
      <c r="B45" s="90" t="s">
        <v>1687</v>
      </c>
      <c r="C45" s="197">
        <f>County!BB41</f>
        <v>1451436</v>
      </c>
      <c r="D45" s="267">
        <f>C45/County!BH41</f>
        <v>0.70460691977321488</v>
      </c>
      <c r="E45" s="581">
        <f>C45/'Table 1'!D45</f>
        <v>7.5124531583197038</v>
      </c>
      <c r="F45" s="314">
        <f>County!BF41</f>
        <v>193526</v>
      </c>
      <c r="G45" s="315">
        <f>F45/County!BH41</f>
        <v>9.3948171849141934E-2</v>
      </c>
      <c r="H45" s="316">
        <f>F45/'Table 1'!D45</f>
        <v>1.0016666321608247</v>
      </c>
      <c r="I45" s="314">
        <f>County!BG41</f>
        <v>414961</v>
      </c>
      <c r="J45" s="315">
        <f>I45/County!BH41</f>
        <v>0.20144490837764326</v>
      </c>
      <c r="K45" s="317">
        <f>I45/'Table 1'!D45</f>
        <v>2.1477867953044449</v>
      </c>
      <c r="L45" s="314">
        <f>County!BH41</f>
        <v>2059923</v>
      </c>
      <c r="M45" s="318">
        <v>5.4656336212453267</v>
      </c>
    </row>
    <row r="46" spans="1:13" ht="15.75" customHeight="1" x14ac:dyDescent="0.2">
      <c r="A46" s="90" t="s">
        <v>876</v>
      </c>
      <c r="B46" s="90" t="s">
        <v>891</v>
      </c>
      <c r="C46" s="197">
        <f>County!BB42</f>
        <v>1605345</v>
      </c>
      <c r="D46" s="267">
        <f>C46/County!BH42</f>
        <v>0.82543850673500485</v>
      </c>
      <c r="E46" s="581">
        <f>C46/'Table 1'!D46</f>
        <v>20.02176353205288</v>
      </c>
      <c r="F46" s="314">
        <f>County!BF42</f>
        <v>221569</v>
      </c>
      <c r="G46" s="315">
        <f>F46/County!BH42</f>
        <v>0.11392665408293437</v>
      </c>
      <c r="H46" s="316">
        <f>F46/'Table 1'!D46</f>
        <v>2.7633948615614865</v>
      </c>
      <c r="I46" s="314">
        <f>County!BG42</f>
        <v>117925</v>
      </c>
      <c r="J46" s="315">
        <f>I46/County!BH42</f>
        <v>6.0634839182060828E-2</v>
      </c>
      <c r="K46" s="317">
        <f>I46/'Table 1'!D46</f>
        <v>1.4707533050636068</v>
      </c>
      <c r="L46" s="314">
        <f>County!BH42</f>
        <v>1944839</v>
      </c>
      <c r="M46" s="318">
        <v>23.338721484201557</v>
      </c>
    </row>
    <row r="47" spans="1:13" ht="15.75" customHeight="1" x14ac:dyDescent="0.2">
      <c r="A47" s="90" t="s">
        <v>893</v>
      </c>
      <c r="B47" s="90" t="s">
        <v>1688</v>
      </c>
      <c r="C47" s="197">
        <f>County!BB43</f>
        <v>590804</v>
      </c>
      <c r="D47" s="267">
        <f>C47/County!BH43</f>
        <v>0.770323199766349</v>
      </c>
      <c r="E47" s="581">
        <f>C47/'Table 1'!D47</f>
        <v>10.450604071957972</v>
      </c>
      <c r="F47" s="314">
        <f>County!BF43</f>
        <v>97927</v>
      </c>
      <c r="G47" s="315">
        <f>F47/County!BH43</f>
        <v>0.12768268323085027</v>
      </c>
      <c r="H47" s="316">
        <f>F47/'Table 1'!D47</f>
        <v>1.7322095059522757</v>
      </c>
      <c r="I47" s="314">
        <f>County!BG43</f>
        <v>78225</v>
      </c>
      <c r="J47" s="315">
        <f>I47/County!BH43</f>
        <v>0.10199411700280069</v>
      </c>
      <c r="K47" s="317">
        <f>I47/'Table 1'!D47</f>
        <v>1.3837050926007819</v>
      </c>
      <c r="L47" s="314">
        <f>County!BH43</f>
        <v>766956</v>
      </c>
      <c r="M47" s="318">
        <v>13.802116325942988</v>
      </c>
    </row>
    <row r="48" spans="1:13" ht="15.75" customHeight="1" x14ac:dyDescent="0.2">
      <c r="A48" s="90" t="s">
        <v>906</v>
      </c>
      <c r="B48" s="90" t="s">
        <v>1689</v>
      </c>
      <c r="C48" s="197">
        <f>County!BB44</f>
        <v>382156</v>
      </c>
      <c r="D48" s="267">
        <f>C48/County!BH44</f>
        <v>0.76090618392077058</v>
      </c>
      <c r="E48" s="581">
        <f>C48/'Table 1'!D48</f>
        <v>9.7327390806061373</v>
      </c>
      <c r="F48" s="314">
        <f>County!BF44</f>
        <v>73445</v>
      </c>
      <c r="G48" s="315">
        <f>F48/County!BH44</f>
        <v>0.14623545012523942</v>
      </c>
      <c r="H48" s="316">
        <f>F48/'Table 1'!D48</f>
        <v>1.8704953520947409</v>
      </c>
      <c r="I48" s="314">
        <f>County!BG44</f>
        <v>46637</v>
      </c>
      <c r="J48" s="315">
        <f>I48/County!BH44</f>
        <v>9.2858365953989941E-2</v>
      </c>
      <c r="K48" s="317">
        <f>I48/'Table 1'!D48</f>
        <v>1.1877499044950974</v>
      </c>
      <c r="L48" s="314">
        <f>County!BH44</f>
        <v>502238</v>
      </c>
      <c r="M48" s="318">
        <v>12.814809144723412</v>
      </c>
    </row>
    <row r="49" spans="1:13" ht="15.75" customHeight="1" x14ac:dyDescent="0.2">
      <c r="A49" s="90" t="s">
        <v>1100</v>
      </c>
      <c r="B49" s="90" t="s">
        <v>1690</v>
      </c>
      <c r="C49" s="197">
        <f>County!BB45</f>
        <v>1370326</v>
      </c>
      <c r="D49" s="267">
        <f>C49/County!BH45</f>
        <v>0.63223132869868837</v>
      </c>
      <c r="E49" s="581">
        <f>C49/'Table 1'!D49</f>
        <v>8.0745153497142184</v>
      </c>
      <c r="F49" s="314">
        <f>County!BF45</f>
        <v>271247</v>
      </c>
      <c r="G49" s="315">
        <f>F49/County!BH45</f>
        <v>0.1251460245339672</v>
      </c>
      <c r="H49" s="316">
        <f>F49/'Table 1'!D49</f>
        <v>1.5982970950444877</v>
      </c>
      <c r="I49" s="314">
        <f>County!BG45</f>
        <v>525871</v>
      </c>
      <c r="J49" s="315">
        <f>I49/County!BH45</f>
        <v>0.24262264676734438</v>
      </c>
      <c r="K49" s="317">
        <f>I49/'Table 1'!D49</f>
        <v>3.0986447469212184</v>
      </c>
      <c r="L49" s="314">
        <f>County!BH45</f>
        <v>2167444</v>
      </c>
      <c r="M49" s="318">
        <v>12.81275456216785</v>
      </c>
    </row>
    <row r="50" spans="1:13" ht="15.75" customHeight="1" x14ac:dyDescent="0.2">
      <c r="A50" s="90" t="s">
        <v>937</v>
      </c>
      <c r="B50" s="90" t="s">
        <v>1691</v>
      </c>
      <c r="C50" s="197">
        <f>County!BB46</f>
        <v>369917</v>
      </c>
      <c r="D50" s="267">
        <f>C50/County!BH46</f>
        <v>0.71273578543766014</v>
      </c>
      <c r="E50" s="581">
        <f>C50/'Table 1'!D50</f>
        <v>17.835920925747349</v>
      </c>
      <c r="F50" s="314">
        <f>County!BF46</f>
        <v>55117</v>
      </c>
      <c r="G50" s="315">
        <f>F50/County!BH46</f>
        <v>0.10619641240053178</v>
      </c>
      <c r="H50" s="316">
        <f>F50/'Table 1'!D50</f>
        <v>2.6575216972034714</v>
      </c>
      <c r="I50" s="314">
        <f>County!BG46</f>
        <v>93976</v>
      </c>
      <c r="J50" s="315">
        <f>I50/County!BH46</f>
        <v>0.18106780216180807</v>
      </c>
      <c r="K50" s="317">
        <f>I50/'Table 1'!D50</f>
        <v>4.5311475409836062</v>
      </c>
      <c r="L50" s="314">
        <f>County!BH46</f>
        <v>519010</v>
      </c>
      <c r="M50" s="318">
        <v>25.190991603164587</v>
      </c>
    </row>
    <row r="51" spans="1:13" ht="15.75" customHeight="1" x14ac:dyDescent="0.2">
      <c r="A51" s="90" t="s">
        <v>964</v>
      </c>
      <c r="B51" s="90" t="s">
        <v>1692</v>
      </c>
      <c r="C51" s="197">
        <f>County!BB47</f>
        <v>1901374</v>
      </c>
      <c r="D51" s="267">
        <f>C51/County!BH47</f>
        <v>0.73290698691858391</v>
      </c>
      <c r="E51" s="581">
        <f>C51/'Table 1'!D51</f>
        <v>13.288980213728081</v>
      </c>
      <c r="F51" s="314">
        <f>County!BF47</f>
        <v>244398</v>
      </c>
      <c r="G51" s="315">
        <f>F51/County!BH47</f>
        <v>9.4206085593327812E-2</v>
      </c>
      <c r="H51" s="316">
        <f>F51/'Table 1'!D51</f>
        <v>1.7081332690331914</v>
      </c>
      <c r="I51" s="314">
        <f>County!BG47</f>
        <v>448519</v>
      </c>
      <c r="J51" s="315">
        <f>I51/County!BH47</f>
        <v>0.17288692748808826</v>
      </c>
      <c r="K51" s="317">
        <f>I51/'Table 1'!D51</f>
        <v>3.1347647104047414</v>
      </c>
      <c r="L51" s="314">
        <f>County!BH47</f>
        <v>2594291</v>
      </c>
      <c r="M51" s="318">
        <v>18.199165205191161</v>
      </c>
    </row>
    <row r="52" spans="1:13" ht="15.75" customHeight="1" x14ac:dyDescent="0.2">
      <c r="A52" s="90" t="s">
        <v>993</v>
      </c>
      <c r="B52" s="90" t="s">
        <v>1693</v>
      </c>
      <c r="C52" s="197">
        <f>County!BB48</f>
        <v>707937</v>
      </c>
      <c r="D52" s="267">
        <f>C52/County!BH48</f>
        <v>0.60388568484427663</v>
      </c>
      <c r="E52" s="581">
        <f>C52/'Table 1'!D52</f>
        <v>5.3002388314478877</v>
      </c>
      <c r="F52" s="314">
        <f>County!BF48</f>
        <v>119107</v>
      </c>
      <c r="G52" s="315">
        <f>F52/County!BH48</f>
        <v>0.1016008659877182</v>
      </c>
      <c r="H52" s="316">
        <f>F52/'Table 1'!D52</f>
        <v>0.89173972612995722</v>
      </c>
      <c r="I52" s="314">
        <f>County!BG48</f>
        <v>345259</v>
      </c>
      <c r="J52" s="315">
        <f>I52/County!BH48</f>
        <v>0.2945134491680052</v>
      </c>
      <c r="K52" s="317">
        <f>I52/'Table 1'!D52</f>
        <v>2.5849124409472402</v>
      </c>
      <c r="L52" s="314">
        <f>County!BH48</f>
        <v>1172303</v>
      </c>
      <c r="M52" s="318">
        <v>8.7478770241026798</v>
      </c>
    </row>
    <row r="53" spans="1:13" ht="15.75" customHeight="1" x14ac:dyDescent="0.2">
      <c r="A53" s="90" t="s">
        <v>1005</v>
      </c>
      <c r="B53" s="90" t="s">
        <v>1694</v>
      </c>
      <c r="C53" s="197">
        <f>County!BB49</f>
        <v>1290572</v>
      </c>
      <c r="D53" s="267">
        <f>C53/County!BH49</f>
        <v>0.71321037288791256</v>
      </c>
      <c r="E53" s="581">
        <f>C53/'Table 1'!D53</f>
        <v>13.945646888473467</v>
      </c>
      <c r="F53" s="314">
        <f>County!BF49</f>
        <v>197276</v>
      </c>
      <c r="G53" s="315">
        <f>F53/County!BH49</f>
        <v>0.10902087564416076</v>
      </c>
      <c r="H53" s="316">
        <f>F53/'Table 1'!D53</f>
        <v>2.1317225505981003</v>
      </c>
      <c r="I53" s="314">
        <f>County!BG49</f>
        <v>321677</v>
      </c>
      <c r="J53" s="315">
        <f>I53/County!BH49</f>
        <v>0.17776875146792667</v>
      </c>
      <c r="K53" s="317">
        <f>I53/'Table 1'!D53</f>
        <v>3.4759733313162529</v>
      </c>
      <c r="L53" s="314">
        <f>County!BH49</f>
        <v>1809525</v>
      </c>
      <c r="M53" s="318">
        <v>19.614596657055522</v>
      </c>
    </row>
    <row r="54" spans="1:13" ht="15.75" customHeight="1" x14ac:dyDescent="0.2">
      <c r="A54" s="90" t="s">
        <v>1023</v>
      </c>
      <c r="B54" s="90" t="s">
        <v>1695</v>
      </c>
      <c r="C54" s="197">
        <f>County!BB50</f>
        <v>2009688</v>
      </c>
      <c r="D54" s="267">
        <f>C54/County!BH50</f>
        <v>0.59476296496006331</v>
      </c>
      <c r="E54" s="581">
        <f>C54/'Table 1'!D54</f>
        <v>14.4884146781054</v>
      </c>
      <c r="F54" s="314">
        <f>County!BF50</f>
        <v>250670</v>
      </c>
      <c r="G54" s="315">
        <f>F54/County!BH50</f>
        <v>7.418526280026505E-2</v>
      </c>
      <c r="H54" s="316">
        <f>F54/'Table 1'!D54</f>
        <v>1.8071516112753225</v>
      </c>
      <c r="I54" s="314">
        <f>County!BG50</f>
        <v>1118615</v>
      </c>
      <c r="J54" s="315">
        <f>I54/County!BH50</f>
        <v>0.33105177223967164</v>
      </c>
      <c r="K54" s="317">
        <f>I54/'Table 1'!D54</f>
        <v>8.0644149664768214</v>
      </c>
      <c r="L54" s="314">
        <f>County!BH50</f>
        <v>3378973</v>
      </c>
      <c r="M54" s="318">
        <v>24.367710902456263</v>
      </c>
    </row>
    <row r="55" spans="1:13" ht="15.75" customHeight="1" x14ac:dyDescent="0.2">
      <c r="A55" s="90" t="s">
        <v>1042</v>
      </c>
      <c r="B55" s="90" t="s">
        <v>1696</v>
      </c>
      <c r="C55" s="197">
        <f>County!BB51</f>
        <v>447713</v>
      </c>
      <c r="D55" s="267">
        <f>C55/County!BH51</f>
        <v>0.73424221253538269</v>
      </c>
      <c r="E55" s="581">
        <f>C55/'Table 1'!D55</f>
        <v>6.6223855870780701</v>
      </c>
      <c r="F55" s="314">
        <f>County!BF51</f>
        <v>86270</v>
      </c>
      <c r="G55" s="315">
        <f>F55/County!BH51</f>
        <v>0.14148143045975314</v>
      </c>
      <c r="H55" s="316">
        <f>F55/'Table 1'!D55</f>
        <v>1.2760701712865723</v>
      </c>
      <c r="I55" s="314">
        <f>County!BG51</f>
        <v>75779</v>
      </c>
      <c r="J55" s="315">
        <f>I55/County!BH51</f>
        <v>0.1242763570048642</v>
      </c>
      <c r="K55" s="317">
        <f>I55/'Table 1'!D55</f>
        <v>1.1208916368369672</v>
      </c>
      <c r="L55" s="314">
        <f>County!BH51</f>
        <v>609762</v>
      </c>
      <c r="M55" s="318">
        <v>8.992611382305661</v>
      </c>
    </row>
    <row r="56" spans="1:13" ht="15.75" customHeight="1" x14ac:dyDescent="0.2">
      <c r="A56" s="90" t="s">
        <v>1053</v>
      </c>
      <c r="B56" s="90" t="s">
        <v>1697</v>
      </c>
      <c r="C56" s="197">
        <f>County!BB52</f>
        <v>599046</v>
      </c>
      <c r="D56" s="267">
        <f>C56/County!BH52</f>
        <v>0.72403465430302205</v>
      </c>
      <c r="E56" s="581">
        <f>C56/'Table 1'!D56</f>
        <v>9.3022454113481778</v>
      </c>
      <c r="F56" s="314">
        <f>County!BF52</f>
        <v>104020</v>
      </c>
      <c r="G56" s="315">
        <f>F56/County!BH52</f>
        <v>0.12572337473349351</v>
      </c>
      <c r="H56" s="316">
        <f>F56/'Table 1'!D56</f>
        <v>1.6152675548930091</v>
      </c>
      <c r="I56" s="314">
        <f>County!BG52</f>
        <v>124306</v>
      </c>
      <c r="J56" s="315">
        <f>I56/County!BH52</f>
        <v>0.15024197096348438</v>
      </c>
      <c r="K56" s="317">
        <f>I56/'Table 1'!D56</f>
        <v>1.930277337805522</v>
      </c>
      <c r="L56" s="314">
        <f>County!BH52</f>
        <v>827372</v>
      </c>
      <c r="M56" s="318">
        <v>12.864770730645438</v>
      </c>
    </row>
    <row r="57" spans="1:13" ht="15.75" customHeight="1" x14ac:dyDescent="0.2">
      <c r="A57" s="90" t="s">
        <v>1086</v>
      </c>
      <c r="B57" s="90" t="s">
        <v>1698</v>
      </c>
      <c r="C57" s="197">
        <f>County!BB53</f>
        <v>270252</v>
      </c>
      <c r="D57" s="267">
        <f>C57/County!BH53</f>
        <v>0.64877088534664873</v>
      </c>
      <c r="E57" s="581">
        <f>C57/'Table 1'!D57</f>
        <v>7.494924843308004</v>
      </c>
      <c r="F57" s="314">
        <f>County!BF53</f>
        <v>59863</v>
      </c>
      <c r="G57" s="315">
        <f>F57/County!BH53</f>
        <v>0.14370798924524678</v>
      </c>
      <c r="H57" s="316">
        <f>F57/'Table 1'!D57</f>
        <v>1.6601863664096732</v>
      </c>
      <c r="I57" s="314">
        <f>County!BG53</f>
        <v>86445</v>
      </c>
      <c r="J57" s="315">
        <f>I57/County!BH53</f>
        <v>0.20752112540810447</v>
      </c>
      <c r="K57" s="317">
        <f>I57/'Table 1'!D57</f>
        <v>2.3973875422929725</v>
      </c>
      <c r="L57" s="314">
        <f>County!BH53</f>
        <v>416560</v>
      </c>
      <c r="M57" s="318">
        <v>11.499875769538692</v>
      </c>
    </row>
    <row r="58" spans="1:13" ht="15.75" customHeight="1" x14ac:dyDescent="0.2">
      <c r="A58" s="90" t="s">
        <v>1132</v>
      </c>
      <c r="B58" s="90" t="s">
        <v>1699</v>
      </c>
      <c r="C58" s="197">
        <f>County!BB54</f>
        <v>879553</v>
      </c>
      <c r="D58" s="267">
        <f>C58/County!BH54</f>
        <v>0.72748770086383441</v>
      </c>
      <c r="E58" s="581">
        <f>C58/'Table 1'!D58</f>
        <v>14.405676755765199</v>
      </c>
      <c r="F58" s="314">
        <f>County!BF54</f>
        <v>93175</v>
      </c>
      <c r="G58" s="315">
        <f>F58/County!BH54</f>
        <v>7.706603982703461E-2</v>
      </c>
      <c r="H58" s="316">
        <f>F58/'Table 1'!D58</f>
        <v>1.5260580450733752</v>
      </c>
      <c r="I58" s="314">
        <f>County!BG54</f>
        <v>236300</v>
      </c>
      <c r="J58" s="315">
        <f>I58/County!BH54</f>
        <v>0.19544625930913098</v>
      </c>
      <c r="K58" s="317">
        <f>I58/'Table 1'!D58</f>
        <v>3.8702175052410901</v>
      </c>
      <c r="L58" s="314">
        <f>County!BH54</f>
        <v>1209028</v>
      </c>
      <c r="M58" s="318">
        <v>19.947007193295057</v>
      </c>
    </row>
    <row r="59" spans="1:13" ht="15.75" customHeight="1" x14ac:dyDescent="0.2">
      <c r="A59" s="90" t="s">
        <v>1145</v>
      </c>
      <c r="B59" s="90" t="s">
        <v>1700</v>
      </c>
      <c r="C59" s="197">
        <f>County!BB55</f>
        <v>924552</v>
      </c>
      <c r="D59" s="267">
        <f>C59/County!BH55</f>
        <v>0.75300594959338341</v>
      </c>
      <c r="E59" s="581">
        <f>C59/'Table 1'!D59</f>
        <v>27.658011248055523</v>
      </c>
      <c r="F59" s="314">
        <f>County!BF55</f>
        <v>133661</v>
      </c>
      <c r="G59" s="315">
        <f>F59/County!BH55</f>
        <v>0.10886086258923372</v>
      </c>
      <c r="H59" s="316">
        <f>F59/'Table 1'!D59</f>
        <v>3.9984743328945793</v>
      </c>
      <c r="I59" s="314">
        <f>County!BG55</f>
        <v>169602</v>
      </c>
      <c r="J59" s="315">
        <f>I59/County!BH55</f>
        <v>0.1381331878173829</v>
      </c>
      <c r="K59" s="317">
        <f>I59/'Table 1'!D59</f>
        <v>5.0736508316381475</v>
      </c>
      <c r="L59" s="314">
        <f>County!BH55</f>
        <v>1227815</v>
      </c>
      <c r="M59" s="318">
        <v>36.960114388922335</v>
      </c>
    </row>
    <row r="60" spans="1:13" ht="15.75" customHeight="1" x14ac:dyDescent="0.2">
      <c r="A60" s="90" t="s">
        <v>1160</v>
      </c>
      <c r="B60" s="90" t="s">
        <v>1701</v>
      </c>
      <c r="C60" s="197">
        <f>County!BB56</f>
        <v>3045010</v>
      </c>
      <c r="D60" s="267">
        <f>C60/County!BH56</f>
        <v>0.71702969364447688</v>
      </c>
      <c r="E60" s="581">
        <f>C60/'Table 1'!D60</f>
        <v>14.10164263915196</v>
      </c>
      <c r="F60" s="314">
        <f>County!BF56</f>
        <v>442461</v>
      </c>
      <c r="G60" s="315">
        <f>F60/County!BH56</f>
        <v>0.10418937057008971</v>
      </c>
      <c r="H60" s="316">
        <f>F60/'Table 1'!D60</f>
        <v>2.0490661455173598</v>
      </c>
      <c r="I60" s="314">
        <f>County!BG56</f>
        <v>759229</v>
      </c>
      <c r="J60" s="315">
        <f>I60/County!BH56</f>
        <v>0.17878093578543339</v>
      </c>
      <c r="K60" s="317">
        <f>I60/'Table 1'!D60</f>
        <v>3.5160396974987611</v>
      </c>
      <c r="L60" s="314">
        <f>County!BH56</f>
        <v>4246700</v>
      </c>
      <c r="M60" s="318">
        <v>20.075257990252389</v>
      </c>
    </row>
    <row r="61" spans="1:13" ht="15.75" customHeight="1" x14ac:dyDescent="0.2">
      <c r="A61" s="90" t="s">
        <v>132</v>
      </c>
      <c r="B61" s="90" t="s">
        <v>1702</v>
      </c>
      <c r="C61" s="197">
        <f>County!BB57</f>
        <v>635341</v>
      </c>
      <c r="D61" s="267">
        <f>C61/County!BH57</f>
        <v>0.65560848056828802</v>
      </c>
      <c r="E61" s="581">
        <f>C61/'Table 1'!D61</f>
        <v>14.094571510970118</v>
      </c>
      <c r="F61" s="314">
        <f>County!BF57</f>
        <v>82248</v>
      </c>
      <c r="G61" s="315">
        <f>F61/County!BH57</f>
        <v>8.4871724490912057E-2</v>
      </c>
      <c r="H61" s="316">
        <f>F61/'Table 1'!D61</f>
        <v>1.8246112207999645</v>
      </c>
      <c r="I61" s="314">
        <f>County!BG57</f>
        <v>251497</v>
      </c>
      <c r="J61" s="315">
        <f>I61/County!BH57</f>
        <v>0.25951979494079991</v>
      </c>
      <c r="K61" s="317">
        <f>I61/'Table 1'!D61</f>
        <v>5.5792754619872662</v>
      </c>
      <c r="L61" s="314">
        <f>County!BH57</f>
        <v>969086</v>
      </c>
      <c r="M61" s="318">
        <v>10.843648244917141</v>
      </c>
    </row>
    <row r="62" spans="1:13" ht="15.75" customHeight="1" x14ac:dyDescent="0.2">
      <c r="A62" s="90" t="s">
        <v>1175</v>
      </c>
      <c r="B62" s="90" t="s">
        <v>1703</v>
      </c>
      <c r="C62" s="197">
        <f>County!BB58</f>
        <v>13617938</v>
      </c>
      <c r="D62" s="267">
        <f>C62/County!BH58</f>
        <v>0.72737814557895164</v>
      </c>
      <c r="E62" s="581">
        <f>C62/'Table 1'!D62</f>
        <v>13.820968020216988</v>
      </c>
      <c r="F62" s="314">
        <f>County!BF58</f>
        <v>1495896</v>
      </c>
      <c r="G62" s="315">
        <f>F62/County!BH58</f>
        <v>7.990064710670379E-2</v>
      </c>
      <c r="H62" s="316">
        <f>F62/'Table 1'!D62</f>
        <v>1.5181983335194</v>
      </c>
      <c r="I62" s="314">
        <f>County!BG58</f>
        <v>3608117</v>
      </c>
      <c r="J62" s="315">
        <f>I62/County!BH58</f>
        <v>0.19272120731434453</v>
      </c>
      <c r="K62" s="317">
        <f>I62/'Table 1'!D62</f>
        <v>3.6619104647268372</v>
      </c>
      <c r="L62" s="314">
        <f>County!BH58</f>
        <v>18721951</v>
      </c>
      <c r="M62" s="318">
        <v>19.408708750425038</v>
      </c>
    </row>
    <row r="63" spans="1:13" ht="15.75" customHeight="1" x14ac:dyDescent="0.2">
      <c r="A63" s="90" t="s">
        <v>1190</v>
      </c>
      <c r="B63" s="90" t="s">
        <v>1704</v>
      </c>
      <c r="C63" s="197">
        <f>County!BB59</f>
        <v>357230</v>
      </c>
      <c r="D63" s="267">
        <f>C63/County!BH59</f>
        <v>0.73863401401053685</v>
      </c>
      <c r="E63" s="581">
        <f>C63/'Table 1'!D63</f>
        <v>17.41396119723116</v>
      </c>
      <c r="F63" s="314">
        <f>County!BF59</f>
        <v>21041</v>
      </c>
      <c r="G63" s="315">
        <f>F63/County!BH59</f>
        <v>4.3505859778841936E-2</v>
      </c>
      <c r="H63" s="316">
        <f>F63/'Table 1'!D63</f>
        <v>1.0256897728380618</v>
      </c>
      <c r="I63" s="314">
        <f>County!BG59</f>
        <v>105365</v>
      </c>
      <c r="J63" s="315">
        <f>I63/County!BH59</f>
        <v>0.2178601262106212</v>
      </c>
      <c r="K63" s="317">
        <f>I63/'Table 1'!D63</f>
        <v>5.1362484157160964</v>
      </c>
      <c r="L63" s="314">
        <f>County!BH59</f>
        <v>483636</v>
      </c>
      <c r="M63" s="318">
        <v>23.039065173813132</v>
      </c>
    </row>
    <row r="64" spans="1:13" ht="15.75" customHeight="1" x14ac:dyDescent="0.2">
      <c r="A64" s="90" t="s">
        <v>1203</v>
      </c>
      <c r="B64" s="90" t="s">
        <v>1705</v>
      </c>
      <c r="C64" s="197">
        <f>County!BB60</f>
        <v>1447089</v>
      </c>
      <c r="D64" s="267">
        <f>C64/County!BH60</f>
        <v>0.73378855512380592</v>
      </c>
      <c r="E64" s="581">
        <f>C64/'Table 1'!D64</f>
        <v>11.513983816169509</v>
      </c>
      <c r="F64" s="314">
        <f>County!BF60</f>
        <v>257391</v>
      </c>
      <c r="G64" s="315">
        <f>F64/County!BH60</f>
        <v>0.13051759082673667</v>
      </c>
      <c r="H64" s="316">
        <f>F64/'Table 1'!D64</f>
        <v>2.0479706558668376</v>
      </c>
      <c r="I64" s="314">
        <f>County!BG60</f>
        <v>267599</v>
      </c>
      <c r="J64" s="315">
        <f>I64/County!BH60</f>
        <v>0.13569385404945744</v>
      </c>
      <c r="K64" s="317">
        <f>I64/'Table 1'!D64</f>
        <v>2.1291921611062929</v>
      </c>
      <c r="L64" s="314">
        <f>County!BH60</f>
        <v>1972079</v>
      </c>
      <c r="M64" s="318">
        <v>15.763894773023397</v>
      </c>
    </row>
    <row r="65" spans="1:13" ht="15.75" customHeight="1" x14ac:dyDescent="0.2">
      <c r="A65" s="90" t="s">
        <v>1221</v>
      </c>
      <c r="B65" s="90" t="s">
        <v>1650</v>
      </c>
      <c r="C65" s="197">
        <f>County!BB61</f>
        <v>1216741</v>
      </c>
      <c r="D65" s="267">
        <f>C65/County!BH61</f>
        <v>0.73661074820953987</v>
      </c>
      <c r="E65" s="581">
        <f>C65/'Table 1'!D65</f>
        <v>14.945842034148139</v>
      </c>
      <c r="F65" s="314">
        <f>County!BF61</f>
        <v>107083</v>
      </c>
      <c r="G65" s="315">
        <f>F65/County!BH61</f>
        <v>6.4827673885010983E-2</v>
      </c>
      <c r="H65" s="316">
        <f>F65/'Table 1'!D65</f>
        <v>1.3153543790689104</v>
      </c>
      <c r="I65" s="314">
        <f>County!BG61</f>
        <v>327986</v>
      </c>
      <c r="J65" s="315">
        <f>I65/County!BH61</f>
        <v>0.19856157790544918</v>
      </c>
      <c r="K65" s="317">
        <f>I65/'Table 1'!D65</f>
        <v>4.028817098636531</v>
      </c>
      <c r="L65" s="314">
        <f>County!BH61</f>
        <v>1651810</v>
      </c>
      <c r="M65" s="318">
        <v>20.293254051132106</v>
      </c>
    </row>
    <row r="66" spans="1:13" ht="15.75" customHeight="1" thickBot="1" x14ac:dyDescent="0.25">
      <c r="A66" s="647" t="s">
        <v>1319</v>
      </c>
      <c r="B66" s="684"/>
      <c r="C66" s="319">
        <f>AVERAGE(C8:C65)</f>
        <v>2122536.1551724137</v>
      </c>
      <c r="D66" s="269">
        <f>AVERAGE(D8:D65)</f>
        <v>0.71505891859383064</v>
      </c>
      <c r="E66" s="582">
        <f t="shared" ref="E66:M66" si="0">AVERAGE(E8:E65)</f>
        <v>12.801868703314243</v>
      </c>
      <c r="F66" s="206">
        <f t="shared" si="0"/>
        <v>336278.60344827588</v>
      </c>
      <c r="G66" s="269">
        <f t="shared" si="0"/>
        <v>0.11082386759336474</v>
      </c>
      <c r="H66" s="205">
        <f t="shared" si="0"/>
        <v>1.9740222210163887</v>
      </c>
      <c r="I66" s="206">
        <f t="shared" si="0"/>
        <v>553088.17241379316</v>
      </c>
      <c r="J66" s="269">
        <f t="shared" si="0"/>
        <v>0.17411721381280487</v>
      </c>
      <c r="K66" s="323">
        <f t="shared" si="0"/>
        <v>3.2048533595809907</v>
      </c>
      <c r="L66" s="206">
        <f t="shared" si="0"/>
        <v>3011902.9310344825</v>
      </c>
      <c r="M66" s="435">
        <f t="shared" si="0"/>
        <v>18.176276308741247</v>
      </c>
    </row>
    <row r="67" spans="1:13" ht="15.75" customHeight="1" thickTop="1" thickBot="1" x14ac:dyDescent="0.25">
      <c r="A67" s="650" t="s">
        <v>1305</v>
      </c>
      <c r="B67" s="650"/>
      <c r="C67" s="552"/>
      <c r="D67" s="553"/>
      <c r="E67" s="583"/>
      <c r="F67" s="554"/>
      <c r="G67" s="555"/>
      <c r="H67" s="556"/>
      <c r="I67" s="557"/>
      <c r="J67" s="555"/>
      <c r="K67" s="557"/>
      <c r="L67" s="557"/>
      <c r="M67" s="558"/>
    </row>
    <row r="68" spans="1:13" ht="15.75" customHeight="1" thickTop="1" x14ac:dyDescent="0.2">
      <c r="A68" s="90" t="s">
        <v>34</v>
      </c>
      <c r="B68" s="90" t="s">
        <v>1706</v>
      </c>
      <c r="C68" s="197">
        <f>Regional!BB3</f>
        <v>771298</v>
      </c>
      <c r="D68" s="267">
        <f>C68/Regional!BH3</f>
        <v>0.69176507729797454</v>
      </c>
      <c r="E68" s="581">
        <f>C68/'Table 1'!D68</f>
        <v>9.8455195302527443</v>
      </c>
      <c r="F68" s="314">
        <f>Regional!BF3</f>
        <v>64241</v>
      </c>
      <c r="G68" s="315">
        <f>F68/Regional!BH3</f>
        <v>5.7616745188888319E-2</v>
      </c>
      <c r="H68" s="316">
        <f>F68/'Table 1'!D68</f>
        <v>0.82002808271636451</v>
      </c>
      <c r="I68" s="314">
        <f>Regional!BG3</f>
        <v>279432</v>
      </c>
      <c r="J68" s="315">
        <f>I68/Regional!BH3</f>
        <v>0.25061817751313709</v>
      </c>
      <c r="K68" s="317">
        <f>I68/'Table 1'!D68</f>
        <v>3.566913454174113</v>
      </c>
      <c r="L68" s="314">
        <f>Regional!BH3</f>
        <v>1114971</v>
      </c>
      <c r="M68" s="318">
        <f>L68/'Table 1'!D68</f>
        <v>14.232461067143221</v>
      </c>
    </row>
    <row r="69" spans="1:13" ht="15.75" customHeight="1" x14ac:dyDescent="0.2">
      <c r="A69" s="90" t="s">
        <v>83</v>
      </c>
      <c r="B69" s="90" t="s">
        <v>1707</v>
      </c>
      <c r="C69" s="197">
        <f>Regional!BB4</f>
        <v>487864</v>
      </c>
      <c r="D69" s="267">
        <f>C69/Regional!BH4</f>
        <v>0.56470315882073774</v>
      </c>
      <c r="E69" s="581">
        <f>C69/'Table 1'!D69</f>
        <v>9.4497840277374241</v>
      </c>
      <c r="F69" s="314">
        <f>Regional!BF4</f>
        <v>93008</v>
      </c>
      <c r="G69" s="315">
        <f>F69/Regional!BH4</f>
        <v>0.10765687034829211</v>
      </c>
      <c r="H69" s="316">
        <f>F69/'Table 1'!D69</f>
        <v>1.8015379549460553</v>
      </c>
      <c r="I69" s="314">
        <f>Regional!BG4</f>
        <v>283058</v>
      </c>
      <c r="J69" s="315">
        <f>I69/Regional!BH4</f>
        <v>0.32763997083097013</v>
      </c>
      <c r="K69" s="317">
        <f>I69/'Table 1'!D69</f>
        <v>5.4827512735584092</v>
      </c>
      <c r="L69" s="314">
        <f>Regional!BH4</f>
        <v>863930</v>
      </c>
      <c r="M69" s="318">
        <f>L69/'Table 1'!D69</f>
        <v>16.734073256241889</v>
      </c>
    </row>
    <row r="70" spans="1:13" ht="15.75" customHeight="1" x14ac:dyDescent="0.2">
      <c r="A70" s="90" t="s">
        <v>65</v>
      </c>
      <c r="B70" s="90" t="s">
        <v>1708</v>
      </c>
      <c r="C70" s="197">
        <f>Regional!BB5</f>
        <v>1577487</v>
      </c>
      <c r="D70" s="267">
        <f>C70/Regional!BH5</f>
        <v>0.72499204915004034</v>
      </c>
      <c r="E70" s="581">
        <f>C70/'Table 1'!D70</f>
        <v>10.498802028564963</v>
      </c>
      <c r="F70" s="314">
        <f>Regional!BF5</f>
        <v>159456</v>
      </c>
      <c r="G70" s="315">
        <f>F70/Regional!BH5</f>
        <v>7.3283857292813712E-2</v>
      </c>
      <c r="H70" s="316">
        <f>F70/'Table 1'!D70</f>
        <v>1.0612429619178192</v>
      </c>
      <c r="I70" s="314">
        <f>Regional!BG5</f>
        <v>438925</v>
      </c>
      <c r="J70" s="315">
        <f>I70/Regional!BH5</f>
        <v>0.20172409355714593</v>
      </c>
      <c r="K70" s="317">
        <f>I70/'Table 1'!D70</f>
        <v>2.9212200673526163</v>
      </c>
      <c r="L70" s="314">
        <f>Regional!BH5</f>
        <v>2175868</v>
      </c>
      <c r="M70" s="318">
        <f>L70/'Table 1'!D70</f>
        <v>14.481265057835399</v>
      </c>
    </row>
    <row r="71" spans="1:13" ht="15.75" customHeight="1" x14ac:dyDescent="0.2">
      <c r="A71" s="90" t="s">
        <v>106</v>
      </c>
      <c r="B71" s="90" t="s">
        <v>1636</v>
      </c>
      <c r="C71" s="197">
        <f>Regional!BB6</f>
        <v>542225</v>
      </c>
      <c r="D71" s="267">
        <f>C71/Regional!BH6</f>
        <v>0.66043010019268766</v>
      </c>
      <c r="E71" s="581">
        <f>C71/'Table 1'!D71</f>
        <v>8.0298699760092411</v>
      </c>
      <c r="F71" s="314">
        <f>Regional!BF6</f>
        <v>86500</v>
      </c>
      <c r="G71" s="315">
        <f>F71/Regional!BH6</f>
        <v>0.1053570080071326</v>
      </c>
      <c r="H71" s="316">
        <f>F71/'Table 1'!D71</f>
        <v>1.2809880638568847</v>
      </c>
      <c r="I71" s="314">
        <f>Regional!BG6</f>
        <v>192293</v>
      </c>
      <c r="J71" s="315">
        <f>I71/Regional!BH6</f>
        <v>0.23421289180017979</v>
      </c>
      <c r="K71" s="317">
        <f>I71/'Table 1'!D71</f>
        <v>2.8476882978408318</v>
      </c>
      <c r="L71" s="314">
        <f>Regional!BH6</f>
        <v>821018</v>
      </c>
      <c r="M71" s="318">
        <f>L71/'Table 1'!D71</f>
        <v>12.158546337706957</v>
      </c>
    </row>
    <row r="72" spans="1:13" ht="15.75" customHeight="1" x14ac:dyDescent="0.2">
      <c r="A72" s="90" t="s">
        <v>326</v>
      </c>
      <c r="B72" s="90" t="s">
        <v>1709</v>
      </c>
      <c r="C72" s="197">
        <f>Regional!BB7</f>
        <v>2328863</v>
      </c>
      <c r="D72" s="267">
        <f>C72/Regional!BH7</f>
        <v>0.74235865906009757</v>
      </c>
      <c r="E72" s="581">
        <f>C72/'Table 1'!D72</f>
        <v>12.453346666167576</v>
      </c>
      <c r="F72" s="314">
        <f>Regional!BF7</f>
        <v>196131</v>
      </c>
      <c r="G72" s="315">
        <f>F72/Regional!BH7</f>
        <v>6.2519584088937818E-2</v>
      </c>
      <c r="H72" s="316">
        <f>F72/'Table 1'!D72</f>
        <v>1.0487896175009492</v>
      </c>
      <c r="I72" s="314">
        <f>Regional!BG7</f>
        <v>612119</v>
      </c>
      <c r="J72" s="315">
        <f>I72/Regional!BH7</f>
        <v>0.19512175685096456</v>
      </c>
      <c r="K72" s="317">
        <f>I72/'Table 1'!D72</f>
        <v>3.2732411086216024</v>
      </c>
      <c r="L72" s="314">
        <f>Regional!BH7</f>
        <v>3137113</v>
      </c>
      <c r="M72" s="318">
        <f>L72/'Table 1'!D72</f>
        <v>16.775377392290128</v>
      </c>
    </row>
    <row r="73" spans="1:13" ht="15.75" customHeight="1" x14ac:dyDescent="0.2">
      <c r="A73" s="90" t="s">
        <v>429</v>
      </c>
      <c r="B73" s="90" t="s">
        <v>1710</v>
      </c>
      <c r="C73" s="197">
        <f>Regional!BB8</f>
        <v>2010360</v>
      </c>
      <c r="D73" s="267">
        <f>C73/Regional!BH8</f>
        <v>0.76300027819853355</v>
      </c>
      <c r="E73" s="581">
        <f>C73/'Table 1'!D73</f>
        <v>18.205000498057576</v>
      </c>
      <c r="F73" s="314">
        <f>Regional!BF8</f>
        <v>155958</v>
      </c>
      <c r="G73" s="315">
        <f>F73/Regional!BH8</f>
        <v>5.9191387307391159E-2</v>
      </c>
      <c r="H73" s="316">
        <f>F73/'Table 1'!D73</f>
        <v>1.4122920609622471</v>
      </c>
      <c r="I73" s="314">
        <f>Regional!BG8</f>
        <v>468491</v>
      </c>
      <c r="J73" s="315">
        <f>I73/Regional!BH8</f>
        <v>0.17780833449407529</v>
      </c>
      <c r="K73" s="317">
        <f>I73/'Table 1'!D73</f>
        <v>4.2424634833241264</v>
      </c>
      <c r="L73" s="314">
        <f>Regional!BH8</f>
        <v>2634809</v>
      </c>
      <c r="M73" s="318">
        <f>L73/'Table 1'!D73</f>
        <v>23.85975604234395</v>
      </c>
    </row>
    <row r="74" spans="1:13" ht="15.75" customHeight="1" x14ac:dyDescent="0.2">
      <c r="A74" s="90" t="s">
        <v>470</v>
      </c>
      <c r="B74" s="90" t="s">
        <v>1711</v>
      </c>
      <c r="C74" s="197">
        <f>Regional!BB9</f>
        <v>2202009</v>
      </c>
      <c r="D74" s="267">
        <f>C74/Regional!BH9</f>
        <v>0.72079774504486305</v>
      </c>
      <c r="E74" s="581">
        <f>C74/'Table 1'!D74</f>
        <v>24.386021838800417</v>
      </c>
      <c r="F74" s="314">
        <f>Regional!BF9</f>
        <v>263110</v>
      </c>
      <c r="G74" s="315">
        <f>F74/Regional!BH9</f>
        <v>8.6125485726331691E-2</v>
      </c>
      <c r="H74" s="316">
        <f>F74/'Table 1'!D74</f>
        <v>2.9137965403441939</v>
      </c>
      <c r="I74" s="314">
        <f>Regional!BG9</f>
        <v>589842</v>
      </c>
      <c r="J74" s="315">
        <f>I74/Regional!BH9</f>
        <v>0.19307676922880521</v>
      </c>
      <c r="K74" s="317">
        <f>I74/'Table 1'!D74</f>
        <v>6.5321712551773015</v>
      </c>
      <c r="L74" s="314">
        <f>Regional!BH9</f>
        <v>3054961</v>
      </c>
      <c r="M74" s="318">
        <f>L74/'Table 1'!D74</f>
        <v>33.831989634321914</v>
      </c>
    </row>
    <row r="75" spans="1:13" ht="15.75" customHeight="1" x14ac:dyDescent="0.2">
      <c r="A75" s="90" t="s">
        <v>795</v>
      </c>
      <c r="B75" s="90" t="s">
        <v>1712</v>
      </c>
      <c r="C75" s="197">
        <f>Regional!BB10</f>
        <v>774444</v>
      </c>
      <c r="D75" s="267">
        <f>C75/Regional!BH10</f>
        <v>0.73951098031202078</v>
      </c>
      <c r="E75" s="581">
        <f>C75/'Table 1'!D75</f>
        <v>16.451629349534777</v>
      </c>
      <c r="F75" s="314">
        <f>Regional!BF10</f>
        <v>68639</v>
      </c>
      <c r="G75" s="315">
        <f>F75/Regional!BH10</f>
        <v>6.5542885189422084E-2</v>
      </c>
      <c r="H75" s="316">
        <f>F75/'Table 1'!D75</f>
        <v>1.4581085100055233</v>
      </c>
      <c r="I75" s="314">
        <f>Regional!BG10</f>
        <v>204155</v>
      </c>
      <c r="J75" s="315">
        <f>I75/Regional!BH10</f>
        <v>0.19494613449855716</v>
      </c>
      <c r="K75" s="317">
        <f>I75/'Table 1'!D75</f>
        <v>4.3368951013298211</v>
      </c>
      <c r="L75" s="314">
        <f>Regional!BH10</f>
        <v>1047238</v>
      </c>
      <c r="M75" s="318">
        <f>L75/'Table 1'!D75</f>
        <v>22.246632960870119</v>
      </c>
    </row>
    <row r="76" spans="1:13" ht="15.75" customHeight="1" x14ac:dyDescent="0.2">
      <c r="A76" s="90" t="s">
        <v>813</v>
      </c>
      <c r="B76" s="90" t="s">
        <v>1713</v>
      </c>
      <c r="C76" s="197">
        <f>Regional!BB11</f>
        <v>1113501</v>
      </c>
      <c r="D76" s="267">
        <f>C76/Regional!BH11</f>
        <v>0.6322137453989245</v>
      </c>
      <c r="E76" s="581">
        <f>C76/'Table 1'!D76</f>
        <v>12.29246886867438</v>
      </c>
      <c r="F76" s="314">
        <f>Regional!BF11</f>
        <v>197578</v>
      </c>
      <c r="G76" s="315">
        <f>F76/Regional!BH11</f>
        <v>0.11217908864781326</v>
      </c>
      <c r="H76" s="316">
        <f>F76/'Table 1'!D76</f>
        <v>2.1811578203656277</v>
      </c>
      <c r="I76" s="314">
        <f>Regional!BG11</f>
        <v>450194</v>
      </c>
      <c r="J76" s="315">
        <f>I76/Regional!BH11</f>
        <v>0.25560716595326222</v>
      </c>
      <c r="K76" s="317">
        <f>I76/'Table 1'!D76</f>
        <v>4.9699063852335952</v>
      </c>
      <c r="L76" s="314">
        <f>Regional!BH11</f>
        <v>1761273</v>
      </c>
      <c r="M76" s="318">
        <f>L76/'Table 1'!D76</f>
        <v>19.443533074273603</v>
      </c>
    </row>
    <row r="77" spans="1:13" ht="15.75" customHeight="1" x14ac:dyDescent="0.2">
      <c r="A77" s="90" t="s">
        <v>844</v>
      </c>
      <c r="B77" s="90" t="s">
        <v>1714</v>
      </c>
      <c r="C77" s="197">
        <f>Regional!BB12</f>
        <v>1681127</v>
      </c>
      <c r="D77" s="267">
        <f>C77/Regional!BH12</f>
        <v>0.7438391234246049</v>
      </c>
      <c r="E77" s="581">
        <f>C77/'Table 1'!D77</f>
        <v>9.914585311480824</v>
      </c>
      <c r="F77" s="314">
        <f>Regional!BF12</f>
        <v>97480</v>
      </c>
      <c r="G77" s="315">
        <f>F77/Regional!BH12</f>
        <v>4.3131445602521697E-2</v>
      </c>
      <c r="H77" s="316">
        <f>F77/'Table 1'!D77</f>
        <v>0.5748963499861407</v>
      </c>
      <c r="I77" s="314">
        <f>Regional!BG12</f>
        <v>481461</v>
      </c>
      <c r="J77" s="315">
        <f>I77/Regional!BH12</f>
        <v>0.21302943097287338</v>
      </c>
      <c r="K77" s="317">
        <f>I77/'Table 1'!D77</f>
        <v>2.8394560069827377</v>
      </c>
      <c r="L77" s="314">
        <f>Regional!BH12</f>
        <v>2260068</v>
      </c>
      <c r="M77" s="318">
        <f>L77/'Table 1'!D77</f>
        <v>13.328937668449703</v>
      </c>
    </row>
    <row r="78" spans="1:13" ht="15.75" customHeight="1" x14ac:dyDescent="0.2">
      <c r="A78" s="90" t="s">
        <v>920</v>
      </c>
      <c r="B78" s="90" t="s">
        <v>1715</v>
      </c>
      <c r="C78" s="197">
        <f>Regional!BB13</f>
        <v>768170</v>
      </c>
      <c r="D78" s="267">
        <f>C78/Regional!BH13</f>
        <v>0.7073316936937103</v>
      </c>
      <c r="E78" s="581">
        <f>C78/'Table 1'!D78</f>
        <v>17.034105020400922</v>
      </c>
      <c r="F78" s="314">
        <f>Regional!BF13</f>
        <v>73666</v>
      </c>
      <c r="G78" s="315">
        <f>F78/Regional!BH13</f>
        <v>6.7831725461344319E-2</v>
      </c>
      <c r="H78" s="316">
        <f>F78/'Table 1'!D78</f>
        <v>1.6335373425580983</v>
      </c>
      <c r="I78" s="314">
        <f>Regional!BG13</f>
        <v>244175</v>
      </c>
      <c r="J78" s="315">
        <f>I78/Regional!BH13</f>
        <v>0.2248365808449454</v>
      </c>
      <c r="K78" s="317">
        <f>I78/'Table 1'!D78</f>
        <v>5.4145600496718114</v>
      </c>
      <c r="L78" s="314">
        <f>Regional!BH13</f>
        <v>1086011</v>
      </c>
      <c r="M78" s="318">
        <f>L78/'Table 1'!D78</f>
        <v>24.082202412630831</v>
      </c>
    </row>
    <row r="79" spans="1:13" ht="15.75" customHeight="1" x14ac:dyDescent="0.2">
      <c r="A79" s="90" t="s">
        <v>1066</v>
      </c>
      <c r="B79" s="90" t="s">
        <v>1649</v>
      </c>
      <c r="C79" s="197">
        <f>Regional!BB14</f>
        <v>1816238</v>
      </c>
      <c r="D79" s="267">
        <f>C79/Regional!BH14</f>
        <v>0.69131421937595749</v>
      </c>
      <c r="E79" s="581">
        <f>C79/'Table 1'!D79</f>
        <v>7.8767211806594588</v>
      </c>
      <c r="F79" s="314">
        <f>Regional!BF14</f>
        <v>303379</v>
      </c>
      <c r="G79" s="315">
        <f>F79/Regional!BH14</f>
        <v>0.11547507350912084</v>
      </c>
      <c r="H79" s="316">
        <f>F79/'Table 1'!D79</f>
        <v>1.315704106547317</v>
      </c>
      <c r="I79" s="314">
        <f>Regional!BG14</f>
        <v>507608</v>
      </c>
      <c r="J79" s="315">
        <f>I79/Regional!BH14</f>
        <v>0.19321070711492164</v>
      </c>
      <c r="K79" s="317">
        <f>I79/'Table 1'!D79</f>
        <v>2.2014112055095127</v>
      </c>
      <c r="L79" s="314">
        <f>Regional!BH14</f>
        <v>2627225</v>
      </c>
      <c r="M79" s="318">
        <f>L79/'Table 1'!D79</f>
        <v>11.393836492716289</v>
      </c>
    </row>
    <row r="80" spans="1:13" ht="15.75" customHeight="1" thickBot="1" x14ac:dyDescent="0.25">
      <c r="A80" s="647" t="s">
        <v>1319</v>
      </c>
      <c r="B80" s="648"/>
      <c r="C80" s="206">
        <f t="shared" ref="C80:M80" si="1">AVERAGE(C68:C79)</f>
        <v>1339465.5</v>
      </c>
      <c r="D80" s="269">
        <f t="shared" si="1"/>
        <v>0.69852140249751271</v>
      </c>
      <c r="E80" s="584">
        <f t="shared" si="1"/>
        <v>13.036487858028357</v>
      </c>
      <c r="F80" s="206">
        <f t="shared" si="1"/>
        <v>146595.5</v>
      </c>
      <c r="G80" s="269">
        <f t="shared" si="1"/>
        <v>7.9659263030834135E-2</v>
      </c>
      <c r="H80" s="207">
        <f t="shared" si="1"/>
        <v>1.4585066176422685</v>
      </c>
      <c r="I80" s="206">
        <f t="shared" si="1"/>
        <v>395979.41666666669</v>
      </c>
      <c r="J80" s="269">
        <f t="shared" si="1"/>
        <v>0.22181933447165317</v>
      </c>
      <c r="K80" s="323">
        <f t="shared" si="1"/>
        <v>4.0523898073980398</v>
      </c>
      <c r="L80" s="206">
        <f t="shared" si="1"/>
        <v>1882040.4166666667</v>
      </c>
      <c r="M80" s="208">
        <f t="shared" si="1"/>
        <v>18.547384283068666</v>
      </c>
    </row>
    <row r="81" spans="1:13" ht="15.75" customHeight="1" thickTop="1" thickBot="1" x14ac:dyDescent="0.25">
      <c r="A81" s="105"/>
      <c r="B81" s="85" t="s">
        <v>1306</v>
      </c>
      <c r="C81" s="321"/>
      <c r="D81" s="322"/>
      <c r="E81" s="585"/>
      <c r="F81" s="312"/>
      <c r="G81" s="246"/>
      <c r="H81" s="201"/>
      <c r="I81" s="200"/>
      <c r="J81" s="246"/>
      <c r="K81" s="200"/>
      <c r="L81" s="200"/>
      <c r="M81" s="313"/>
    </row>
    <row r="82" spans="1:13" ht="15.75" customHeight="1" thickTop="1" x14ac:dyDescent="0.2">
      <c r="A82" s="90" t="s">
        <v>246</v>
      </c>
      <c r="B82" s="90" t="s">
        <v>1716</v>
      </c>
      <c r="C82" s="197">
        <f>Municipal!BB3</f>
        <v>1852934</v>
      </c>
      <c r="D82" s="267">
        <f>C82/Municipal!BH3</f>
        <v>0.73836544852616526</v>
      </c>
      <c r="E82" s="581">
        <f>C82/'Table 1'!D82</f>
        <v>31.009890716784096</v>
      </c>
      <c r="F82" s="314">
        <f>Municipal!BF3</f>
        <v>249533</v>
      </c>
      <c r="G82" s="315">
        <f>F82/Municipal!BH3</f>
        <v>9.9435028698852526E-2</v>
      </c>
      <c r="H82" s="316">
        <f>F82/'Table 1'!D82</f>
        <v>4.1760748414305562</v>
      </c>
      <c r="I82" s="314">
        <f>Municipal!BG3</f>
        <v>407041</v>
      </c>
      <c r="J82" s="315">
        <f>I82/Municipal!BH3</f>
        <v>0.16219952277498217</v>
      </c>
      <c r="K82" s="317">
        <f>I82/'Table 1'!D82</f>
        <v>6.8120596455408098</v>
      </c>
      <c r="L82" s="314">
        <f>Municipal!BH3</f>
        <v>2509508</v>
      </c>
      <c r="M82" s="318">
        <f>L82/'Table 1'!D82</f>
        <v>41.998025203755461</v>
      </c>
    </row>
    <row r="83" spans="1:13" ht="15.75" customHeight="1" x14ac:dyDescent="0.2">
      <c r="A83" s="90" t="s">
        <v>459</v>
      </c>
      <c r="B83" s="90" t="s">
        <v>1717</v>
      </c>
      <c r="C83" s="197">
        <f>Municipal!BB4</f>
        <v>210567</v>
      </c>
      <c r="D83" s="267">
        <f>C83/Municipal!BH4</f>
        <v>0.76871714369158883</v>
      </c>
      <c r="E83" s="581">
        <f>C83/'Table 1'!D83</f>
        <v>44.668434450572761</v>
      </c>
      <c r="F83" s="314">
        <f>Municipal!BF4</f>
        <v>19596</v>
      </c>
      <c r="G83" s="315">
        <f>F83/Municipal!BH4</f>
        <v>7.1539135514018692E-2</v>
      </c>
      <c r="H83" s="316">
        <f>F83/'Table 1'!D83</f>
        <v>4.1569792108612642</v>
      </c>
      <c r="I83" s="314">
        <f>Municipal!BG4</f>
        <v>43757</v>
      </c>
      <c r="J83" s="315">
        <f>I83/Municipal!BH4</f>
        <v>0.15974372079439253</v>
      </c>
      <c r="K83" s="317">
        <f>I83/'Table 1'!D83</f>
        <v>9.2823504454815442</v>
      </c>
      <c r="L83" s="314">
        <f>Municipal!BH4</f>
        <v>273920</v>
      </c>
      <c r="M83" s="318">
        <f>L83/'Table 1'!D83</f>
        <v>58.107764106915567</v>
      </c>
    </row>
    <row r="84" spans="1:13" ht="15.75" customHeight="1" x14ac:dyDescent="0.2">
      <c r="A84" s="90" t="s">
        <v>666</v>
      </c>
      <c r="B84" s="90" t="s">
        <v>1718</v>
      </c>
      <c r="C84" s="197">
        <f>Municipal!BB5</f>
        <v>1134167</v>
      </c>
      <c r="D84" s="267">
        <f>C84/Municipal!BH5</f>
        <v>0.62068593756840773</v>
      </c>
      <c r="E84" s="581">
        <f>C84/'Table 1'!D84</f>
        <v>28.122167121249689</v>
      </c>
      <c r="F84" s="314">
        <f>Municipal!BF5</f>
        <v>251278</v>
      </c>
      <c r="G84" s="315">
        <f>F84/Municipal!BH5</f>
        <v>0.13751477606059279</v>
      </c>
      <c r="H84" s="316">
        <f>F84/'Table 1'!D84</f>
        <v>6.2305479791718321</v>
      </c>
      <c r="I84" s="314">
        <f>Municipal!BG5</f>
        <v>441835</v>
      </c>
      <c r="J84" s="315">
        <f>I84/Municipal!BH5</f>
        <v>0.24179928637099951</v>
      </c>
      <c r="K84" s="317">
        <f>I84/'Table 1'!D84</f>
        <v>10.955492189437143</v>
      </c>
      <c r="L84" s="314">
        <f>Municipal!BH5</f>
        <v>1827280</v>
      </c>
      <c r="M84" s="318">
        <f>L84/'Table 1'!D84</f>
        <v>45.308207289858665</v>
      </c>
    </row>
    <row r="85" spans="1:13" ht="15.75" customHeight="1" x14ac:dyDescent="0.2">
      <c r="A85" s="90" t="s">
        <v>681</v>
      </c>
      <c r="B85" s="90" t="s">
        <v>1719</v>
      </c>
      <c r="C85" s="197">
        <f>Municipal!BB6</f>
        <v>2806661</v>
      </c>
      <c r="D85" s="267">
        <f>C85/Municipal!BH6</f>
        <v>0.66353316045186228</v>
      </c>
      <c r="E85" s="581">
        <f>C85/'Table 1'!D85</f>
        <v>25.855451765052695</v>
      </c>
      <c r="F85" s="314">
        <f>Municipal!BF6</f>
        <v>416854</v>
      </c>
      <c r="G85" s="315">
        <f>F85/Municipal!BH6</f>
        <v>9.8550003747157416E-2</v>
      </c>
      <c r="H85" s="316">
        <f>F85/'Table 1'!D85</f>
        <v>3.8401319183432823</v>
      </c>
      <c r="I85" s="314">
        <f>Municipal!BG6</f>
        <v>1006358</v>
      </c>
      <c r="J85" s="315">
        <f>I85/Municipal!BH6</f>
        <v>0.2379168358009803</v>
      </c>
      <c r="K85" s="317">
        <f>I85/'Table 1'!D85</f>
        <v>9.2707458176726369</v>
      </c>
      <c r="L85" s="314">
        <f>Municipal!BH6</f>
        <v>4229873</v>
      </c>
      <c r="M85" s="318">
        <f>L85/'Table 1'!D85</f>
        <v>38.966329501068614</v>
      </c>
    </row>
    <row r="86" spans="1:13" ht="15.75" customHeight="1" x14ac:dyDescent="0.2">
      <c r="A86" s="90" t="s">
        <v>712</v>
      </c>
      <c r="B86" s="90" t="s">
        <v>1720</v>
      </c>
      <c r="C86" s="197">
        <f>Municipal!BB7</f>
        <v>350310</v>
      </c>
      <c r="D86" s="267">
        <f>C86/Municipal!BH7</f>
        <v>0.56411354735648767</v>
      </c>
      <c r="E86" s="581">
        <f>C86/'Table 1'!D86</f>
        <v>32.948645598194133</v>
      </c>
      <c r="F86" s="314">
        <f>Municipal!BF7</f>
        <v>74887</v>
      </c>
      <c r="G86" s="315">
        <f>F86/Municipal!BH7</f>
        <v>0.12059253581366587</v>
      </c>
      <c r="H86" s="316">
        <f>F86/'Table 1'!D86</f>
        <v>7.0435477802859294</v>
      </c>
      <c r="I86" s="314">
        <f>Municipal!BG7</f>
        <v>195795</v>
      </c>
      <c r="J86" s="315">
        <f>I86/Municipal!BH7</f>
        <v>0.31529391682984642</v>
      </c>
      <c r="K86" s="317">
        <f>I86/'Table 1'!D86</f>
        <v>18.415632054176072</v>
      </c>
      <c r="L86" s="314">
        <f>Municipal!BH7</f>
        <v>620992</v>
      </c>
      <c r="M86" s="318">
        <f>L86/'Table 1'!D86</f>
        <v>58.407825432656132</v>
      </c>
    </row>
    <row r="87" spans="1:13" ht="15.75" customHeight="1" x14ac:dyDescent="0.2">
      <c r="A87" s="90" t="s">
        <v>779</v>
      </c>
      <c r="B87" s="90" t="s">
        <v>1721</v>
      </c>
      <c r="C87" s="197">
        <f>Municipal!BB8</f>
        <v>1324784</v>
      </c>
      <c r="D87" s="267">
        <f>C87/Municipal!BH8</f>
        <v>0.69648237454570117</v>
      </c>
      <c r="E87" s="581">
        <f>C87/'Table 1'!D87</f>
        <v>36.404165865186449</v>
      </c>
      <c r="F87" s="314">
        <f>Municipal!BF8</f>
        <v>317168</v>
      </c>
      <c r="G87" s="315">
        <f>F87/Municipal!BH8</f>
        <v>0.16674561420572029</v>
      </c>
      <c r="H87" s="316">
        <f>F87/'Table 1'!D87</f>
        <v>8.715561539941195</v>
      </c>
      <c r="I87" s="314">
        <f>Municipal!BG8</f>
        <v>260155</v>
      </c>
      <c r="J87" s="315">
        <f>I87/Municipal!BH8</f>
        <v>0.13677201124857855</v>
      </c>
      <c r="K87" s="317">
        <f>I87/'Table 1'!D87</f>
        <v>7.1488829655684096</v>
      </c>
      <c r="L87" s="314">
        <f>Municipal!BH8</f>
        <v>1902107</v>
      </c>
      <c r="M87" s="318">
        <f>L87/'Table 1'!D87</f>
        <v>52.268610370696052</v>
      </c>
    </row>
    <row r="88" spans="1:13" ht="15.75" customHeight="1" x14ac:dyDescent="0.2">
      <c r="A88" s="90" t="s">
        <v>631</v>
      </c>
      <c r="B88" s="90" t="s">
        <v>1722</v>
      </c>
      <c r="C88" s="197">
        <f>Municipal!BB9</f>
        <v>145135</v>
      </c>
      <c r="D88" s="267">
        <f>C88/Municipal!BH9</f>
        <v>0.73435879272396087</v>
      </c>
      <c r="E88" s="581">
        <f>C88/'Table 1'!D88</f>
        <v>27.219617404351087</v>
      </c>
      <c r="F88" s="314">
        <f>Municipal!BF9</f>
        <v>16000</v>
      </c>
      <c r="G88" s="315">
        <f>F88/Municipal!BH9</f>
        <v>8.0957320312697645E-2</v>
      </c>
      <c r="H88" s="316">
        <f>F88/'Table 1'!D88</f>
        <v>3.0007501875468869</v>
      </c>
      <c r="I88" s="314">
        <f>Municipal!BG9</f>
        <v>36500</v>
      </c>
      <c r="J88" s="315">
        <f>I88/Municipal!BH9</f>
        <v>0.18468388696334151</v>
      </c>
      <c r="K88" s="317">
        <f>I88/'Table 1'!D88</f>
        <v>6.8454613653413352</v>
      </c>
      <c r="L88" s="314">
        <f>Municipal!BH9</f>
        <v>197635</v>
      </c>
      <c r="M88" s="318">
        <f>L88/'Table 1'!D88</f>
        <v>37.065828957239312</v>
      </c>
    </row>
    <row r="89" spans="1:13" ht="15.75" customHeight="1" x14ac:dyDescent="0.2">
      <c r="A89" s="90" t="s">
        <v>982</v>
      </c>
      <c r="B89" s="90" t="s">
        <v>1723</v>
      </c>
      <c r="C89" s="197">
        <f>Municipal!BB10</f>
        <v>187689</v>
      </c>
      <c r="D89" s="267">
        <f>C89/Municipal!BH10</f>
        <v>0.70365607684059772</v>
      </c>
      <c r="E89" s="581">
        <f>C89/'Table 1'!D89</f>
        <v>12.193931912681913</v>
      </c>
      <c r="F89" s="314">
        <f>Municipal!BF10</f>
        <v>28733</v>
      </c>
      <c r="G89" s="315">
        <f>F89/Municipal!BH10</f>
        <v>0.10772155030854709</v>
      </c>
      <c r="H89" s="316">
        <f>F89/'Table 1'!D89</f>
        <v>1.8667489604989604</v>
      </c>
      <c r="I89" s="314">
        <f>Municipal!BG10</f>
        <v>50312</v>
      </c>
      <c r="J89" s="315">
        <f>I89/Municipal!BH10</f>
        <v>0.18862237285085515</v>
      </c>
      <c r="K89" s="317">
        <f>I89/'Table 1'!D89</f>
        <v>3.2687110187110187</v>
      </c>
      <c r="L89" s="314">
        <f>Municipal!BH10</f>
        <v>266734</v>
      </c>
      <c r="M89" s="318">
        <f>L89/'Table 1'!D89</f>
        <v>17.329391891891891</v>
      </c>
    </row>
    <row r="90" spans="1:13" ht="15.75" customHeight="1" x14ac:dyDescent="0.2">
      <c r="A90" s="90" t="s">
        <v>1117</v>
      </c>
      <c r="B90" s="90" t="s">
        <v>1724</v>
      </c>
      <c r="C90" s="197">
        <f>Municipal!BB11</f>
        <v>586998</v>
      </c>
      <c r="D90" s="267">
        <f>C90/Municipal!BH11</f>
        <v>0.71895147857100861</v>
      </c>
      <c r="E90" s="581">
        <f>C90/'Table 1'!D90</f>
        <v>44.102028549962434</v>
      </c>
      <c r="F90" s="314">
        <f>Municipal!BF11</f>
        <v>117347</v>
      </c>
      <c r="G90" s="315">
        <f>F90/Municipal!BH11</f>
        <v>0.14372587156322875</v>
      </c>
      <c r="H90" s="316">
        <f>F90/'Table 1'!D90</f>
        <v>8.8164537941397452</v>
      </c>
      <c r="I90" s="314">
        <f>Municipal!BG11</f>
        <v>112119</v>
      </c>
      <c r="J90" s="315">
        <f>I90/Municipal!BH11</f>
        <v>0.13732264986576262</v>
      </c>
      <c r="K90" s="317">
        <f>I90/'Table 1'!D90</f>
        <v>8.4236664162284001</v>
      </c>
      <c r="L90" s="314">
        <f>Municipal!BH11</f>
        <v>816464</v>
      </c>
      <c r="M90" s="318">
        <f>L90/'Table 1'!D90</f>
        <v>61.342148760330581</v>
      </c>
    </row>
    <row r="91" spans="1:13" ht="15.75" customHeight="1" x14ac:dyDescent="0.2">
      <c r="A91" s="90" t="s">
        <v>543</v>
      </c>
      <c r="B91" s="90" t="s">
        <v>1648</v>
      </c>
      <c r="C91" s="197">
        <f>Municipal!BB12</f>
        <v>280348</v>
      </c>
      <c r="D91" s="267">
        <f>C91/Municipal!BH12</f>
        <v>0.61532991224874123</v>
      </c>
      <c r="E91" s="581">
        <f>C91/'Table 1'!D91</f>
        <v>29.072695219330082</v>
      </c>
      <c r="F91" s="314">
        <f>Municipal!BF12</f>
        <v>61962</v>
      </c>
      <c r="G91" s="315">
        <f>F91/Municipal!BH12</f>
        <v>0.13599908693037405</v>
      </c>
      <c r="H91" s="316">
        <f>F91/'Table 1'!D91</f>
        <v>6.4255936949082235</v>
      </c>
      <c r="I91" s="314">
        <f>Municipal!BG12</f>
        <v>113296</v>
      </c>
      <c r="J91" s="315">
        <f>I91/Municipal!BH12</f>
        <v>0.24867100082088472</v>
      </c>
      <c r="K91" s="317">
        <f>I91/'Table 1'!D91</f>
        <v>11.749040754951778</v>
      </c>
      <c r="L91" s="314">
        <f>Municipal!BH12</f>
        <v>455606</v>
      </c>
      <c r="M91" s="318">
        <f>L91/'Table 1'!D91</f>
        <v>47.247329669190087</v>
      </c>
    </row>
    <row r="92" spans="1:13" ht="15.75" customHeight="1" x14ac:dyDescent="0.2">
      <c r="A92" s="651" t="s">
        <v>1319</v>
      </c>
      <c r="B92" s="652"/>
      <c r="C92" s="211">
        <f t="shared" ref="C92:M92" si="2">AVERAGE(C82:C91)</f>
        <v>887959.3</v>
      </c>
      <c r="D92" s="274">
        <f t="shared" si="2"/>
        <v>0.68241938725245199</v>
      </c>
      <c r="E92" s="586">
        <f t="shared" si="2"/>
        <v>31.159702860336534</v>
      </c>
      <c r="F92" s="211">
        <f t="shared" si="2"/>
        <v>155335.79999999999</v>
      </c>
      <c r="G92" s="274">
        <f t="shared" si="2"/>
        <v>0.11627809231548551</v>
      </c>
      <c r="H92" s="210">
        <f t="shared" si="2"/>
        <v>5.4272389907127874</v>
      </c>
      <c r="I92" s="211">
        <f t="shared" si="2"/>
        <v>266716.79999999999</v>
      </c>
      <c r="J92" s="274">
        <f t="shared" si="2"/>
        <v>0.20130252043206237</v>
      </c>
      <c r="K92" s="324">
        <f t="shared" si="2"/>
        <v>9.2172042673109154</v>
      </c>
      <c r="L92" s="211">
        <f t="shared" si="2"/>
        <v>1310011.8999999999</v>
      </c>
      <c r="M92" s="325">
        <f t="shared" si="2"/>
        <v>45.804146118360237</v>
      </c>
    </row>
    <row r="93" spans="1:13" ht="15.75" customHeight="1" thickBot="1" x14ac:dyDescent="0.25">
      <c r="A93" s="132"/>
      <c r="B93" s="157"/>
      <c r="C93" s="326"/>
      <c r="D93" s="327"/>
      <c r="E93" s="580"/>
      <c r="M93" s="328"/>
    </row>
    <row r="94" spans="1:13" ht="15.75" customHeight="1" thickTop="1" x14ac:dyDescent="0.2">
      <c r="A94" s="653" t="s">
        <v>1320</v>
      </c>
      <c r="B94" s="654"/>
      <c r="C94" s="219">
        <f t="shared" ref="C94:M94" si="3">AVERAGE(C82:C91,C68:C79,C8:C65)</f>
        <v>1850753.45</v>
      </c>
      <c r="D94" s="277">
        <f t="shared" si="3"/>
        <v>0.70849834976171067</v>
      </c>
      <c r="E94" s="219">
        <f t="shared" si="3"/>
        <v>15.131790846149144</v>
      </c>
      <c r="F94" s="219">
        <f t="shared" si="3"/>
        <v>285208.28749999998</v>
      </c>
      <c r="G94" s="277">
        <f t="shared" si="3"/>
        <v>0.10683095499925026</v>
      </c>
      <c r="H94" s="219">
        <f t="shared" si="3"/>
        <v>2.3283469767223215</v>
      </c>
      <c r="I94" s="219">
        <f t="shared" si="3"/>
        <v>493725.4375</v>
      </c>
      <c r="J94" s="277">
        <f t="shared" si="3"/>
        <v>0.18467069523903931</v>
      </c>
      <c r="K94" s="219">
        <f t="shared" si="3"/>
        <v>4.0835276902197872</v>
      </c>
      <c r="L94" s="219">
        <f t="shared" si="3"/>
        <v>2629687.1749999998</v>
      </c>
      <c r="M94" s="219">
        <f t="shared" si="3"/>
        <v>21.685426231092748</v>
      </c>
    </row>
    <row r="96" spans="1:13" ht="15.75" customHeight="1" x14ac:dyDescent="0.2">
      <c r="I96" s="286"/>
    </row>
  </sheetData>
  <mergeCells count="6">
    <mergeCell ref="A94:B94"/>
    <mergeCell ref="B4:B6"/>
    <mergeCell ref="A66:B66"/>
    <mergeCell ref="A67:B67"/>
    <mergeCell ref="A80:B80"/>
    <mergeCell ref="A92:B9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election sqref="A1:XFD1048576"/>
    </sheetView>
  </sheetViews>
  <sheetFormatPr defaultColWidth="8.85546875" defaultRowHeight="15" x14ac:dyDescent="0.25"/>
  <cols>
    <col min="1" max="1" width="6.85546875" customWidth="1"/>
    <col min="2" max="2" width="18.42578125" customWidth="1"/>
    <col min="3" max="3" width="11.85546875" style="333" bestFit="1" customWidth="1"/>
    <col min="4" max="4" width="11.42578125" style="333" bestFit="1" customWidth="1"/>
    <col min="5" max="5" width="11.140625" style="333" customWidth="1"/>
    <col min="6" max="6" width="10.5703125" style="333" customWidth="1"/>
    <col min="7" max="7" width="11.85546875" style="333" bestFit="1" customWidth="1"/>
    <col min="8" max="8" width="11.85546875" style="333" customWidth="1"/>
    <col min="9" max="9" width="10.7109375" style="333" bestFit="1" customWidth="1"/>
    <col min="10" max="10" width="10.85546875" style="333" bestFit="1" customWidth="1"/>
    <col min="11" max="11" width="11" style="333" customWidth="1"/>
    <col min="12" max="12" width="13.28515625" style="333" customWidth="1"/>
  </cols>
  <sheetData>
    <row r="1" spans="1:12" x14ac:dyDescent="0.25">
      <c r="A1" s="124"/>
      <c r="B1" s="125"/>
      <c r="C1" s="330"/>
      <c r="D1" s="331"/>
      <c r="E1" s="331"/>
      <c r="F1" s="332"/>
      <c r="G1" s="331"/>
      <c r="K1" s="223" t="s">
        <v>1731</v>
      </c>
    </row>
    <row r="2" spans="1:12" ht="15.75" x14ac:dyDescent="0.25">
      <c r="A2" s="224" t="s">
        <v>1366</v>
      </c>
      <c r="B2" s="130"/>
      <c r="C2" s="335"/>
      <c r="D2" s="331"/>
      <c r="E2" s="331"/>
      <c r="F2" s="332"/>
      <c r="G2" s="331"/>
      <c r="K2" s="334" t="s">
        <v>1644</v>
      </c>
    </row>
    <row r="3" spans="1:12" ht="15.75" thickBot="1" x14ac:dyDescent="0.3">
      <c r="A3" s="132"/>
      <c r="B3" s="130"/>
      <c r="C3" s="335"/>
      <c r="D3" s="331"/>
      <c r="E3" s="331"/>
      <c r="F3" s="332"/>
      <c r="G3" s="331"/>
    </row>
    <row r="4" spans="1:12" ht="13.5" customHeight="1" thickTop="1" x14ac:dyDescent="0.25">
      <c r="A4" s="291"/>
      <c r="B4" s="685"/>
      <c r="C4" s="688" t="s">
        <v>1367</v>
      </c>
      <c r="D4" s="689"/>
      <c r="E4" s="689"/>
      <c r="F4" s="689"/>
      <c r="G4" s="690"/>
      <c r="H4" s="689" t="s">
        <v>1368</v>
      </c>
      <c r="I4" s="689"/>
      <c r="J4" s="689"/>
      <c r="K4" s="690"/>
      <c r="L4"/>
    </row>
    <row r="5" spans="1:12" ht="12.75" customHeight="1" x14ac:dyDescent="0.25">
      <c r="A5" s="298"/>
      <c r="B5" s="686"/>
      <c r="C5" s="139" t="s">
        <v>1369</v>
      </c>
      <c r="D5" s="139" t="s">
        <v>1370</v>
      </c>
      <c r="E5" s="139" t="s">
        <v>1371</v>
      </c>
      <c r="F5" s="336" t="s">
        <v>1372</v>
      </c>
      <c r="G5" s="337" t="s">
        <v>1373</v>
      </c>
      <c r="H5" s="338" t="s">
        <v>1374</v>
      </c>
      <c r="I5" s="339" t="s">
        <v>1375</v>
      </c>
      <c r="J5" s="340"/>
      <c r="K5" s="338" t="s">
        <v>1376</v>
      </c>
      <c r="L5"/>
    </row>
    <row r="6" spans="1:12" ht="13.5" customHeight="1" thickBot="1" x14ac:dyDescent="0.3">
      <c r="A6" s="341"/>
      <c r="B6" s="687"/>
      <c r="C6" s="342" t="s">
        <v>1377</v>
      </c>
      <c r="D6" s="342" t="s">
        <v>1377</v>
      </c>
      <c r="E6" s="342" t="s">
        <v>1377</v>
      </c>
      <c r="F6" s="343" t="s">
        <v>1240</v>
      </c>
      <c r="G6" s="344" t="s">
        <v>1378</v>
      </c>
      <c r="H6" s="343" t="s">
        <v>1379</v>
      </c>
      <c r="I6" s="342" t="s">
        <v>1380</v>
      </c>
      <c r="J6" s="344" t="s">
        <v>1381</v>
      </c>
      <c r="K6" s="343" t="s">
        <v>1378</v>
      </c>
      <c r="L6"/>
    </row>
    <row r="7" spans="1:12" ht="16.5" thickTop="1" thickBot="1" x14ac:dyDescent="0.3">
      <c r="A7" s="105"/>
      <c r="B7" s="85" t="s">
        <v>1302</v>
      </c>
      <c r="C7" s="345"/>
      <c r="D7" s="346"/>
      <c r="E7" s="346"/>
      <c r="F7" s="346"/>
      <c r="G7" s="347"/>
      <c r="H7" s="347"/>
      <c r="I7" s="347"/>
      <c r="J7" s="347"/>
      <c r="K7" s="348"/>
      <c r="L7"/>
    </row>
    <row r="8" spans="1:12" ht="15.75" thickTop="1" x14ac:dyDescent="0.25">
      <c r="A8" s="90" t="s">
        <v>11</v>
      </c>
      <c r="B8" s="525" t="s">
        <v>1651</v>
      </c>
      <c r="C8" s="91">
        <f>County!BS4</f>
        <v>109740</v>
      </c>
      <c r="D8" s="349">
        <f>County!BY4</f>
        <v>8804</v>
      </c>
      <c r="E8" s="349">
        <f>County!BV4</f>
        <v>67197</v>
      </c>
      <c r="F8" s="349">
        <f>County!BZ4</f>
        <v>185741</v>
      </c>
      <c r="G8" s="349">
        <f>County!CN4</f>
        <v>453</v>
      </c>
      <c r="H8" s="350">
        <f>County!CH4+County!CI4</f>
        <v>17505</v>
      </c>
      <c r="I8" s="91">
        <f>County!CJ4+County!CK4</f>
        <v>24760</v>
      </c>
      <c r="J8" s="91">
        <f>County!CD4</f>
        <v>197382</v>
      </c>
      <c r="K8" s="94">
        <f>County!CL4</f>
        <v>58</v>
      </c>
      <c r="L8"/>
    </row>
    <row r="9" spans="1:12" x14ac:dyDescent="0.25">
      <c r="A9" s="90" t="s">
        <v>52</v>
      </c>
      <c r="B9" s="90" t="s">
        <v>1652</v>
      </c>
      <c r="C9" s="91">
        <f>County!BS5</f>
        <v>34682</v>
      </c>
      <c r="D9" s="349">
        <f>County!BY5</f>
        <v>3719</v>
      </c>
      <c r="E9" s="349">
        <f>County!BV5</f>
        <v>23493</v>
      </c>
      <c r="F9" s="349">
        <f>County!BZ5</f>
        <v>61894</v>
      </c>
      <c r="G9" s="349">
        <f>County!CN5</f>
        <v>62</v>
      </c>
      <c r="H9" s="350">
        <f>County!CH5+County!CI5</f>
        <v>5713</v>
      </c>
      <c r="I9" s="91">
        <f>County!CJ5+County!CK5</f>
        <v>5164</v>
      </c>
      <c r="J9" s="91">
        <f>County!CD5</f>
        <v>195820</v>
      </c>
      <c r="K9" s="94">
        <f>County!CL5</f>
        <v>0</v>
      </c>
      <c r="L9"/>
    </row>
    <row r="10" spans="1:12" x14ac:dyDescent="0.25">
      <c r="A10" s="90" t="s">
        <v>118</v>
      </c>
      <c r="B10" s="90" t="s">
        <v>1653</v>
      </c>
      <c r="C10" s="91">
        <f>County!BS6</f>
        <v>40661</v>
      </c>
      <c r="D10" s="349">
        <f>County!BY6</f>
        <v>0</v>
      </c>
      <c r="E10" s="349">
        <f>County!BV6</f>
        <v>16165</v>
      </c>
      <c r="F10" s="349">
        <f>County!BZ6</f>
        <v>56826</v>
      </c>
      <c r="G10" s="349">
        <f>County!CN6</f>
        <v>40</v>
      </c>
      <c r="H10" s="350">
        <f>County!CH6+County!CI6</f>
        <v>5218</v>
      </c>
      <c r="I10" s="91">
        <f>County!CJ6+County!CK6</f>
        <v>3630</v>
      </c>
      <c r="J10" s="91">
        <f>County!CD6</f>
        <v>196057</v>
      </c>
      <c r="K10" s="94">
        <f>County!CL6</f>
        <v>0</v>
      </c>
      <c r="L10"/>
    </row>
    <row r="11" spans="1:12" x14ac:dyDescent="0.25">
      <c r="A11" s="90" t="s">
        <v>146</v>
      </c>
      <c r="B11" s="90" t="s">
        <v>1654</v>
      </c>
      <c r="C11" s="91">
        <f>County!BS7</f>
        <v>89411</v>
      </c>
      <c r="D11" s="349">
        <f>County!BY7</f>
        <v>26093</v>
      </c>
      <c r="E11" s="349">
        <f>County!BV7</f>
        <v>45538</v>
      </c>
      <c r="F11" s="349">
        <f>County!BZ7</f>
        <v>161042</v>
      </c>
      <c r="G11" s="349">
        <f>County!CN7</f>
        <v>125</v>
      </c>
      <c r="H11" s="350">
        <f>County!CH7+County!CI7</f>
        <v>6156</v>
      </c>
      <c r="I11" s="91">
        <f>County!CJ7+County!CK7</f>
        <v>7263</v>
      </c>
      <c r="J11" s="91">
        <f>County!CD7</f>
        <v>197357</v>
      </c>
      <c r="K11" s="94">
        <f>County!CL7</f>
        <v>0</v>
      </c>
      <c r="L11"/>
    </row>
    <row r="12" spans="1:12" x14ac:dyDescent="0.25">
      <c r="A12" s="90" t="s">
        <v>161</v>
      </c>
      <c r="B12" s="90" t="s">
        <v>1655</v>
      </c>
      <c r="C12" s="91">
        <f>County!BS8</f>
        <v>276883</v>
      </c>
      <c r="D12" s="349">
        <f>County!BY8</f>
        <v>22694</v>
      </c>
      <c r="E12" s="349">
        <f>County!BV8</f>
        <v>436679</v>
      </c>
      <c r="F12" s="349">
        <f>County!BZ8</f>
        <v>736256</v>
      </c>
      <c r="G12" s="349">
        <f>County!CN8</f>
        <v>620</v>
      </c>
      <c r="H12" s="350">
        <f>County!CH8+County!CI8</f>
        <v>56306</v>
      </c>
      <c r="I12" s="91">
        <f>County!CJ8+County!CK8</f>
        <v>17189</v>
      </c>
      <c r="J12" s="91">
        <f>County!CD8</f>
        <v>221078</v>
      </c>
      <c r="K12" s="94">
        <f>County!CL8</f>
        <v>58</v>
      </c>
      <c r="L12"/>
    </row>
    <row r="13" spans="1:12" x14ac:dyDescent="0.25">
      <c r="A13" s="90" t="s">
        <v>176</v>
      </c>
      <c r="B13" s="90" t="s">
        <v>1656</v>
      </c>
      <c r="C13" s="91">
        <f>County!BS9</f>
        <v>66947</v>
      </c>
      <c r="D13" s="349">
        <f>County!BY9</f>
        <v>7837</v>
      </c>
      <c r="E13" s="349">
        <f>County!BV9</f>
        <v>40583</v>
      </c>
      <c r="F13" s="349">
        <f>County!BZ9</f>
        <v>115367</v>
      </c>
      <c r="G13" s="349">
        <f>County!CN9</f>
        <v>134</v>
      </c>
      <c r="H13" s="350">
        <f>County!CH9+County!CI9</f>
        <v>7231</v>
      </c>
      <c r="I13" s="91">
        <f>County!CJ9+County!CK9</f>
        <v>2195</v>
      </c>
      <c r="J13" s="91">
        <f>County!CD9</f>
        <v>210260</v>
      </c>
      <c r="K13" s="94">
        <f>County!CL9</f>
        <v>0</v>
      </c>
      <c r="L13"/>
    </row>
    <row r="14" spans="1:12" x14ac:dyDescent="0.25">
      <c r="A14" s="90" t="s">
        <v>188</v>
      </c>
      <c r="B14" s="90" t="s">
        <v>1657</v>
      </c>
      <c r="C14" s="91">
        <f>County!BS10</f>
        <v>101703</v>
      </c>
      <c r="D14" s="349">
        <f>County!BY10</f>
        <v>8320</v>
      </c>
      <c r="E14" s="349">
        <f>County!BV10</f>
        <v>70611</v>
      </c>
      <c r="F14" s="349">
        <f>County!BZ10</f>
        <v>180634</v>
      </c>
      <c r="G14" s="349">
        <f>County!CN10</f>
        <v>295</v>
      </c>
      <c r="H14" s="350">
        <f>County!CH10+County!CI10</f>
        <v>12335</v>
      </c>
      <c r="I14" s="91">
        <f>County!CJ10+County!CK10</f>
        <v>6114</v>
      </c>
      <c r="J14" s="91">
        <f>County!CD10</f>
        <v>198534</v>
      </c>
      <c r="K14" s="94">
        <f>County!CL10</f>
        <v>59</v>
      </c>
      <c r="L14"/>
    </row>
    <row r="15" spans="1:12" x14ac:dyDescent="0.25">
      <c r="A15" s="90" t="s">
        <v>202</v>
      </c>
      <c r="B15" s="90" t="s">
        <v>1658</v>
      </c>
      <c r="C15" s="91">
        <f>County!BS11</f>
        <v>85971</v>
      </c>
      <c r="D15" s="349">
        <f>County!BY11</f>
        <v>5978</v>
      </c>
      <c r="E15" s="349">
        <f>County!BV11</f>
        <v>35098</v>
      </c>
      <c r="F15" s="349">
        <f>County!BZ11</f>
        <v>127047</v>
      </c>
      <c r="G15" s="349">
        <f>County!CN11</f>
        <v>209</v>
      </c>
      <c r="H15" s="350">
        <f>County!CH11+County!CI11</f>
        <v>21169</v>
      </c>
      <c r="I15" s="91">
        <f>County!CJ11+County!CK11</f>
        <v>11097</v>
      </c>
      <c r="J15" s="91">
        <f>County!CD11</f>
        <v>216788</v>
      </c>
      <c r="K15" s="94">
        <f>County!CL11</f>
        <v>20</v>
      </c>
      <c r="L15"/>
    </row>
    <row r="16" spans="1:12" x14ac:dyDescent="0.25">
      <c r="A16" s="90" t="s">
        <v>216</v>
      </c>
      <c r="B16" s="90" t="s">
        <v>1659</v>
      </c>
      <c r="C16" s="91">
        <f>County!BS12</f>
        <v>22837</v>
      </c>
      <c r="D16" s="349">
        <f>County!BY12</f>
        <v>2035</v>
      </c>
      <c r="E16" s="349">
        <f>County!BV12</f>
        <v>13418</v>
      </c>
      <c r="F16" s="349">
        <f>County!BZ12</f>
        <v>38290</v>
      </c>
      <c r="G16" s="349">
        <f>County!CN12</f>
        <v>32</v>
      </c>
      <c r="H16" s="350">
        <f>County!CH12+County!CI12</f>
        <v>4456</v>
      </c>
      <c r="I16" s="91">
        <f>County!CJ12+County!CK12</f>
        <v>2471</v>
      </c>
      <c r="J16" s="91">
        <f>County!CD12</f>
        <v>210073</v>
      </c>
      <c r="K16" s="94">
        <f>County!CL12</f>
        <v>0</v>
      </c>
      <c r="L16"/>
    </row>
    <row r="17" spans="1:12" x14ac:dyDescent="0.25">
      <c r="A17" s="90" t="s">
        <v>229</v>
      </c>
      <c r="B17" s="90" t="s">
        <v>1660</v>
      </c>
      <c r="C17" s="91">
        <f>County!BS13</f>
        <v>78090</v>
      </c>
      <c r="D17" s="349">
        <f>County!BY13</f>
        <v>10576</v>
      </c>
      <c r="E17" s="349">
        <f>County!BV13</f>
        <v>57546</v>
      </c>
      <c r="F17" s="349">
        <f>County!BZ13</f>
        <v>146212</v>
      </c>
      <c r="G17" s="349">
        <f>County!CN13</f>
        <v>359</v>
      </c>
      <c r="H17" s="350">
        <f>County!CH13+County!CI13</f>
        <v>23723</v>
      </c>
      <c r="I17" s="91">
        <f>County!CJ13+County!CK13</f>
        <v>18648</v>
      </c>
      <c r="J17" s="91">
        <f>County!CD13</f>
        <v>194645</v>
      </c>
      <c r="K17" s="94">
        <f>County!CL13</f>
        <v>0</v>
      </c>
      <c r="L17"/>
    </row>
    <row r="18" spans="1:12" x14ac:dyDescent="0.25">
      <c r="A18" s="90" t="s">
        <v>282</v>
      </c>
      <c r="B18" s="90" t="s">
        <v>1661</v>
      </c>
      <c r="C18" s="91">
        <f>County!BS14</f>
        <v>59534</v>
      </c>
      <c r="D18" s="349">
        <f>County!BY14</f>
        <v>3582</v>
      </c>
      <c r="E18" s="349">
        <f>County!BV14</f>
        <v>31198</v>
      </c>
      <c r="F18" s="349">
        <f>County!BZ14</f>
        <v>94314</v>
      </c>
      <c r="G18" s="349">
        <f>County!CN14</f>
        <v>182</v>
      </c>
      <c r="H18" s="350">
        <f>County!CH14+County!CI14</f>
        <v>6640</v>
      </c>
      <c r="I18" s="91">
        <f>County!CJ14+County!CK14</f>
        <v>4588</v>
      </c>
      <c r="J18" s="91">
        <f>County!CD14</f>
        <v>210074</v>
      </c>
      <c r="K18" s="94">
        <f>County!CL14</f>
        <v>69</v>
      </c>
      <c r="L18"/>
    </row>
    <row r="19" spans="1:12" x14ac:dyDescent="0.25">
      <c r="A19" s="90" t="s">
        <v>298</v>
      </c>
      <c r="B19" s="90" t="s">
        <v>1662</v>
      </c>
      <c r="C19" s="91">
        <f>County!BS15</f>
        <v>59876</v>
      </c>
      <c r="D19" s="349">
        <f>County!BY15</f>
        <v>3420</v>
      </c>
      <c r="E19" s="349">
        <f>County!BV15</f>
        <v>37518</v>
      </c>
      <c r="F19" s="349">
        <f>County!BZ15</f>
        <v>100814</v>
      </c>
      <c r="G19" s="349">
        <f>County!CN15</f>
        <v>91</v>
      </c>
      <c r="H19" s="350">
        <f>County!CH15+County!CI15</f>
        <v>8981</v>
      </c>
      <c r="I19" s="91">
        <f>County!CJ15+County!CK15</f>
        <v>3791</v>
      </c>
      <c r="J19" s="91">
        <f>County!CD15</f>
        <v>210073</v>
      </c>
      <c r="K19" s="94">
        <f>County!CL15</f>
        <v>0</v>
      </c>
      <c r="L19"/>
    </row>
    <row r="20" spans="1:12" x14ac:dyDescent="0.25">
      <c r="A20" s="90" t="s">
        <v>311</v>
      </c>
      <c r="B20" s="90" t="s">
        <v>1663</v>
      </c>
      <c r="C20" s="91">
        <f>County!BS16</f>
        <v>122398</v>
      </c>
      <c r="D20" s="349">
        <f>County!BY16</f>
        <v>10331</v>
      </c>
      <c r="E20" s="349">
        <f>County!BV16</f>
        <v>54919</v>
      </c>
      <c r="F20" s="349">
        <f>County!BZ16</f>
        <v>187648</v>
      </c>
      <c r="G20" s="349">
        <f>County!CN16</f>
        <v>351</v>
      </c>
      <c r="H20" s="350">
        <f>County!CH16+County!CI16</f>
        <v>5605</v>
      </c>
      <c r="I20" s="91">
        <f>County!CJ16+County!CK16</f>
        <v>6987</v>
      </c>
      <c r="J20" s="91">
        <f>County!CD16</f>
        <v>210074</v>
      </c>
      <c r="K20" s="94">
        <f>County!CL16</f>
        <v>0</v>
      </c>
      <c r="L20"/>
    </row>
    <row r="21" spans="1:12" x14ac:dyDescent="0.25">
      <c r="A21" s="90" t="s">
        <v>345</v>
      </c>
      <c r="B21" s="90" t="s">
        <v>1664</v>
      </c>
      <c r="C21" s="91">
        <f>County!BS17</f>
        <v>253835</v>
      </c>
      <c r="D21" s="349">
        <f>County!BY17</f>
        <v>33516</v>
      </c>
      <c r="E21" s="349">
        <f>County!BV17</f>
        <v>190037</v>
      </c>
      <c r="F21" s="349">
        <f>County!BZ17</f>
        <v>477388</v>
      </c>
      <c r="G21" s="349">
        <f>County!CN17</f>
        <v>695</v>
      </c>
      <c r="H21" s="350">
        <f>County!CH17+County!CI17</f>
        <v>45291</v>
      </c>
      <c r="I21" s="91">
        <f>County!CJ17+County!CK17</f>
        <v>30336</v>
      </c>
      <c r="J21" s="91">
        <f>County!CD17</f>
        <v>218421</v>
      </c>
      <c r="K21" s="94">
        <f>County!CL17</f>
        <v>140</v>
      </c>
      <c r="L21"/>
    </row>
    <row r="22" spans="1:12" x14ac:dyDescent="0.25">
      <c r="A22" s="90" t="s">
        <v>363</v>
      </c>
      <c r="B22" s="90" t="s">
        <v>1665</v>
      </c>
      <c r="C22" s="91">
        <f>County!BS18</f>
        <v>204107</v>
      </c>
      <c r="D22" s="349">
        <f>County!BY18</f>
        <v>19887</v>
      </c>
      <c r="E22" s="349">
        <f>County!BV18</f>
        <v>81784</v>
      </c>
      <c r="F22" s="349">
        <f>County!BZ18</f>
        <v>305778</v>
      </c>
      <c r="G22" s="349">
        <f>County!CN18</f>
        <v>1618</v>
      </c>
      <c r="H22" s="350">
        <f>County!CH18+County!CI18</f>
        <v>33256</v>
      </c>
      <c r="I22" s="91">
        <f>County!CJ18+County!CK18</f>
        <v>16061</v>
      </c>
      <c r="J22" s="91">
        <f>County!CD18</f>
        <v>40806</v>
      </c>
      <c r="K22" s="94">
        <f>County!CL18</f>
        <v>94</v>
      </c>
      <c r="L22"/>
    </row>
    <row r="23" spans="1:12" x14ac:dyDescent="0.25">
      <c r="A23" s="90" t="s">
        <v>381</v>
      </c>
      <c r="B23" s="90" t="s">
        <v>1666</v>
      </c>
      <c r="C23" s="91">
        <f>County!BS19</f>
        <v>42172</v>
      </c>
      <c r="D23" s="349">
        <f>County!BY19</f>
        <v>3275</v>
      </c>
      <c r="E23" s="349">
        <f>County!BV19</f>
        <v>25759</v>
      </c>
      <c r="F23" s="349">
        <f>County!BZ19</f>
        <v>71206</v>
      </c>
      <c r="G23" s="349">
        <f>County!CN19</f>
        <v>80</v>
      </c>
      <c r="H23" s="350">
        <f>County!CH19+County!CI19</f>
        <v>7637</v>
      </c>
      <c r="I23" s="91">
        <f>County!CJ19+County!CK19</f>
        <v>2762</v>
      </c>
      <c r="J23" s="91">
        <f>County!CD19</f>
        <v>211764</v>
      </c>
      <c r="K23" s="94">
        <f>County!CL19</f>
        <v>0</v>
      </c>
      <c r="L23"/>
    </row>
    <row r="24" spans="1:12" x14ac:dyDescent="0.25">
      <c r="A24" s="90" t="s">
        <v>394</v>
      </c>
      <c r="B24" s="90" t="s">
        <v>1667</v>
      </c>
      <c r="C24" s="91">
        <f>County!BS20</f>
        <v>46540</v>
      </c>
      <c r="D24" s="349">
        <f>County!BY20</f>
        <v>373</v>
      </c>
      <c r="E24" s="349">
        <f>County!BV20</f>
        <v>30694</v>
      </c>
      <c r="F24" s="349">
        <f>County!BZ20</f>
        <v>77607</v>
      </c>
      <c r="G24" s="349">
        <f>County!CN20</f>
        <v>76</v>
      </c>
      <c r="H24" s="350">
        <f>County!CH20+County!CI20</f>
        <v>6309</v>
      </c>
      <c r="I24" s="91">
        <f>County!CJ20+County!CK20</f>
        <v>4433</v>
      </c>
      <c r="J24" s="91">
        <f>County!CD20</f>
        <v>210074</v>
      </c>
      <c r="K24" s="94">
        <f>County!CL20</f>
        <v>0</v>
      </c>
      <c r="L24"/>
    </row>
    <row r="25" spans="1:12" x14ac:dyDescent="0.25">
      <c r="A25" s="90" t="s">
        <v>411</v>
      </c>
      <c r="B25" s="90" t="s">
        <v>1668</v>
      </c>
      <c r="C25" s="91">
        <f>County!BS21</f>
        <v>333089</v>
      </c>
      <c r="D25" s="349">
        <f>County!BY21</f>
        <v>25821</v>
      </c>
      <c r="E25" s="349">
        <f>County!BV21</f>
        <v>233292</v>
      </c>
      <c r="F25" s="349">
        <f>County!BZ21</f>
        <v>592202</v>
      </c>
      <c r="G25" s="349">
        <f>County!CN21</f>
        <v>421</v>
      </c>
      <c r="H25" s="350">
        <f>County!CH21+County!CI21</f>
        <v>49771</v>
      </c>
      <c r="I25" s="91">
        <f>County!CJ21+County!CK21</f>
        <v>47307</v>
      </c>
      <c r="J25" s="91">
        <f>County!CD21</f>
        <v>205103</v>
      </c>
      <c r="K25" s="94">
        <f>County!CL21</f>
        <v>114</v>
      </c>
      <c r="L25"/>
    </row>
    <row r="26" spans="1:12" x14ac:dyDescent="0.25">
      <c r="A26" s="90" t="s">
        <v>446</v>
      </c>
      <c r="B26" s="90" t="s">
        <v>1669</v>
      </c>
      <c r="C26" s="91">
        <f>County!BS22</f>
        <v>73723</v>
      </c>
      <c r="D26" s="349">
        <f>County!BY22</f>
        <v>1550</v>
      </c>
      <c r="E26" s="349">
        <f>County!BV22</f>
        <v>32959</v>
      </c>
      <c r="F26" s="349">
        <f>County!BZ22</f>
        <v>108232</v>
      </c>
      <c r="G26" s="349">
        <f>County!CN22</f>
        <v>108</v>
      </c>
      <c r="H26" s="350">
        <f>County!CH22+County!CI22</f>
        <v>4304</v>
      </c>
      <c r="I26" s="91">
        <f>County!CJ22+County!CK22</f>
        <v>769</v>
      </c>
      <c r="J26" s="91">
        <f>County!CD22</f>
        <v>195970</v>
      </c>
      <c r="K26" s="94">
        <f>County!CL22</f>
        <v>0</v>
      </c>
      <c r="L26"/>
    </row>
    <row r="27" spans="1:12" x14ac:dyDescent="0.25">
      <c r="A27" s="90" t="s">
        <v>492</v>
      </c>
      <c r="B27" s="90" t="s">
        <v>1670</v>
      </c>
      <c r="C27" s="91">
        <f>County!BS23</f>
        <v>363421</v>
      </c>
      <c r="D27" s="349">
        <f>County!BY23</f>
        <v>19452</v>
      </c>
      <c r="E27" s="349">
        <f>County!BV23</f>
        <v>215274</v>
      </c>
      <c r="F27" s="349">
        <f>County!BZ23</f>
        <v>598147</v>
      </c>
      <c r="G27" s="349">
        <f>County!CN23</f>
        <v>1528</v>
      </c>
      <c r="H27" s="350">
        <f>County!CH23+County!CI23</f>
        <v>66285</v>
      </c>
      <c r="I27" s="91">
        <f>County!CJ23+County!CK23</f>
        <v>29502</v>
      </c>
      <c r="J27" s="91">
        <f>County!CD23</f>
        <v>259208</v>
      </c>
      <c r="K27" s="94">
        <f>County!CL23</f>
        <v>124</v>
      </c>
      <c r="L27"/>
    </row>
    <row r="28" spans="1:12" x14ac:dyDescent="0.25">
      <c r="A28" s="90" t="s">
        <v>509</v>
      </c>
      <c r="B28" s="90" t="s">
        <v>1671</v>
      </c>
      <c r="C28" s="91">
        <f>County!BS24</f>
        <v>56876</v>
      </c>
      <c r="D28" s="349">
        <f>County!BY24</f>
        <v>2860</v>
      </c>
      <c r="E28" s="349">
        <f>County!BV24</f>
        <v>33373</v>
      </c>
      <c r="F28" s="349">
        <f>County!BZ24</f>
        <v>93109</v>
      </c>
      <c r="G28" s="349">
        <f>County!CN24</f>
        <v>107</v>
      </c>
      <c r="H28" s="350">
        <f>County!CH24+County!CI24</f>
        <v>8104</v>
      </c>
      <c r="I28" s="91">
        <f>County!CJ24+County!CK24</f>
        <v>3519</v>
      </c>
      <c r="J28" s="91">
        <f>County!CD24</f>
        <v>210074</v>
      </c>
      <c r="K28" s="94">
        <f>County!CL24</f>
        <v>0</v>
      </c>
      <c r="L28"/>
    </row>
    <row r="29" spans="1:12" x14ac:dyDescent="0.25">
      <c r="A29" s="90" t="s">
        <v>524</v>
      </c>
      <c r="B29" s="90" t="s">
        <v>539</v>
      </c>
      <c r="C29" s="91">
        <f>County!BS25</f>
        <v>292114</v>
      </c>
      <c r="D29" s="349">
        <f>County!BY25</f>
        <v>19838</v>
      </c>
      <c r="E29" s="349">
        <f>County!BV25</f>
        <v>145116</v>
      </c>
      <c r="F29" s="349">
        <f>County!BZ25</f>
        <v>457068</v>
      </c>
      <c r="G29" s="349">
        <f>County!CN25</f>
        <v>300</v>
      </c>
      <c r="H29" s="350">
        <f>County!CH25+County!CI25</f>
        <v>29270</v>
      </c>
      <c r="I29" s="91">
        <f>County!CJ25+County!CK25</f>
        <v>23569</v>
      </c>
      <c r="J29" s="91">
        <f>County!CD25</f>
        <v>217348</v>
      </c>
      <c r="K29" s="94">
        <f>County!CL25</f>
        <v>78</v>
      </c>
      <c r="L29"/>
    </row>
    <row r="30" spans="1:12" x14ac:dyDescent="0.25">
      <c r="A30" s="90" t="s">
        <v>555</v>
      </c>
      <c r="B30" s="90" t="s">
        <v>1672</v>
      </c>
      <c r="C30" s="91">
        <f>County!BS26</f>
        <v>86311</v>
      </c>
      <c r="D30" s="349">
        <f>County!BY26</f>
        <v>9551</v>
      </c>
      <c r="E30" s="349">
        <f>County!BV26</f>
        <v>38193</v>
      </c>
      <c r="F30" s="349">
        <f>County!BZ26</f>
        <v>134055</v>
      </c>
      <c r="G30" s="349">
        <f>County!CN26</f>
        <v>170</v>
      </c>
      <c r="H30" s="350">
        <f>County!CH26+County!CI26</f>
        <v>13502</v>
      </c>
      <c r="I30" s="91">
        <f>County!CJ26+County!CK26</f>
        <v>8244</v>
      </c>
      <c r="J30" s="91">
        <f>County!CD26</f>
        <v>210074</v>
      </c>
      <c r="K30" s="94">
        <f>County!CL26</f>
        <v>0</v>
      </c>
      <c r="L30"/>
    </row>
    <row r="31" spans="1:12" x14ac:dyDescent="0.25">
      <c r="A31" s="90" t="s">
        <v>572</v>
      </c>
      <c r="B31" s="90" t="s">
        <v>1673</v>
      </c>
      <c r="C31" s="91">
        <f>County!BS27</f>
        <v>292583</v>
      </c>
      <c r="D31" s="349">
        <f>County!BY27</f>
        <v>28667</v>
      </c>
      <c r="E31" s="349">
        <f>County!BV27</f>
        <v>204059</v>
      </c>
      <c r="F31" s="349">
        <f>County!BZ27</f>
        <v>525309</v>
      </c>
      <c r="G31" s="349">
        <f>County!CN27</f>
        <v>742</v>
      </c>
      <c r="H31" s="350">
        <f>County!CH27+County!CI27</f>
        <v>43308</v>
      </c>
      <c r="I31" s="91">
        <f>County!CJ27+County!CK27</f>
        <v>52313</v>
      </c>
      <c r="J31" s="91">
        <f>County!CD27</f>
        <v>248816</v>
      </c>
      <c r="K31" s="94">
        <f>County!CL27</f>
        <v>0</v>
      </c>
      <c r="L31"/>
    </row>
    <row r="32" spans="1:12" x14ac:dyDescent="0.25">
      <c r="A32" s="90" t="s">
        <v>602</v>
      </c>
      <c r="B32" s="90" t="s">
        <v>1674</v>
      </c>
      <c r="C32" s="91">
        <f>County!BS28</f>
        <v>69942</v>
      </c>
      <c r="D32" s="349">
        <f>County!BY28</f>
        <v>439</v>
      </c>
      <c r="E32" s="349">
        <f>County!BV28</f>
        <v>26640</v>
      </c>
      <c r="F32" s="349">
        <f>County!BZ28</f>
        <v>97021</v>
      </c>
      <c r="G32" s="349">
        <f>County!CN28</f>
        <v>15</v>
      </c>
      <c r="H32" s="350">
        <f>County!CH28+County!CI28</f>
        <v>3948</v>
      </c>
      <c r="I32" s="91">
        <f>County!CJ28+County!CK28</f>
        <v>619</v>
      </c>
      <c r="J32" s="91">
        <f>County!CD28</f>
        <v>195757</v>
      </c>
      <c r="K32" s="94">
        <f>County!CL28</f>
        <v>0</v>
      </c>
      <c r="L32"/>
    </row>
    <row r="33" spans="1:12" x14ac:dyDescent="0.25">
      <c r="A33" s="90" t="s">
        <v>618</v>
      </c>
      <c r="B33" s="90" t="s">
        <v>1675</v>
      </c>
      <c r="C33" s="91">
        <f>County!BS29</f>
        <v>109818</v>
      </c>
      <c r="D33" s="349">
        <f>County!BY29</f>
        <v>6276</v>
      </c>
      <c r="E33" s="349">
        <f>County!BV29</f>
        <v>90536</v>
      </c>
      <c r="F33" s="349">
        <f>County!BZ29</f>
        <v>206630</v>
      </c>
      <c r="G33" s="349">
        <f>County!CN29</f>
        <v>110</v>
      </c>
      <c r="H33" s="350">
        <f>County!CH29+County!CI29</f>
        <v>11219</v>
      </c>
      <c r="I33" s="91">
        <f>County!CJ29+County!CK29</f>
        <v>10773</v>
      </c>
      <c r="J33" s="91">
        <f>County!CD29</f>
        <v>210446</v>
      </c>
      <c r="K33" s="94">
        <f>County!CL29</f>
        <v>0</v>
      </c>
      <c r="L33"/>
    </row>
    <row r="34" spans="1:12" x14ac:dyDescent="0.25">
      <c r="A34" s="90" t="s">
        <v>643</v>
      </c>
      <c r="B34" s="90" t="s">
        <v>1676</v>
      </c>
      <c r="C34" s="91">
        <f>County!BS30</f>
        <v>91827</v>
      </c>
      <c r="D34" s="349">
        <f>County!BY30</f>
        <v>4313</v>
      </c>
      <c r="E34" s="349">
        <f>County!BV30</f>
        <v>35103</v>
      </c>
      <c r="F34" s="349">
        <f>County!BZ30</f>
        <v>131243</v>
      </c>
      <c r="G34" s="349">
        <f>County!CN30</f>
        <v>245</v>
      </c>
      <c r="H34" s="350">
        <f>County!CH30+County!CI30</f>
        <v>25398</v>
      </c>
      <c r="I34" s="91">
        <f>County!CJ30+County!CK30</f>
        <v>7238</v>
      </c>
      <c r="J34" s="91">
        <f>County!CD30</f>
        <v>217021</v>
      </c>
      <c r="K34" s="94">
        <f>County!CL30</f>
        <v>30</v>
      </c>
      <c r="L34"/>
    </row>
    <row r="35" spans="1:12" x14ac:dyDescent="0.25">
      <c r="A35" s="90" t="s">
        <v>655</v>
      </c>
      <c r="B35" s="90" t="s">
        <v>1677</v>
      </c>
      <c r="C35" s="91">
        <f>County!BS31</f>
        <v>171829</v>
      </c>
      <c r="D35" s="349">
        <f>County!BY31</f>
        <v>15030</v>
      </c>
      <c r="E35" s="349">
        <f>County!BV31</f>
        <v>77903</v>
      </c>
      <c r="F35" s="349">
        <f>County!BZ31</f>
        <v>264762</v>
      </c>
      <c r="G35" s="349">
        <f>County!CN31</f>
        <v>285</v>
      </c>
      <c r="H35" s="350">
        <f>County!CH31+County!CI31</f>
        <v>29710</v>
      </c>
      <c r="I35" s="91">
        <f>County!CJ31+County!CK31</f>
        <v>18947</v>
      </c>
      <c r="J35" s="91">
        <f>County!CD31</f>
        <v>218563</v>
      </c>
      <c r="K35" s="94">
        <f>County!CL31</f>
        <v>677</v>
      </c>
      <c r="L35"/>
    </row>
    <row r="36" spans="1:12" x14ac:dyDescent="0.25">
      <c r="A36" s="90" t="s">
        <v>697</v>
      </c>
      <c r="B36" s="90" t="s">
        <v>1678</v>
      </c>
      <c r="C36" s="91">
        <f>County!BS32</f>
        <v>125315</v>
      </c>
      <c r="D36" s="349">
        <f>County!BY32</f>
        <v>10490</v>
      </c>
      <c r="E36" s="349">
        <f>County!BV32</f>
        <v>62631</v>
      </c>
      <c r="F36" s="349">
        <f>County!BZ32</f>
        <v>198436</v>
      </c>
      <c r="G36" s="349">
        <f>County!CN32</f>
        <v>91</v>
      </c>
      <c r="H36" s="350">
        <f>County!CH32+County!CI32</f>
        <v>10577</v>
      </c>
      <c r="I36" s="91">
        <f>County!CJ32+County!CK32</f>
        <v>785</v>
      </c>
      <c r="J36" s="91">
        <f>County!CD32</f>
        <v>201168</v>
      </c>
      <c r="K36" s="94">
        <f>County!CL32</f>
        <v>4</v>
      </c>
      <c r="L36"/>
    </row>
    <row r="37" spans="1:12" x14ac:dyDescent="0.25">
      <c r="A37" s="90" t="s">
        <v>951</v>
      </c>
      <c r="B37" s="90" t="s">
        <v>1679</v>
      </c>
      <c r="C37" s="91">
        <f>County!BS33</f>
        <v>143275</v>
      </c>
      <c r="D37" s="349">
        <f>County!BY33</f>
        <v>10453</v>
      </c>
      <c r="E37" s="349">
        <f>County!BV33</f>
        <v>80216</v>
      </c>
      <c r="F37" s="349">
        <f>County!BZ33</f>
        <v>233944</v>
      </c>
      <c r="G37" s="349">
        <f>County!CN33</f>
        <v>75</v>
      </c>
      <c r="H37" s="350">
        <f>County!CH33+County!CI33</f>
        <v>12312</v>
      </c>
      <c r="I37" s="91">
        <f>County!CJ33+County!CK33</f>
        <v>8916</v>
      </c>
      <c r="J37" s="91">
        <f>County!CD33</f>
        <v>196370</v>
      </c>
      <c r="K37" s="94">
        <f>County!CL33</f>
        <v>0</v>
      </c>
      <c r="L37"/>
    </row>
    <row r="38" spans="1:12" x14ac:dyDescent="0.25">
      <c r="A38" s="90" t="s">
        <v>724</v>
      </c>
      <c r="B38" s="90" t="s">
        <v>1680</v>
      </c>
      <c r="C38" s="91">
        <f>County!BS34</f>
        <v>77114</v>
      </c>
      <c r="D38" s="349">
        <f>County!BY34</f>
        <v>0</v>
      </c>
      <c r="E38" s="349">
        <f>County!BV34</f>
        <v>38597</v>
      </c>
      <c r="F38" s="349">
        <f>County!BZ34</f>
        <v>115711</v>
      </c>
      <c r="G38" s="349">
        <f>County!CN34</f>
        <v>137</v>
      </c>
      <c r="H38" s="350">
        <f>County!CH34+County!CI34</f>
        <v>6798</v>
      </c>
      <c r="I38" s="91">
        <f>County!CJ34+County!CK34</f>
        <v>4375</v>
      </c>
      <c r="J38" s="91">
        <f>County!CD34</f>
        <v>210074</v>
      </c>
      <c r="K38" s="94">
        <f>County!CL34</f>
        <v>0</v>
      </c>
      <c r="L38"/>
    </row>
    <row r="39" spans="1:12" x14ac:dyDescent="0.25">
      <c r="A39" s="90" t="s">
        <v>737</v>
      </c>
      <c r="B39" s="90" t="s">
        <v>1681</v>
      </c>
      <c r="C39" s="91">
        <f>County!BS35</f>
        <v>98956</v>
      </c>
      <c r="D39" s="349">
        <f>County!BY35</f>
        <v>5947</v>
      </c>
      <c r="E39" s="349">
        <f>County!BV35</f>
        <v>45415</v>
      </c>
      <c r="F39" s="349">
        <f>County!BZ35</f>
        <v>150318</v>
      </c>
      <c r="G39" s="349">
        <f>County!CN35</f>
        <v>168</v>
      </c>
      <c r="H39" s="350">
        <f>County!CH35+County!CI35</f>
        <v>22149</v>
      </c>
      <c r="I39" s="91">
        <f>County!CJ35+County!CK35</f>
        <v>13622</v>
      </c>
      <c r="J39" s="91">
        <f>County!CD35</f>
        <v>219083</v>
      </c>
      <c r="K39" s="94">
        <f>County!CL35</f>
        <v>146</v>
      </c>
      <c r="L39"/>
    </row>
    <row r="40" spans="1:12" x14ac:dyDescent="0.25">
      <c r="A40" s="90" t="s">
        <v>754</v>
      </c>
      <c r="B40" s="90" t="s">
        <v>1682</v>
      </c>
      <c r="C40" s="91">
        <f>County!BS36</f>
        <v>44130</v>
      </c>
      <c r="D40" s="349">
        <f>County!BY36</f>
        <v>2761</v>
      </c>
      <c r="E40" s="349">
        <f>County!BV36</f>
        <v>21345</v>
      </c>
      <c r="F40" s="349">
        <f>County!BZ36</f>
        <v>68236</v>
      </c>
      <c r="G40" s="349">
        <f>County!CN36</f>
        <v>76</v>
      </c>
      <c r="H40" s="350">
        <f>County!CH36+County!CI36</f>
        <v>7744</v>
      </c>
      <c r="I40" s="91">
        <f>County!CJ36+County!CK36</f>
        <v>7772</v>
      </c>
      <c r="J40" s="91">
        <f>County!CD36</f>
        <v>210078</v>
      </c>
      <c r="K40" s="94">
        <f>County!CL36</f>
        <v>0</v>
      </c>
      <c r="L40"/>
    </row>
    <row r="41" spans="1:12" x14ac:dyDescent="0.25">
      <c r="A41" s="90" t="s">
        <v>767</v>
      </c>
      <c r="B41" s="90" t="s">
        <v>1683</v>
      </c>
      <c r="C41" s="91">
        <f>County!BS37</f>
        <v>66305</v>
      </c>
      <c r="D41" s="349">
        <f>County!BY37</f>
        <v>3815</v>
      </c>
      <c r="E41" s="349">
        <f>County!BV37</f>
        <v>24264</v>
      </c>
      <c r="F41" s="349">
        <f>County!BZ37</f>
        <v>94384</v>
      </c>
      <c r="G41" s="349">
        <f>County!CN37</f>
        <v>142</v>
      </c>
      <c r="H41" s="350">
        <f>County!CH37+County!CI37</f>
        <v>9352</v>
      </c>
      <c r="I41" s="91">
        <f>County!CJ37+County!CK37</f>
        <v>7006</v>
      </c>
      <c r="J41" s="91">
        <f>County!CD37</f>
        <v>210073</v>
      </c>
      <c r="K41" s="94">
        <f>County!CL37</f>
        <v>0</v>
      </c>
      <c r="L41"/>
    </row>
    <row r="42" spans="1:12" x14ac:dyDescent="0.25">
      <c r="A42" s="90" t="s">
        <v>264</v>
      </c>
      <c r="B42" s="90" t="s">
        <v>1684</v>
      </c>
      <c r="C42" s="91">
        <f>County!BS38</f>
        <v>497811</v>
      </c>
      <c r="D42" s="349">
        <f>County!BY38</f>
        <v>72082</v>
      </c>
      <c r="E42" s="349">
        <f>County!BV38</f>
        <v>377970</v>
      </c>
      <c r="F42" s="349">
        <f>County!BZ38</f>
        <v>947863</v>
      </c>
      <c r="G42" s="349">
        <f>County!CN38</f>
        <v>2178</v>
      </c>
      <c r="H42" s="350">
        <f>County!CH38+County!CI38</f>
        <v>75100</v>
      </c>
      <c r="I42" s="91">
        <f>County!CJ38+County!CK38</f>
        <v>36621</v>
      </c>
      <c r="J42" s="91">
        <f>County!CD38</f>
        <v>220894</v>
      </c>
      <c r="K42" s="94">
        <f>County!CL38</f>
        <v>218</v>
      </c>
      <c r="L42"/>
    </row>
    <row r="43" spans="1:12" x14ac:dyDescent="0.25">
      <c r="A43" s="90" t="s">
        <v>589</v>
      </c>
      <c r="B43" s="90" t="s">
        <v>1685</v>
      </c>
      <c r="C43" s="91">
        <f>County!BS39</f>
        <v>49245</v>
      </c>
      <c r="D43" s="349">
        <f>County!BY39</f>
        <v>5669</v>
      </c>
      <c r="E43" s="349">
        <f>County!BV39</f>
        <v>46506</v>
      </c>
      <c r="F43" s="349">
        <f>County!BZ39</f>
        <v>101420</v>
      </c>
      <c r="G43" s="349">
        <f>County!CN39</f>
        <v>106</v>
      </c>
      <c r="H43" s="350">
        <f>County!CH39+County!CI39</f>
        <v>6768</v>
      </c>
      <c r="I43" s="91">
        <f>County!CJ39+County!CK39</f>
        <v>3256</v>
      </c>
      <c r="J43" s="91">
        <f>County!CD39</f>
        <v>210074</v>
      </c>
      <c r="K43" s="94">
        <f>County!CL39</f>
        <v>0</v>
      </c>
      <c r="L43"/>
    </row>
    <row r="44" spans="1:12" x14ac:dyDescent="0.25">
      <c r="A44" s="90" t="s">
        <v>827</v>
      </c>
      <c r="B44" s="90" t="s">
        <v>1686</v>
      </c>
      <c r="C44" s="91">
        <f>County!BS40</f>
        <v>246013</v>
      </c>
      <c r="D44" s="349">
        <f>County!BY40</f>
        <v>12328</v>
      </c>
      <c r="E44" s="349">
        <f>County!BV40</f>
        <v>114993</v>
      </c>
      <c r="F44" s="349">
        <f>County!BZ40</f>
        <v>373334</v>
      </c>
      <c r="G44" s="349">
        <f>County!CN40</f>
        <v>448</v>
      </c>
      <c r="H44" s="350">
        <f>County!CH40+County!CI40</f>
        <v>32288</v>
      </c>
      <c r="I44" s="91">
        <f>County!CJ40+County!CK40</f>
        <v>26340</v>
      </c>
      <c r="J44" s="91">
        <f>County!CD40</f>
        <v>219269</v>
      </c>
      <c r="K44" s="94">
        <f>County!CL40</f>
        <v>77</v>
      </c>
      <c r="L44"/>
    </row>
    <row r="45" spans="1:12" x14ac:dyDescent="0.25">
      <c r="A45" s="90" t="s">
        <v>863</v>
      </c>
      <c r="B45" s="90" t="s">
        <v>1687</v>
      </c>
      <c r="C45" s="91">
        <f>County!BS41</f>
        <v>63723</v>
      </c>
      <c r="D45" s="349">
        <f>County!BY41</f>
        <v>7194</v>
      </c>
      <c r="E45" s="349">
        <f>County!BV41</f>
        <v>39670</v>
      </c>
      <c r="F45" s="349">
        <f>County!BZ41</f>
        <v>110587</v>
      </c>
      <c r="G45" s="349">
        <f>County!CN41</f>
        <v>79</v>
      </c>
      <c r="H45" s="350">
        <f>County!CH41+County!CI41</f>
        <v>27497</v>
      </c>
      <c r="I45" s="91">
        <f>County!CJ41+County!CK41</f>
        <v>9866</v>
      </c>
      <c r="J45" s="91">
        <f>County!CD41</f>
        <v>226629</v>
      </c>
      <c r="K45" s="94">
        <f>County!CL41</f>
        <v>92</v>
      </c>
      <c r="L45"/>
    </row>
    <row r="46" spans="1:12" x14ac:dyDescent="0.25">
      <c r="A46" s="90" t="s">
        <v>876</v>
      </c>
      <c r="B46" s="90" t="s">
        <v>891</v>
      </c>
      <c r="C46" s="91">
        <f>County!BS42</f>
        <v>48523</v>
      </c>
      <c r="D46" s="349">
        <f>County!BY42</f>
        <v>6867</v>
      </c>
      <c r="E46" s="349">
        <f>County!BV42</f>
        <v>42886</v>
      </c>
      <c r="F46" s="349">
        <f>County!BZ42</f>
        <v>98276</v>
      </c>
      <c r="G46" s="349">
        <f>County!CN42</f>
        <v>203</v>
      </c>
      <c r="H46" s="350">
        <f>County!CH42+County!CI42</f>
        <v>8318</v>
      </c>
      <c r="I46" s="91">
        <f>County!CJ42+County!CK42</f>
        <v>6796</v>
      </c>
      <c r="J46" s="91">
        <f>County!CD42</f>
        <v>197547</v>
      </c>
      <c r="K46" s="94">
        <f>County!CL42</f>
        <v>0</v>
      </c>
      <c r="L46"/>
    </row>
    <row r="47" spans="1:12" x14ac:dyDescent="0.25">
      <c r="A47" s="90" t="s">
        <v>893</v>
      </c>
      <c r="B47" s="90" t="s">
        <v>1688</v>
      </c>
      <c r="C47" s="91">
        <f>County!BS43</f>
        <v>71391</v>
      </c>
      <c r="D47" s="349">
        <f>County!BY43</f>
        <v>3619</v>
      </c>
      <c r="E47" s="349">
        <f>County!BV43</f>
        <v>38346</v>
      </c>
      <c r="F47" s="349">
        <f>County!BZ43</f>
        <v>113356</v>
      </c>
      <c r="G47" s="349">
        <f>County!CN43</f>
        <v>115</v>
      </c>
      <c r="H47" s="350">
        <f>County!CH43+County!CI43</f>
        <v>6829</v>
      </c>
      <c r="I47" s="91">
        <f>County!CJ43+County!CK43</f>
        <v>3317</v>
      </c>
      <c r="J47" s="91">
        <f>County!CD43</f>
        <v>224675</v>
      </c>
      <c r="K47" s="94">
        <f>County!CL43</f>
        <v>197</v>
      </c>
      <c r="L47"/>
    </row>
    <row r="48" spans="1:12" x14ac:dyDescent="0.25">
      <c r="A48" s="90" t="s">
        <v>906</v>
      </c>
      <c r="B48" s="90" t="s">
        <v>1689</v>
      </c>
      <c r="C48" s="91">
        <f>County!BS44</f>
        <v>32189</v>
      </c>
      <c r="D48" s="349">
        <f>County!BY44</f>
        <v>2710</v>
      </c>
      <c r="E48" s="349">
        <f>County!BV44</f>
        <v>24565</v>
      </c>
      <c r="F48" s="349">
        <f>County!BZ44</f>
        <v>59464</v>
      </c>
      <c r="G48" s="349">
        <f>County!CN44</f>
        <v>105</v>
      </c>
      <c r="H48" s="350">
        <f>County!CH44+County!CI44</f>
        <v>10370</v>
      </c>
      <c r="I48" s="91">
        <f>County!CJ44+County!CK44</f>
        <v>2292</v>
      </c>
      <c r="J48" s="91">
        <f>County!CD44</f>
        <v>210231</v>
      </c>
      <c r="K48" s="94">
        <f>County!CL44</f>
        <v>0</v>
      </c>
      <c r="L48"/>
    </row>
    <row r="49" spans="1:12" x14ac:dyDescent="0.25">
      <c r="A49" s="90" t="s">
        <v>1100</v>
      </c>
      <c r="B49" s="90" t="s">
        <v>1690</v>
      </c>
      <c r="C49" s="91">
        <f>County!BS45</f>
        <v>122768</v>
      </c>
      <c r="D49" s="349">
        <f>County!BY45</f>
        <v>10227</v>
      </c>
      <c r="E49" s="349">
        <f>County!BV45</f>
        <v>66939</v>
      </c>
      <c r="F49" s="349">
        <f>County!BZ45</f>
        <v>199934</v>
      </c>
      <c r="G49" s="349">
        <f>County!CN45</f>
        <v>390</v>
      </c>
      <c r="H49" s="350">
        <f>County!CH45+County!CI45</f>
        <v>12728</v>
      </c>
      <c r="I49" s="91">
        <f>County!CJ45+County!CK45</f>
        <v>11308</v>
      </c>
      <c r="J49" s="91">
        <f>County!CD45</f>
        <v>198302</v>
      </c>
      <c r="K49" s="94">
        <f>County!CL45</f>
        <v>89</v>
      </c>
      <c r="L49"/>
    </row>
    <row r="50" spans="1:12" x14ac:dyDescent="0.25">
      <c r="A50" s="90" t="s">
        <v>937</v>
      </c>
      <c r="B50" s="90" t="s">
        <v>1691</v>
      </c>
      <c r="C50" s="91">
        <f>County!BS46</f>
        <v>32610</v>
      </c>
      <c r="D50" s="349">
        <f>County!BY46</f>
        <v>2357</v>
      </c>
      <c r="E50" s="349">
        <f>County!BV46</f>
        <v>13349</v>
      </c>
      <c r="F50" s="349">
        <f>County!BZ46</f>
        <v>48316</v>
      </c>
      <c r="G50" s="349">
        <f>County!CN46</f>
        <v>142</v>
      </c>
      <c r="H50" s="350">
        <f>County!CH46+County!CI46</f>
        <v>17589</v>
      </c>
      <c r="I50" s="91">
        <f>County!CJ46+County!CK46</f>
        <v>7073</v>
      </c>
      <c r="J50" s="91">
        <f>County!CD46</f>
        <v>216803</v>
      </c>
      <c r="K50" s="94">
        <f>County!CL46</f>
        <v>142</v>
      </c>
      <c r="L50"/>
    </row>
    <row r="51" spans="1:12" x14ac:dyDescent="0.25">
      <c r="A51" s="90" t="s">
        <v>964</v>
      </c>
      <c r="B51" s="90" t="s">
        <v>1692</v>
      </c>
      <c r="C51" s="91">
        <f>County!BS47</f>
        <v>149272</v>
      </c>
      <c r="D51" s="349">
        <f>County!BY47</f>
        <v>14204</v>
      </c>
      <c r="E51" s="349">
        <f>County!BV47</f>
        <v>85451</v>
      </c>
      <c r="F51" s="349">
        <f>County!BZ47</f>
        <v>248927</v>
      </c>
      <c r="G51" s="349">
        <f>County!CN47</f>
        <v>420</v>
      </c>
      <c r="H51" s="350">
        <f>County!CH47+County!CI47</f>
        <v>14187</v>
      </c>
      <c r="I51" s="91">
        <f>County!CJ47+County!CK47</f>
        <v>20273</v>
      </c>
      <c r="J51" s="91">
        <f>County!CD47</f>
        <v>198790</v>
      </c>
      <c r="K51" s="94">
        <f>County!CL47</f>
        <v>61</v>
      </c>
      <c r="L51"/>
    </row>
    <row r="52" spans="1:12" x14ac:dyDescent="0.25">
      <c r="A52" s="90" t="s">
        <v>993</v>
      </c>
      <c r="B52" s="90" t="s">
        <v>1693</v>
      </c>
      <c r="C52" s="91">
        <f>County!BS48</f>
        <v>92738</v>
      </c>
      <c r="D52" s="349">
        <f>County!BY48</f>
        <v>4489</v>
      </c>
      <c r="E52" s="349">
        <f>County!BV48</f>
        <v>34987</v>
      </c>
      <c r="F52" s="349">
        <f>County!BZ48</f>
        <v>132214</v>
      </c>
      <c r="G52" s="349">
        <f>County!CN48</f>
        <v>58</v>
      </c>
      <c r="H52" s="350">
        <f>County!CH48+County!CI48</f>
        <v>3360</v>
      </c>
      <c r="I52" s="91">
        <f>County!CJ48+County!CK48</f>
        <v>6515</v>
      </c>
      <c r="J52" s="91">
        <f>County!CD48</f>
        <v>195757</v>
      </c>
      <c r="K52" s="94">
        <f>County!CL48</f>
        <v>0</v>
      </c>
      <c r="L52"/>
    </row>
    <row r="53" spans="1:12" x14ac:dyDescent="0.25">
      <c r="A53" s="90" t="s">
        <v>1005</v>
      </c>
      <c r="B53" s="90" t="s">
        <v>1694</v>
      </c>
      <c r="C53" s="91">
        <f>County!BS49</f>
        <v>173168</v>
      </c>
      <c r="D53" s="349">
        <f>County!BY49</f>
        <v>8731</v>
      </c>
      <c r="E53" s="349">
        <f>County!BV49</f>
        <v>68594</v>
      </c>
      <c r="F53" s="349">
        <f>County!BZ49</f>
        <v>250493</v>
      </c>
      <c r="G53" s="349">
        <f>County!CN49</f>
        <v>213</v>
      </c>
      <c r="H53" s="350">
        <f>County!CH49+County!CI49</f>
        <v>11343</v>
      </c>
      <c r="I53" s="91">
        <f>County!CJ49+County!CK49</f>
        <v>11520</v>
      </c>
      <c r="J53" s="91">
        <f>County!CD49</f>
        <v>196409</v>
      </c>
      <c r="K53" s="94">
        <f>County!CL49</f>
        <v>0</v>
      </c>
      <c r="L53"/>
    </row>
    <row r="54" spans="1:12" x14ac:dyDescent="0.25">
      <c r="A54" s="90" t="s">
        <v>1023</v>
      </c>
      <c r="B54" s="90" t="s">
        <v>1695</v>
      </c>
      <c r="C54" s="91">
        <f>County!BS50</f>
        <v>124138</v>
      </c>
      <c r="D54" s="349">
        <f>County!BY50</f>
        <v>12642</v>
      </c>
      <c r="E54" s="349">
        <f>County!BV50</f>
        <v>79235</v>
      </c>
      <c r="F54" s="349">
        <f>County!BZ50</f>
        <v>216015</v>
      </c>
      <c r="G54" s="349">
        <f>County!CN50</f>
        <v>200</v>
      </c>
      <c r="H54" s="350">
        <f>County!CH50+County!CI50</f>
        <v>20125</v>
      </c>
      <c r="I54" s="91">
        <f>County!CJ50+County!CK50</f>
        <v>18360</v>
      </c>
      <c r="J54" s="91">
        <f>County!CD50</f>
        <v>216788</v>
      </c>
      <c r="K54" s="94">
        <f>County!CL50</f>
        <v>1</v>
      </c>
      <c r="L54"/>
    </row>
    <row r="55" spans="1:12" x14ac:dyDescent="0.25">
      <c r="A55" s="90" t="s">
        <v>1042</v>
      </c>
      <c r="B55" s="90" t="s">
        <v>1696</v>
      </c>
      <c r="C55" s="91">
        <f>County!BS51</f>
        <v>55962</v>
      </c>
      <c r="D55" s="349">
        <f>County!BY51</f>
        <v>2433</v>
      </c>
      <c r="E55" s="349">
        <f>County!BV51</f>
        <v>27656</v>
      </c>
      <c r="F55" s="349">
        <f>County!BZ51</f>
        <v>86051</v>
      </c>
      <c r="G55" s="349">
        <f>County!CN51</f>
        <v>54</v>
      </c>
      <c r="H55" s="350">
        <f>County!CH51+County!CI51</f>
        <v>19219</v>
      </c>
      <c r="I55" s="91">
        <f>County!CJ51+County!CK51</f>
        <v>11792</v>
      </c>
      <c r="J55" s="91">
        <f>County!CD51</f>
        <v>216788</v>
      </c>
      <c r="K55" s="94">
        <f>County!CL51</f>
        <v>0</v>
      </c>
      <c r="L55"/>
    </row>
    <row r="56" spans="1:12" x14ac:dyDescent="0.25">
      <c r="A56" s="90" t="s">
        <v>1053</v>
      </c>
      <c r="B56" s="90" t="s">
        <v>1697</v>
      </c>
      <c r="C56" s="91">
        <f>County!BS52</f>
        <v>54901</v>
      </c>
      <c r="D56" s="349">
        <f>County!BY52</f>
        <v>3289</v>
      </c>
      <c r="E56" s="349">
        <f>County!BV52</f>
        <v>37754</v>
      </c>
      <c r="F56" s="349">
        <f>County!BZ52</f>
        <v>95944</v>
      </c>
      <c r="G56" s="349">
        <f>County!CN52</f>
        <v>103</v>
      </c>
      <c r="H56" s="350">
        <f>County!CH52+County!CI52</f>
        <v>4461</v>
      </c>
      <c r="I56" s="91">
        <f>County!CJ52+County!CK52</f>
        <v>6084</v>
      </c>
      <c r="J56" s="91">
        <f>County!CD52</f>
        <v>210080</v>
      </c>
      <c r="K56" s="94">
        <f>County!CL52</f>
        <v>0</v>
      </c>
      <c r="L56"/>
    </row>
    <row r="57" spans="1:12" x14ac:dyDescent="0.25">
      <c r="A57" s="90" t="s">
        <v>1086</v>
      </c>
      <c r="B57" s="90" t="s">
        <v>1698</v>
      </c>
      <c r="C57" s="91">
        <f>County!BS53</f>
        <v>26312</v>
      </c>
      <c r="D57" s="349">
        <f>County!BY53</f>
        <v>2577</v>
      </c>
      <c r="E57" s="349">
        <f>County!BV53</f>
        <v>15052</v>
      </c>
      <c r="F57" s="349">
        <f>County!BZ53</f>
        <v>43941</v>
      </c>
      <c r="G57" s="349">
        <f>County!CN53</f>
        <v>50</v>
      </c>
      <c r="H57" s="350">
        <f>County!CH53+County!CI53</f>
        <v>5433</v>
      </c>
      <c r="I57" s="91">
        <f>County!CJ53+County!CK53</f>
        <v>3044</v>
      </c>
      <c r="J57" s="91">
        <f>County!CD53</f>
        <v>210074</v>
      </c>
      <c r="K57" s="94">
        <f>County!CL53</f>
        <v>0</v>
      </c>
      <c r="L57"/>
    </row>
    <row r="58" spans="1:12" x14ac:dyDescent="0.25">
      <c r="A58" s="90" t="s">
        <v>1132</v>
      </c>
      <c r="B58" s="90" t="s">
        <v>1699</v>
      </c>
      <c r="C58" s="91">
        <f>County!BS54</f>
        <v>128805</v>
      </c>
      <c r="D58" s="349">
        <f>County!BY54</f>
        <v>3604</v>
      </c>
      <c r="E58" s="349">
        <f>County!BV54</f>
        <v>37774</v>
      </c>
      <c r="F58" s="349">
        <f>County!BZ54</f>
        <v>170183</v>
      </c>
      <c r="G58" s="349">
        <f>County!CN54</f>
        <v>250</v>
      </c>
      <c r="H58" s="350">
        <f>County!CH54+County!CI54</f>
        <v>6580</v>
      </c>
      <c r="I58" s="91">
        <f>County!CJ54+County!CK54</f>
        <v>6388</v>
      </c>
      <c r="J58" s="91">
        <f>County!CD54</f>
        <v>210074</v>
      </c>
      <c r="K58" s="591">
        <v>0</v>
      </c>
      <c r="L58"/>
    </row>
    <row r="59" spans="1:12" x14ac:dyDescent="0.25">
      <c r="A59" s="90" t="s">
        <v>1145</v>
      </c>
      <c r="B59" s="90" t="s">
        <v>1700</v>
      </c>
      <c r="C59" s="91">
        <f>County!BS55</f>
        <v>77253</v>
      </c>
      <c r="D59" s="349">
        <f>County!BY55</f>
        <v>7060</v>
      </c>
      <c r="E59" s="349">
        <f>County!BV55</f>
        <v>35301</v>
      </c>
      <c r="F59" s="349">
        <f>County!BZ55</f>
        <v>119614</v>
      </c>
      <c r="G59" s="349">
        <f>County!CN55</f>
        <v>128</v>
      </c>
      <c r="H59" s="350">
        <f>County!CH55+County!CI55</f>
        <v>21305</v>
      </c>
      <c r="I59" s="91">
        <f>County!CJ55+County!CK55</f>
        <v>8416</v>
      </c>
      <c r="J59" s="91">
        <f>County!CD55</f>
        <v>218937</v>
      </c>
      <c r="K59" s="94">
        <f>County!CL55</f>
        <v>55</v>
      </c>
      <c r="L59"/>
    </row>
    <row r="60" spans="1:12" x14ac:dyDescent="0.25">
      <c r="A60" s="90" t="s">
        <v>1160</v>
      </c>
      <c r="B60" s="90" t="s">
        <v>1701</v>
      </c>
      <c r="C60" s="91">
        <f>County!BS56</f>
        <v>102755</v>
      </c>
      <c r="D60" s="349">
        <f>County!BY56</f>
        <v>11372</v>
      </c>
      <c r="E60" s="349">
        <f>County!BV56</f>
        <v>74378</v>
      </c>
      <c r="F60" s="349">
        <f>County!BZ56</f>
        <v>188505</v>
      </c>
      <c r="G60" s="349">
        <f>County!CN56</f>
        <v>212</v>
      </c>
      <c r="H60" s="350">
        <f>County!CH56+County!CI56</f>
        <v>12558</v>
      </c>
      <c r="I60" s="91">
        <f>County!CJ56+County!CK56</f>
        <v>11973</v>
      </c>
      <c r="J60" s="91">
        <f>County!CD56</f>
        <v>199725</v>
      </c>
      <c r="K60" s="94">
        <f>County!CL56</f>
        <v>87</v>
      </c>
      <c r="L60"/>
    </row>
    <row r="61" spans="1:12" x14ac:dyDescent="0.25">
      <c r="A61" s="90" t="s">
        <v>132</v>
      </c>
      <c r="B61" s="90" t="s">
        <v>1702</v>
      </c>
      <c r="C61" s="91">
        <f>County!BS57</f>
        <v>63010</v>
      </c>
      <c r="D61" s="349">
        <f>County!BY57</f>
        <v>3870</v>
      </c>
      <c r="E61" s="349">
        <f>County!BV57</f>
        <v>31459</v>
      </c>
      <c r="F61" s="349">
        <f>County!BZ57</f>
        <v>98339</v>
      </c>
      <c r="G61" s="349">
        <f>County!CN57</f>
        <v>102</v>
      </c>
      <c r="H61" s="350">
        <f>County!CH57+County!CI57</f>
        <v>9343</v>
      </c>
      <c r="I61" s="91">
        <f>County!CJ57+County!CK57</f>
        <v>2539</v>
      </c>
      <c r="J61" s="91">
        <f>County!CD57</f>
        <v>210074</v>
      </c>
      <c r="K61" s="94">
        <f>County!CL57</f>
        <v>54</v>
      </c>
      <c r="L61"/>
    </row>
    <row r="62" spans="1:12" x14ac:dyDescent="0.25">
      <c r="A62" s="90" t="s">
        <v>1175</v>
      </c>
      <c r="B62" s="90" t="s">
        <v>1703</v>
      </c>
      <c r="C62" s="91">
        <f>County!BS58</f>
        <v>583761</v>
      </c>
      <c r="D62" s="349">
        <f>County!BY58</f>
        <v>64752</v>
      </c>
      <c r="E62" s="349">
        <f>County!BV58</f>
        <v>610975</v>
      </c>
      <c r="F62" s="349">
        <f>County!BZ58</f>
        <v>1259488</v>
      </c>
      <c r="G62" s="349">
        <f>County!CN58</f>
        <v>1329</v>
      </c>
      <c r="H62" s="350">
        <f>County!CH58+County!CI58</f>
        <v>40433</v>
      </c>
      <c r="I62" s="91">
        <f>County!CJ58+County!CK58</f>
        <v>564</v>
      </c>
      <c r="J62" s="91">
        <f>County!CD58</f>
        <v>226645</v>
      </c>
      <c r="K62" s="94">
        <f>County!CL58</f>
        <v>0</v>
      </c>
      <c r="L62"/>
    </row>
    <row r="63" spans="1:12" x14ac:dyDescent="0.25">
      <c r="A63" s="90" t="s">
        <v>1190</v>
      </c>
      <c r="B63" s="90" t="s">
        <v>1704</v>
      </c>
      <c r="C63" s="91">
        <f>County!BS59</f>
        <v>22061</v>
      </c>
      <c r="D63" s="349">
        <f>County!BY59</f>
        <v>0</v>
      </c>
      <c r="E63" s="349">
        <f>County!BV59</f>
        <v>8017</v>
      </c>
      <c r="F63" s="349">
        <f>County!BZ59</f>
        <v>30078</v>
      </c>
      <c r="G63" s="349">
        <f>County!CN59</f>
        <v>132</v>
      </c>
      <c r="H63" s="350">
        <f>County!CH59+County!CI59</f>
        <v>4234</v>
      </c>
      <c r="I63" s="91">
        <f>County!CJ59+County!CK59</f>
        <v>3258</v>
      </c>
      <c r="J63" s="91">
        <f>County!CD59</f>
        <v>195757</v>
      </c>
      <c r="K63" s="94">
        <f>County!CL59</f>
        <v>0</v>
      </c>
      <c r="L63"/>
    </row>
    <row r="64" spans="1:12" x14ac:dyDescent="0.25">
      <c r="A64" s="90" t="s">
        <v>1203</v>
      </c>
      <c r="B64" s="90" t="s">
        <v>1705</v>
      </c>
      <c r="C64" s="91">
        <f>County!BS60</f>
        <v>86987</v>
      </c>
      <c r="D64" s="349">
        <f>County!BY60</f>
        <v>7605</v>
      </c>
      <c r="E64" s="349">
        <f>County!BV60</f>
        <v>56231</v>
      </c>
      <c r="F64" s="349">
        <f>County!BZ60</f>
        <v>150823</v>
      </c>
      <c r="G64" s="349">
        <f>County!CN60</f>
        <v>316</v>
      </c>
      <c r="H64" s="350">
        <f>County!CH60+County!CI60</f>
        <v>8411</v>
      </c>
      <c r="I64" s="91">
        <f>County!CJ60+County!CK60</f>
        <v>6828</v>
      </c>
      <c r="J64" s="91">
        <f>County!CD60</f>
        <v>210347</v>
      </c>
      <c r="K64" s="94">
        <f>County!CL60</f>
        <v>50</v>
      </c>
      <c r="L64"/>
    </row>
    <row r="65" spans="1:12" x14ac:dyDescent="0.25">
      <c r="A65" s="90" t="s">
        <v>1221</v>
      </c>
      <c r="B65" s="90" t="s">
        <v>1650</v>
      </c>
      <c r="C65" s="91">
        <f>County!BS61</f>
        <v>116589</v>
      </c>
      <c r="D65" s="349">
        <f>County!BY61</f>
        <v>10144</v>
      </c>
      <c r="E65" s="349">
        <f>County!BV61</f>
        <v>69753</v>
      </c>
      <c r="F65" s="349">
        <f>County!BZ61</f>
        <v>196486</v>
      </c>
      <c r="G65" s="349">
        <f>County!CN61</f>
        <v>174</v>
      </c>
      <c r="H65" s="350">
        <f>County!CH61+County!CI61</f>
        <v>5300</v>
      </c>
      <c r="I65" s="91">
        <f>County!CJ61+County!CK61</f>
        <v>5376</v>
      </c>
      <c r="J65" s="91">
        <f>County!CD61</f>
        <v>196532</v>
      </c>
      <c r="K65" s="94">
        <f>County!CL61</f>
        <v>0</v>
      </c>
      <c r="L65"/>
    </row>
    <row r="66" spans="1:12" ht="15.75" thickBot="1" x14ac:dyDescent="0.3">
      <c r="A66" s="647"/>
      <c r="B66" s="648"/>
      <c r="C66" s="96">
        <f>AVERAGE(C8:C65)</f>
        <v>124379.31034482758</v>
      </c>
      <c r="D66" s="96">
        <f t="shared" ref="D66:K66" si="0">AVERAGE(D8:D65)</f>
        <v>10647.034482758621</v>
      </c>
      <c r="E66" s="96">
        <f t="shared" si="0"/>
        <v>81051.620689655174</v>
      </c>
      <c r="F66" s="96">
        <f t="shared" si="0"/>
        <v>216077.96551724139</v>
      </c>
      <c r="G66" s="96">
        <f t="shared" si="0"/>
        <v>304.29310344827587</v>
      </c>
      <c r="H66" s="96">
        <f t="shared" si="0"/>
        <v>17432.086206896551</v>
      </c>
      <c r="I66" s="96">
        <f t="shared" si="0"/>
        <v>11078.689655172413</v>
      </c>
      <c r="J66" s="96">
        <f t="shared" si="0"/>
        <v>207270.81034482759</v>
      </c>
      <c r="K66" s="99">
        <f t="shared" si="0"/>
        <v>48.172413793103445</v>
      </c>
      <c r="L66"/>
    </row>
    <row r="67" spans="1:12" ht="16.5" thickTop="1" thickBot="1" x14ac:dyDescent="0.3">
      <c r="A67" s="649" t="s">
        <v>1305</v>
      </c>
      <c r="B67" s="650"/>
      <c r="C67" s="346"/>
      <c r="D67" s="346"/>
      <c r="E67" s="346"/>
      <c r="F67" s="346"/>
      <c r="G67" s="346"/>
      <c r="H67" s="346"/>
      <c r="I67" s="346"/>
      <c r="J67" s="346"/>
      <c r="K67" s="351"/>
      <c r="L67"/>
    </row>
    <row r="68" spans="1:12" ht="15.75" thickTop="1" x14ac:dyDescent="0.25">
      <c r="A68" s="90" t="s">
        <v>34</v>
      </c>
      <c r="B68" s="90" t="s">
        <v>1706</v>
      </c>
      <c r="C68" s="91">
        <f>Regional!BS3</f>
        <v>113720</v>
      </c>
      <c r="D68" s="349">
        <f>Regional!BY3</f>
        <v>6492</v>
      </c>
      <c r="E68" s="349">
        <f>Regional!BV3</f>
        <v>64242</v>
      </c>
      <c r="F68" s="349">
        <f>Regional!BZ3</f>
        <v>184454</v>
      </c>
      <c r="G68" s="349">
        <f>Regional!CN3</f>
        <v>119</v>
      </c>
      <c r="H68" s="91">
        <f>Regional!CH3+Regional!CI3</f>
        <v>10900</v>
      </c>
      <c r="I68" s="91">
        <f>Regional!CJ3+Regional!CK3</f>
        <v>13054</v>
      </c>
      <c r="J68" s="91">
        <f>Regional!CD3</f>
        <v>195758</v>
      </c>
      <c r="K68" s="94">
        <v>0</v>
      </c>
      <c r="L68"/>
    </row>
    <row r="69" spans="1:12" x14ac:dyDescent="0.25">
      <c r="A69" s="90" t="s">
        <v>83</v>
      </c>
      <c r="B69" s="90" t="s">
        <v>1707</v>
      </c>
      <c r="C69" s="91">
        <f>Regional!BS4</f>
        <v>123675</v>
      </c>
      <c r="D69" s="349">
        <f>Regional!BY4</f>
        <v>8876</v>
      </c>
      <c r="E69" s="349">
        <f>Regional!BV4</f>
        <v>25214</v>
      </c>
      <c r="F69" s="349">
        <f>Regional!BZ4</f>
        <v>157765</v>
      </c>
      <c r="G69" s="349">
        <f>Regional!CN4</f>
        <v>66</v>
      </c>
      <c r="H69" s="91">
        <f>Regional!CH4+Regional!CI4</f>
        <v>6282</v>
      </c>
      <c r="I69" s="91">
        <f>Regional!CJ4+Regional!CK4</f>
        <v>4027</v>
      </c>
      <c r="J69" s="91">
        <f>Regional!CD4</f>
        <v>195757</v>
      </c>
      <c r="K69" s="94">
        <v>1</v>
      </c>
      <c r="L69"/>
    </row>
    <row r="70" spans="1:12" x14ac:dyDescent="0.25">
      <c r="A70" s="90" t="s">
        <v>65</v>
      </c>
      <c r="B70" s="90" t="s">
        <v>1708</v>
      </c>
      <c r="C70" s="91">
        <f>Regional!BS5</f>
        <v>138288</v>
      </c>
      <c r="D70" s="349">
        <f>Regional!BY5</f>
        <v>13594</v>
      </c>
      <c r="E70" s="349">
        <f>Regional!BV5</f>
        <v>61588</v>
      </c>
      <c r="F70" s="349">
        <f>Regional!BZ5</f>
        <v>213470</v>
      </c>
      <c r="G70" s="349">
        <f>Regional!CN5</f>
        <v>279</v>
      </c>
      <c r="H70" s="91">
        <f>Regional!CH5+Regional!CI5</f>
        <v>11624</v>
      </c>
      <c r="I70" s="91">
        <f>Regional!CJ5+Regional!CK5</f>
        <v>10817</v>
      </c>
      <c r="J70" s="91">
        <f>Regional!CD5</f>
        <v>203726</v>
      </c>
      <c r="K70" s="94">
        <v>2</v>
      </c>
      <c r="L70"/>
    </row>
    <row r="71" spans="1:12" x14ac:dyDescent="0.25">
      <c r="A71" s="90" t="s">
        <v>106</v>
      </c>
      <c r="B71" s="90" t="s">
        <v>1636</v>
      </c>
      <c r="C71" s="91">
        <f>Regional!BS6</f>
        <v>88309</v>
      </c>
      <c r="D71" s="349">
        <f>Regional!BY6</f>
        <v>1006</v>
      </c>
      <c r="E71" s="349">
        <f>Regional!BV6</f>
        <v>51790</v>
      </c>
      <c r="F71" s="349">
        <f>Regional!BZ6</f>
        <v>141105</v>
      </c>
      <c r="G71" s="349">
        <f>Regional!CN6</f>
        <v>75</v>
      </c>
      <c r="H71" s="91">
        <f>Regional!CH6+Regional!CI6</f>
        <v>5232</v>
      </c>
      <c r="I71" s="91">
        <f>Regional!CJ6+Regional!CK6</f>
        <v>6742</v>
      </c>
      <c r="J71" s="91">
        <f>Regional!CD6</f>
        <v>195757</v>
      </c>
      <c r="K71" s="94">
        <v>3</v>
      </c>
      <c r="L71"/>
    </row>
    <row r="72" spans="1:12" x14ac:dyDescent="0.25">
      <c r="A72" s="90" t="s">
        <v>326</v>
      </c>
      <c r="B72" s="90" t="s">
        <v>1709</v>
      </c>
      <c r="C72" s="91">
        <f>Regional!BS7</f>
        <v>208823</v>
      </c>
      <c r="D72" s="349">
        <f>Regional!BY7</f>
        <v>12264</v>
      </c>
      <c r="E72" s="349">
        <f>Regional!BV7</f>
        <v>95971</v>
      </c>
      <c r="F72" s="349">
        <f>Regional!BZ7</f>
        <v>317058</v>
      </c>
      <c r="G72" s="349">
        <f>Regional!CN7</f>
        <v>394</v>
      </c>
      <c r="H72" s="91">
        <f>Regional!CH7+Regional!CI7</f>
        <v>21490</v>
      </c>
      <c r="I72" s="91">
        <f>Regional!CJ7+Regional!CK7</f>
        <v>14275</v>
      </c>
      <c r="J72" s="91">
        <f>Regional!CD7</f>
        <v>196240</v>
      </c>
      <c r="K72" s="94">
        <v>4</v>
      </c>
      <c r="L72"/>
    </row>
    <row r="73" spans="1:12" x14ac:dyDescent="0.25">
      <c r="A73" s="90" t="s">
        <v>429</v>
      </c>
      <c r="B73" s="90" t="s">
        <v>1710</v>
      </c>
      <c r="C73" s="91">
        <f>Regional!BS8</f>
        <v>142990</v>
      </c>
      <c r="D73" s="349">
        <f>Regional!BY8</f>
        <v>8351</v>
      </c>
      <c r="E73" s="349">
        <f>Regional!BV8</f>
        <v>66822</v>
      </c>
      <c r="F73" s="349">
        <f>Regional!BZ8</f>
        <v>218163</v>
      </c>
      <c r="G73" s="349">
        <f>Regional!CN8</f>
        <v>120</v>
      </c>
      <c r="H73" s="91">
        <f>Regional!CH8+Regional!CI8</f>
        <v>11048</v>
      </c>
      <c r="I73" s="91">
        <f>Regional!CJ8+Regional!CK8</f>
        <v>17577</v>
      </c>
      <c r="J73" s="91">
        <f>Regional!CD8</f>
        <v>197300</v>
      </c>
      <c r="K73" s="94">
        <v>5</v>
      </c>
      <c r="L73"/>
    </row>
    <row r="74" spans="1:12" x14ac:dyDescent="0.25">
      <c r="A74" s="90" t="s">
        <v>470</v>
      </c>
      <c r="B74" s="90" t="s">
        <v>1711</v>
      </c>
      <c r="C74" s="91">
        <f>Regional!BS9</f>
        <v>140377</v>
      </c>
      <c r="D74" s="349">
        <f>Regional!BY9</f>
        <v>5824</v>
      </c>
      <c r="E74" s="349">
        <f>Regional!BV9</f>
        <v>78891</v>
      </c>
      <c r="F74" s="349">
        <f>Regional!BZ9</f>
        <v>225092</v>
      </c>
      <c r="G74" s="349">
        <f>Regional!CN9</f>
        <v>495</v>
      </c>
      <c r="H74" s="91">
        <f>Regional!CH9+Regional!CI9</f>
        <v>11636</v>
      </c>
      <c r="I74" s="91">
        <f>Regional!CJ9+Regional!CK9</f>
        <v>11868</v>
      </c>
      <c r="J74" s="91">
        <f>Regional!CD9</f>
        <v>210418</v>
      </c>
      <c r="K74" s="94">
        <v>6</v>
      </c>
      <c r="L74"/>
    </row>
    <row r="75" spans="1:12" x14ac:dyDescent="0.25">
      <c r="A75" s="90" t="s">
        <v>795</v>
      </c>
      <c r="B75" s="90" t="s">
        <v>1712</v>
      </c>
      <c r="C75" s="91">
        <f>Regional!BS10</f>
        <v>104825</v>
      </c>
      <c r="D75" s="349">
        <f>Regional!BY10</f>
        <v>5561</v>
      </c>
      <c r="E75" s="349">
        <f>Regional!BV10</f>
        <v>41214</v>
      </c>
      <c r="F75" s="349">
        <f>Regional!BZ10</f>
        <v>151600</v>
      </c>
      <c r="G75" s="349">
        <f>Regional!CN10</f>
        <v>275</v>
      </c>
      <c r="H75" s="91">
        <f>Regional!CH10+Regional!CI10</f>
        <v>10294</v>
      </c>
      <c r="I75" s="91">
        <f>Regional!CJ10+Regional!CK10</f>
        <v>12469</v>
      </c>
      <c r="J75" s="91">
        <f>Regional!CD10</f>
        <v>195757</v>
      </c>
      <c r="K75" s="94">
        <v>7</v>
      </c>
      <c r="L75"/>
    </row>
    <row r="76" spans="1:12" x14ac:dyDescent="0.25">
      <c r="A76" s="90" t="s">
        <v>813</v>
      </c>
      <c r="B76" s="90" t="s">
        <v>1713</v>
      </c>
      <c r="C76" s="91">
        <f>Regional!BS11</f>
        <v>126820</v>
      </c>
      <c r="D76" s="349">
        <f>Regional!BY11</f>
        <v>11119</v>
      </c>
      <c r="E76" s="349">
        <f>Regional!BV11</f>
        <v>51137</v>
      </c>
      <c r="F76" s="349">
        <f>Regional!BZ11</f>
        <v>189076</v>
      </c>
      <c r="G76" s="349">
        <f>Regional!CN11</f>
        <v>373</v>
      </c>
      <c r="H76" s="91">
        <f>Regional!CH11+Regional!CI11</f>
        <v>12118</v>
      </c>
      <c r="I76" s="91">
        <f>Regional!CJ11+Regional!CK11</f>
        <v>11816</v>
      </c>
      <c r="J76" s="91">
        <f>Regional!CD11</f>
        <v>196611</v>
      </c>
      <c r="K76" s="94">
        <v>8</v>
      </c>
      <c r="L76"/>
    </row>
    <row r="77" spans="1:12" x14ac:dyDescent="0.25">
      <c r="A77" s="90" t="s">
        <v>844</v>
      </c>
      <c r="B77" s="90" t="s">
        <v>1714</v>
      </c>
      <c r="C77" s="91">
        <f>Regional!BS12</f>
        <v>204630</v>
      </c>
      <c r="D77" s="349">
        <f>Regional!BY12</f>
        <v>13325</v>
      </c>
      <c r="E77" s="349">
        <f>Regional!BV12</f>
        <v>132179</v>
      </c>
      <c r="F77" s="349">
        <f>Regional!BZ12</f>
        <v>350134</v>
      </c>
      <c r="G77" s="349">
        <f>Regional!CN12</f>
        <v>212</v>
      </c>
      <c r="H77" s="91">
        <f>Regional!CH12+Regional!CI12</f>
        <v>8731</v>
      </c>
      <c r="I77" s="91">
        <f>Regional!CJ12+Regional!CK12</f>
        <v>10778</v>
      </c>
      <c r="J77" s="91">
        <f>Regional!CD12</f>
        <v>196811</v>
      </c>
      <c r="K77" s="94">
        <v>9</v>
      </c>
      <c r="L77"/>
    </row>
    <row r="78" spans="1:12" x14ac:dyDescent="0.25">
      <c r="A78" s="90" t="s">
        <v>920</v>
      </c>
      <c r="B78" s="90" t="s">
        <v>1715</v>
      </c>
      <c r="C78" s="91">
        <f>Regional!BS13</f>
        <v>83645</v>
      </c>
      <c r="D78" s="349">
        <f>Regional!BY13</f>
        <v>4183</v>
      </c>
      <c r="E78" s="349">
        <f>Regional!BV13</f>
        <v>34583</v>
      </c>
      <c r="F78" s="349">
        <f>Regional!BZ13</f>
        <v>122411</v>
      </c>
      <c r="G78" s="349">
        <f>Regional!CN13</f>
        <v>141</v>
      </c>
      <c r="H78" s="91">
        <f>Regional!CH13+Regional!CI13</f>
        <v>7918</v>
      </c>
      <c r="I78" s="91">
        <f>Regional!CJ13+Regional!CK13</f>
        <v>6933</v>
      </c>
      <c r="J78" s="91">
        <f>Regional!CD13</f>
        <v>210074</v>
      </c>
      <c r="K78" s="94">
        <v>10</v>
      </c>
      <c r="L78"/>
    </row>
    <row r="79" spans="1:12" x14ac:dyDescent="0.25">
      <c r="A79" s="90" t="s">
        <v>1066</v>
      </c>
      <c r="B79" s="90" t="s">
        <v>1649</v>
      </c>
      <c r="C79" s="91">
        <f>Regional!BS14</f>
        <v>187948</v>
      </c>
      <c r="D79" s="349">
        <f>Regional!BY14</f>
        <v>13844</v>
      </c>
      <c r="E79" s="349">
        <f>Regional!BV14</f>
        <v>100867</v>
      </c>
      <c r="F79" s="349">
        <f>Regional!BZ14</f>
        <v>302659</v>
      </c>
      <c r="G79" s="349">
        <f>Regional!CN14</f>
        <v>365</v>
      </c>
      <c r="H79" s="91">
        <f>Regional!CH14+Regional!CI14</f>
        <v>12251</v>
      </c>
      <c r="I79" s="91">
        <f>Regional!CJ14+Regional!CK14</f>
        <v>16731</v>
      </c>
      <c r="J79" s="91">
        <f>Regional!CD14</f>
        <v>198110</v>
      </c>
      <c r="K79" s="94">
        <v>11</v>
      </c>
      <c r="L79"/>
    </row>
    <row r="80" spans="1:12" ht="15.75" thickBot="1" x14ac:dyDescent="0.3">
      <c r="A80" s="647"/>
      <c r="B80" s="648"/>
      <c r="C80" s="96">
        <f t="shared" ref="C80:K80" si="1">AVERAGE(C68:C79)</f>
        <v>138670.83333333334</v>
      </c>
      <c r="D80" s="96">
        <f t="shared" si="1"/>
        <v>8703.25</v>
      </c>
      <c r="E80" s="96">
        <f t="shared" si="1"/>
        <v>67041.5</v>
      </c>
      <c r="F80" s="96">
        <f t="shared" si="1"/>
        <v>214415.58333333334</v>
      </c>
      <c r="G80" s="96">
        <f t="shared" si="1"/>
        <v>242.83333333333334</v>
      </c>
      <c r="H80" s="96">
        <f t="shared" si="1"/>
        <v>10793.666666666666</v>
      </c>
      <c r="I80" s="96">
        <f t="shared" si="1"/>
        <v>11423.916666666666</v>
      </c>
      <c r="J80" s="96">
        <f t="shared" si="1"/>
        <v>199359.91666666666</v>
      </c>
      <c r="K80" s="99">
        <f t="shared" si="1"/>
        <v>5.5</v>
      </c>
      <c r="L80"/>
    </row>
    <row r="81" spans="1:12" ht="16.5" thickTop="1" thickBot="1" x14ac:dyDescent="0.3">
      <c r="A81" s="105"/>
      <c r="B81" s="526" t="s">
        <v>1306</v>
      </c>
      <c r="C81" s="346"/>
      <c r="D81" s="346"/>
      <c r="E81" s="346"/>
      <c r="F81" s="346"/>
      <c r="G81" s="346"/>
      <c r="H81" s="346"/>
      <c r="I81" s="346"/>
      <c r="J81" s="346"/>
      <c r="K81" s="351"/>
      <c r="L81"/>
    </row>
    <row r="82" spans="1:12" ht="15.75" thickTop="1" x14ac:dyDescent="0.25">
      <c r="A82" s="90" t="s">
        <v>246</v>
      </c>
      <c r="B82" s="90" t="s">
        <v>1716</v>
      </c>
      <c r="C82" s="91">
        <f>Municipal!BS3</f>
        <v>88238</v>
      </c>
      <c r="D82" s="349">
        <f>Municipal!BY3</f>
        <v>9474</v>
      </c>
      <c r="E82" s="349">
        <f>Municipal!BV3</f>
        <v>83822</v>
      </c>
      <c r="F82" s="349">
        <f>Municipal!BZ3</f>
        <v>181534</v>
      </c>
      <c r="G82" s="349">
        <f>Municipal!CN3</f>
        <v>161</v>
      </c>
      <c r="H82" s="91">
        <f>Municipal!CH3+Municipal!CI3</f>
        <v>27980</v>
      </c>
      <c r="I82" s="91">
        <f>Municipal!CJ3+Municipal!CK3</f>
        <v>10258</v>
      </c>
      <c r="J82" s="91">
        <f>Municipal!CD3</f>
        <v>217548</v>
      </c>
      <c r="K82" s="94">
        <f>Municipal!CL3</f>
        <v>56</v>
      </c>
      <c r="L82"/>
    </row>
    <row r="83" spans="1:12" x14ac:dyDescent="0.25">
      <c r="A83" s="90" t="s">
        <v>459</v>
      </c>
      <c r="B83" s="90" t="s">
        <v>1717</v>
      </c>
      <c r="C83" s="91">
        <f>Municipal!BS4</f>
        <v>16851</v>
      </c>
      <c r="D83" s="349">
        <f>Municipal!BY4</f>
        <v>3007</v>
      </c>
      <c r="E83" s="349">
        <f>Municipal!BV4</f>
        <v>13535</v>
      </c>
      <c r="F83" s="349">
        <f>Municipal!BZ4</f>
        <v>33393</v>
      </c>
      <c r="G83" s="349">
        <f>Municipal!CN4</f>
        <v>90</v>
      </c>
      <c r="H83" s="91">
        <f>Municipal!CH4+Municipal!CI4</f>
        <v>9380</v>
      </c>
      <c r="I83" s="91">
        <f>Municipal!CJ4+Municipal!CK4</f>
        <v>1506</v>
      </c>
      <c r="J83" s="91">
        <f>Municipal!CD4</f>
        <v>210119</v>
      </c>
      <c r="K83" s="94">
        <f>Municipal!CL4</f>
        <v>50</v>
      </c>
      <c r="L83"/>
    </row>
    <row r="84" spans="1:12" x14ac:dyDescent="0.25">
      <c r="A84" s="90" t="s">
        <v>666</v>
      </c>
      <c r="B84" s="90" t="s">
        <v>1718</v>
      </c>
      <c r="C84" s="91">
        <f>Municipal!BS5</f>
        <v>67661</v>
      </c>
      <c r="D84" s="349">
        <f>Municipal!BY5</f>
        <v>7586</v>
      </c>
      <c r="E84" s="349">
        <f>Municipal!BV5</f>
        <v>38546</v>
      </c>
      <c r="F84" s="349">
        <f>Municipal!BZ5</f>
        <v>113793</v>
      </c>
      <c r="G84" s="349">
        <f>Municipal!CN5</f>
        <v>350</v>
      </c>
      <c r="H84" s="91">
        <f>Municipal!CH5+Municipal!CI5</f>
        <v>43006</v>
      </c>
      <c r="I84" s="91">
        <f>Municipal!CJ5+Municipal!CK5</f>
        <v>19594</v>
      </c>
      <c r="J84" s="91">
        <f>Municipal!CD5</f>
        <v>217060</v>
      </c>
      <c r="K84" s="94">
        <f>Municipal!CL5</f>
        <v>0</v>
      </c>
      <c r="L84"/>
    </row>
    <row r="85" spans="1:12" x14ac:dyDescent="0.25">
      <c r="A85" s="90" t="s">
        <v>681</v>
      </c>
      <c r="B85" s="90" t="s">
        <v>1719</v>
      </c>
      <c r="C85" s="91">
        <f>Municipal!BS6</f>
        <v>172871</v>
      </c>
      <c r="D85" s="349">
        <f>Municipal!BY6</f>
        <v>5891</v>
      </c>
      <c r="E85" s="349">
        <f>Municipal!BV6</f>
        <v>80058</v>
      </c>
      <c r="F85" s="349">
        <f>Municipal!BZ6</f>
        <v>258820</v>
      </c>
      <c r="G85" s="349">
        <f>Municipal!CN6</f>
        <v>752</v>
      </c>
      <c r="H85" s="91">
        <f>Municipal!CH6+Municipal!CI6</f>
        <v>25577</v>
      </c>
      <c r="I85" s="91">
        <f>Municipal!CJ6+Municipal!CK6</f>
        <v>19479</v>
      </c>
      <c r="J85" s="91">
        <f>Municipal!CD6</f>
        <v>243655</v>
      </c>
      <c r="K85" s="94">
        <f>Municipal!CL6</f>
        <v>84</v>
      </c>
      <c r="L85"/>
    </row>
    <row r="86" spans="1:12" x14ac:dyDescent="0.25">
      <c r="A86" s="90" t="s">
        <v>712</v>
      </c>
      <c r="B86" s="90" t="s">
        <v>1720</v>
      </c>
      <c r="C86" s="91">
        <f>Municipal!BS7</f>
        <v>25768</v>
      </c>
      <c r="D86" s="349">
        <f>Municipal!BY7</f>
        <v>2051</v>
      </c>
      <c r="E86" s="349">
        <f>Municipal!BV7</f>
        <v>18849</v>
      </c>
      <c r="F86" s="349">
        <f>Municipal!BZ7</f>
        <v>46668</v>
      </c>
      <c r="G86" s="349">
        <f>Municipal!CN7</f>
        <v>82</v>
      </c>
      <c r="H86" s="91">
        <f>Municipal!CH7+Municipal!CI7</f>
        <v>11989</v>
      </c>
      <c r="I86" s="91">
        <f>Municipal!CJ7+Municipal!CK7</f>
        <v>4167</v>
      </c>
      <c r="J86" s="91">
        <f>Municipal!CD7</f>
        <v>210074</v>
      </c>
      <c r="K86" s="94">
        <f>Municipal!CL7</f>
        <v>50</v>
      </c>
      <c r="L86"/>
    </row>
    <row r="87" spans="1:12" x14ac:dyDescent="0.25">
      <c r="A87" s="90" t="s">
        <v>779</v>
      </c>
      <c r="B87" s="90" t="s">
        <v>1721</v>
      </c>
      <c r="C87" s="91">
        <f>Municipal!BS8</f>
        <v>61431</v>
      </c>
      <c r="D87" s="349">
        <f>Municipal!BY8</f>
        <v>10050</v>
      </c>
      <c r="E87" s="349">
        <f>Municipal!BV8</f>
        <v>49194</v>
      </c>
      <c r="F87" s="349">
        <f>Municipal!BZ8</f>
        <v>120675</v>
      </c>
      <c r="G87" s="349">
        <f>Municipal!CN8</f>
        <v>175</v>
      </c>
      <c r="H87" s="91">
        <f>Municipal!CH8+Municipal!CI8</f>
        <v>21395</v>
      </c>
      <c r="I87" s="91">
        <f>Municipal!CJ8+Municipal!CK8</f>
        <v>13827</v>
      </c>
      <c r="J87" s="91">
        <f>Municipal!CD8</f>
        <v>217087</v>
      </c>
      <c r="K87" s="94">
        <f>Municipal!CL8</f>
        <v>61</v>
      </c>
      <c r="L87"/>
    </row>
    <row r="88" spans="1:12" x14ac:dyDescent="0.25">
      <c r="A88" s="90" t="s">
        <v>631</v>
      </c>
      <c r="B88" s="90" t="s">
        <v>1722</v>
      </c>
      <c r="C88" s="91">
        <f>Municipal!BS9</f>
        <v>9844</v>
      </c>
      <c r="D88" s="349">
        <f>Municipal!BY9</f>
        <v>1004</v>
      </c>
      <c r="E88" s="349">
        <f>Municipal!BV9</f>
        <v>8507</v>
      </c>
      <c r="F88" s="349">
        <f>Municipal!BZ9</f>
        <v>19355</v>
      </c>
      <c r="G88" s="349">
        <f>Municipal!CN9</f>
        <v>35</v>
      </c>
      <c r="H88" s="91">
        <f>Municipal!CH9+Municipal!CI9</f>
        <v>3289</v>
      </c>
      <c r="I88" s="91">
        <f>Municipal!CJ9+Municipal!CK9</f>
        <v>2074</v>
      </c>
      <c r="J88" s="91">
        <f>Municipal!CD9</f>
        <v>195757</v>
      </c>
      <c r="K88" s="94">
        <f>Municipal!CL9</f>
        <v>0</v>
      </c>
      <c r="L88"/>
    </row>
    <row r="89" spans="1:12" x14ac:dyDescent="0.25">
      <c r="A89" s="90" t="s">
        <v>982</v>
      </c>
      <c r="B89" s="90" t="s">
        <v>1723</v>
      </c>
      <c r="C89" s="91">
        <f>Municipal!BS10</f>
        <v>19968</v>
      </c>
      <c r="D89" s="349">
        <f>Municipal!BY10</f>
        <v>3230</v>
      </c>
      <c r="E89" s="349">
        <f>Municipal!BV10</f>
        <v>13073</v>
      </c>
      <c r="F89" s="349">
        <f>Municipal!BZ10</f>
        <v>36271</v>
      </c>
      <c r="G89" s="349">
        <f>Municipal!CN10</f>
        <v>46</v>
      </c>
      <c r="H89" s="91">
        <f>Municipal!CH10+Municipal!CI10</f>
        <v>3818</v>
      </c>
      <c r="I89" s="91">
        <f>Municipal!CJ10+Municipal!CK10</f>
        <v>4114</v>
      </c>
      <c r="J89" s="91">
        <f>Municipal!CD10</f>
        <v>196137</v>
      </c>
      <c r="K89" s="94">
        <f>Municipal!CL10</f>
        <v>0</v>
      </c>
      <c r="L89"/>
    </row>
    <row r="90" spans="1:12" x14ac:dyDescent="0.25">
      <c r="A90" s="90" t="s">
        <v>1117</v>
      </c>
      <c r="B90" s="90" t="s">
        <v>1724</v>
      </c>
      <c r="C90" s="91">
        <f>Municipal!BS11</f>
        <v>44092</v>
      </c>
      <c r="D90" s="349">
        <f>Municipal!BY11</f>
        <v>2878</v>
      </c>
      <c r="E90" s="349">
        <f>Municipal!BV11</f>
        <v>19076</v>
      </c>
      <c r="F90" s="349">
        <f>Municipal!BZ11</f>
        <v>66046</v>
      </c>
      <c r="G90" s="349">
        <f>Municipal!CN11</f>
        <v>119</v>
      </c>
      <c r="H90" s="91">
        <f>Municipal!CH11+Municipal!CI11</f>
        <v>18194</v>
      </c>
      <c r="I90" s="91">
        <f>Municipal!CJ11+Municipal!CK11</f>
        <v>2656</v>
      </c>
      <c r="J90" s="91">
        <f>Municipal!CD11</f>
        <v>217593</v>
      </c>
      <c r="K90" s="94">
        <f>Municipal!CL11</f>
        <v>0</v>
      </c>
      <c r="L90"/>
    </row>
    <row r="91" spans="1:12" x14ac:dyDescent="0.25">
      <c r="A91" s="90" t="s">
        <v>543</v>
      </c>
      <c r="B91" s="90" t="s">
        <v>1648</v>
      </c>
      <c r="C91" s="91">
        <f>Municipal!BS12</f>
        <v>35795</v>
      </c>
      <c r="D91" s="349">
        <f>Municipal!BY12</f>
        <v>2498</v>
      </c>
      <c r="E91" s="349">
        <f>Municipal!BV12</f>
        <v>14756</v>
      </c>
      <c r="F91" s="349">
        <f>Municipal!BZ12</f>
        <v>53049</v>
      </c>
      <c r="G91" s="349">
        <f>Municipal!CN12</f>
        <v>50</v>
      </c>
      <c r="H91" s="91">
        <f>Municipal!CH12+Municipal!CI12</f>
        <v>6624</v>
      </c>
      <c r="I91" s="91">
        <f>Municipal!CJ12+Municipal!CK12</f>
        <v>4464</v>
      </c>
      <c r="J91" s="91">
        <f>Municipal!CD12</f>
        <v>211026</v>
      </c>
      <c r="K91" s="94">
        <f>Municipal!CL12</f>
        <v>52</v>
      </c>
      <c r="L91"/>
    </row>
    <row r="92" spans="1:12" x14ac:dyDescent="0.25">
      <c r="A92" s="651" t="s">
        <v>1319</v>
      </c>
      <c r="B92" s="652"/>
      <c r="C92" s="107">
        <f>AVERAGE(C82:C91)</f>
        <v>54251.9</v>
      </c>
      <c r="D92" s="107">
        <f t="shared" ref="D92:K92" si="2">AVERAGE(D82:D91)</f>
        <v>4766.8999999999996</v>
      </c>
      <c r="E92" s="107">
        <f t="shared" si="2"/>
        <v>33941.599999999999</v>
      </c>
      <c r="F92" s="107">
        <f t="shared" si="2"/>
        <v>92960.4</v>
      </c>
      <c r="G92" s="107">
        <f t="shared" si="2"/>
        <v>186</v>
      </c>
      <c r="H92" s="107">
        <f t="shared" si="2"/>
        <v>17125.2</v>
      </c>
      <c r="I92" s="107">
        <f t="shared" si="2"/>
        <v>8213.9</v>
      </c>
      <c r="J92" s="107">
        <f t="shared" si="2"/>
        <v>213605.6</v>
      </c>
      <c r="K92" s="110">
        <f t="shared" si="2"/>
        <v>35.299999999999997</v>
      </c>
      <c r="L92"/>
    </row>
    <row r="93" spans="1:12" ht="15.75" thickBot="1" x14ac:dyDescent="0.3">
      <c r="A93" s="132"/>
      <c r="B93" s="157"/>
      <c r="C93" s="352"/>
      <c r="D93" s="331"/>
      <c r="E93" s="331"/>
      <c r="F93" s="331"/>
      <c r="G93" s="331"/>
      <c r="H93" s="353"/>
      <c r="I93" s="353"/>
      <c r="J93" s="353"/>
      <c r="K93" s="354"/>
      <c r="L93"/>
    </row>
    <row r="94" spans="1:12" ht="15.75" thickTop="1" x14ac:dyDescent="0.25">
      <c r="A94" s="653" t="s">
        <v>1320</v>
      </c>
      <c r="B94" s="654"/>
      <c r="C94" s="355">
        <f t="shared" ref="C94:K94" si="3">AVERAGE(C82:C91,C68:C79,C8:C65)</f>
        <v>117757.1125</v>
      </c>
      <c r="D94" s="355">
        <f t="shared" si="3"/>
        <v>9620.4500000000007</v>
      </c>
      <c r="E94" s="355">
        <f t="shared" si="3"/>
        <v>73061.350000000006</v>
      </c>
      <c r="F94" s="355">
        <f t="shared" si="3"/>
        <v>200438.91250000001</v>
      </c>
      <c r="G94" s="355">
        <f t="shared" si="3"/>
        <v>280.28750000000002</v>
      </c>
      <c r="H94" s="355">
        <f t="shared" si="3"/>
        <v>16397.962500000001</v>
      </c>
      <c r="I94" s="355">
        <f t="shared" si="3"/>
        <v>10772.375</v>
      </c>
      <c r="J94" s="355">
        <f t="shared" si="3"/>
        <v>206876.02499999999</v>
      </c>
      <c r="K94" s="559">
        <f t="shared" si="3"/>
        <v>40.162500000000001</v>
      </c>
      <c r="L94"/>
    </row>
    <row r="96" spans="1:12" x14ac:dyDescent="0.25">
      <c r="C96" s="161"/>
      <c r="D96" s="161"/>
      <c r="E96" s="161"/>
      <c r="F96" s="161"/>
      <c r="G96" s="161"/>
      <c r="H96" s="161"/>
      <c r="I96" s="161"/>
      <c r="J96" s="161"/>
      <c r="K96" s="161"/>
    </row>
  </sheetData>
  <mergeCells count="8">
    <mergeCell ref="A92:B92"/>
    <mergeCell ref="A94:B94"/>
    <mergeCell ref="B4:B6"/>
    <mergeCell ref="C4:G4"/>
    <mergeCell ref="H4:K4"/>
    <mergeCell ref="A66:B66"/>
    <mergeCell ref="A67:B67"/>
    <mergeCell ref="A80:B8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Read Me</vt:lpstr>
      <vt:lpstr>Summary</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Regional</vt:lpstr>
      <vt:lpstr>County</vt:lpstr>
      <vt:lpstr>Municipal</vt:lpstr>
      <vt:lpstr>All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Amanda</dc:creator>
  <cp:lastModifiedBy>Johnson, Amanda</cp:lastModifiedBy>
  <dcterms:created xsi:type="dcterms:W3CDTF">2015-12-04T16:14:59Z</dcterms:created>
  <dcterms:modified xsi:type="dcterms:W3CDTF">2017-04-25T15:16:48Z</dcterms:modified>
</cp:coreProperties>
</file>