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H:\State Data Coordinator\PLS\FY2015-2016\Tables\"/>
    </mc:Choice>
  </mc:AlternateContent>
  <bookViews>
    <workbookView xWindow="0" yWindow="0" windowWidth="15090" windowHeight="7260"/>
  </bookViews>
  <sheets>
    <sheet name="Summary" sheetId="21" r:id="rId1"/>
    <sheet name="Table 1" sheetId="5" r:id="rId2"/>
    <sheet name="Table 2" sheetId="6" r:id="rId3"/>
    <sheet name="Table 3" sheetId="7" r:id="rId4"/>
    <sheet name="Table 4" sheetId="8" r:id="rId5"/>
    <sheet name="Table 5" sheetId="9" r:id="rId6"/>
    <sheet name="Table 6" sheetId="10" r:id="rId7"/>
    <sheet name="Table 7" sheetId="11" r:id="rId8"/>
    <sheet name="Table 8" sheetId="12" r:id="rId9"/>
    <sheet name="Table 9" sheetId="13" r:id="rId10"/>
    <sheet name="Table 10" sheetId="14" r:id="rId11"/>
    <sheet name="Table 11" sheetId="15" r:id="rId12"/>
    <sheet name="Table 12" sheetId="16" r:id="rId13"/>
    <sheet name="Table 13" sheetId="17" r:id="rId14"/>
    <sheet name="Table 14" sheetId="18" r:id="rId15"/>
    <sheet name="County" sheetId="2" state="hidden" r:id="rId16"/>
    <sheet name="Salaries" sheetId="19" state="hidden" r:id="rId17"/>
    <sheet name="Municipal" sheetId="3" state="hidden" r:id="rId18"/>
    <sheet name="Regional" sheetId="4" state="hidden" r:id="rId19"/>
    <sheet name="All Data" sheetId="1" r:id="rId20"/>
  </sheets>
  <externalReferences>
    <externalReference r:id="rId21"/>
  </externalReferenc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21" l="1"/>
  <c r="I22" i="21"/>
  <c r="I21" i="21"/>
  <c r="I20" i="21"/>
  <c r="I19" i="21"/>
  <c r="H48" i="21"/>
  <c r="H49" i="21"/>
  <c r="H50" i="21"/>
  <c r="H51" i="21"/>
  <c r="H47" i="21"/>
  <c r="E51" i="21"/>
  <c r="E50" i="21"/>
  <c r="E49" i="21"/>
  <c r="E48" i="21"/>
  <c r="E47" i="21"/>
  <c r="F42" i="21"/>
  <c r="F41" i="21"/>
  <c r="F40" i="21"/>
  <c r="F39" i="21"/>
  <c r="F38" i="21"/>
  <c r="D42" i="21"/>
  <c r="D41" i="21"/>
  <c r="D40" i="21"/>
  <c r="D39" i="21"/>
  <c r="D38" i="21"/>
  <c r="H32" i="21"/>
  <c r="H31" i="21"/>
  <c r="H30" i="21"/>
  <c r="H29" i="21"/>
  <c r="H28" i="21"/>
  <c r="F32" i="21"/>
  <c r="F31" i="21"/>
  <c r="F30" i="21"/>
  <c r="F29" i="21"/>
  <c r="F28" i="21"/>
  <c r="D32" i="21"/>
  <c r="D31" i="21"/>
  <c r="D30" i="21"/>
  <c r="D29" i="21"/>
  <c r="D28" i="21"/>
  <c r="F23" i="21"/>
  <c r="F22" i="21"/>
  <c r="F21" i="21"/>
  <c r="F20" i="21"/>
  <c r="F19" i="21"/>
  <c r="D23" i="21"/>
  <c r="D22" i="21"/>
  <c r="D21" i="21"/>
  <c r="D20" i="21"/>
  <c r="D19" i="21"/>
  <c r="F14" i="21"/>
  <c r="F13" i="21"/>
  <c r="F12" i="21"/>
  <c r="F11" i="21"/>
  <c r="F10" i="21"/>
  <c r="D11" i="21"/>
  <c r="D12" i="21"/>
  <c r="D13" i="21"/>
  <c r="D14" i="21"/>
  <c r="D10" i="21"/>
  <c r="D66" i="5"/>
  <c r="E83" i="10" l="1"/>
  <c r="E84" i="10"/>
  <c r="E85" i="10"/>
  <c r="E86" i="10"/>
  <c r="E87" i="10"/>
  <c r="E88" i="10"/>
  <c r="E89" i="10"/>
  <c r="E90" i="10"/>
  <c r="E91" i="10"/>
  <c r="E92" i="10"/>
  <c r="E82" i="10"/>
  <c r="E69" i="10"/>
  <c r="E70" i="10"/>
  <c r="E71" i="10"/>
  <c r="E72" i="10"/>
  <c r="E73" i="10"/>
  <c r="E74" i="10"/>
  <c r="E75" i="10"/>
  <c r="E76" i="10"/>
  <c r="E77" i="10"/>
  <c r="E78" i="10"/>
  <c r="E79" i="10"/>
  <c r="E68" i="10"/>
  <c r="J68" i="7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8" i="10"/>
  <c r="KJ4" i="2" l="1"/>
  <c r="KJ5" i="2"/>
  <c r="KJ6" i="2"/>
  <c r="KJ7" i="2"/>
  <c r="KJ8" i="2"/>
  <c r="KJ9" i="2"/>
  <c r="KJ10" i="2"/>
  <c r="KJ11" i="2"/>
  <c r="KJ12" i="2"/>
  <c r="KJ13" i="2"/>
  <c r="KJ14" i="2"/>
  <c r="KJ15" i="2"/>
  <c r="KJ16" i="2"/>
  <c r="KJ17" i="2"/>
  <c r="KJ18" i="2"/>
  <c r="KJ19" i="2"/>
  <c r="KJ20" i="2"/>
  <c r="KJ21" i="2"/>
  <c r="KJ22" i="2"/>
  <c r="KJ23" i="2"/>
  <c r="KJ24" i="2"/>
  <c r="KJ25" i="2"/>
  <c r="KJ26" i="2"/>
  <c r="KJ27" i="2"/>
  <c r="KJ28" i="2"/>
  <c r="KJ29" i="2"/>
  <c r="KJ30" i="2"/>
  <c r="KJ31" i="2"/>
  <c r="KJ32" i="2"/>
  <c r="KJ33" i="2"/>
  <c r="KJ34" i="2"/>
  <c r="KJ35" i="2"/>
  <c r="KJ36" i="2"/>
  <c r="KJ37" i="2"/>
  <c r="KJ38" i="2"/>
  <c r="KJ39" i="2"/>
  <c r="KJ40" i="2"/>
  <c r="KJ41" i="2"/>
  <c r="KJ42" i="2"/>
  <c r="KJ43" i="2"/>
  <c r="KJ44" i="2"/>
  <c r="KJ45" i="2"/>
  <c r="KJ46" i="2"/>
  <c r="KJ47" i="2"/>
  <c r="KJ48" i="2"/>
  <c r="KJ49" i="2"/>
  <c r="KJ50" i="2"/>
  <c r="KJ51" i="2"/>
  <c r="KJ52" i="2"/>
  <c r="KJ53" i="2"/>
  <c r="KJ54" i="2"/>
  <c r="KJ55" i="2"/>
  <c r="KJ56" i="2"/>
  <c r="KJ57" i="2"/>
  <c r="KJ58" i="2"/>
  <c r="KJ59" i="2"/>
  <c r="KJ60" i="2"/>
  <c r="KJ3" i="2"/>
  <c r="J83" i="7" l="1"/>
  <c r="J84" i="7"/>
  <c r="J85" i="7"/>
  <c r="J86" i="7"/>
  <c r="J87" i="7"/>
  <c r="J88" i="7"/>
  <c r="J89" i="7"/>
  <c r="J90" i="7"/>
  <c r="J91" i="7"/>
  <c r="J92" i="7"/>
  <c r="J82" i="7"/>
  <c r="JK4" i="3"/>
  <c r="JK5" i="3"/>
  <c r="JK6" i="3"/>
  <c r="JK7" i="3"/>
  <c r="JK8" i="3"/>
  <c r="JK9" i="3"/>
  <c r="JK10" i="3"/>
  <c r="JK11" i="3"/>
  <c r="JK12" i="3"/>
  <c r="JK13" i="3"/>
  <c r="JK3" i="3"/>
  <c r="J69" i="7"/>
  <c r="J70" i="7"/>
  <c r="J71" i="7"/>
  <c r="J72" i="7"/>
  <c r="J73" i="7"/>
  <c r="J74" i="7"/>
  <c r="J75" i="7"/>
  <c r="J76" i="7"/>
  <c r="J77" i="7"/>
  <c r="J78" i="7"/>
  <c r="J79" i="7"/>
  <c r="JJ4" i="4"/>
  <c r="JJ5" i="4"/>
  <c r="JJ6" i="4"/>
  <c r="JJ7" i="4"/>
  <c r="JJ8" i="4"/>
  <c r="JJ9" i="4"/>
  <c r="JJ10" i="4"/>
  <c r="JJ11" i="4"/>
  <c r="JJ12" i="4"/>
  <c r="JJ13" i="4"/>
  <c r="JJ14" i="4"/>
  <c r="JJ15" i="4"/>
  <c r="JJ16" i="4"/>
  <c r="JJ3" i="4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8" i="7"/>
  <c r="AA84" i="1" l="1"/>
  <c r="KJ14" i="4" l="1"/>
  <c r="KJ13" i="4"/>
  <c r="KJ12" i="4"/>
  <c r="KJ11" i="4"/>
  <c r="KJ10" i="4"/>
  <c r="KJ9" i="4"/>
  <c r="KJ8" i="4"/>
  <c r="KJ7" i="4"/>
  <c r="KJ6" i="4"/>
  <c r="KJ5" i="4"/>
  <c r="KJ4" i="4"/>
  <c r="KJ3" i="4"/>
  <c r="KJ4" i="3"/>
  <c r="K83" i="7" s="1"/>
  <c r="KJ5" i="3"/>
  <c r="KJ6" i="3"/>
  <c r="KJ7" i="3"/>
  <c r="KJ8" i="3"/>
  <c r="KJ9" i="3"/>
  <c r="KJ10" i="3"/>
  <c r="KJ11" i="3"/>
  <c r="KJ12" i="3"/>
  <c r="KJ13" i="3"/>
  <c r="KJ3" i="3"/>
  <c r="K86" i="7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L95" i="13"/>
  <c r="L93" i="13"/>
  <c r="L80" i="13"/>
  <c r="L66" i="13"/>
  <c r="L69" i="13"/>
  <c r="L70" i="13"/>
  <c r="L71" i="13"/>
  <c r="L72" i="13"/>
  <c r="L73" i="13"/>
  <c r="L74" i="13"/>
  <c r="L75" i="13"/>
  <c r="L76" i="13"/>
  <c r="L77" i="13"/>
  <c r="L78" i="13"/>
  <c r="L79" i="13"/>
  <c r="L68" i="13"/>
  <c r="L83" i="13"/>
  <c r="L84" i="13"/>
  <c r="L85" i="13"/>
  <c r="L86" i="13"/>
  <c r="L87" i="13"/>
  <c r="L88" i="13"/>
  <c r="L89" i="13"/>
  <c r="L90" i="13"/>
  <c r="L91" i="13"/>
  <c r="L92" i="13"/>
  <c r="M82" i="13"/>
  <c r="L82" i="13"/>
  <c r="N83" i="13"/>
  <c r="N84" i="13"/>
  <c r="N85" i="13"/>
  <c r="N86" i="13"/>
  <c r="N87" i="13"/>
  <c r="N88" i="13"/>
  <c r="N89" i="13"/>
  <c r="N90" i="13"/>
  <c r="N91" i="13"/>
  <c r="N92" i="13"/>
  <c r="N82" i="13"/>
  <c r="N69" i="13"/>
  <c r="N70" i="13"/>
  <c r="N80" i="13" s="1"/>
  <c r="N71" i="13"/>
  <c r="N72" i="13"/>
  <c r="N73" i="13"/>
  <c r="N74" i="13"/>
  <c r="N75" i="13"/>
  <c r="N76" i="13"/>
  <c r="N77" i="13"/>
  <c r="N78" i="13"/>
  <c r="N79" i="13"/>
  <c r="N6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8" i="13"/>
  <c r="IV84" i="1"/>
  <c r="N66" i="13"/>
  <c r="N93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8" i="13"/>
  <c r="E95" i="18"/>
  <c r="F95" i="18"/>
  <c r="G95" i="18"/>
  <c r="H95" i="18"/>
  <c r="I95" i="18"/>
  <c r="J95" i="18"/>
  <c r="K95" i="18"/>
  <c r="L95" i="18"/>
  <c r="M95" i="18"/>
  <c r="N95" i="18"/>
  <c r="O95" i="18"/>
  <c r="P95" i="18"/>
  <c r="Q95" i="18"/>
  <c r="D95" i="18"/>
  <c r="H63" i="18"/>
  <c r="C16" i="17"/>
  <c r="D16" i="17"/>
  <c r="E16" i="17"/>
  <c r="F16" i="17"/>
  <c r="G16" i="17"/>
  <c r="H16" i="17"/>
  <c r="I16" i="17"/>
  <c r="J16" i="17"/>
  <c r="C96" i="17"/>
  <c r="D96" i="17"/>
  <c r="J96" i="17"/>
  <c r="I96" i="17"/>
  <c r="H96" i="17"/>
  <c r="F96" i="17"/>
  <c r="E96" i="17"/>
  <c r="P66" i="16"/>
  <c r="Q66" i="16"/>
  <c r="Q95" i="16"/>
  <c r="P95" i="16"/>
  <c r="N95" i="16"/>
  <c r="M95" i="16"/>
  <c r="L95" i="16"/>
  <c r="K95" i="16"/>
  <c r="I95" i="16"/>
  <c r="H95" i="16"/>
  <c r="G95" i="16"/>
  <c r="E95" i="16"/>
  <c r="F95" i="16"/>
  <c r="D95" i="16"/>
  <c r="C95" i="16"/>
  <c r="E66" i="16"/>
  <c r="F66" i="16"/>
  <c r="G66" i="16"/>
  <c r="H66" i="16"/>
  <c r="I66" i="16"/>
  <c r="J66" i="16"/>
  <c r="K66" i="16"/>
  <c r="L66" i="16"/>
  <c r="M66" i="16"/>
  <c r="N66" i="16"/>
  <c r="D66" i="16"/>
  <c r="C66" i="16"/>
  <c r="P61" i="16"/>
  <c r="Q61" i="16"/>
  <c r="P10" i="16"/>
  <c r="Q10" i="16"/>
  <c r="P11" i="16"/>
  <c r="Q11" i="16"/>
  <c r="P12" i="16"/>
  <c r="Q12" i="16"/>
  <c r="P13" i="16"/>
  <c r="Q13" i="16"/>
  <c r="P14" i="16"/>
  <c r="Q14" i="16"/>
  <c r="P15" i="16"/>
  <c r="Q15" i="16"/>
  <c r="P16" i="16"/>
  <c r="Q16" i="16"/>
  <c r="P17" i="16"/>
  <c r="Q17" i="16"/>
  <c r="P18" i="16"/>
  <c r="Q18" i="16"/>
  <c r="P19" i="16"/>
  <c r="Q19" i="16"/>
  <c r="P20" i="16"/>
  <c r="Q20" i="16"/>
  <c r="P21" i="16"/>
  <c r="Q21" i="16"/>
  <c r="P22" i="16"/>
  <c r="Q22" i="16"/>
  <c r="P23" i="16"/>
  <c r="Q23" i="16"/>
  <c r="P24" i="16"/>
  <c r="Q24" i="16"/>
  <c r="P25" i="16"/>
  <c r="Q25" i="16"/>
  <c r="P26" i="16"/>
  <c r="Q26" i="16"/>
  <c r="P27" i="16"/>
  <c r="Q27" i="16"/>
  <c r="P28" i="16"/>
  <c r="Q28" i="16"/>
  <c r="P29" i="16"/>
  <c r="Q29" i="16"/>
  <c r="P30" i="16"/>
  <c r="Q30" i="16"/>
  <c r="P31" i="16"/>
  <c r="Q31" i="16"/>
  <c r="P32" i="16"/>
  <c r="Q32" i="16"/>
  <c r="P33" i="16"/>
  <c r="Q33" i="16"/>
  <c r="P34" i="16"/>
  <c r="Q34" i="16"/>
  <c r="P35" i="16"/>
  <c r="Q35" i="16"/>
  <c r="P36" i="16"/>
  <c r="Q36" i="16"/>
  <c r="P37" i="16"/>
  <c r="Q37" i="16"/>
  <c r="P38" i="16"/>
  <c r="Q38" i="16"/>
  <c r="P39" i="16"/>
  <c r="Q39" i="16"/>
  <c r="P40" i="16"/>
  <c r="Q40" i="16"/>
  <c r="P41" i="16"/>
  <c r="Q41" i="16"/>
  <c r="P42" i="16"/>
  <c r="Q42" i="16"/>
  <c r="P43" i="16"/>
  <c r="Q43" i="16"/>
  <c r="P44" i="16"/>
  <c r="Q44" i="16"/>
  <c r="P45" i="16"/>
  <c r="Q45" i="16"/>
  <c r="P46" i="16"/>
  <c r="Q46" i="16"/>
  <c r="P47" i="16"/>
  <c r="Q47" i="16"/>
  <c r="P48" i="16"/>
  <c r="Q48" i="16"/>
  <c r="P49" i="16"/>
  <c r="Q49" i="16"/>
  <c r="P50" i="16"/>
  <c r="Q50" i="16"/>
  <c r="P51" i="16"/>
  <c r="Q51" i="16"/>
  <c r="P52" i="16"/>
  <c r="Q52" i="16"/>
  <c r="P53" i="16"/>
  <c r="Q53" i="16"/>
  <c r="P54" i="16"/>
  <c r="Q54" i="16"/>
  <c r="P55" i="16"/>
  <c r="Q55" i="16"/>
  <c r="P56" i="16"/>
  <c r="Q56" i="16"/>
  <c r="P57" i="16"/>
  <c r="Q57" i="16"/>
  <c r="P59" i="16"/>
  <c r="Q59" i="16"/>
  <c r="P60" i="16"/>
  <c r="Q60" i="16"/>
  <c r="P9" i="16"/>
  <c r="Q9" i="16"/>
  <c r="O61" i="16"/>
  <c r="N95" i="15"/>
  <c r="M95" i="15"/>
  <c r="L95" i="15"/>
  <c r="K95" i="15"/>
  <c r="I95" i="15"/>
  <c r="G95" i="15"/>
  <c r="E95" i="15"/>
  <c r="D95" i="15"/>
  <c r="C95" i="15"/>
  <c r="N66" i="15"/>
  <c r="M66" i="15"/>
  <c r="L66" i="15"/>
  <c r="K66" i="15"/>
  <c r="I66" i="15"/>
  <c r="G66" i="15"/>
  <c r="E66" i="15"/>
  <c r="D66" i="15"/>
  <c r="C66" i="15"/>
  <c r="M69" i="13"/>
  <c r="M70" i="13"/>
  <c r="M71" i="13"/>
  <c r="M72" i="13"/>
  <c r="M73" i="13"/>
  <c r="M74" i="13"/>
  <c r="M75" i="13"/>
  <c r="M76" i="13"/>
  <c r="M77" i="13"/>
  <c r="M78" i="13"/>
  <c r="M79" i="13"/>
  <c r="M68" i="13"/>
  <c r="M83" i="13"/>
  <c r="M84" i="13"/>
  <c r="M85" i="13"/>
  <c r="M86" i="13"/>
  <c r="M87" i="13"/>
  <c r="M88" i="13"/>
  <c r="M89" i="13"/>
  <c r="M90" i="13"/>
  <c r="M91" i="13"/>
  <c r="M92" i="13"/>
  <c r="M60" i="13"/>
  <c r="M61" i="13"/>
  <c r="M62" i="13"/>
  <c r="M63" i="13"/>
  <c r="M64" i="13"/>
  <c r="M65" i="13"/>
  <c r="M59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8" i="13"/>
  <c r="C66" i="12"/>
  <c r="C68" i="12"/>
  <c r="C69" i="12"/>
  <c r="C70" i="12"/>
  <c r="C71" i="12"/>
  <c r="E95" i="12"/>
  <c r="D95" i="12"/>
  <c r="C95" i="12"/>
  <c r="K95" i="11"/>
  <c r="D95" i="11"/>
  <c r="E95" i="11"/>
  <c r="F95" i="11"/>
  <c r="G95" i="11"/>
  <c r="H95" i="11"/>
  <c r="I95" i="11"/>
  <c r="J95" i="11"/>
  <c r="C95" i="11"/>
  <c r="L95" i="10"/>
  <c r="J95" i="10"/>
  <c r="I95" i="10"/>
  <c r="G95" i="10"/>
  <c r="F95" i="10"/>
  <c r="E95" i="10"/>
  <c r="D95" i="10"/>
  <c r="C95" i="10"/>
  <c r="I95" i="9"/>
  <c r="H95" i="9"/>
  <c r="G95" i="9"/>
  <c r="F95" i="9"/>
  <c r="C61" i="9"/>
  <c r="C95" i="8"/>
  <c r="D95" i="8"/>
  <c r="E95" i="8"/>
  <c r="F95" i="8"/>
  <c r="G95" i="8"/>
  <c r="H95" i="8"/>
  <c r="I95" i="8"/>
  <c r="J95" i="8"/>
  <c r="K95" i="8"/>
  <c r="L95" i="8"/>
  <c r="M95" i="8"/>
  <c r="D66" i="6"/>
  <c r="E66" i="6"/>
  <c r="F66" i="6"/>
  <c r="G66" i="6"/>
  <c r="I66" i="6"/>
  <c r="C66" i="6"/>
  <c r="D93" i="18"/>
  <c r="D66" i="18"/>
  <c r="C53" i="17"/>
  <c r="C54" i="17"/>
  <c r="I72" i="17"/>
  <c r="I73" i="17"/>
  <c r="I74" i="17"/>
  <c r="I75" i="17"/>
  <c r="I76" i="17"/>
  <c r="I77" i="17"/>
  <c r="I78" i="17"/>
  <c r="I79" i="17"/>
  <c r="I88" i="17"/>
  <c r="I89" i="17"/>
  <c r="I90" i="17"/>
  <c r="I91" i="17"/>
  <c r="J89" i="17"/>
  <c r="J90" i="17"/>
  <c r="J91" i="17"/>
  <c r="J92" i="17"/>
  <c r="J78" i="17"/>
  <c r="J79" i="17"/>
  <c r="J12" i="17"/>
  <c r="J13" i="17"/>
  <c r="J14" i="17"/>
  <c r="J15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I9" i="17"/>
  <c r="I10" i="17"/>
  <c r="I11" i="17"/>
  <c r="I12" i="17"/>
  <c r="I13" i="17"/>
  <c r="I14" i="17"/>
  <c r="I15" i="17"/>
  <c r="I17" i="17"/>
  <c r="I18" i="17"/>
  <c r="I19" i="17"/>
  <c r="I20" i="17"/>
  <c r="I21" i="17"/>
  <c r="I22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C63" i="17"/>
  <c r="C10" i="17"/>
  <c r="D10" i="17"/>
  <c r="E10" i="17"/>
  <c r="F10" i="17"/>
  <c r="G10" i="17"/>
  <c r="H10" i="17"/>
  <c r="C11" i="17"/>
  <c r="D11" i="17"/>
  <c r="E11" i="17"/>
  <c r="F11" i="17"/>
  <c r="G11" i="17"/>
  <c r="H11" i="17"/>
  <c r="C12" i="17"/>
  <c r="D12" i="17"/>
  <c r="E12" i="17"/>
  <c r="F12" i="17"/>
  <c r="G12" i="17"/>
  <c r="H12" i="17"/>
  <c r="C13" i="17"/>
  <c r="D13" i="17"/>
  <c r="E13" i="17"/>
  <c r="F13" i="17"/>
  <c r="G13" i="17"/>
  <c r="H13" i="17"/>
  <c r="C14" i="17"/>
  <c r="D14" i="17"/>
  <c r="E14" i="17"/>
  <c r="F14" i="17"/>
  <c r="G14" i="17"/>
  <c r="H14" i="17"/>
  <c r="C15" i="17"/>
  <c r="D15" i="17"/>
  <c r="E15" i="17"/>
  <c r="F15" i="17"/>
  <c r="G15" i="17"/>
  <c r="H15" i="17"/>
  <c r="C17" i="17"/>
  <c r="D17" i="17"/>
  <c r="E17" i="17"/>
  <c r="F17" i="17"/>
  <c r="G17" i="17"/>
  <c r="H17" i="17"/>
  <c r="C18" i="17"/>
  <c r="D18" i="17"/>
  <c r="E18" i="17"/>
  <c r="F18" i="17"/>
  <c r="G18" i="17"/>
  <c r="H18" i="17"/>
  <c r="C19" i="17"/>
  <c r="D19" i="17"/>
  <c r="E19" i="17"/>
  <c r="F19" i="17"/>
  <c r="G19" i="17"/>
  <c r="H19" i="17"/>
  <c r="D20" i="17"/>
  <c r="E20" i="17"/>
  <c r="F20" i="17"/>
  <c r="G20" i="17"/>
  <c r="H20" i="17"/>
  <c r="C21" i="17"/>
  <c r="D21" i="17"/>
  <c r="E21" i="17"/>
  <c r="F21" i="17"/>
  <c r="G21" i="17"/>
  <c r="H21" i="17"/>
  <c r="C22" i="17"/>
  <c r="D22" i="17"/>
  <c r="E22" i="17"/>
  <c r="F22" i="17"/>
  <c r="G22" i="17"/>
  <c r="H22" i="17"/>
  <c r="C23" i="17"/>
  <c r="D23" i="17"/>
  <c r="E23" i="17"/>
  <c r="F23" i="17"/>
  <c r="G23" i="17"/>
  <c r="H23" i="17"/>
  <c r="C24" i="17"/>
  <c r="D24" i="17"/>
  <c r="E24" i="17"/>
  <c r="F24" i="17"/>
  <c r="G24" i="17"/>
  <c r="H24" i="17"/>
  <c r="D25" i="17"/>
  <c r="E25" i="17"/>
  <c r="F25" i="17"/>
  <c r="G25" i="17"/>
  <c r="H25" i="17"/>
  <c r="C26" i="17"/>
  <c r="D26" i="17"/>
  <c r="E26" i="17"/>
  <c r="F26" i="17"/>
  <c r="G26" i="17"/>
  <c r="H26" i="17"/>
  <c r="C27" i="17"/>
  <c r="D27" i="17"/>
  <c r="E27" i="17"/>
  <c r="F27" i="17"/>
  <c r="G27" i="17"/>
  <c r="H27" i="17"/>
  <c r="C28" i="17"/>
  <c r="D28" i="17"/>
  <c r="E28" i="17"/>
  <c r="F28" i="17"/>
  <c r="G28" i="17"/>
  <c r="H28" i="17"/>
  <c r="C29" i="17"/>
  <c r="D29" i="17"/>
  <c r="E29" i="17"/>
  <c r="F29" i="17"/>
  <c r="G29" i="17"/>
  <c r="H29" i="17"/>
  <c r="C30" i="17"/>
  <c r="D30" i="17"/>
  <c r="E30" i="17"/>
  <c r="F30" i="17"/>
  <c r="G30" i="17"/>
  <c r="H30" i="17"/>
  <c r="C31" i="17"/>
  <c r="D31" i="17"/>
  <c r="E31" i="17"/>
  <c r="F31" i="17"/>
  <c r="G31" i="17"/>
  <c r="H31" i="17"/>
  <c r="C32" i="17"/>
  <c r="D32" i="17"/>
  <c r="E32" i="17"/>
  <c r="F32" i="17"/>
  <c r="G32" i="17"/>
  <c r="H32" i="17"/>
  <c r="C33" i="17"/>
  <c r="D33" i="17"/>
  <c r="E33" i="17"/>
  <c r="F33" i="17"/>
  <c r="G33" i="17"/>
  <c r="H33" i="17"/>
  <c r="C34" i="17"/>
  <c r="D34" i="17"/>
  <c r="E34" i="17"/>
  <c r="F34" i="17"/>
  <c r="G34" i="17"/>
  <c r="H34" i="17"/>
  <c r="C35" i="17"/>
  <c r="D35" i="17"/>
  <c r="E35" i="17"/>
  <c r="F35" i="17"/>
  <c r="G35" i="17"/>
  <c r="H35" i="17"/>
  <c r="C36" i="17"/>
  <c r="D36" i="17"/>
  <c r="E36" i="17"/>
  <c r="F36" i="17"/>
  <c r="G36" i="17"/>
  <c r="H36" i="17"/>
  <c r="C37" i="17"/>
  <c r="D37" i="17"/>
  <c r="E37" i="17"/>
  <c r="F37" i="17"/>
  <c r="G37" i="17"/>
  <c r="H37" i="17"/>
  <c r="C38" i="17"/>
  <c r="D38" i="17"/>
  <c r="E38" i="17"/>
  <c r="F38" i="17"/>
  <c r="G38" i="17"/>
  <c r="H38" i="17"/>
  <c r="C39" i="17"/>
  <c r="D39" i="17"/>
  <c r="E39" i="17"/>
  <c r="F39" i="17"/>
  <c r="G39" i="17"/>
  <c r="H39" i="17"/>
  <c r="C40" i="17"/>
  <c r="D40" i="17"/>
  <c r="E40" i="17"/>
  <c r="F40" i="17"/>
  <c r="G40" i="17"/>
  <c r="H40" i="17"/>
  <c r="C41" i="17"/>
  <c r="D41" i="17"/>
  <c r="E41" i="17"/>
  <c r="F41" i="17"/>
  <c r="G41" i="17"/>
  <c r="H41" i="17"/>
  <c r="C42" i="17"/>
  <c r="D42" i="17"/>
  <c r="E42" i="17"/>
  <c r="F42" i="17"/>
  <c r="G42" i="17"/>
  <c r="H42" i="17"/>
  <c r="C43" i="17"/>
  <c r="D43" i="17"/>
  <c r="E43" i="17"/>
  <c r="F43" i="17"/>
  <c r="G43" i="17"/>
  <c r="H43" i="17"/>
  <c r="C44" i="17"/>
  <c r="D44" i="17"/>
  <c r="E44" i="17"/>
  <c r="F44" i="17"/>
  <c r="G44" i="17"/>
  <c r="H44" i="17"/>
  <c r="C45" i="17"/>
  <c r="D45" i="17"/>
  <c r="E45" i="17"/>
  <c r="F45" i="17"/>
  <c r="G45" i="17"/>
  <c r="H45" i="17"/>
  <c r="C46" i="17"/>
  <c r="D46" i="17"/>
  <c r="E46" i="17"/>
  <c r="F46" i="17"/>
  <c r="G46" i="17"/>
  <c r="H46" i="17"/>
  <c r="C47" i="17"/>
  <c r="D47" i="17"/>
  <c r="E47" i="17"/>
  <c r="F47" i="17"/>
  <c r="G47" i="17"/>
  <c r="H47" i="17"/>
  <c r="C48" i="17"/>
  <c r="D48" i="17"/>
  <c r="E48" i="17"/>
  <c r="F48" i="17"/>
  <c r="G48" i="17"/>
  <c r="H48" i="17"/>
  <c r="C49" i="17"/>
  <c r="D49" i="17"/>
  <c r="E49" i="17"/>
  <c r="F49" i="17"/>
  <c r="G49" i="17"/>
  <c r="H49" i="17"/>
  <c r="C50" i="17"/>
  <c r="D50" i="17"/>
  <c r="E50" i="17"/>
  <c r="F50" i="17"/>
  <c r="G50" i="17"/>
  <c r="H50" i="17"/>
  <c r="C51" i="17"/>
  <c r="D51" i="17"/>
  <c r="E51" i="17"/>
  <c r="F51" i="17"/>
  <c r="G51" i="17"/>
  <c r="H51" i="17"/>
  <c r="D52" i="17"/>
  <c r="E52" i="17"/>
  <c r="F52" i="17"/>
  <c r="G52" i="17"/>
  <c r="H52" i="17"/>
  <c r="D53" i="17"/>
  <c r="E53" i="17"/>
  <c r="F53" i="17"/>
  <c r="G53" i="17"/>
  <c r="H53" i="17"/>
  <c r="D54" i="17"/>
  <c r="E54" i="17"/>
  <c r="F54" i="17"/>
  <c r="G54" i="17"/>
  <c r="H54" i="17"/>
  <c r="C55" i="17"/>
  <c r="D55" i="17"/>
  <c r="E55" i="17"/>
  <c r="F55" i="17"/>
  <c r="G55" i="17"/>
  <c r="H55" i="17"/>
  <c r="C56" i="17"/>
  <c r="D56" i="17"/>
  <c r="E56" i="17"/>
  <c r="F56" i="17"/>
  <c r="G56" i="17"/>
  <c r="H56" i="17"/>
  <c r="C57" i="17"/>
  <c r="D57" i="17"/>
  <c r="E57" i="17"/>
  <c r="F57" i="17"/>
  <c r="G57" i="17"/>
  <c r="H57" i="17"/>
  <c r="C58" i="17"/>
  <c r="D58" i="17"/>
  <c r="E58" i="17"/>
  <c r="F58" i="17"/>
  <c r="G58" i="17"/>
  <c r="H58" i="17"/>
  <c r="C59" i="17"/>
  <c r="D59" i="17"/>
  <c r="E59" i="17"/>
  <c r="F59" i="17"/>
  <c r="G59" i="17"/>
  <c r="H59" i="17"/>
  <c r="C60" i="17"/>
  <c r="D60" i="17"/>
  <c r="E60" i="17"/>
  <c r="F60" i="17"/>
  <c r="G60" i="17"/>
  <c r="H60" i="17"/>
  <c r="C61" i="17"/>
  <c r="D61" i="17"/>
  <c r="E61" i="17"/>
  <c r="F61" i="17"/>
  <c r="G61" i="17"/>
  <c r="H61" i="17"/>
  <c r="D89" i="16"/>
  <c r="D90" i="16"/>
  <c r="F88" i="16"/>
  <c r="F89" i="16"/>
  <c r="F90" i="16"/>
  <c r="G84" i="16"/>
  <c r="G85" i="16"/>
  <c r="G86" i="16"/>
  <c r="G87" i="16"/>
  <c r="G88" i="16"/>
  <c r="G89" i="16"/>
  <c r="G90" i="16"/>
  <c r="G91" i="16"/>
  <c r="G92" i="16"/>
  <c r="J89" i="16"/>
  <c r="L88" i="16"/>
  <c r="L89" i="16"/>
  <c r="L90" i="16"/>
  <c r="M83" i="16"/>
  <c r="M84" i="16"/>
  <c r="M85" i="16"/>
  <c r="M86" i="16"/>
  <c r="M87" i="16"/>
  <c r="M88" i="16"/>
  <c r="M89" i="16"/>
  <c r="M90" i="16"/>
  <c r="M92" i="16"/>
  <c r="P83" i="16"/>
  <c r="P84" i="16"/>
  <c r="P85" i="16"/>
  <c r="P86" i="16"/>
  <c r="P87" i="16"/>
  <c r="P88" i="16"/>
  <c r="P89" i="16"/>
  <c r="Q82" i="16"/>
  <c r="Q83" i="16"/>
  <c r="Q84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N73" i="16"/>
  <c r="M73" i="16"/>
  <c r="L73" i="16"/>
  <c r="K73" i="16"/>
  <c r="J73" i="16"/>
  <c r="I73" i="16"/>
  <c r="H73" i="16"/>
  <c r="G73" i="16"/>
  <c r="F73" i="16"/>
  <c r="E73" i="16"/>
  <c r="D73" i="16"/>
  <c r="C73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 s="1"/>
  <c r="C83" i="16"/>
  <c r="D83" i="16"/>
  <c r="E83" i="16"/>
  <c r="F83" i="16"/>
  <c r="G83" i="16"/>
  <c r="H83" i="16"/>
  <c r="I83" i="16"/>
  <c r="J83" i="16"/>
  <c r="K83" i="16"/>
  <c r="L83" i="16"/>
  <c r="N83" i="16"/>
  <c r="C84" i="16"/>
  <c r="D84" i="16"/>
  <c r="E84" i="16"/>
  <c r="F84" i="16"/>
  <c r="H84" i="16"/>
  <c r="I84" i="16"/>
  <c r="J84" i="16"/>
  <c r="K84" i="16"/>
  <c r="L84" i="16"/>
  <c r="N84" i="16"/>
  <c r="O84" i="16" s="1"/>
  <c r="C85" i="16"/>
  <c r="D85" i="16"/>
  <c r="E85" i="16"/>
  <c r="F85" i="16"/>
  <c r="H85" i="16"/>
  <c r="I85" i="16"/>
  <c r="J85" i="16"/>
  <c r="K85" i="16"/>
  <c r="L85" i="16"/>
  <c r="N85" i="16"/>
  <c r="O85" i="16" s="1"/>
  <c r="C86" i="16"/>
  <c r="D86" i="16"/>
  <c r="E86" i="16"/>
  <c r="F86" i="16"/>
  <c r="H86" i="16"/>
  <c r="I86" i="16"/>
  <c r="J86" i="16"/>
  <c r="K86" i="16"/>
  <c r="L86" i="16"/>
  <c r="N86" i="16"/>
  <c r="O86" i="16" s="1"/>
  <c r="C87" i="16"/>
  <c r="D87" i="16"/>
  <c r="E87" i="16"/>
  <c r="F87" i="16"/>
  <c r="H87" i="16"/>
  <c r="I87" i="16"/>
  <c r="J87" i="16"/>
  <c r="K87" i="16"/>
  <c r="L87" i="16"/>
  <c r="N87" i="16"/>
  <c r="O87" i="16" s="1"/>
  <c r="C88" i="16"/>
  <c r="D88" i="16"/>
  <c r="E88" i="16"/>
  <c r="H88" i="16"/>
  <c r="I88" i="16"/>
  <c r="J88" i="16"/>
  <c r="K88" i="16"/>
  <c r="N88" i="16"/>
  <c r="C89" i="16"/>
  <c r="E89" i="16"/>
  <c r="H89" i="16"/>
  <c r="I89" i="16"/>
  <c r="K89" i="16"/>
  <c r="N89" i="16"/>
  <c r="C90" i="16"/>
  <c r="E90" i="16"/>
  <c r="H90" i="16"/>
  <c r="I90" i="16"/>
  <c r="J90" i="16"/>
  <c r="K90" i="16"/>
  <c r="N90" i="16"/>
  <c r="C91" i="16"/>
  <c r="D91" i="16"/>
  <c r="E91" i="16"/>
  <c r="F91" i="16"/>
  <c r="H91" i="16"/>
  <c r="I91" i="16"/>
  <c r="J91" i="16"/>
  <c r="K91" i="16"/>
  <c r="L91" i="16"/>
  <c r="M91" i="16"/>
  <c r="N91" i="16"/>
  <c r="P82" i="16"/>
  <c r="O83" i="16"/>
  <c r="Q85" i="16"/>
  <c r="Q86" i="16"/>
  <c r="Q87" i="16"/>
  <c r="O88" i="16"/>
  <c r="Q88" i="16"/>
  <c r="O89" i="16"/>
  <c r="Q89" i="16"/>
  <c r="L59" i="16"/>
  <c r="M59" i="16"/>
  <c r="L60" i="16"/>
  <c r="M60" i="16"/>
  <c r="L61" i="16"/>
  <c r="M61" i="16"/>
  <c r="L62" i="16"/>
  <c r="M62" i="16"/>
  <c r="F59" i="16"/>
  <c r="G59" i="16"/>
  <c r="F60" i="16"/>
  <c r="G60" i="16"/>
  <c r="F61" i="16"/>
  <c r="G61" i="16"/>
  <c r="F62" i="16"/>
  <c r="G62" i="16"/>
  <c r="G57" i="16"/>
  <c r="C60" i="16"/>
  <c r="D60" i="16"/>
  <c r="E60" i="16"/>
  <c r="H60" i="16"/>
  <c r="I60" i="16"/>
  <c r="J60" i="16"/>
  <c r="K60" i="16"/>
  <c r="N60" i="16"/>
  <c r="C61" i="16"/>
  <c r="D61" i="16"/>
  <c r="E61" i="16"/>
  <c r="H61" i="16"/>
  <c r="I61" i="16"/>
  <c r="J61" i="16"/>
  <c r="K61" i="16"/>
  <c r="N61" i="16"/>
  <c r="C62" i="16"/>
  <c r="D62" i="16"/>
  <c r="E62" i="16"/>
  <c r="H62" i="16"/>
  <c r="I62" i="16"/>
  <c r="J62" i="16"/>
  <c r="K62" i="16"/>
  <c r="N62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C57" i="16"/>
  <c r="D57" i="16"/>
  <c r="E57" i="16"/>
  <c r="F57" i="16"/>
  <c r="H57" i="16"/>
  <c r="I57" i="16"/>
  <c r="J57" i="16"/>
  <c r="K57" i="16"/>
  <c r="L57" i="16"/>
  <c r="M57" i="16"/>
  <c r="N57" i="16"/>
  <c r="C9" i="16"/>
  <c r="D9" i="16"/>
  <c r="E9" i="16"/>
  <c r="F9" i="16"/>
  <c r="G9" i="16"/>
  <c r="H9" i="16"/>
  <c r="I9" i="16"/>
  <c r="J9" i="16"/>
  <c r="K9" i="16"/>
  <c r="L9" i="16"/>
  <c r="M9" i="16"/>
  <c r="N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M88" i="15"/>
  <c r="N88" i="15"/>
  <c r="M89" i="15"/>
  <c r="N89" i="15"/>
  <c r="M90" i="15"/>
  <c r="N90" i="15"/>
  <c r="M82" i="15"/>
  <c r="N82" i="15"/>
  <c r="M83" i="15"/>
  <c r="N83" i="15"/>
  <c r="M68" i="15"/>
  <c r="N68" i="15"/>
  <c r="M69" i="15"/>
  <c r="N69" i="15"/>
  <c r="M60" i="15"/>
  <c r="N60" i="15"/>
  <c r="M61" i="15"/>
  <c r="N61" i="15"/>
  <c r="M49" i="15"/>
  <c r="N49" i="15"/>
  <c r="M50" i="15"/>
  <c r="N50" i="15"/>
  <c r="M51" i="15"/>
  <c r="N51" i="15"/>
  <c r="M52" i="15"/>
  <c r="N52" i="15"/>
  <c r="M53" i="15"/>
  <c r="N53" i="15"/>
  <c r="M54" i="15"/>
  <c r="N54" i="15"/>
  <c r="M55" i="15"/>
  <c r="N55" i="15"/>
  <c r="M56" i="15"/>
  <c r="N56" i="15"/>
  <c r="M57" i="15"/>
  <c r="N57" i="15"/>
  <c r="M10" i="15"/>
  <c r="N10" i="15"/>
  <c r="M11" i="15"/>
  <c r="N11" i="15"/>
  <c r="M12" i="15"/>
  <c r="N12" i="15"/>
  <c r="M13" i="15"/>
  <c r="N13" i="15"/>
  <c r="M14" i="15"/>
  <c r="N14" i="15"/>
  <c r="M15" i="15"/>
  <c r="N15" i="15"/>
  <c r="M16" i="15"/>
  <c r="N16" i="15"/>
  <c r="M17" i="15"/>
  <c r="N17" i="15"/>
  <c r="M18" i="15"/>
  <c r="N18" i="15"/>
  <c r="M19" i="15"/>
  <c r="N19" i="15"/>
  <c r="M20" i="15"/>
  <c r="N20" i="15"/>
  <c r="M21" i="15"/>
  <c r="N21" i="15"/>
  <c r="M22" i="15"/>
  <c r="N22" i="15"/>
  <c r="M23" i="15"/>
  <c r="N23" i="15"/>
  <c r="M24" i="15"/>
  <c r="N24" i="15"/>
  <c r="M25" i="15"/>
  <c r="N25" i="15"/>
  <c r="M26" i="15"/>
  <c r="N26" i="15"/>
  <c r="M27" i="15"/>
  <c r="N27" i="15"/>
  <c r="M28" i="15"/>
  <c r="N28" i="15"/>
  <c r="M29" i="15"/>
  <c r="N29" i="15"/>
  <c r="M30" i="15"/>
  <c r="N30" i="15"/>
  <c r="M31" i="15"/>
  <c r="N31" i="15"/>
  <c r="M32" i="15"/>
  <c r="N32" i="15"/>
  <c r="M33" i="15"/>
  <c r="N33" i="15"/>
  <c r="M34" i="15"/>
  <c r="N34" i="15"/>
  <c r="M35" i="15"/>
  <c r="N35" i="15"/>
  <c r="M36" i="15"/>
  <c r="N36" i="15"/>
  <c r="M37" i="15"/>
  <c r="N37" i="15"/>
  <c r="M38" i="15"/>
  <c r="N38" i="15"/>
  <c r="M39" i="15"/>
  <c r="N39" i="15"/>
  <c r="M40" i="15"/>
  <c r="N40" i="15"/>
  <c r="M41" i="15"/>
  <c r="N41" i="15"/>
  <c r="M42" i="15"/>
  <c r="N42" i="15"/>
  <c r="M43" i="15"/>
  <c r="N43" i="15"/>
  <c r="M44" i="15"/>
  <c r="N44" i="15"/>
  <c r="M45" i="15"/>
  <c r="N45" i="15"/>
  <c r="M46" i="15"/>
  <c r="N46" i="15"/>
  <c r="M47" i="15"/>
  <c r="N47" i="15"/>
  <c r="M48" i="15"/>
  <c r="N48" i="15"/>
  <c r="N9" i="15"/>
  <c r="D19" i="15"/>
  <c r="D20" i="15"/>
  <c r="I83" i="11"/>
  <c r="D87" i="11"/>
  <c r="D75" i="11"/>
  <c r="K16" i="11"/>
  <c r="I62" i="11"/>
  <c r="E63" i="11"/>
  <c r="E64" i="11"/>
  <c r="D60" i="11"/>
  <c r="D61" i="11"/>
  <c r="D62" i="11"/>
  <c r="D63" i="11"/>
  <c r="D64" i="11"/>
  <c r="D6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F45" i="7"/>
  <c r="G45" i="7"/>
  <c r="H45" i="7"/>
  <c r="I45" i="7"/>
  <c r="F46" i="7"/>
  <c r="G46" i="7"/>
  <c r="H46" i="7"/>
  <c r="I46" i="7"/>
  <c r="F47" i="7"/>
  <c r="G47" i="7"/>
  <c r="H47" i="7"/>
  <c r="I47" i="7"/>
  <c r="F48" i="7"/>
  <c r="G48" i="7"/>
  <c r="H48" i="7"/>
  <c r="I48" i="7"/>
  <c r="F49" i="7"/>
  <c r="G49" i="7"/>
  <c r="H49" i="7"/>
  <c r="I49" i="7"/>
  <c r="F50" i="7"/>
  <c r="G50" i="7"/>
  <c r="H50" i="7"/>
  <c r="I50" i="7"/>
  <c r="F51" i="7"/>
  <c r="G51" i="7"/>
  <c r="H51" i="7"/>
  <c r="I51" i="7"/>
  <c r="F52" i="7"/>
  <c r="G52" i="7"/>
  <c r="H52" i="7"/>
  <c r="I52" i="7"/>
  <c r="F53" i="7"/>
  <c r="G53" i="7"/>
  <c r="H53" i="7"/>
  <c r="I53" i="7"/>
  <c r="F54" i="7"/>
  <c r="G54" i="7"/>
  <c r="H54" i="7"/>
  <c r="I54" i="7"/>
  <c r="F55" i="7"/>
  <c r="G55" i="7"/>
  <c r="H55" i="7"/>
  <c r="I55" i="7"/>
  <c r="F56" i="7"/>
  <c r="G56" i="7"/>
  <c r="H56" i="7"/>
  <c r="I56" i="7"/>
  <c r="F57" i="7"/>
  <c r="G57" i="7"/>
  <c r="H57" i="7"/>
  <c r="I57" i="7"/>
  <c r="F39" i="7"/>
  <c r="G39" i="7"/>
  <c r="H39" i="7"/>
  <c r="I39" i="7"/>
  <c r="F40" i="7"/>
  <c r="G40" i="7"/>
  <c r="H40" i="7"/>
  <c r="I40" i="7"/>
  <c r="F41" i="7"/>
  <c r="G41" i="7"/>
  <c r="H41" i="7"/>
  <c r="I41" i="7"/>
  <c r="F42" i="7"/>
  <c r="G42" i="7"/>
  <c r="H42" i="7"/>
  <c r="I42" i="7"/>
  <c r="F43" i="7"/>
  <c r="G43" i="7"/>
  <c r="H43" i="7"/>
  <c r="I43" i="7"/>
  <c r="F44" i="7"/>
  <c r="G44" i="7"/>
  <c r="H44" i="7"/>
  <c r="I44" i="7"/>
  <c r="F16" i="7"/>
  <c r="G16" i="7"/>
  <c r="H16" i="7"/>
  <c r="I16" i="7"/>
  <c r="F17" i="7"/>
  <c r="G17" i="7"/>
  <c r="H17" i="7"/>
  <c r="I17" i="7"/>
  <c r="F18" i="7"/>
  <c r="G18" i="7"/>
  <c r="H18" i="7"/>
  <c r="I18" i="7"/>
  <c r="F19" i="7"/>
  <c r="G19" i="7"/>
  <c r="H19" i="7"/>
  <c r="I19" i="7"/>
  <c r="F20" i="7"/>
  <c r="G20" i="7"/>
  <c r="H20" i="7"/>
  <c r="I20" i="7"/>
  <c r="F21" i="7"/>
  <c r="G21" i="7"/>
  <c r="H21" i="7"/>
  <c r="I21" i="7"/>
  <c r="F22" i="7"/>
  <c r="G22" i="7"/>
  <c r="H22" i="7"/>
  <c r="I22" i="7"/>
  <c r="F23" i="7"/>
  <c r="G23" i="7"/>
  <c r="H23" i="7"/>
  <c r="I23" i="7"/>
  <c r="F24" i="7"/>
  <c r="G24" i="7"/>
  <c r="H24" i="7"/>
  <c r="I24" i="7"/>
  <c r="F25" i="7"/>
  <c r="G25" i="7"/>
  <c r="H25" i="7"/>
  <c r="I25" i="7"/>
  <c r="F26" i="7"/>
  <c r="G26" i="7"/>
  <c r="H26" i="7"/>
  <c r="I26" i="7"/>
  <c r="F27" i="7"/>
  <c r="G27" i="7"/>
  <c r="H27" i="7"/>
  <c r="I27" i="7"/>
  <c r="F28" i="7"/>
  <c r="G28" i="7"/>
  <c r="H28" i="7"/>
  <c r="I28" i="7"/>
  <c r="F29" i="7"/>
  <c r="G29" i="7"/>
  <c r="H29" i="7"/>
  <c r="I29" i="7"/>
  <c r="F30" i="7"/>
  <c r="G30" i="7"/>
  <c r="H30" i="7"/>
  <c r="I30" i="7"/>
  <c r="F31" i="7"/>
  <c r="G31" i="7"/>
  <c r="H31" i="7"/>
  <c r="I31" i="7"/>
  <c r="F32" i="7"/>
  <c r="G32" i="7"/>
  <c r="H32" i="7"/>
  <c r="I32" i="7"/>
  <c r="F33" i="7"/>
  <c r="G33" i="7"/>
  <c r="H33" i="7"/>
  <c r="I33" i="7"/>
  <c r="F34" i="7"/>
  <c r="G34" i="7"/>
  <c r="H34" i="7"/>
  <c r="I34" i="7"/>
  <c r="F35" i="7"/>
  <c r="G35" i="7"/>
  <c r="H35" i="7"/>
  <c r="I35" i="7"/>
  <c r="F36" i="7"/>
  <c r="G36" i="7"/>
  <c r="H36" i="7"/>
  <c r="I36" i="7"/>
  <c r="F37" i="7"/>
  <c r="G37" i="7"/>
  <c r="H37" i="7"/>
  <c r="I37" i="7"/>
  <c r="F38" i="7"/>
  <c r="G38" i="7"/>
  <c r="H38" i="7"/>
  <c r="I38" i="7"/>
  <c r="F9" i="7"/>
  <c r="G9" i="7"/>
  <c r="H9" i="7"/>
  <c r="I9" i="7"/>
  <c r="F10" i="7"/>
  <c r="G10" i="7"/>
  <c r="H10" i="7"/>
  <c r="I10" i="7"/>
  <c r="F11" i="7"/>
  <c r="G11" i="7"/>
  <c r="H11" i="7"/>
  <c r="I11" i="7"/>
  <c r="F12" i="7"/>
  <c r="G12" i="7"/>
  <c r="H12" i="7"/>
  <c r="I12" i="7"/>
  <c r="F13" i="7"/>
  <c r="G13" i="7"/>
  <c r="H13" i="7"/>
  <c r="I13" i="7"/>
  <c r="F14" i="7"/>
  <c r="G14" i="7"/>
  <c r="H14" i="7"/>
  <c r="I14" i="7"/>
  <c r="F15" i="7"/>
  <c r="G15" i="7"/>
  <c r="H15" i="7"/>
  <c r="I15" i="7"/>
  <c r="C8" i="7"/>
  <c r="F8" i="7"/>
  <c r="G8" i="7"/>
  <c r="H8" i="7"/>
  <c r="I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I61" i="7"/>
  <c r="I62" i="7"/>
  <c r="I63" i="7"/>
  <c r="I64" i="7"/>
  <c r="I65" i="7"/>
  <c r="H61" i="7"/>
  <c r="H62" i="7"/>
  <c r="H63" i="7"/>
  <c r="H64" i="7"/>
  <c r="H65" i="7"/>
  <c r="I75" i="7"/>
  <c r="H75" i="7"/>
  <c r="G75" i="7"/>
  <c r="I83" i="7"/>
  <c r="I84" i="7"/>
  <c r="I85" i="7"/>
  <c r="I86" i="7"/>
  <c r="I87" i="7"/>
  <c r="I88" i="7"/>
  <c r="I90" i="7"/>
  <c r="I91" i="7"/>
  <c r="I92" i="7"/>
  <c r="I89" i="7"/>
  <c r="H85" i="7"/>
  <c r="H86" i="7"/>
  <c r="H87" i="7"/>
  <c r="H88" i="7"/>
  <c r="H89" i="7"/>
  <c r="H90" i="7"/>
  <c r="H91" i="7"/>
  <c r="H92" i="7"/>
  <c r="H82" i="7"/>
  <c r="H83" i="7"/>
  <c r="F89" i="7"/>
  <c r="F90" i="7"/>
  <c r="C83" i="7"/>
  <c r="F83" i="7"/>
  <c r="G83" i="7"/>
  <c r="C84" i="7"/>
  <c r="F84" i="7"/>
  <c r="G84" i="7"/>
  <c r="H84" i="7"/>
  <c r="K84" i="7"/>
  <c r="C85" i="7"/>
  <c r="F85" i="7"/>
  <c r="G85" i="7"/>
  <c r="K85" i="7"/>
  <c r="C86" i="7"/>
  <c r="F86" i="7"/>
  <c r="G86" i="7"/>
  <c r="C87" i="7"/>
  <c r="F87" i="7"/>
  <c r="G87" i="7"/>
  <c r="K87" i="7"/>
  <c r="C88" i="7"/>
  <c r="F88" i="7"/>
  <c r="G88" i="7"/>
  <c r="K88" i="7"/>
  <c r="C89" i="7"/>
  <c r="G89" i="7"/>
  <c r="K89" i="7"/>
  <c r="C90" i="7"/>
  <c r="G90" i="7"/>
  <c r="K90" i="7"/>
  <c r="F91" i="7"/>
  <c r="G91" i="7"/>
  <c r="K91" i="7"/>
  <c r="C92" i="7"/>
  <c r="F92" i="7"/>
  <c r="G92" i="7"/>
  <c r="K92" i="7"/>
  <c r="IU31" i="2"/>
  <c r="IS31" i="2"/>
  <c r="IP31" i="2"/>
  <c r="IR31" i="2" s="1"/>
  <c r="IR37" i="2"/>
  <c r="IS84" i="1"/>
  <c r="IT84" i="1"/>
  <c r="IS18" i="1"/>
  <c r="IV46" i="1"/>
  <c r="IT46" i="1"/>
  <c r="IQ46" i="1"/>
  <c r="IS46" i="1" s="1"/>
  <c r="AI9" i="2" l="1"/>
  <c r="AI57" i="2"/>
  <c r="AI51" i="2"/>
  <c r="AI46" i="2"/>
  <c r="AI41" i="2"/>
  <c r="AI35" i="2"/>
  <c r="AI30" i="2"/>
  <c r="AI25" i="2"/>
  <c r="AI19" i="2"/>
  <c r="AI14" i="2"/>
  <c r="AJ3" i="2"/>
  <c r="AJ56" i="2"/>
  <c r="AJ51" i="2"/>
  <c r="AJ45" i="2"/>
  <c r="AJ37" i="2"/>
  <c r="AJ29" i="2"/>
  <c r="AJ21" i="2"/>
  <c r="AJ13" i="2"/>
  <c r="AJ5" i="2"/>
  <c r="AJ11" i="3"/>
  <c r="AJ7" i="3"/>
  <c r="AI3" i="4"/>
  <c r="AJ11" i="4"/>
  <c r="AJ7" i="4"/>
  <c r="AI3" i="2"/>
  <c r="AI55" i="2"/>
  <c r="AI50" i="2"/>
  <c r="AI45" i="2"/>
  <c r="AI39" i="2"/>
  <c r="AI34" i="2"/>
  <c r="AI29" i="2"/>
  <c r="AI23" i="2"/>
  <c r="AI18" i="2"/>
  <c r="AI13" i="2"/>
  <c r="AI7" i="2"/>
  <c r="AJ60" i="2"/>
  <c r="AJ55" i="2"/>
  <c r="AJ49" i="2"/>
  <c r="AJ44" i="2"/>
  <c r="AJ36" i="2"/>
  <c r="AJ28" i="2"/>
  <c r="AJ20" i="2"/>
  <c r="AJ12" i="2"/>
  <c r="AJ4" i="2"/>
  <c r="AI11" i="3"/>
  <c r="AI7" i="3"/>
  <c r="AJ3" i="4"/>
  <c r="AI11" i="4"/>
  <c r="AI7" i="4"/>
  <c r="AI59" i="2"/>
  <c r="AI54" i="2"/>
  <c r="AI49" i="2"/>
  <c r="AI43" i="2"/>
  <c r="AI38" i="2"/>
  <c r="AI33" i="2"/>
  <c r="AI27" i="2"/>
  <c r="AI22" i="2"/>
  <c r="AI17" i="2"/>
  <c r="AI11" i="2"/>
  <c r="AI6" i="2"/>
  <c r="AJ59" i="2"/>
  <c r="AJ53" i="2"/>
  <c r="AJ48" i="2"/>
  <c r="AJ41" i="2"/>
  <c r="AJ33" i="2"/>
  <c r="AJ25" i="2"/>
  <c r="AJ17" i="2"/>
  <c r="AJ9" i="2"/>
  <c r="AJ9" i="3"/>
  <c r="AJ5" i="3"/>
  <c r="AJ13" i="4"/>
  <c r="AJ9" i="4"/>
  <c r="AJ5" i="4"/>
  <c r="AI4" i="4"/>
  <c r="AI6" i="4"/>
  <c r="AI8" i="4"/>
  <c r="AI10" i="4"/>
  <c r="AI12" i="4"/>
  <c r="AI14" i="4"/>
  <c r="AI4" i="3"/>
  <c r="AI6" i="3"/>
  <c r="AI8" i="3"/>
  <c r="AI10" i="3"/>
  <c r="AI12" i="3"/>
  <c r="AJ3" i="3"/>
  <c r="AJ6" i="2"/>
  <c r="AJ10" i="2"/>
  <c r="AJ14" i="2"/>
  <c r="AJ18" i="2"/>
  <c r="AJ22" i="2"/>
  <c r="AJ26" i="2"/>
  <c r="AJ30" i="2"/>
  <c r="AJ34" i="2"/>
  <c r="AJ38" i="2"/>
  <c r="AJ42" i="2"/>
  <c r="AJ46" i="2"/>
  <c r="AJ50" i="2"/>
  <c r="AJ54" i="2"/>
  <c r="AJ58" i="2"/>
  <c r="AI4" i="2"/>
  <c r="AI8" i="2"/>
  <c r="AI12" i="2"/>
  <c r="AI16" i="2"/>
  <c r="AI20" i="2"/>
  <c r="AI24" i="2"/>
  <c r="AI28" i="2"/>
  <c r="AI32" i="2"/>
  <c r="AI36" i="2"/>
  <c r="AI40" i="2"/>
  <c r="AI44" i="2"/>
  <c r="AI48" i="2"/>
  <c r="AI52" i="2"/>
  <c r="AI56" i="2"/>
  <c r="AI60" i="2"/>
  <c r="AJ4" i="4"/>
  <c r="AJ6" i="4"/>
  <c r="AJ8" i="4"/>
  <c r="AJ10" i="4"/>
  <c r="AJ12" i="4"/>
  <c r="AJ14" i="4"/>
  <c r="AJ4" i="3"/>
  <c r="AJ6" i="3"/>
  <c r="AJ8" i="3"/>
  <c r="AJ10" i="3"/>
  <c r="AJ12" i="3"/>
  <c r="AI3" i="3"/>
  <c r="AJ7" i="2"/>
  <c r="AJ11" i="2"/>
  <c r="AJ15" i="2"/>
  <c r="AJ19" i="2"/>
  <c r="AJ23" i="2"/>
  <c r="AJ27" i="2"/>
  <c r="AJ31" i="2"/>
  <c r="AJ35" i="2"/>
  <c r="AJ39" i="2"/>
  <c r="AJ43" i="2"/>
  <c r="AI58" i="2"/>
  <c r="AI53" i="2"/>
  <c r="AI47" i="2"/>
  <c r="AI42" i="2"/>
  <c r="AI37" i="2"/>
  <c r="AI31" i="2"/>
  <c r="AI26" i="2"/>
  <c r="AI21" i="2"/>
  <c r="AI15" i="2"/>
  <c r="AI10" i="2"/>
  <c r="AI5" i="2"/>
  <c r="AJ57" i="2"/>
  <c r="AJ52" i="2"/>
  <c r="AJ47" i="2"/>
  <c r="AJ40" i="2"/>
  <c r="AJ32" i="2"/>
  <c r="AJ24" i="2"/>
  <c r="AJ16" i="2"/>
  <c r="AJ8" i="2"/>
  <c r="AI13" i="3"/>
  <c r="AI9" i="3"/>
  <c r="AI5" i="3"/>
  <c r="AI13" i="4"/>
  <c r="AI9" i="4"/>
  <c r="AI5" i="4"/>
  <c r="N95" i="13"/>
  <c r="C77" i="16" l="1"/>
  <c r="D77" i="16"/>
  <c r="C85" i="17"/>
  <c r="O68" i="18"/>
  <c r="P30" i="18"/>
  <c r="P50" i="18"/>
  <c r="N52" i="18"/>
  <c r="O62" i="18"/>
  <c r="P63" i="18"/>
  <c r="Q22" i="18"/>
  <c r="Q26" i="18"/>
  <c r="I83" i="5"/>
  <c r="E77" i="14"/>
  <c r="F77" i="14"/>
  <c r="F47" i="14"/>
  <c r="F48" i="14"/>
  <c r="F49" i="14"/>
  <c r="F50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63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9" i="14"/>
  <c r="E60" i="14"/>
  <c r="E61" i="14"/>
  <c r="E62" i="14"/>
  <c r="E63" i="14"/>
  <c r="E64" i="14"/>
  <c r="E65" i="14"/>
  <c r="E9" i="14"/>
  <c r="E10" i="14"/>
  <c r="K79" i="13"/>
  <c r="I93" i="7"/>
  <c r="I8" i="6"/>
  <c r="A83" i="18"/>
  <c r="B83" i="10"/>
  <c r="B83" i="11" s="1"/>
  <c r="B83" i="12" s="1"/>
  <c r="B83" i="13" s="1"/>
  <c r="B83" i="14" s="1"/>
  <c r="B83" i="15" s="1"/>
  <c r="B84" i="17" s="1"/>
  <c r="B83" i="18" s="1"/>
  <c r="C83" i="18"/>
  <c r="D83" i="18"/>
  <c r="I83" i="18"/>
  <c r="N83" i="18"/>
  <c r="E83" i="18"/>
  <c r="O83" i="18" s="1"/>
  <c r="F83" i="18"/>
  <c r="G83" i="18"/>
  <c r="H83" i="18"/>
  <c r="Q83" i="18" s="1"/>
  <c r="M83" i="18"/>
  <c r="J83" i="18"/>
  <c r="K83" i="18"/>
  <c r="P83" i="18" s="1"/>
  <c r="L83" i="18"/>
  <c r="A84" i="18"/>
  <c r="B84" i="10"/>
  <c r="B84" i="11" s="1"/>
  <c r="B84" i="12" s="1"/>
  <c r="B84" i="13"/>
  <c r="B84" i="14"/>
  <c r="B84" i="15" s="1"/>
  <c r="B85" i="17" s="1"/>
  <c r="B84" i="18" s="1"/>
  <c r="C84" i="18"/>
  <c r="D84" i="18"/>
  <c r="E84" i="18"/>
  <c r="O84" i="18" s="1"/>
  <c r="F84" i="18"/>
  <c r="P84" i="18" s="1"/>
  <c r="K84" i="18"/>
  <c r="G84" i="18"/>
  <c r="H84" i="18"/>
  <c r="I84" i="18"/>
  <c r="J84" i="18"/>
  <c r="L84" i="18"/>
  <c r="M84" i="18"/>
  <c r="N84" i="18"/>
  <c r="A85" i="18"/>
  <c r="B85" i="10"/>
  <c r="B85" i="11" s="1"/>
  <c r="B85" i="12" s="1"/>
  <c r="B85" i="13"/>
  <c r="B85" i="14" s="1"/>
  <c r="B85" i="15" s="1"/>
  <c r="B86" i="17" s="1"/>
  <c r="B85" i="18" s="1"/>
  <c r="C85" i="18"/>
  <c r="D85" i="18"/>
  <c r="E85" i="18"/>
  <c r="J85" i="18"/>
  <c r="O85" i="18"/>
  <c r="F85" i="18"/>
  <c r="K85" i="18"/>
  <c r="P85" i="18"/>
  <c r="G85" i="18"/>
  <c r="H85" i="18"/>
  <c r="I85" i="18"/>
  <c r="N85" i="18" s="1"/>
  <c r="L85" i="18"/>
  <c r="M85" i="18"/>
  <c r="Q85" i="18" s="1"/>
  <c r="A86" i="18"/>
  <c r="B86" i="10"/>
  <c r="B86" i="11" s="1"/>
  <c r="B86" i="12" s="1"/>
  <c r="B86" i="13" s="1"/>
  <c r="B86" i="14" s="1"/>
  <c r="B86" i="15" s="1"/>
  <c r="B87" i="17" s="1"/>
  <c r="B86" i="18" s="1"/>
  <c r="C86" i="18"/>
  <c r="D86" i="18"/>
  <c r="I86" i="18"/>
  <c r="N86" i="18"/>
  <c r="E86" i="18"/>
  <c r="O86" i="18" s="1"/>
  <c r="J86" i="18"/>
  <c r="F86" i="18"/>
  <c r="P86" i="18" s="1"/>
  <c r="G86" i="18"/>
  <c r="H86" i="18"/>
  <c r="K86" i="18"/>
  <c r="L86" i="18"/>
  <c r="M86" i="18"/>
  <c r="Q86" i="18" s="1"/>
  <c r="A87" i="18"/>
  <c r="B87" i="10"/>
  <c r="B87" i="11" s="1"/>
  <c r="B87" i="12" s="1"/>
  <c r="B87" i="13"/>
  <c r="B87" i="14"/>
  <c r="B87" i="15" s="1"/>
  <c r="B88" i="17" s="1"/>
  <c r="B87" i="18" s="1"/>
  <c r="C87" i="18"/>
  <c r="D87" i="18"/>
  <c r="I87" i="18"/>
  <c r="N87" i="18"/>
  <c r="E87" i="18"/>
  <c r="O87" i="18" s="1"/>
  <c r="F87" i="18"/>
  <c r="G87" i="18"/>
  <c r="H87" i="18"/>
  <c r="Q87" i="18" s="1"/>
  <c r="M87" i="18"/>
  <c r="J87" i="18"/>
  <c r="K87" i="18"/>
  <c r="P87" i="18" s="1"/>
  <c r="L87" i="18"/>
  <c r="A88" i="18"/>
  <c r="B88" i="10"/>
  <c r="B88" i="11" s="1"/>
  <c r="B88" i="12" s="1"/>
  <c r="B88" i="13" s="1"/>
  <c r="B88" i="14" s="1"/>
  <c r="B88" i="15" s="1"/>
  <c r="B89" i="17" s="1"/>
  <c r="B88" i="18" s="1"/>
  <c r="C88" i="18"/>
  <c r="D88" i="18"/>
  <c r="E88" i="18"/>
  <c r="F88" i="18"/>
  <c r="K88" i="18"/>
  <c r="G88" i="18"/>
  <c r="H88" i="18"/>
  <c r="I88" i="18"/>
  <c r="J88" i="18"/>
  <c r="L88" i="18"/>
  <c r="M88" i="18"/>
  <c r="N88" i="18"/>
  <c r="O88" i="18"/>
  <c r="A89" i="18"/>
  <c r="B89" i="10"/>
  <c r="B89" i="11" s="1"/>
  <c r="B89" i="12" s="1"/>
  <c r="B89" i="13" s="1"/>
  <c r="B89" i="14" s="1"/>
  <c r="B89" i="15" s="1"/>
  <c r="B90" i="17" s="1"/>
  <c r="B89" i="18" s="1"/>
  <c r="C89" i="18"/>
  <c r="D89" i="18"/>
  <c r="E89" i="18"/>
  <c r="J89" i="18"/>
  <c r="O89" i="18" s="1"/>
  <c r="F89" i="18"/>
  <c r="K89" i="18"/>
  <c r="P89" i="18"/>
  <c r="G89" i="18"/>
  <c r="H89" i="18"/>
  <c r="I89" i="18"/>
  <c r="L89" i="18"/>
  <c r="M89" i="18"/>
  <c r="Q89" i="18" s="1"/>
  <c r="N89" i="18"/>
  <c r="A90" i="18"/>
  <c r="B90" i="10"/>
  <c r="B90" i="11" s="1"/>
  <c r="B90" i="12" s="1"/>
  <c r="B90" i="13" s="1"/>
  <c r="B90" i="14" s="1"/>
  <c r="B90" i="15" s="1"/>
  <c r="B91" i="17" s="1"/>
  <c r="B90" i="18" s="1"/>
  <c r="C90" i="18"/>
  <c r="D90" i="18"/>
  <c r="I90" i="18"/>
  <c r="N90" i="18"/>
  <c r="E90" i="18"/>
  <c r="O90" i="18" s="1"/>
  <c r="J90" i="18"/>
  <c r="F90" i="18"/>
  <c r="P90" i="18" s="1"/>
  <c r="G90" i="18"/>
  <c r="H90" i="18"/>
  <c r="K90" i="18"/>
  <c r="L90" i="18"/>
  <c r="M90" i="18"/>
  <c r="Q90" i="18" s="1"/>
  <c r="A91" i="18"/>
  <c r="B91" i="10"/>
  <c r="B91" i="11" s="1"/>
  <c r="B91" i="12" s="1"/>
  <c r="B91" i="13" s="1"/>
  <c r="B91" i="14" s="1"/>
  <c r="B91" i="15" s="1"/>
  <c r="B92" i="17" s="1"/>
  <c r="B91" i="18" s="1"/>
  <c r="C91" i="18"/>
  <c r="D91" i="18"/>
  <c r="I91" i="18"/>
  <c r="N91" i="18"/>
  <c r="E91" i="18"/>
  <c r="O91" i="18" s="1"/>
  <c r="F91" i="18"/>
  <c r="G91" i="18"/>
  <c r="H91" i="18"/>
  <c r="Q91" i="18" s="1"/>
  <c r="M91" i="18"/>
  <c r="J91" i="18"/>
  <c r="K91" i="18"/>
  <c r="P91" i="18" s="1"/>
  <c r="L91" i="18"/>
  <c r="A92" i="18"/>
  <c r="B92" i="10"/>
  <c r="B92" i="11" s="1"/>
  <c r="B92" i="12" s="1"/>
  <c r="B92" i="13"/>
  <c r="B92" i="14"/>
  <c r="B92" i="15" s="1"/>
  <c r="B93" i="17" s="1"/>
  <c r="B92" i="18" s="1"/>
  <c r="C92" i="18"/>
  <c r="D92" i="18"/>
  <c r="E92" i="18"/>
  <c r="F92" i="18"/>
  <c r="P92" i="18" s="1"/>
  <c r="K92" i="18"/>
  <c r="G92" i="18"/>
  <c r="H92" i="18"/>
  <c r="I92" i="18"/>
  <c r="J92" i="18"/>
  <c r="L92" i="18"/>
  <c r="M92" i="18"/>
  <c r="N92" i="18"/>
  <c r="O92" i="18"/>
  <c r="M82" i="18"/>
  <c r="L82" i="18"/>
  <c r="K82" i="18"/>
  <c r="J82" i="18"/>
  <c r="I82" i="18"/>
  <c r="H82" i="18"/>
  <c r="G82" i="18"/>
  <c r="F82" i="18"/>
  <c r="E82" i="18"/>
  <c r="D82" i="18"/>
  <c r="C82" i="18"/>
  <c r="B82" i="10"/>
  <c r="B82" i="11"/>
  <c r="B82" i="12"/>
  <c r="B82" i="13" s="1"/>
  <c r="B82" i="14" s="1"/>
  <c r="B82" i="15" s="1"/>
  <c r="B83" i="17" s="1"/>
  <c r="B82" i="18" s="1"/>
  <c r="A82" i="10"/>
  <c r="A82" i="11"/>
  <c r="A82" i="12" s="1"/>
  <c r="A82" i="13" s="1"/>
  <c r="A82" i="14" s="1"/>
  <c r="A82" i="15" s="1"/>
  <c r="A83" i="17" s="1"/>
  <c r="A82" i="18" s="1"/>
  <c r="M79" i="18"/>
  <c r="L79" i="18"/>
  <c r="K79" i="18"/>
  <c r="J79" i="18"/>
  <c r="E79" i="18"/>
  <c r="O79" i="18"/>
  <c r="I79" i="18"/>
  <c r="H79" i="18"/>
  <c r="G79" i="18"/>
  <c r="F79" i="18"/>
  <c r="D79" i="18"/>
  <c r="C79" i="18"/>
  <c r="B79" i="10"/>
  <c r="B79" i="11"/>
  <c r="B79" i="12" s="1"/>
  <c r="B79" i="13" s="1"/>
  <c r="B79" i="14" s="1"/>
  <c r="B79" i="15" s="1"/>
  <c r="B80" i="17" s="1"/>
  <c r="B79" i="18" s="1"/>
  <c r="A79" i="10"/>
  <c r="A79" i="11"/>
  <c r="A79" i="12"/>
  <c r="A79" i="13" s="1"/>
  <c r="A79" i="14" s="1"/>
  <c r="A79" i="15" s="1"/>
  <c r="A80" i="17" s="1"/>
  <c r="A79" i="18" s="1"/>
  <c r="M78" i="18"/>
  <c r="H78" i="18"/>
  <c r="Q78" i="18" s="1"/>
  <c r="L78" i="18"/>
  <c r="K78" i="18"/>
  <c r="F78" i="18"/>
  <c r="P78" i="18" s="1"/>
  <c r="J78" i="18"/>
  <c r="I78" i="18"/>
  <c r="G78" i="18"/>
  <c r="E78" i="18"/>
  <c r="D78" i="18"/>
  <c r="C78" i="18"/>
  <c r="B78" i="10"/>
  <c r="B78" i="11" s="1"/>
  <c r="B78" i="12" s="1"/>
  <c r="B78" i="13" s="1"/>
  <c r="B78" i="14" s="1"/>
  <c r="B78" i="15" s="1"/>
  <c r="B79" i="17" s="1"/>
  <c r="B78" i="18" s="1"/>
  <c r="A78" i="10"/>
  <c r="A78" i="11"/>
  <c r="A78" i="12" s="1"/>
  <c r="A78" i="13" s="1"/>
  <c r="A78" i="14" s="1"/>
  <c r="A78" i="15" s="1"/>
  <c r="A79" i="17" s="1"/>
  <c r="A78" i="18" s="1"/>
  <c r="M77" i="18"/>
  <c r="L77" i="18"/>
  <c r="K77" i="18"/>
  <c r="J77" i="18"/>
  <c r="I77" i="18"/>
  <c r="H77" i="18"/>
  <c r="G77" i="18"/>
  <c r="F77" i="18"/>
  <c r="E77" i="18"/>
  <c r="O77" i="18" s="1"/>
  <c r="D77" i="18"/>
  <c r="C77" i="18"/>
  <c r="B77" i="10"/>
  <c r="B77" i="11" s="1"/>
  <c r="B77" i="12" s="1"/>
  <c r="B77" i="13"/>
  <c r="B77" i="14" s="1"/>
  <c r="B77" i="15" s="1"/>
  <c r="B78" i="17" s="1"/>
  <c r="B77" i="18" s="1"/>
  <c r="A77" i="10"/>
  <c r="A77" i="11" s="1"/>
  <c r="A77" i="12" s="1"/>
  <c r="A77" i="13"/>
  <c r="A77" i="14"/>
  <c r="A77" i="15" s="1"/>
  <c r="A78" i="17" s="1"/>
  <c r="A77" i="18" s="1"/>
  <c r="M76" i="18"/>
  <c r="H76" i="18"/>
  <c r="Q76" i="18" s="1"/>
  <c r="L76" i="18"/>
  <c r="K76" i="18"/>
  <c r="J76" i="18"/>
  <c r="I76" i="18"/>
  <c r="G76" i="18"/>
  <c r="F76" i="18"/>
  <c r="E76" i="18"/>
  <c r="O76" i="18" s="1"/>
  <c r="D76" i="18"/>
  <c r="C76" i="18"/>
  <c r="B76" i="10"/>
  <c r="B76" i="11" s="1"/>
  <c r="B76" i="12" s="1"/>
  <c r="B76" i="13" s="1"/>
  <c r="B76" i="14" s="1"/>
  <c r="B76" i="15" s="1"/>
  <c r="B77" i="17" s="1"/>
  <c r="B76" i="18" s="1"/>
  <c r="A76" i="10"/>
  <c r="A76" i="11" s="1"/>
  <c r="A76" i="12"/>
  <c r="A76" i="13" s="1"/>
  <c r="A76" i="14" s="1"/>
  <c r="A76" i="15" s="1"/>
  <c r="A77" i="17" s="1"/>
  <c r="A76" i="18" s="1"/>
  <c r="M75" i="18"/>
  <c r="L75" i="18"/>
  <c r="K75" i="18"/>
  <c r="J75" i="18"/>
  <c r="E75" i="18"/>
  <c r="O75" i="18" s="1"/>
  <c r="I75" i="18"/>
  <c r="H75" i="18"/>
  <c r="Q75" i="18" s="1"/>
  <c r="G75" i="18"/>
  <c r="F75" i="18"/>
  <c r="D75" i="18"/>
  <c r="C75" i="18"/>
  <c r="B75" i="10"/>
  <c r="B75" i="11"/>
  <c r="B75" i="12"/>
  <c r="B75" i="13" s="1"/>
  <c r="B75" i="14" s="1"/>
  <c r="B75" i="15" s="1"/>
  <c r="B76" i="17" s="1"/>
  <c r="B75" i="18" s="1"/>
  <c r="A75" i="10"/>
  <c r="A75" i="11"/>
  <c r="A75" i="12" s="1"/>
  <c r="A75" i="13" s="1"/>
  <c r="A75" i="14" s="1"/>
  <c r="A75" i="15" s="1"/>
  <c r="A76" i="17" s="1"/>
  <c r="A75" i="18" s="1"/>
  <c r="M74" i="18"/>
  <c r="H74" i="18"/>
  <c r="Q74" i="18" s="1"/>
  <c r="L74" i="18"/>
  <c r="K74" i="18"/>
  <c r="F74" i="18"/>
  <c r="P74" i="18" s="1"/>
  <c r="J74" i="18"/>
  <c r="I74" i="18"/>
  <c r="G74" i="18"/>
  <c r="E74" i="18"/>
  <c r="D74" i="18"/>
  <c r="C74" i="18"/>
  <c r="B74" i="10"/>
  <c r="B74" i="11" s="1"/>
  <c r="B74" i="12" s="1"/>
  <c r="B74" i="13" s="1"/>
  <c r="B74" i="14" s="1"/>
  <c r="B74" i="15" s="1"/>
  <c r="B75" i="17" s="1"/>
  <c r="B74" i="18" s="1"/>
  <c r="A74" i="10"/>
  <c r="A74" i="11"/>
  <c r="A74" i="12"/>
  <c r="A74" i="13" s="1"/>
  <c r="A74" i="14" s="1"/>
  <c r="A74" i="15" s="1"/>
  <c r="A75" i="17" s="1"/>
  <c r="A74" i="18" s="1"/>
  <c r="M73" i="18"/>
  <c r="L73" i="18"/>
  <c r="K73" i="18"/>
  <c r="J73" i="18"/>
  <c r="I73" i="18"/>
  <c r="H73" i="18"/>
  <c r="Q73" i="18"/>
  <c r="G73" i="18"/>
  <c r="F73" i="18"/>
  <c r="E73" i="18"/>
  <c r="D73" i="18"/>
  <c r="N73" i="18" s="1"/>
  <c r="C73" i="18"/>
  <c r="B73" i="10"/>
  <c r="B73" i="11"/>
  <c r="B73" i="12" s="1"/>
  <c r="B73" i="13" s="1"/>
  <c r="B73" i="14" s="1"/>
  <c r="B73" i="15" s="1"/>
  <c r="B74" i="17" s="1"/>
  <c r="B73" i="18" s="1"/>
  <c r="A73" i="10"/>
  <c r="A73" i="11"/>
  <c r="A73" i="12" s="1"/>
  <c r="A73" i="13" s="1"/>
  <c r="A73" i="14" s="1"/>
  <c r="A73" i="15" s="1"/>
  <c r="A74" i="17" s="1"/>
  <c r="A73" i="18" s="1"/>
  <c r="M72" i="18"/>
  <c r="H72" i="18"/>
  <c r="Q72" i="18" s="1"/>
  <c r="L72" i="18"/>
  <c r="K72" i="18"/>
  <c r="J72" i="18"/>
  <c r="I72" i="18"/>
  <c r="G72" i="18"/>
  <c r="F72" i="18"/>
  <c r="E72" i="18"/>
  <c r="O72" i="18" s="1"/>
  <c r="D72" i="18"/>
  <c r="C72" i="18"/>
  <c r="B72" i="10"/>
  <c r="B72" i="11" s="1"/>
  <c r="B72" i="12" s="1"/>
  <c r="B72" i="13" s="1"/>
  <c r="B72" i="14" s="1"/>
  <c r="B72" i="15" s="1"/>
  <c r="B73" i="17" s="1"/>
  <c r="B72" i="18" s="1"/>
  <c r="A72" i="10"/>
  <c r="A72" i="11" s="1"/>
  <c r="A72" i="12" s="1"/>
  <c r="A72" i="13" s="1"/>
  <c r="A72" i="14" s="1"/>
  <c r="A72" i="15" s="1"/>
  <c r="A73" i="17" s="1"/>
  <c r="A72" i="18" s="1"/>
  <c r="M71" i="18"/>
  <c r="L71" i="18"/>
  <c r="K71" i="18"/>
  <c r="J71" i="18"/>
  <c r="E71" i="18"/>
  <c r="I71" i="18"/>
  <c r="H71" i="18"/>
  <c r="G71" i="18"/>
  <c r="F71" i="18"/>
  <c r="P71" i="18" s="1"/>
  <c r="D71" i="18"/>
  <c r="C71" i="18"/>
  <c r="B71" i="10"/>
  <c r="B71" i="11" s="1"/>
  <c r="B71" i="12" s="1"/>
  <c r="B71" i="13" s="1"/>
  <c r="B71" i="14" s="1"/>
  <c r="B71" i="15" s="1"/>
  <c r="B72" i="17" s="1"/>
  <c r="B71" i="18" s="1"/>
  <c r="A71" i="10"/>
  <c r="A71" i="11" s="1"/>
  <c r="A71" i="12" s="1"/>
  <c r="A71" i="13"/>
  <c r="A71" i="14" s="1"/>
  <c r="A71" i="15" s="1"/>
  <c r="A72" i="17" s="1"/>
  <c r="A71" i="18" s="1"/>
  <c r="M70" i="18"/>
  <c r="L70" i="18"/>
  <c r="K70" i="18"/>
  <c r="J70" i="18"/>
  <c r="I70" i="18"/>
  <c r="D70" i="18"/>
  <c r="N70" i="18"/>
  <c r="H70" i="18"/>
  <c r="G70" i="18"/>
  <c r="F70" i="18"/>
  <c r="E70" i="18"/>
  <c r="C70" i="18"/>
  <c r="B70" i="10"/>
  <c r="B70" i="11" s="1"/>
  <c r="B70" i="12"/>
  <c r="B70" i="13"/>
  <c r="B70" i="14" s="1"/>
  <c r="B70" i="15" s="1"/>
  <c r="B71" i="17" s="1"/>
  <c r="B70" i="18" s="1"/>
  <c r="A70" i="10"/>
  <c r="A70" i="11" s="1"/>
  <c r="A70" i="16" s="1"/>
  <c r="A70" i="12"/>
  <c r="A70" i="13" s="1"/>
  <c r="A70" i="14" s="1"/>
  <c r="A70" i="15" s="1"/>
  <c r="A71" i="17" s="1"/>
  <c r="A70" i="18" s="1"/>
  <c r="M69" i="18"/>
  <c r="L69" i="18"/>
  <c r="K69" i="18"/>
  <c r="J69" i="18"/>
  <c r="E69" i="18"/>
  <c r="O69" i="18" s="1"/>
  <c r="I69" i="18"/>
  <c r="H69" i="18"/>
  <c r="Q69" i="18" s="1"/>
  <c r="G69" i="18"/>
  <c r="F69" i="18"/>
  <c r="D69" i="18"/>
  <c r="N69" i="18" s="1"/>
  <c r="C69" i="18"/>
  <c r="B69" i="10"/>
  <c r="B69" i="11"/>
  <c r="B69" i="12" s="1"/>
  <c r="B69" i="13" s="1"/>
  <c r="B69" i="14" s="1"/>
  <c r="B69" i="15" s="1"/>
  <c r="B70" i="17" s="1"/>
  <c r="B69" i="18" s="1"/>
  <c r="A69" i="10"/>
  <c r="A69" i="11" s="1"/>
  <c r="M68" i="18"/>
  <c r="L68" i="18"/>
  <c r="K68" i="18"/>
  <c r="J68" i="18"/>
  <c r="I68" i="18"/>
  <c r="H68" i="18"/>
  <c r="G68" i="18"/>
  <c r="F68" i="18"/>
  <c r="P68" i="18" s="1"/>
  <c r="E68" i="18"/>
  <c r="D68" i="18"/>
  <c r="N68" i="18" s="1"/>
  <c r="C68" i="18"/>
  <c r="B68" i="10"/>
  <c r="B68" i="11"/>
  <c r="B68" i="12"/>
  <c r="B68" i="13" s="1"/>
  <c r="B68" i="14" s="1"/>
  <c r="B68" i="15" s="1"/>
  <c r="B69" i="17" s="1"/>
  <c r="B68" i="18" s="1"/>
  <c r="A68" i="10"/>
  <c r="A68" i="11"/>
  <c r="A68" i="12" s="1"/>
  <c r="A68" i="13" s="1"/>
  <c r="A68" i="14" s="1"/>
  <c r="A68" i="15" s="1"/>
  <c r="A69" i="17" s="1"/>
  <c r="A68" i="18" s="1"/>
  <c r="M65" i="18"/>
  <c r="L65" i="18"/>
  <c r="K65" i="18"/>
  <c r="J65" i="18"/>
  <c r="E65" i="18"/>
  <c r="O65" i="18" s="1"/>
  <c r="I65" i="18"/>
  <c r="H65" i="18"/>
  <c r="Q65" i="18" s="1"/>
  <c r="G65" i="18"/>
  <c r="F65" i="18"/>
  <c r="D65" i="18"/>
  <c r="N65" i="18" s="1"/>
  <c r="C65" i="18"/>
  <c r="B65" i="10"/>
  <c r="B65" i="11"/>
  <c r="B65" i="12"/>
  <c r="B65" i="13" s="1"/>
  <c r="B65" i="14" s="1"/>
  <c r="B65" i="15" s="1"/>
  <c r="B66" i="17" s="1"/>
  <c r="B65" i="18" s="1"/>
  <c r="A65" i="10"/>
  <c r="A65" i="11" s="1"/>
  <c r="A65" i="12" s="1"/>
  <c r="A65" i="13"/>
  <c r="A65" i="14" s="1"/>
  <c r="A65" i="15" s="1"/>
  <c r="A66" i="17" s="1"/>
  <c r="A65" i="18" s="1"/>
  <c r="M64" i="18"/>
  <c r="H64" i="18"/>
  <c r="Q64" i="18" s="1"/>
  <c r="L64" i="18"/>
  <c r="K64" i="18"/>
  <c r="F64" i="18"/>
  <c r="J64" i="18"/>
  <c r="I64" i="18"/>
  <c r="G64" i="18"/>
  <c r="E64" i="18"/>
  <c r="O64" i="18" s="1"/>
  <c r="D64" i="18"/>
  <c r="C64" i="18"/>
  <c r="B64" i="10"/>
  <c r="B64" i="11" s="1"/>
  <c r="B64" i="12" s="1"/>
  <c r="B64" i="13" s="1"/>
  <c r="B64" i="14" s="1"/>
  <c r="B64" i="15" s="1"/>
  <c r="B65" i="17" s="1"/>
  <c r="B64" i="18" s="1"/>
  <c r="A64" i="10"/>
  <c r="A64" i="11" s="1"/>
  <c r="A64" i="12" s="1"/>
  <c r="A64" i="13" s="1"/>
  <c r="A64" i="14" s="1"/>
  <c r="A64" i="15" s="1"/>
  <c r="A65" i="17" s="1"/>
  <c r="A64" i="18" s="1"/>
  <c r="M63" i="18"/>
  <c r="Q63" i="18" s="1"/>
  <c r="L63" i="18"/>
  <c r="K63" i="18"/>
  <c r="J63" i="18"/>
  <c r="I63" i="18"/>
  <c r="G63" i="18"/>
  <c r="F63" i="18"/>
  <c r="E63" i="18"/>
  <c r="O63" i="18" s="1"/>
  <c r="D63" i="18"/>
  <c r="N63" i="18" s="1"/>
  <c r="C63" i="18"/>
  <c r="B63" i="10"/>
  <c r="B63" i="11"/>
  <c r="B63" i="12" s="1"/>
  <c r="B63" i="13" s="1"/>
  <c r="B63" i="14" s="1"/>
  <c r="B63" i="15" s="1"/>
  <c r="B64" i="17" s="1"/>
  <c r="B63" i="18" s="1"/>
  <c r="A63" i="10"/>
  <c r="A63" i="11"/>
  <c r="A63" i="12" s="1"/>
  <c r="A63" i="13" s="1"/>
  <c r="A63" i="14" s="1"/>
  <c r="A63" i="15" s="1"/>
  <c r="A64" i="17" s="1"/>
  <c r="A63" i="18" s="1"/>
  <c r="M62" i="18"/>
  <c r="H62" i="18"/>
  <c r="Q62" i="18" s="1"/>
  <c r="L62" i="18"/>
  <c r="K62" i="18"/>
  <c r="J62" i="18"/>
  <c r="I62" i="18"/>
  <c r="G62" i="18"/>
  <c r="F62" i="18"/>
  <c r="P62" i="18" s="1"/>
  <c r="E62" i="18"/>
  <c r="D62" i="18"/>
  <c r="N62" i="18" s="1"/>
  <c r="C62" i="18"/>
  <c r="B62" i="10"/>
  <c r="B62" i="11" s="1"/>
  <c r="B62" i="12" s="1"/>
  <c r="B62" i="13" s="1"/>
  <c r="B62" i="14" s="1"/>
  <c r="B62" i="15" s="1"/>
  <c r="B63" i="17" s="1"/>
  <c r="B62" i="18" s="1"/>
  <c r="A62" i="10"/>
  <c r="A62" i="11" s="1"/>
  <c r="A62" i="12" s="1"/>
  <c r="A62" i="13"/>
  <c r="A62" i="14" s="1"/>
  <c r="A62" i="15" s="1"/>
  <c r="A63" i="17" s="1"/>
  <c r="A62" i="18" s="1"/>
  <c r="M61" i="18"/>
  <c r="L61" i="18"/>
  <c r="K61" i="18"/>
  <c r="J61" i="18"/>
  <c r="E61" i="18"/>
  <c r="I61" i="18"/>
  <c r="H61" i="18"/>
  <c r="Q61" i="18" s="1"/>
  <c r="G61" i="18"/>
  <c r="F61" i="18"/>
  <c r="D61" i="18"/>
  <c r="N61" i="18" s="1"/>
  <c r="C61" i="18"/>
  <c r="B61" i="10"/>
  <c r="B61" i="11" s="1"/>
  <c r="B61" i="12" s="1"/>
  <c r="B61" i="13" s="1"/>
  <c r="B61" i="14" s="1"/>
  <c r="B61" i="15" s="1"/>
  <c r="B62" i="17" s="1"/>
  <c r="B61" i="18" s="1"/>
  <c r="A61" i="10"/>
  <c r="A61" i="11" s="1"/>
  <c r="A61" i="12" s="1"/>
  <c r="A61" i="13" s="1"/>
  <c r="A61" i="14"/>
  <c r="A61" i="15" s="1"/>
  <c r="A62" i="17" s="1"/>
  <c r="A61" i="18" s="1"/>
  <c r="M60" i="18"/>
  <c r="H60" i="18"/>
  <c r="L60" i="18"/>
  <c r="K60" i="18"/>
  <c r="F60" i="18"/>
  <c r="J60" i="18"/>
  <c r="I60" i="18"/>
  <c r="G60" i="18"/>
  <c r="E60" i="18"/>
  <c r="O60" i="18" s="1"/>
  <c r="D60" i="18"/>
  <c r="N60" i="18" s="1"/>
  <c r="C60" i="18"/>
  <c r="B60" i="10"/>
  <c r="B60" i="11" s="1"/>
  <c r="A60" i="10"/>
  <c r="A60" i="11" s="1"/>
  <c r="A60" i="12" s="1"/>
  <c r="A60" i="13" s="1"/>
  <c r="A60" i="14" s="1"/>
  <c r="A60" i="15" s="1"/>
  <c r="A61" i="17" s="1"/>
  <c r="A60" i="18" s="1"/>
  <c r="M59" i="18"/>
  <c r="L59" i="18"/>
  <c r="K59" i="18"/>
  <c r="J59" i="18"/>
  <c r="I59" i="18"/>
  <c r="H59" i="18"/>
  <c r="G59" i="18"/>
  <c r="F59" i="18"/>
  <c r="P59" i="18" s="1"/>
  <c r="E59" i="18"/>
  <c r="O59" i="18" s="1"/>
  <c r="D59" i="18"/>
  <c r="C59" i="18"/>
  <c r="B59" i="10"/>
  <c r="B59" i="11"/>
  <c r="A59" i="10"/>
  <c r="A59" i="11"/>
  <c r="A59" i="12" s="1"/>
  <c r="A59" i="13" s="1"/>
  <c r="A59" i="14" s="1"/>
  <c r="A59" i="15" s="1"/>
  <c r="A60" i="17" s="1"/>
  <c r="A59" i="18" s="1"/>
  <c r="B58" i="10"/>
  <c r="B58" i="11"/>
  <c r="B58" i="12"/>
  <c r="B58" i="13" s="1"/>
  <c r="B58" i="14" s="1"/>
  <c r="B58" i="15" s="1"/>
  <c r="B59" i="17" s="1"/>
  <c r="B58" i="18" s="1"/>
  <c r="A58" i="10"/>
  <c r="A58" i="11"/>
  <c r="A58" i="16" s="1"/>
  <c r="M57" i="18"/>
  <c r="L57" i="18"/>
  <c r="K57" i="18"/>
  <c r="J57" i="18"/>
  <c r="E57" i="18"/>
  <c r="I57" i="18"/>
  <c r="H57" i="18"/>
  <c r="Q57" i="18" s="1"/>
  <c r="G57" i="18"/>
  <c r="F57" i="18"/>
  <c r="D57" i="18"/>
  <c r="N57" i="18" s="1"/>
  <c r="C57" i="18"/>
  <c r="B57" i="10"/>
  <c r="B57" i="11" s="1"/>
  <c r="B57" i="12"/>
  <c r="B57" i="13" s="1"/>
  <c r="B57" i="14" s="1"/>
  <c r="B57" i="15" s="1"/>
  <c r="B58" i="17" s="1"/>
  <c r="B57" i="18" s="1"/>
  <c r="A57" i="10"/>
  <c r="A57" i="11" s="1"/>
  <c r="A57" i="16" s="1"/>
  <c r="M56" i="18"/>
  <c r="H56" i="18"/>
  <c r="L56" i="18"/>
  <c r="K56" i="18"/>
  <c r="K66" i="18" s="1"/>
  <c r="J56" i="18"/>
  <c r="I56" i="18"/>
  <c r="G56" i="18"/>
  <c r="F56" i="18"/>
  <c r="P56" i="18" s="1"/>
  <c r="E56" i="18"/>
  <c r="O56" i="18" s="1"/>
  <c r="D56" i="18"/>
  <c r="N56" i="18" s="1"/>
  <c r="C56" i="18"/>
  <c r="B56" i="10"/>
  <c r="B56" i="11" s="1"/>
  <c r="A56" i="10"/>
  <c r="A56" i="11" s="1"/>
  <c r="M55" i="18"/>
  <c r="L55" i="18"/>
  <c r="K55" i="18"/>
  <c r="J55" i="18"/>
  <c r="I55" i="18"/>
  <c r="H55" i="18"/>
  <c r="G55" i="18"/>
  <c r="F55" i="18"/>
  <c r="P55" i="18" s="1"/>
  <c r="E55" i="18"/>
  <c r="O55" i="18" s="1"/>
  <c r="D55" i="18"/>
  <c r="C55" i="18"/>
  <c r="B55" i="10"/>
  <c r="B55" i="11"/>
  <c r="A55" i="10"/>
  <c r="A55" i="11"/>
  <c r="A55" i="12" s="1"/>
  <c r="A55" i="13" s="1"/>
  <c r="A55" i="14" s="1"/>
  <c r="A55" i="15" s="1"/>
  <c r="A56" i="17" s="1"/>
  <c r="A55" i="18" s="1"/>
  <c r="M54" i="18"/>
  <c r="L54" i="18"/>
  <c r="K54" i="18"/>
  <c r="J54" i="18"/>
  <c r="I54" i="18"/>
  <c r="D54" i="18"/>
  <c r="N54" i="18" s="1"/>
  <c r="H54" i="18"/>
  <c r="G54" i="18"/>
  <c r="F54" i="18"/>
  <c r="P54" i="18" s="1"/>
  <c r="E54" i="18"/>
  <c r="O54" i="18" s="1"/>
  <c r="C54" i="18"/>
  <c r="B54" i="10"/>
  <c r="B54" i="11"/>
  <c r="B54" i="12"/>
  <c r="B54" i="13" s="1"/>
  <c r="B54" i="14" s="1"/>
  <c r="B54" i="15" s="1"/>
  <c r="B55" i="17" s="1"/>
  <c r="B54" i="18" s="1"/>
  <c r="A54" i="10"/>
  <c r="A54" i="11"/>
  <c r="A54" i="12"/>
  <c r="A54" i="13" s="1"/>
  <c r="A54" i="14" s="1"/>
  <c r="A54" i="15" s="1"/>
  <c r="A55" i="17" s="1"/>
  <c r="A54" i="18" s="1"/>
  <c r="M53" i="18"/>
  <c r="L53" i="18"/>
  <c r="K53" i="18"/>
  <c r="J53" i="18"/>
  <c r="I53" i="18"/>
  <c r="H53" i="18"/>
  <c r="Q53" i="18" s="1"/>
  <c r="G53" i="18"/>
  <c r="F53" i="18"/>
  <c r="E53" i="18"/>
  <c r="D53" i="18"/>
  <c r="N53" i="18" s="1"/>
  <c r="C53" i="18"/>
  <c r="B53" i="10"/>
  <c r="B53" i="11" s="1"/>
  <c r="B53" i="12"/>
  <c r="B53" i="13"/>
  <c r="B53" i="14" s="1"/>
  <c r="B53" i="15" s="1"/>
  <c r="B54" i="17" s="1"/>
  <c r="B53" i="18" s="1"/>
  <c r="A53" i="10"/>
  <c r="A53" i="11" s="1"/>
  <c r="A53" i="16" s="1"/>
  <c r="A53" i="12"/>
  <c r="A53" i="13" s="1"/>
  <c r="A53" i="14" s="1"/>
  <c r="A53" i="15" s="1"/>
  <c r="A54" i="17" s="1"/>
  <c r="A53" i="18" s="1"/>
  <c r="M52" i="18"/>
  <c r="L52" i="18"/>
  <c r="K52" i="18"/>
  <c r="J52" i="18"/>
  <c r="I52" i="18"/>
  <c r="D52" i="18"/>
  <c r="H52" i="18"/>
  <c r="Q52" i="18" s="1"/>
  <c r="G52" i="18"/>
  <c r="F52" i="18"/>
  <c r="E52" i="18"/>
  <c r="C52" i="18"/>
  <c r="B52" i="10"/>
  <c r="B52" i="11" s="1"/>
  <c r="A52" i="10"/>
  <c r="A52" i="11" s="1"/>
  <c r="M51" i="18"/>
  <c r="L51" i="18"/>
  <c r="K51" i="18"/>
  <c r="J51" i="18"/>
  <c r="E51" i="18"/>
  <c r="O51" i="18" s="1"/>
  <c r="I51" i="18"/>
  <c r="H51" i="18"/>
  <c r="G51" i="18"/>
  <c r="F51" i="18"/>
  <c r="P51" i="18" s="1"/>
  <c r="D51" i="18"/>
  <c r="N51" i="18" s="1"/>
  <c r="C51" i="18"/>
  <c r="B51" i="10"/>
  <c r="B51" i="11"/>
  <c r="A51" i="10"/>
  <c r="A51" i="11"/>
  <c r="A51" i="12" s="1"/>
  <c r="A51" i="13" s="1"/>
  <c r="A51" i="14" s="1"/>
  <c r="A51" i="15" s="1"/>
  <c r="A52" i="17" s="1"/>
  <c r="A51" i="18" s="1"/>
  <c r="M50" i="18"/>
  <c r="L50" i="18"/>
  <c r="K50" i="18"/>
  <c r="F50" i="18"/>
  <c r="J50" i="18"/>
  <c r="I50" i="18"/>
  <c r="H50" i="18"/>
  <c r="G50" i="18"/>
  <c r="E50" i="18"/>
  <c r="O50" i="18" s="1"/>
  <c r="D50" i="18"/>
  <c r="N50" i="18" s="1"/>
  <c r="C50" i="18"/>
  <c r="B50" i="10"/>
  <c r="B50" i="11"/>
  <c r="B50" i="12"/>
  <c r="B50" i="13" s="1"/>
  <c r="B50" i="14" s="1"/>
  <c r="B50" i="15" s="1"/>
  <c r="B51" i="17" s="1"/>
  <c r="B50" i="18" s="1"/>
  <c r="A50" i="10"/>
  <c r="A50" i="11"/>
  <c r="M49" i="18"/>
  <c r="L49" i="18"/>
  <c r="K49" i="18"/>
  <c r="J49" i="18"/>
  <c r="E49" i="18"/>
  <c r="I49" i="18"/>
  <c r="H49" i="18"/>
  <c r="Q49" i="18" s="1"/>
  <c r="G49" i="18"/>
  <c r="F49" i="18"/>
  <c r="D49" i="18"/>
  <c r="N49" i="18" s="1"/>
  <c r="C49" i="18"/>
  <c r="B49" i="10"/>
  <c r="B49" i="11" s="1"/>
  <c r="B49" i="12"/>
  <c r="B49" i="13" s="1"/>
  <c r="B49" i="14" s="1"/>
  <c r="B49" i="15" s="1"/>
  <c r="B50" i="17" s="1"/>
  <c r="B49" i="18" s="1"/>
  <c r="A49" i="10"/>
  <c r="A49" i="11" s="1"/>
  <c r="M48" i="18"/>
  <c r="H48" i="18"/>
  <c r="L48" i="18"/>
  <c r="K48" i="18"/>
  <c r="F48" i="18"/>
  <c r="J48" i="18"/>
  <c r="I48" i="18"/>
  <c r="G48" i="18"/>
  <c r="E48" i="18"/>
  <c r="O48" i="18" s="1"/>
  <c r="D48" i="18"/>
  <c r="C48" i="18"/>
  <c r="B48" i="10"/>
  <c r="B48" i="11" s="1"/>
  <c r="A48" i="10"/>
  <c r="A48" i="11" s="1"/>
  <c r="M47" i="18"/>
  <c r="L47" i="18"/>
  <c r="K47" i="18"/>
  <c r="J47" i="18"/>
  <c r="I47" i="18"/>
  <c r="H47" i="18"/>
  <c r="G47" i="18"/>
  <c r="F47" i="18"/>
  <c r="P47" i="18" s="1"/>
  <c r="E47" i="18"/>
  <c r="O47" i="18" s="1"/>
  <c r="D47" i="18"/>
  <c r="C47" i="18"/>
  <c r="B47" i="10"/>
  <c r="B47" i="11"/>
  <c r="B47" i="12" s="1"/>
  <c r="B47" i="13" s="1"/>
  <c r="B47" i="14" s="1"/>
  <c r="B47" i="15" s="1"/>
  <c r="B48" i="17" s="1"/>
  <c r="B47" i="18" s="1"/>
  <c r="A47" i="10"/>
  <c r="A47" i="11"/>
  <c r="M46" i="18"/>
  <c r="H46" i="18"/>
  <c r="Q46" i="18" s="1"/>
  <c r="L46" i="18"/>
  <c r="K46" i="18"/>
  <c r="J46" i="18"/>
  <c r="I46" i="18"/>
  <c r="D46" i="18"/>
  <c r="G46" i="18"/>
  <c r="F46" i="18"/>
  <c r="P46" i="18" s="1"/>
  <c r="E46" i="18"/>
  <c r="O46" i="18" s="1"/>
  <c r="C46" i="18"/>
  <c r="B46" i="10"/>
  <c r="B46" i="11"/>
  <c r="B46" i="12"/>
  <c r="B46" i="13" s="1"/>
  <c r="B46" i="14" s="1"/>
  <c r="B46" i="15" s="1"/>
  <c r="B47" i="17" s="1"/>
  <c r="B46" i="18" s="1"/>
  <c r="A46" i="10"/>
  <c r="A46" i="11"/>
  <c r="A46" i="16" s="1"/>
  <c r="A46" i="12"/>
  <c r="A46" i="13" s="1"/>
  <c r="A46" i="14" s="1"/>
  <c r="A46" i="15" s="1"/>
  <c r="A47" i="17" s="1"/>
  <c r="A46" i="18" s="1"/>
  <c r="M45" i="18"/>
  <c r="L45" i="18"/>
  <c r="K45" i="18"/>
  <c r="J45" i="18"/>
  <c r="E45" i="18"/>
  <c r="I45" i="18"/>
  <c r="H45" i="18"/>
  <c r="Q45" i="18" s="1"/>
  <c r="G45" i="18"/>
  <c r="F45" i="18"/>
  <c r="D45" i="18"/>
  <c r="N45" i="18" s="1"/>
  <c r="C45" i="18"/>
  <c r="B45" i="10"/>
  <c r="B45" i="11" s="1"/>
  <c r="B45" i="12"/>
  <c r="B45" i="13"/>
  <c r="B45" i="14" s="1"/>
  <c r="B45" i="15" s="1"/>
  <c r="B46" i="17" s="1"/>
  <c r="B45" i="18" s="1"/>
  <c r="A45" i="10"/>
  <c r="A45" i="11" s="1"/>
  <c r="A45" i="12"/>
  <c r="A45" i="13" s="1"/>
  <c r="A45" i="14" s="1"/>
  <c r="A45" i="15" s="1"/>
  <c r="A46" i="17" s="1"/>
  <c r="A45" i="18" s="1"/>
  <c r="M44" i="18"/>
  <c r="L44" i="18"/>
  <c r="K44" i="18"/>
  <c r="F44" i="18"/>
  <c r="P44" i="18" s="1"/>
  <c r="J44" i="18"/>
  <c r="I44" i="18"/>
  <c r="H44" i="18"/>
  <c r="Q44" i="18" s="1"/>
  <c r="G44" i="18"/>
  <c r="E44" i="18"/>
  <c r="O44" i="18" s="1"/>
  <c r="D44" i="18"/>
  <c r="N44" i="18" s="1"/>
  <c r="B44" i="10"/>
  <c r="B44" i="11"/>
  <c r="B44" i="12" s="1"/>
  <c r="B44" i="13" s="1"/>
  <c r="B44" i="14"/>
  <c r="B44" i="15" s="1"/>
  <c r="B45" i="17" s="1"/>
  <c r="B44" i="18" s="1"/>
  <c r="A44" i="10"/>
  <c r="A44" i="11"/>
  <c r="M43" i="18"/>
  <c r="L43" i="18"/>
  <c r="K43" i="18"/>
  <c r="J43" i="18"/>
  <c r="E43" i="18"/>
  <c r="O43" i="18" s="1"/>
  <c r="I43" i="18"/>
  <c r="H43" i="18"/>
  <c r="G43" i="18"/>
  <c r="F43" i="18"/>
  <c r="P43" i="18" s="1"/>
  <c r="D43" i="18"/>
  <c r="N43" i="18" s="1"/>
  <c r="C43" i="18"/>
  <c r="B43" i="10"/>
  <c r="B43" i="11"/>
  <c r="B43" i="12"/>
  <c r="B43" i="13" s="1"/>
  <c r="B43" i="14" s="1"/>
  <c r="B43" i="15" s="1"/>
  <c r="B44" i="17" s="1"/>
  <c r="B43" i="18" s="1"/>
  <c r="A43" i="10"/>
  <c r="A43" i="11"/>
  <c r="A43" i="16" s="1"/>
  <c r="M42" i="18"/>
  <c r="L42" i="18"/>
  <c r="K42" i="18"/>
  <c r="J42" i="18"/>
  <c r="I42" i="18"/>
  <c r="H42" i="18"/>
  <c r="Q42" i="18" s="1"/>
  <c r="G42" i="18"/>
  <c r="F42" i="18"/>
  <c r="E42" i="18"/>
  <c r="O42" i="18" s="1"/>
  <c r="D42" i="18"/>
  <c r="N42" i="18" s="1"/>
  <c r="C42" i="18"/>
  <c r="B42" i="10"/>
  <c r="B42" i="11" s="1"/>
  <c r="B42" i="12"/>
  <c r="B42" i="13" s="1"/>
  <c r="B42" i="14" s="1"/>
  <c r="B42" i="15" s="1"/>
  <c r="B43" i="17" s="1"/>
  <c r="B42" i="18" s="1"/>
  <c r="A42" i="10"/>
  <c r="A42" i="11" s="1"/>
  <c r="A42" i="12" s="1"/>
  <c r="A42" i="13" s="1"/>
  <c r="A42" i="14" s="1"/>
  <c r="A42" i="15" s="1"/>
  <c r="A43" i="17" s="1"/>
  <c r="A42" i="18" s="1"/>
  <c r="M41" i="18"/>
  <c r="L41" i="18"/>
  <c r="K41" i="18"/>
  <c r="J41" i="18"/>
  <c r="E41" i="18"/>
  <c r="I41" i="18"/>
  <c r="H41" i="18"/>
  <c r="Q41" i="18" s="1"/>
  <c r="G41" i="18"/>
  <c r="F41" i="18"/>
  <c r="D41" i="18"/>
  <c r="N41" i="18" s="1"/>
  <c r="C41" i="18"/>
  <c r="B41" i="10"/>
  <c r="B41" i="11" s="1"/>
  <c r="A41" i="10"/>
  <c r="A41" i="11" s="1"/>
  <c r="M40" i="18"/>
  <c r="L40" i="18"/>
  <c r="K40" i="18"/>
  <c r="J40" i="18"/>
  <c r="I40" i="18"/>
  <c r="H40" i="18"/>
  <c r="G40" i="18"/>
  <c r="F40" i="18"/>
  <c r="P40" i="18" s="1"/>
  <c r="E40" i="18"/>
  <c r="O40" i="18" s="1"/>
  <c r="D40" i="18"/>
  <c r="C40" i="18"/>
  <c r="B40" i="10"/>
  <c r="B40" i="11"/>
  <c r="A40" i="10"/>
  <c r="A40" i="11"/>
  <c r="M39" i="18"/>
  <c r="L39" i="18"/>
  <c r="K39" i="18"/>
  <c r="J39" i="18"/>
  <c r="E39" i="18"/>
  <c r="O39" i="18" s="1"/>
  <c r="I39" i="18"/>
  <c r="H39" i="18"/>
  <c r="G39" i="18"/>
  <c r="F39" i="18"/>
  <c r="P39" i="18" s="1"/>
  <c r="D39" i="18"/>
  <c r="N39" i="18" s="1"/>
  <c r="C39" i="18"/>
  <c r="B39" i="10"/>
  <c r="B39" i="11"/>
  <c r="B39" i="12"/>
  <c r="B39" i="13" s="1"/>
  <c r="B39" i="14" s="1"/>
  <c r="B39" i="15" s="1"/>
  <c r="B40" i="17" s="1"/>
  <c r="B39" i="18" s="1"/>
  <c r="A39" i="10"/>
  <c r="A39" i="11"/>
  <c r="A39" i="12"/>
  <c r="A39" i="13" s="1"/>
  <c r="A39" i="14" s="1"/>
  <c r="A39" i="15" s="1"/>
  <c r="A40" i="17" s="1"/>
  <c r="A39" i="18" s="1"/>
  <c r="M38" i="18"/>
  <c r="L38" i="18"/>
  <c r="K38" i="18"/>
  <c r="J38" i="18"/>
  <c r="I38" i="18"/>
  <c r="H38" i="18"/>
  <c r="Q38" i="18" s="1"/>
  <c r="G38" i="18"/>
  <c r="F38" i="18"/>
  <c r="E38" i="18"/>
  <c r="O38" i="18" s="1"/>
  <c r="D38" i="18"/>
  <c r="N38" i="18" s="1"/>
  <c r="C38" i="18"/>
  <c r="B38" i="10"/>
  <c r="B38" i="11" s="1"/>
  <c r="B38" i="12"/>
  <c r="B38" i="13"/>
  <c r="B38" i="14" s="1"/>
  <c r="B38" i="15" s="1"/>
  <c r="B39" i="17" s="1"/>
  <c r="B38" i="18" s="1"/>
  <c r="A38" i="10"/>
  <c r="A38" i="11" s="1"/>
  <c r="A38" i="12"/>
  <c r="A38" i="13" s="1"/>
  <c r="A38" i="14" s="1"/>
  <c r="A38" i="15" s="1"/>
  <c r="A39" i="17" s="1"/>
  <c r="A38" i="18" s="1"/>
  <c r="M37" i="18"/>
  <c r="L37" i="18"/>
  <c r="K37" i="18"/>
  <c r="J37" i="18"/>
  <c r="E37" i="18"/>
  <c r="I37" i="18"/>
  <c r="H37" i="18"/>
  <c r="Q37" i="18" s="1"/>
  <c r="G37" i="18"/>
  <c r="F37" i="18"/>
  <c r="D37" i="18"/>
  <c r="N37" i="18" s="1"/>
  <c r="C37" i="18"/>
  <c r="B37" i="10"/>
  <c r="B37" i="11" s="1"/>
  <c r="A37" i="10"/>
  <c r="A37" i="11" s="1"/>
  <c r="A37" i="12" s="1"/>
  <c r="A37" i="13"/>
  <c r="A37" i="14" s="1"/>
  <c r="A37" i="15" s="1"/>
  <c r="A38" i="17" s="1"/>
  <c r="A37" i="18" s="1"/>
  <c r="M36" i="18"/>
  <c r="L36" i="18"/>
  <c r="K36" i="18"/>
  <c r="J36" i="18"/>
  <c r="I36" i="18"/>
  <c r="D36" i="18"/>
  <c r="H36" i="18"/>
  <c r="G36" i="18"/>
  <c r="F36" i="18"/>
  <c r="P36" i="18" s="1"/>
  <c r="E36" i="18"/>
  <c r="C36" i="18"/>
  <c r="B36" i="10"/>
  <c r="B36" i="11"/>
  <c r="B36" i="12" s="1"/>
  <c r="B36" i="13" s="1"/>
  <c r="B36" i="14" s="1"/>
  <c r="B36" i="15" s="1"/>
  <c r="B37" i="17" s="1"/>
  <c r="B36" i="18" s="1"/>
  <c r="A36" i="10"/>
  <c r="A36" i="11"/>
  <c r="A36" i="12" s="1"/>
  <c r="A36" i="13" s="1"/>
  <c r="A36" i="14" s="1"/>
  <c r="A36" i="15" s="1"/>
  <c r="A37" i="17" s="1"/>
  <c r="A36" i="18" s="1"/>
  <c r="M35" i="18"/>
  <c r="L35" i="18"/>
  <c r="K35" i="18"/>
  <c r="J35" i="18"/>
  <c r="E35" i="18"/>
  <c r="O35" i="18" s="1"/>
  <c r="I35" i="18"/>
  <c r="H35" i="18"/>
  <c r="G35" i="18"/>
  <c r="F35" i="18"/>
  <c r="P35" i="18" s="1"/>
  <c r="D35" i="18"/>
  <c r="N35" i="18" s="1"/>
  <c r="C35" i="18"/>
  <c r="B35" i="10"/>
  <c r="B35" i="11"/>
  <c r="B35" i="12"/>
  <c r="B35" i="13" s="1"/>
  <c r="B35" i="14" s="1"/>
  <c r="B35" i="15" s="1"/>
  <c r="B36" i="17" s="1"/>
  <c r="B35" i="18" s="1"/>
  <c r="A35" i="10"/>
  <c r="A35" i="11"/>
  <c r="A35" i="12" s="1"/>
  <c r="A35" i="13" s="1"/>
  <c r="A35" i="14" s="1"/>
  <c r="A35" i="15" s="1"/>
  <c r="A36" i="17" s="1"/>
  <c r="A35" i="18" s="1"/>
  <c r="M34" i="18"/>
  <c r="H34" i="18"/>
  <c r="Q34" i="18" s="1"/>
  <c r="L34" i="18"/>
  <c r="K34" i="18"/>
  <c r="F34" i="18"/>
  <c r="P34" i="18" s="1"/>
  <c r="J34" i="18"/>
  <c r="I34" i="18"/>
  <c r="D34" i="18"/>
  <c r="G34" i="18"/>
  <c r="E34" i="18"/>
  <c r="O34" i="18" s="1"/>
  <c r="C34" i="18"/>
  <c r="B34" i="10"/>
  <c r="B34" i="11" s="1"/>
  <c r="B34" i="12"/>
  <c r="B34" i="13" s="1"/>
  <c r="B34" i="14" s="1"/>
  <c r="B34" i="15" s="1"/>
  <c r="B35" i="17" s="1"/>
  <c r="B34" i="18" s="1"/>
  <c r="A34" i="10"/>
  <c r="A34" i="11" s="1"/>
  <c r="M33" i="18"/>
  <c r="L33" i="18"/>
  <c r="K33" i="18"/>
  <c r="J33" i="18"/>
  <c r="E33" i="18"/>
  <c r="I33" i="18"/>
  <c r="H33" i="18"/>
  <c r="Q33" i="18" s="1"/>
  <c r="G33" i="18"/>
  <c r="F33" i="18"/>
  <c r="D33" i="18"/>
  <c r="N33" i="18" s="1"/>
  <c r="C33" i="18"/>
  <c r="B33" i="10"/>
  <c r="B33" i="11" s="1"/>
  <c r="A33" i="10"/>
  <c r="A33" i="11" s="1"/>
  <c r="M32" i="18"/>
  <c r="H32" i="18"/>
  <c r="L32" i="18"/>
  <c r="K32" i="18"/>
  <c r="J32" i="18"/>
  <c r="I32" i="18"/>
  <c r="D32" i="18"/>
  <c r="N32" i="18" s="1"/>
  <c r="G32" i="18"/>
  <c r="F32" i="18"/>
  <c r="P32" i="18" s="1"/>
  <c r="E32" i="18"/>
  <c r="C32" i="18"/>
  <c r="B32" i="10"/>
  <c r="B32" i="11"/>
  <c r="B32" i="12" s="1"/>
  <c r="B32" i="13" s="1"/>
  <c r="B32" i="14" s="1"/>
  <c r="B32" i="15" s="1"/>
  <c r="B33" i="17" s="1"/>
  <c r="B32" i="18" s="1"/>
  <c r="A32" i="10"/>
  <c r="A32" i="11"/>
  <c r="M31" i="18"/>
  <c r="L31" i="18"/>
  <c r="K31" i="18"/>
  <c r="J31" i="18"/>
  <c r="I31" i="18"/>
  <c r="H31" i="18"/>
  <c r="Q31" i="18" s="1"/>
  <c r="G31" i="18"/>
  <c r="F31" i="18"/>
  <c r="P31" i="18" s="1"/>
  <c r="E31" i="18"/>
  <c r="O31" i="18" s="1"/>
  <c r="D31" i="18"/>
  <c r="N31" i="18" s="1"/>
  <c r="C31" i="18"/>
  <c r="B31" i="10"/>
  <c r="B31" i="11"/>
  <c r="B31" i="12"/>
  <c r="B31" i="13" s="1"/>
  <c r="B31" i="14" s="1"/>
  <c r="B31" i="15" s="1"/>
  <c r="B32" i="17" s="1"/>
  <c r="B31" i="18" s="1"/>
  <c r="A31" i="10"/>
  <c r="A31" i="11"/>
  <c r="A31" i="16" s="1"/>
  <c r="A31" i="12"/>
  <c r="A31" i="13" s="1"/>
  <c r="A31" i="14" s="1"/>
  <c r="A31" i="15" s="1"/>
  <c r="A32" i="17" s="1"/>
  <c r="A31" i="18" s="1"/>
  <c r="M30" i="18"/>
  <c r="H30" i="18"/>
  <c r="Q30" i="18" s="1"/>
  <c r="L30" i="18"/>
  <c r="K30" i="18"/>
  <c r="J30" i="18"/>
  <c r="I30" i="18"/>
  <c r="D30" i="18"/>
  <c r="G30" i="18"/>
  <c r="F30" i="18"/>
  <c r="E30" i="18"/>
  <c r="O30" i="18" s="1"/>
  <c r="C30" i="18"/>
  <c r="B30" i="10"/>
  <c r="B30" i="11"/>
  <c r="B30" i="12"/>
  <c r="B30" i="13" s="1"/>
  <c r="B30" i="14" s="1"/>
  <c r="B30" i="15" s="1"/>
  <c r="B31" i="17" s="1"/>
  <c r="B30" i="18" s="1"/>
  <c r="A30" i="10"/>
  <c r="A30" i="11" s="1"/>
  <c r="M29" i="18"/>
  <c r="L29" i="18"/>
  <c r="K29" i="18"/>
  <c r="J29" i="18"/>
  <c r="O29" i="18" s="1"/>
  <c r="E29" i="18"/>
  <c r="I29" i="18"/>
  <c r="H29" i="18"/>
  <c r="Q29" i="18" s="1"/>
  <c r="G29" i="18"/>
  <c r="F29" i="18"/>
  <c r="D29" i="18"/>
  <c r="N29" i="18" s="1"/>
  <c r="B29" i="10"/>
  <c r="B29" i="11"/>
  <c r="B29" i="12" s="1"/>
  <c r="B29" i="13" s="1"/>
  <c r="B29" i="14" s="1"/>
  <c r="B29" i="15" s="1"/>
  <c r="B30" i="17" s="1"/>
  <c r="B29" i="18" s="1"/>
  <c r="A29" i="10"/>
  <c r="A29" i="11"/>
  <c r="A29" i="12" s="1"/>
  <c r="A29" i="13" s="1"/>
  <c r="A29" i="14" s="1"/>
  <c r="A29" i="15" s="1"/>
  <c r="A30" i="17" s="1"/>
  <c r="A29" i="18" s="1"/>
  <c r="M28" i="18"/>
  <c r="H28" i="18"/>
  <c r="Q28" i="18" s="1"/>
  <c r="L28" i="18"/>
  <c r="K28" i="18"/>
  <c r="J28" i="18"/>
  <c r="I28" i="18"/>
  <c r="G28" i="18"/>
  <c r="F28" i="18"/>
  <c r="P28" i="18" s="1"/>
  <c r="E28" i="18"/>
  <c r="O28" i="18" s="1"/>
  <c r="D28" i="18"/>
  <c r="N28" i="18" s="1"/>
  <c r="C28" i="18"/>
  <c r="B28" i="10"/>
  <c r="B28" i="11"/>
  <c r="B28" i="12"/>
  <c r="B28" i="13" s="1"/>
  <c r="B28" i="14" s="1"/>
  <c r="B28" i="15" s="1"/>
  <c r="B29" i="17" s="1"/>
  <c r="B28" i="18" s="1"/>
  <c r="A28" i="10"/>
  <c r="A28" i="11"/>
  <c r="M27" i="18"/>
  <c r="L27" i="18"/>
  <c r="K27" i="18"/>
  <c r="J27" i="18"/>
  <c r="I27" i="18"/>
  <c r="H27" i="18"/>
  <c r="Q27" i="18" s="1"/>
  <c r="G27" i="18"/>
  <c r="F27" i="18"/>
  <c r="E27" i="18"/>
  <c r="O27" i="18" s="1"/>
  <c r="D27" i="18"/>
  <c r="N27" i="18" s="1"/>
  <c r="C27" i="18"/>
  <c r="B27" i="10"/>
  <c r="B27" i="11"/>
  <c r="B27" i="12"/>
  <c r="B27" i="13" s="1"/>
  <c r="B27" i="14" s="1"/>
  <c r="B27" i="15" s="1"/>
  <c r="B28" i="17" s="1"/>
  <c r="B27" i="18" s="1"/>
  <c r="A27" i="10"/>
  <c r="A27" i="11"/>
  <c r="A27" i="12"/>
  <c r="A27" i="13" s="1"/>
  <c r="A27" i="14" s="1"/>
  <c r="A27" i="15" s="1"/>
  <c r="A28" i="17" s="1"/>
  <c r="A27" i="18" s="1"/>
  <c r="M26" i="18"/>
  <c r="H26" i="18"/>
  <c r="L26" i="18"/>
  <c r="K26" i="18"/>
  <c r="F26" i="18"/>
  <c r="J26" i="18"/>
  <c r="I26" i="18"/>
  <c r="G26" i="18"/>
  <c r="E26" i="18"/>
  <c r="D26" i="18"/>
  <c r="C26" i="18"/>
  <c r="B26" i="10"/>
  <c r="B26" i="11" s="1"/>
  <c r="A26" i="10"/>
  <c r="A26" i="11" s="1"/>
  <c r="A26" i="12" s="1"/>
  <c r="A26" i="13"/>
  <c r="A26" i="14" s="1"/>
  <c r="A26" i="15" s="1"/>
  <c r="A27" i="17" s="1"/>
  <c r="A26" i="18" s="1"/>
  <c r="M25" i="18"/>
  <c r="L25" i="18"/>
  <c r="K25" i="18"/>
  <c r="J25" i="18"/>
  <c r="I25" i="18"/>
  <c r="H25" i="18"/>
  <c r="G25" i="18"/>
  <c r="F25" i="18"/>
  <c r="P25" i="18" s="1"/>
  <c r="E25" i="18"/>
  <c r="D25" i="18"/>
  <c r="C25" i="18"/>
  <c r="B25" i="10"/>
  <c r="B25" i="11" s="1"/>
  <c r="A25" i="10"/>
  <c r="A25" i="11" s="1"/>
  <c r="A25" i="12" s="1"/>
  <c r="A25" i="13" s="1"/>
  <c r="A25" i="14" s="1"/>
  <c r="A25" i="15" s="1"/>
  <c r="A26" i="17" s="1"/>
  <c r="A25" i="18" s="1"/>
  <c r="M24" i="18"/>
  <c r="L24" i="18"/>
  <c r="K24" i="18"/>
  <c r="J24" i="18"/>
  <c r="I24" i="18"/>
  <c r="H24" i="18"/>
  <c r="G24" i="18"/>
  <c r="F24" i="18"/>
  <c r="P24" i="18" s="1"/>
  <c r="E24" i="18"/>
  <c r="O24" i="18" s="1"/>
  <c r="D24" i="18"/>
  <c r="C24" i="18"/>
  <c r="B24" i="10"/>
  <c r="B24" i="11"/>
  <c r="A24" i="10"/>
  <c r="A24" i="11"/>
  <c r="A24" i="12"/>
  <c r="A24" i="13" s="1"/>
  <c r="A24" i="14" s="1"/>
  <c r="A24" i="15" s="1"/>
  <c r="A25" i="17" s="1"/>
  <c r="A24" i="18" s="1"/>
  <c r="M23" i="18"/>
  <c r="L23" i="18"/>
  <c r="K23" i="18"/>
  <c r="J23" i="18"/>
  <c r="I23" i="18"/>
  <c r="H23" i="18"/>
  <c r="Q23" i="18" s="1"/>
  <c r="G23" i="18"/>
  <c r="F23" i="18"/>
  <c r="E23" i="18"/>
  <c r="O23" i="18" s="1"/>
  <c r="D23" i="18"/>
  <c r="N23" i="18" s="1"/>
  <c r="C23" i="18"/>
  <c r="B23" i="10"/>
  <c r="B23" i="11"/>
  <c r="B23" i="12"/>
  <c r="B23" i="13" s="1"/>
  <c r="B23" i="14" s="1"/>
  <c r="B23" i="15" s="1"/>
  <c r="B24" i="17" s="1"/>
  <c r="B23" i="18" s="1"/>
  <c r="A23" i="10"/>
  <c r="A23" i="11"/>
  <c r="A23" i="12"/>
  <c r="A23" i="13" s="1"/>
  <c r="A23" i="14" s="1"/>
  <c r="A23" i="15" s="1"/>
  <c r="A24" i="17" s="1"/>
  <c r="A23" i="18" s="1"/>
  <c r="M22" i="18"/>
  <c r="H22" i="18"/>
  <c r="L22" i="18"/>
  <c r="K22" i="18"/>
  <c r="J22" i="18"/>
  <c r="I22" i="18"/>
  <c r="G22" i="18"/>
  <c r="F22" i="18"/>
  <c r="P22" i="18" s="1"/>
  <c r="E22" i="18"/>
  <c r="O22" i="18" s="1"/>
  <c r="D22" i="18"/>
  <c r="N22" i="18" s="1"/>
  <c r="C22" i="18"/>
  <c r="B22" i="10"/>
  <c r="B22" i="11" s="1"/>
  <c r="B22" i="12" s="1"/>
  <c r="B22" i="13"/>
  <c r="B22" i="14" s="1"/>
  <c r="B22" i="15" s="1"/>
  <c r="B23" i="17" s="1"/>
  <c r="B22" i="18" s="1"/>
  <c r="A22" i="10"/>
  <c r="A22" i="11" s="1"/>
  <c r="M21" i="18"/>
  <c r="L21" i="18"/>
  <c r="K21" i="18"/>
  <c r="J21" i="18"/>
  <c r="I21" i="18"/>
  <c r="H21" i="18"/>
  <c r="G21" i="18"/>
  <c r="F21" i="18"/>
  <c r="P21" i="18" s="1"/>
  <c r="E21" i="18"/>
  <c r="D21" i="18"/>
  <c r="C21" i="18"/>
  <c r="B21" i="10"/>
  <c r="B21" i="11" s="1"/>
  <c r="A21" i="10"/>
  <c r="A21" i="11" s="1"/>
  <c r="M20" i="18"/>
  <c r="L20" i="18"/>
  <c r="K20" i="18"/>
  <c r="F20" i="18"/>
  <c r="P20" i="18" s="1"/>
  <c r="J20" i="18"/>
  <c r="I20" i="18"/>
  <c r="H20" i="18"/>
  <c r="G20" i="18"/>
  <c r="E20" i="18"/>
  <c r="O20" i="18" s="1"/>
  <c r="D20" i="18"/>
  <c r="N20" i="18" s="1"/>
  <c r="C20" i="18"/>
  <c r="B20" i="10"/>
  <c r="B20" i="11"/>
  <c r="B20" i="16" s="1"/>
  <c r="A20" i="10"/>
  <c r="A20" i="11"/>
  <c r="A20" i="12"/>
  <c r="A20" i="13" s="1"/>
  <c r="A20" i="14" s="1"/>
  <c r="A20" i="15" s="1"/>
  <c r="A21" i="17" s="1"/>
  <c r="A20" i="18" s="1"/>
  <c r="M19" i="18"/>
  <c r="L19" i="18"/>
  <c r="K19" i="18"/>
  <c r="J19" i="18"/>
  <c r="I19" i="18"/>
  <c r="H19" i="18"/>
  <c r="Q19" i="18" s="1"/>
  <c r="G19" i="18"/>
  <c r="F19" i="18"/>
  <c r="E19" i="18"/>
  <c r="O19" i="18" s="1"/>
  <c r="D19" i="18"/>
  <c r="N19" i="18" s="1"/>
  <c r="C19" i="18"/>
  <c r="B19" i="10"/>
  <c r="B19" i="11"/>
  <c r="B19" i="12"/>
  <c r="B19" i="13" s="1"/>
  <c r="B19" i="14" s="1"/>
  <c r="B19" i="15" s="1"/>
  <c r="B20" i="17" s="1"/>
  <c r="B19" i="18" s="1"/>
  <c r="A19" i="10"/>
  <c r="A19" i="11"/>
  <c r="A19" i="12"/>
  <c r="A19" i="13" s="1"/>
  <c r="A19" i="14" s="1"/>
  <c r="A19" i="15" s="1"/>
  <c r="A20" i="17" s="1"/>
  <c r="A19" i="18" s="1"/>
  <c r="M18" i="18"/>
  <c r="H18" i="18"/>
  <c r="Q18" i="18" s="1"/>
  <c r="L18" i="18"/>
  <c r="K18" i="18"/>
  <c r="F18" i="18"/>
  <c r="J18" i="18"/>
  <c r="I18" i="18"/>
  <c r="G18" i="18"/>
  <c r="E18" i="18"/>
  <c r="D18" i="18"/>
  <c r="C18" i="18"/>
  <c r="B18" i="10"/>
  <c r="B18" i="11" s="1"/>
  <c r="A18" i="10"/>
  <c r="A18" i="11" s="1"/>
  <c r="A18" i="12" s="1"/>
  <c r="A18" i="13"/>
  <c r="A18" i="14" s="1"/>
  <c r="A18" i="15" s="1"/>
  <c r="A19" i="17" s="1"/>
  <c r="A18" i="18" s="1"/>
  <c r="M17" i="18"/>
  <c r="L17" i="18"/>
  <c r="K17" i="18"/>
  <c r="J17" i="18"/>
  <c r="E17" i="18"/>
  <c r="I17" i="18"/>
  <c r="H17" i="18"/>
  <c r="G17" i="18"/>
  <c r="F17" i="18"/>
  <c r="P17" i="18" s="1"/>
  <c r="D17" i="18"/>
  <c r="N17" i="18" s="1"/>
  <c r="C17" i="18"/>
  <c r="B17" i="10"/>
  <c r="B17" i="11" s="1"/>
  <c r="A17" i="10"/>
  <c r="A17" i="11" s="1"/>
  <c r="A17" i="12" s="1"/>
  <c r="A17" i="13" s="1"/>
  <c r="A17" i="14" s="1"/>
  <c r="A17" i="15" s="1"/>
  <c r="A18" i="17" s="1"/>
  <c r="A17" i="18" s="1"/>
  <c r="M16" i="18"/>
  <c r="L16" i="18"/>
  <c r="K16" i="18"/>
  <c r="F16" i="18"/>
  <c r="P16" i="18" s="1"/>
  <c r="J16" i="18"/>
  <c r="I16" i="18"/>
  <c r="D16" i="18"/>
  <c r="H16" i="18"/>
  <c r="G16" i="18"/>
  <c r="E16" i="18"/>
  <c r="C16" i="18"/>
  <c r="B16" i="10"/>
  <c r="B16" i="11"/>
  <c r="B16" i="12" s="1"/>
  <c r="B16" i="13" s="1"/>
  <c r="B16" i="14" s="1"/>
  <c r="B16" i="15" s="1"/>
  <c r="B17" i="17" s="1"/>
  <c r="B16" i="18" s="1"/>
  <c r="A16" i="10"/>
  <c r="A16" i="11"/>
  <c r="A16" i="16" s="1"/>
  <c r="A16" i="12"/>
  <c r="A16" i="13" s="1"/>
  <c r="A16" i="14" s="1"/>
  <c r="A16" i="15" s="1"/>
  <c r="A17" i="17" s="1"/>
  <c r="A16" i="18" s="1"/>
  <c r="M15" i="18"/>
  <c r="L15" i="18"/>
  <c r="K15" i="18"/>
  <c r="J15" i="18"/>
  <c r="I15" i="18"/>
  <c r="H15" i="18"/>
  <c r="Q15" i="18" s="1"/>
  <c r="G15" i="18"/>
  <c r="F15" i="18"/>
  <c r="E15" i="18"/>
  <c r="O15" i="18" s="1"/>
  <c r="D15" i="18"/>
  <c r="N15" i="18" s="1"/>
  <c r="C15" i="18"/>
  <c r="B15" i="10"/>
  <c r="B15" i="11"/>
  <c r="B15" i="12"/>
  <c r="B15" i="13" s="1"/>
  <c r="B15" i="14" s="1"/>
  <c r="B15" i="15" s="1"/>
  <c r="B16" i="17" s="1"/>
  <c r="B15" i="18" s="1"/>
  <c r="A15" i="10"/>
  <c r="A15" i="11"/>
  <c r="A15" i="12"/>
  <c r="A15" i="13" s="1"/>
  <c r="A15" i="14" s="1"/>
  <c r="A15" i="15" s="1"/>
  <c r="A16" i="17" s="1"/>
  <c r="A15" i="18" s="1"/>
  <c r="M14" i="18"/>
  <c r="H14" i="18"/>
  <c r="Q14" i="18" s="1"/>
  <c r="L14" i="18"/>
  <c r="K14" i="18"/>
  <c r="F14" i="18"/>
  <c r="J14" i="18"/>
  <c r="I14" i="18"/>
  <c r="G14" i="18"/>
  <c r="E14" i="18"/>
  <c r="D14" i="18"/>
  <c r="C14" i="18"/>
  <c r="B14" i="10"/>
  <c r="B14" i="11" s="1"/>
  <c r="A14" i="10"/>
  <c r="A14" i="11" s="1"/>
  <c r="A14" i="12" s="1"/>
  <c r="A14" i="13"/>
  <c r="A14" i="14" s="1"/>
  <c r="A14" i="15" s="1"/>
  <c r="A15" i="17" s="1"/>
  <c r="A14" i="18" s="1"/>
  <c r="M13" i="18"/>
  <c r="L13" i="18"/>
  <c r="K13" i="18"/>
  <c r="J13" i="18"/>
  <c r="I13" i="18"/>
  <c r="H13" i="18"/>
  <c r="G13" i="18"/>
  <c r="F13" i="18"/>
  <c r="P13" i="18" s="1"/>
  <c r="E13" i="18"/>
  <c r="D13" i="18"/>
  <c r="C13" i="18"/>
  <c r="B13" i="10"/>
  <c r="B13" i="11" s="1"/>
  <c r="A13" i="10"/>
  <c r="A13" i="11" s="1"/>
  <c r="M12" i="18"/>
  <c r="L12" i="18"/>
  <c r="K12" i="18"/>
  <c r="J12" i="18"/>
  <c r="I12" i="18"/>
  <c r="D12" i="18"/>
  <c r="H12" i="18"/>
  <c r="G12" i="18"/>
  <c r="F12" i="18"/>
  <c r="P12" i="18" s="1"/>
  <c r="E12" i="18"/>
  <c r="O12" i="18" s="1"/>
  <c r="C12" i="18"/>
  <c r="B12" i="10"/>
  <c r="B12" i="11"/>
  <c r="B12" i="16" s="1"/>
  <c r="A12" i="10"/>
  <c r="A12" i="11"/>
  <c r="A12" i="16" s="1"/>
  <c r="A12" i="12"/>
  <c r="A12" i="13" s="1"/>
  <c r="A12" i="14" s="1"/>
  <c r="A12" i="15" s="1"/>
  <c r="A13" i="17" s="1"/>
  <c r="A12" i="18" s="1"/>
  <c r="M11" i="18"/>
  <c r="L11" i="18"/>
  <c r="K11" i="18"/>
  <c r="J11" i="18"/>
  <c r="I11" i="18"/>
  <c r="H11" i="18"/>
  <c r="Q11" i="18" s="1"/>
  <c r="G11" i="18"/>
  <c r="F11" i="18"/>
  <c r="E11" i="18"/>
  <c r="O11" i="18" s="1"/>
  <c r="D11" i="18"/>
  <c r="N11" i="18" s="1"/>
  <c r="C11" i="18"/>
  <c r="B11" i="10"/>
  <c r="B11" i="11"/>
  <c r="B11" i="12"/>
  <c r="B11" i="13" s="1"/>
  <c r="B11" i="14" s="1"/>
  <c r="B11" i="15" s="1"/>
  <c r="B12" i="17" s="1"/>
  <c r="B11" i="18" s="1"/>
  <c r="A11" i="10"/>
  <c r="A11" i="11"/>
  <c r="A11" i="12"/>
  <c r="A11" i="13" s="1"/>
  <c r="A11" i="14" s="1"/>
  <c r="A11" i="15" s="1"/>
  <c r="A12" i="17" s="1"/>
  <c r="A11" i="18" s="1"/>
  <c r="M10" i="18"/>
  <c r="L10" i="18"/>
  <c r="K10" i="18"/>
  <c r="J10" i="18"/>
  <c r="I10" i="18"/>
  <c r="H10" i="18"/>
  <c r="Q10" i="18" s="1"/>
  <c r="G10" i="18"/>
  <c r="F10" i="18"/>
  <c r="E10" i="18"/>
  <c r="D10" i="18"/>
  <c r="N10" i="18" s="1"/>
  <c r="C10" i="18"/>
  <c r="B10" i="10"/>
  <c r="B10" i="11" s="1"/>
  <c r="A10" i="10"/>
  <c r="A10" i="11" s="1"/>
  <c r="A10" i="12" s="1"/>
  <c r="A10" i="13"/>
  <c r="A10" i="14" s="1"/>
  <c r="A10" i="15" s="1"/>
  <c r="A11" i="17" s="1"/>
  <c r="A10" i="18" s="1"/>
  <c r="M9" i="18"/>
  <c r="L9" i="18"/>
  <c r="K9" i="18"/>
  <c r="J9" i="18"/>
  <c r="E9" i="18"/>
  <c r="I9" i="18"/>
  <c r="H9" i="18"/>
  <c r="Q9" i="18"/>
  <c r="G9" i="18"/>
  <c r="F9" i="18"/>
  <c r="D9" i="18"/>
  <c r="C9" i="18"/>
  <c r="B9" i="10"/>
  <c r="B9" i="11"/>
  <c r="B9" i="12"/>
  <c r="B9" i="13"/>
  <c r="B9" i="14" s="1"/>
  <c r="B9" i="15" s="1"/>
  <c r="B10" i="17" s="1"/>
  <c r="B9" i="18" s="1"/>
  <c r="A9" i="10"/>
  <c r="A9" i="11"/>
  <c r="A9" i="12"/>
  <c r="A9" i="13"/>
  <c r="A9" i="14" s="1"/>
  <c r="A9" i="15" s="1"/>
  <c r="A10" i="17" s="1"/>
  <c r="A9" i="18" s="1"/>
  <c r="M8" i="18"/>
  <c r="H8" i="18"/>
  <c r="Q8" i="18"/>
  <c r="L8" i="18"/>
  <c r="K8" i="18"/>
  <c r="F8" i="18"/>
  <c r="P8" i="18"/>
  <c r="J8" i="18"/>
  <c r="I8" i="18"/>
  <c r="D8" i="18"/>
  <c r="N8" i="18"/>
  <c r="G8" i="18"/>
  <c r="E8" i="18"/>
  <c r="C8" i="18"/>
  <c r="B8" i="10"/>
  <c r="B8" i="11"/>
  <c r="A8" i="10"/>
  <c r="A8" i="11"/>
  <c r="P79" i="18"/>
  <c r="N78" i="18"/>
  <c r="P76" i="18"/>
  <c r="P75" i="18"/>
  <c r="N74" i="18"/>
  <c r="O73" i="18"/>
  <c r="Q71" i="18"/>
  <c r="Q70" i="18"/>
  <c r="P70" i="18"/>
  <c r="P69" i="18"/>
  <c r="P9" i="18"/>
  <c r="D84" i="17"/>
  <c r="E84" i="17"/>
  <c r="E83" i="17"/>
  <c r="E85" i="17"/>
  <c r="E86" i="17"/>
  <c r="E87" i="17"/>
  <c r="E88" i="17"/>
  <c r="E89" i="17"/>
  <c r="E90" i="17"/>
  <c r="E91" i="17"/>
  <c r="E92" i="17"/>
  <c r="E93" i="17"/>
  <c r="E94" i="17"/>
  <c r="F84" i="17"/>
  <c r="G84" i="17" s="1"/>
  <c r="H84" i="17"/>
  <c r="I84" i="17"/>
  <c r="J84" i="17"/>
  <c r="C83" i="17"/>
  <c r="C94" i="17" s="1"/>
  <c r="C87" i="17"/>
  <c r="C88" i="17"/>
  <c r="C90" i="17"/>
  <c r="C91" i="17"/>
  <c r="C92" i="17"/>
  <c r="C93" i="17"/>
  <c r="D85" i="17"/>
  <c r="F85" i="17"/>
  <c r="G85" i="17" s="1"/>
  <c r="H85" i="17"/>
  <c r="I85" i="17"/>
  <c r="J85" i="17"/>
  <c r="D86" i="17"/>
  <c r="F86" i="17"/>
  <c r="G86" i="17"/>
  <c r="H86" i="17"/>
  <c r="I86" i="17"/>
  <c r="J86" i="17"/>
  <c r="D87" i="17"/>
  <c r="F87" i="17"/>
  <c r="G87" i="17"/>
  <c r="H87" i="17"/>
  <c r="I87" i="17"/>
  <c r="J87" i="17"/>
  <c r="D88" i="17"/>
  <c r="F88" i="17"/>
  <c r="G88" i="17" s="1"/>
  <c r="H88" i="17"/>
  <c r="J88" i="17"/>
  <c r="D89" i="17"/>
  <c r="F89" i="17"/>
  <c r="G89" i="17" s="1"/>
  <c r="H89" i="17"/>
  <c r="D90" i="17"/>
  <c r="F90" i="17"/>
  <c r="G90" i="17" s="1"/>
  <c r="H90" i="17"/>
  <c r="D91" i="17"/>
  <c r="F91" i="17"/>
  <c r="H91" i="17"/>
  <c r="D92" i="17"/>
  <c r="F92" i="17"/>
  <c r="G92" i="17" s="1"/>
  <c r="H92" i="17"/>
  <c r="I92" i="17"/>
  <c r="D93" i="17"/>
  <c r="F93" i="17"/>
  <c r="H93" i="17"/>
  <c r="I93" i="17"/>
  <c r="J93" i="17"/>
  <c r="J83" i="17"/>
  <c r="I83" i="17"/>
  <c r="H83" i="17"/>
  <c r="F83" i="17"/>
  <c r="G83" i="17" s="1"/>
  <c r="D83" i="17"/>
  <c r="J80" i="17"/>
  <c r="I80" i="17"/>
  <c r="H80" i="17"/>
  <c r="F80" i="17"/>
  <c r="E80" i="17"/>
  <c r="D80" i="17"/>
  <c r="C80" i="17"/>
  <c r="H79" i="17"/>
  <c r="F79" i="17"/>
  <c r="G79" i="17" s="1"/>
  <c r="E79" i="17"/>
  <c r="D79" i="17"/>
  <c r="D81" i="17" s="1"/>
  <c r="H78" i="17"/>
  <c r="F78" i="17"/>
  <c r="O77" i="16"/>
  <c r="E78" i="17"/>
  <c r="D78" i="17"/>
  <c r="C78" i="17"/>
  <c r="J77" i="17"/>
  <c r="H77" i="17"/>
  <c r="F77" i="17"/>
  <c r="G77" i="17" s="1"/>
  <c r="O76" i="16"/>
  <c r="E77" i="17"/>
  <c r="D77" i="17"/>
  <c r="C77" i="17"/>
  <c r="J76" i="17"/>
  <c r="H76" i="17"/>
  <c r="F76" i="17"/>
  <c r="G76" i="17" s="1"/>
  <c r="E76" i="17"/>
  <c r="E81" i="17" s="1"/>
  <c r="D76" i="17"/>
  <c r="C76" i="17"/>
  <c r="J75" i="17"/>
  <c r="H75" i="17"/>
  <c r="F75" i="17"/>
  <c r="G75" i="17"/>
  <c r="E75" i="17"/>
  <c r="D75" i="17"/>
  <c r="C75" i="17"/>
  <c r="J74" i="17"/>
  <c r="H74" i="17"/>
  <c r="F74" i="17"/>
  <c r="E74" i="17"/>
  <c r="D74" i="17"/>
  <c r="C74" i="17"/>
  <c r="J73" i="17"/>
  <c r="H73" i="17"/>
  <c r="F73" i="17"/>
  <c r="G73" i="17" s="1"/>
  <c r="E73" i="17"/>
  <c r="D73" i="17"/>
  <c r="C73" i="17"/>
  <c r="C81" i="17" s="1"/>
  <c r="C70" i="17"/>
  <c r="C71" i="17"/>
  <c r="J72" i="17"/>
  <c r="H72" i="17"/>
  <c r="F72" i="17"/>
  <c r="G72" i="17"/>
  <c r="E72" i="17"/>
  <c r="D72" i="17"/>
  <c r="J71" i="17"/>
  <c r="I71" i="17"/>
  <c r="H71" i="17"/>
  <c r="F71" i="17"/>
  <c r="G71" i="17"/>
  <c r="E71" i="17"/>
  <c r="D71" i="17"/>
  <c r="J70" i="17"/>
  <c r="I70" i="17"/>
  <c r="I81" i="17" s="1"/>
  <c r="I69" i="17"/>
  <c r="H70" i="17"/>
  <c r="H69" i="17"/>
  <c r="F70" i="17"/>
  <c r="G70" i="17"/>
  <c r="E70" i="17"/>
  <c r="D70" i="17"/>
  <c r="D69" i="17"/>
  <c r="J69" i="17"/>
  <c r="F69" i="17"/>
  <c r="E69" i="17"/>
  <c r="I66" i="17"/>
  <c r="H66" i="17"/>
  <c r="F66" i="17"/>
  <c r="G66" i="17" s="1"/>
  <c r="E66" i="17"/>
  <c r="D66" i="17"/>
  <c r="C66" i="17"/>
  <c r="I65" i="17"/>
  <c r="H65" i="17"/>
  <c r="F65" i="17"/>
  <c r="G65" i="17"/>
  <c r="E65" i="17"/>
  <c r="D65" i="17"/>
  <c r="C65" i="17"/>
  <c r="H64" i="17"/>
  <c r="F64" i="17"/>
  <c r="G64" i="17" s="1"/>
  <c r="E64" i="17"/>
  <c r="D64" i="17"/>
  <c r="C64" i="17"/>
  <c r="H63" i="17"/>
  <c r="F63" i="17"/>
  <c r="G63" i="17" s="1"/>
  <c r="E63" i="17"/>
  <c r="D63" i="17"/>
  <c r="H62" i="17"/>
  <c r="F62" i="17"/>
  <c r="G62" i="17"/>
  <c r="E62" i="17"/>
  <c r="D62" i="17"/>
  <c r="O59" i="16"/>
  <c r="O51" i="16"/>
  <c r="O26" i="16"/>
  <c r="O20" i="16"/>
  <c r="O12" i="16"/>
  <c r="H9" i="17"/>
  <c r="J11" i="17"/>
  <c r="J10" i="17"/>
  <c r="C9" i="17"/>
  <c r="J9" i="17"/>
  <c r="F9" i="17"/>
  <c r="G9" i="17" s="1"/>
  <c r="E9" i="17"/>
  <c r="D9" i="17"/>
  <c r="A92" i="11"/>
  <c r="A92" i="12"/>
  <c r="A92" i="15" s="1"/>
  <c r="A92" i="16"/>
  <c r="A91" i="11"/>
  <c r="A91" i="12"/>
  <c r="A91" i="16"/>
  <c r="A90" i="11"/>
  <c r="A90" i="12" s="1"/>
  <c r="A89" i="11"/>
  <c r="A89" i="12"/>
  <c r="A88" i="11"/>
  <c r="A88" i="12"/>
  <c r="A88" i="16" s="1"/>
  <c r="A87" i="11"/>
  <c r="A87" i="12"/>
  <c r="A87" i="16"/>
  <c r="A86" i="11"/>
  <c r="A86" i="12" s="1"/>
  <c r="A86" i="16" s="1"/>
  <c r="A85" i="11"/>
  <c r="A85" i="12" s="1"/>
  <c r="A84" i="11"/>
  <c r="A84" i="12"/>
  <c r="A84" i="16"/>
  <c r="B83" i="16"/>
  <c r="B84" i="16"/>
  <c r="P93" i="16"/>
  <c r="B85" i="16"/>
  <c r="J93" i="16"/>
  <c r="B86" i="16"/>
  <c r="G93" i="16"/>
  <c r="K93" i="16"/>
  <c r="B87" i="16"/>
  <c r="Q93" i="16"/>
  <c r="B89" i="16"/>
  <c r="M93" i="16"/>
  <c r="B90" i="16"/>
  <c r="P90" i="16"/>
  <c r="Q90" i="16"/>
  <c r="B91" i="16"/>
  <c r="O91" i="16"/>
  <c r="P91" i="16"/>
  <c r="Q91" i="16"/>
  <c r="B92" i="16"/>
  <c r="C92" i="16"/>
  <c r="D92" i="16"/>
  <c r="E92" i="16"/>
  <c r="F92" i="16"/>
  <c r="H92" i="16"/>
  <c r="I92" i="16"/>
  <c r="J92" i="16"/>
  <c r="K92" i="16"/>
  <c r="L92" i="16"/>
  <c r="N92" i="16"/>
  <c r="O92" i="16" s="1"/>
  <c r="P92" i="16"/>
  <c r="Q92" i="16"/>
  <c r="F93" i="16"/>
  <c r="B82" i="16"/>
  <c r="A82" i="16"/>
  <c r="Q79" i="16"/>
  <c r="P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B79" i="16"/>
  <c r="A79" i="16"/>
  <c r="Q78" i="16"/>
  <c r="P78" i="16"/>
  <c r="N78" i="16"/>
  <c r="O78" i="16"/>
  <c r="M78" i="16"/>
  <c r="L78" i="16"/>
  <c r="K78" i="16"/>
  <c r="J78" i="16"/>
  <c r="J95" i="16" s="1"/>
  <c r="I78" i="16"/>
  <c r="H78" i="16"/>
  <c r="G78" i="16"/>
  <c r="F78" i="16"/>
  <c r="E78" i="16"/>
  <c r="D78" i="16"/>
  <c r="C78" i="16"/>
  <c r="B78" i="16"/>
  <c r="A78" i="16"/>
  <c r="Q77" i="16"/>
  <c r="P77" i="16"/>
  <c r="N77" i="16"/>
  <c r="M77" i="16"/>
  <c r="L77" i="16"/>
  <c r="K77" i="16"/>
  <c r="J77" i="16"/>
  <c r="I77" i="16"/>
  <c r="H77" i="16"/>
  <c r="G77" i="16"/>
  <c r="F77" i="16"/>
  <c r="E77" i="16"/>
  <c r="B77" i="16"/>
  <c r="A77" i="16"/>
  <c r="Q76" i="16"/>
  <c r="P76" i="16"/>
  <c r="L80" i="16"/>
  <c r="H80" i="16"/>
  <c r="C80" i="16"/>
  <c r="B76" i="16"/>
  <c r="A76" i="16"/>
  <c r="Q75" i="16"/>
  <c r="P75" i="16"/>
  <c r="P80" i="16" s="1"/>
  <c r="O75" i="16"/>
  <c r="E80" i="16"/>
  <c r="B75" i="16"/>
  <c r="A75" i="16"/>
  <c r="Q74" i="16"/>
  <c r="P74" i="16"/>
  <c r="O74" i="16"/>
  <c r="I80" i="16"/>
  <c r="D80" i="16"/>
  <c r="B74" i="16"/>
  <c r="A74" i="16"/>
  <c r="Q73" i="16"/>
  <c r="P73" i="16"/>
  <c r="B73" i="16"/>
  <c r="A73" i="16"/>
  <c r="Q72" i="16"/>
  <c r="P72" i="16"/>
  <c r="O72" i="16"/>
  <c r="B72" i="16"/>
  <c r="A72" i="16"/>
  <c r="Q71" i="16"/>
  <c r="P71" i="16"/>
  <c r="O71" i="16"/>
  <c r="B71" i="16"/>
  <c r="A71" i="16"/>
  <c r="Q70" i="16"/>
  <c r="Q68" i="16"/>
  <c r="Q69" i="16"/>
  <c r="P70" i="16"/>
  <c r="O70" i="16"/>
  <c r="B70" i="16"/>
  <c r="P69" i="16"/>
  <c r="O69" i="16"/>
  <c r="B69" i="16"/>
  <c r="P68" i="16"/>
  <c r="O68" i="16"/>
  <c r="B68" i="16"/>
  <c r="A68" i="16"/>
  <c r="Q65" i="16"/>
  <c r="P65" i="16"/>
  <c r="N65" i="16"/>
  <c r="O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65" i="16"/>
  <c r="Q64" i="16"/>
  <c r="P64" i="16"/>
  <c r="N64" i="16"/>
  <c r="O64" i="16" s="1"/>
  <c r="M64" i="16"/>
  <c r="L64" i="16"/>
  <c r="K64" i="16"/>
  <c r="J64" i="16"/>
  <c r="I64" i="16"/>
  <c r="H64" i="16"/>
  <c r="G64" i="16"/>
  <c r="F64" i="16"/>
  <c r="E64" i="16"/>
  <c r="D64" i="16"/>
  <c r="C64" i="16"/>
  <c r="B64" i="16"/>
  <c r="A64" i="16"/>
  <c r="Q63" i="16"/>
  <c r="P63" i="16"/>
  <c r="N63" i="16"/>
  <c r="O63" i="16" s="1"/>
  <c r="M63" i="16"/>
  <c r="L63" i="16"/>
  <c r="K63" i="16"/>
  <c r="J63" i="16"/>
  <c r="I63" i="16"/>
  <c r="H63" i="16"/>
  <c r="G63" i="16"/>
  <c r="F63" i="16"/>
  <c r="E63" i="16"/>
  <c r="D63" i="16"/>
  <c r="C63" i="16"/>
  <c r="B63" i="16"/>
  <c r="A63" i="16"/>
  <c r="Q62" i="16"/>
  <c r="P62" i="16"/>
  <c r="O62" i="16"/>
  <c r="B62" i="16"/>
  <c r="A62" i="16"/>
  <c r="B61" i="16"/>
  <c r="A61" i="16"/>
  <c r="O60" i="16"/>
  <c r="A60" i="16"/>
  <c r="N59" i="16"/>
  <c r="K59" i="16"/>
  <c r="J59" i="16"/>
  <c r="I59" i="16"/>
  <c r="H59" i="16"/>
  <c r="E59" i="16"/>
  <c r="D59" i="16"/>
  <c r="C59" i="16"/>
  <c r="A59" i="16"/>
  <c r="B58" i="16"/>
  <c r="O57" i="16"/>
  <c r="B57" i="16"/>
  <c r="O56" i="16"/>
  <c r="O55" i="16"/>
  <c r="A55" i="16"/>
  <c r="O54" i="16"/>
  <c r="B54" i="16"/>
  <c r="A54" i="16"/>
  <c r="O53" i="16"/>
  <c r="B53" i="16"/>
  <c r="O52" i="16"/>
  <c r="A51" i="16"/>
  <c r="O50" i="16"/>
  <c r="B50" i="16"/>
  <c r="O49" i="16"/>
  <c r="B49" i="16"/>
  <c r="O48" i="16"/>
  <c r="O47" i="16"/>
  <c r="B47" i="16"/>
  <c r="O46" i="16"/>
  <c r="B46" i="16"/>
  <c r="O45" i="16"/>
  <c r="B45" i="16"/>
  <c r="A45" i="16"/>
  <c r="O44" i="16"/>
  <c r="B44" i="16"/>
  <c r="O43" i="16"/>
  <c r="B43" i="16"/>
  <c r="O42" i="16"/>
  <c r="B42" i="16"/>
  <c r="A42" i="16"/>
  <c r="O41" i="16"/>
  <c r="O40" i="16"/>
  <c r="O39" i="16"/>
  <c r="B39" i="16"/>
  <c r="A39" i="16"/>
  <c r="O38" i="16"/>
  <c r="B38" i="16"/>
  <c r="A38" i="16"/>
  <c r="O37" i="16"/>
  <c r="A37" i="16"/>
  <c r="B36" i="16"/>
  <c r="A36" i="16"/>
  <c r="B35" i="16"/>
  <c r="A35" i="16"/>
  <c r="O34" i="16"/>
  <c r="B34" i="16"/>
  <c r="O32" i="16"/>
  <c r="B32" i="16"/>
  <c r="O31" i="16"/>
  <c r="B31" i="16"/>
  <c r="B30" i="16"/>
  <c r="B29" i="16"/>
  <c r="A29" i="16"/>
  <c r="O28" i="16"/>
  <c r="B28" i="16"/>
  <c r="O27" i="16"/>
  <c r="B27" i="16"/>
  <c r="A27" i="16"/>
  <c r="A26" i="16"/>
  <c r="O25" i="16"/>
  <c r="A25" i="16"/>
  <c r="O24" i="16"/>
  <c r="A24" i="16"/>
  <c r="O23" i="16"/>
  <c r="B23" i="16"/>
  <c r="A23" i="16"/>
  <c r="O22" i="16"/>
  <c r="B22" i="16"/>
  <c r="O21" i="16"/>
  <c r="A20" i="16"/>
  <c r="O19" i="16"/>
  <c r="B19" i="16"/>
  <c r="A19" i="16"/>
  <c r="O18" i="16"/>
  <c r="A18" i="16"/>
  <c r="O17" i="16"/>
  <c r="A17" i="16"/>
  <c r="O16" i="16"/>
  <c r="B16" i="16"/>
  <c r="O15" i="16"/>
  <c r="B15" i="16"/>
  <c r="A15" i="16"/>
  <c r="O14" i="16"/>
  <c r="A14" i="16"/>
  <c r="O13" i="16"/>
  <c r="K8" i="16"/>
  <c r="O11" i="16"/>
  <c r="B11" i="16"/>
  <c r="A11" i="16"/>
  <c r="O10" i="16"/>
  <c r="A10" i="16"/>
  <c r="O9" i="16"/>
  <c r="B9" i="16"/>
  <c r="A9" i="16"/>
  <c r="Q8" i="16"/>
  <c r="P8" i="16"/>
  <c r="N8" i="16"/>
  <c r="O8" i="16" s="1"/>
  <c r="M8" i="16"/>
  <c r="L8" i="16"/>
  <c r="J8" i="16"/>
  <c r="I8" i="16"/>
  <c r="H8" i="16"/>
  <c r="G8" i="16"/>
  <c r="F8" i="16"/>
  <c r="E8" i="16"/>
  <c r="D8" i="16"/>
  <c r="C8" i="16"/>
  <c r="N93" i="16"/>
  <c r="A91" i="15"/>
  <c r="A88" i="15"/>
  <c r="A87" i="15"/>
  <c r="A86" i="15"/>
  <c r="A84" i="15"/>
  <c r="C83" i="15"/>
  <c r="D83" i="15"/>
  <c r="E83" i="15"/>
  <c r="F83" i="15"/>
  <c r="G83" i="15"/>
  <c r="H83" i="15"/>
  <c r="I83" i="15"/>
  <c r="J83" i="15"/>
  <c r="K83" i="15"/>
  <c r="L83" i="15"/>
  <c r="C84" i="15"/>
  <c r="D84" i="15"/>
  <c r="E84" i="15"/>
  <c r="F84" i="15" s="1"/>
  <c r="G84" i="15"/>
  <c r="H84" i="15" s="1"/>
  <c r="I84" i="15"/>
  <c r="J84" i="15" s="1"/>
  <c r="K84" i="15"/>
  <c r="L84" i="15"/>
  <c r="M84" i="15"/>
  <c r="N84" i="15"/>
  <c r="C85" i="15"/>
  <c r="D85" i="15"/>
  <c r="E85" i="15"/>
  <c r="F85" i="15" s="1"/>
  <c r="G85" i="15"/>
  <c r="H85" i="15" s="1"/>
  <c r="I85" i="15"/>
  <c r="J85" i="15" s="1"/>
  <c r="K85" i="15"/>
  <c r="K82" i="15"/>
  <c r="K86" i="15"/>
  <c r="K87" i="15"/>
  <c r="K88" i="15"/>
  <c r="K89" i="15"/>
  <c r="K90" i="15"/>
  <c r="K91" i="15"/>
  <c r="K92" i="15"/>
  <c r="K93" i="15"/>
  <c r="L85" i="15"/>
  <c r="M85" i="15"/>
  <c r="N85" i="15"/>
  <c r="C86" i="15"/>
  <c r="D86" i="15"/>
  <c r="E86" i="15"/>
  <c r="F86" i="15"/>
  <c r="G86" i="15"/>
  <c r="H86" i="15" s="1"/>
  <c r="I86" i="15"/>
  <c r="J86" i="15"/>
  <c r="L86" i="15"/>
  <c r="L93" i="15" s="1"/>
  <c r="M86" i="15"/>
  <c r="N86" i="15"/>
  <c r="C87" i="15"/>
  <c r="E87" i="15"/>
  <c r="F87" i="15" s="1"/>
  <c r="G87" i="15"/>
  <c r="H87" i="15"/>
  <c r="I87" i="15"/>
  <c r="J87" i="15" s="1"/>
  <c r="L87" i="15"/>
  <c r="M87" i="15"/>
  <c r="N87" i="15"/>
  <c r="C88" i="15"/>
  <c r="D88" i="15"/>
  <c r="E88" i="15"/>
  <c r="F88" i="15"/>
  <c r="G88" i="15"/>
  <c r="H88" i="15" s="1"/>
  <c r="I88" i="15"/>
  <c r="J88" i="15" s="1"/>
  <c r="L88" i="15"/>
  <c r="C89" i="15"/>
  <c r="D89" i="15"/>
  <c r="E89" i="15"/>
  <c r="F89" i="15"/>
  <c r="G89" i="15"/>
  <c r="H89" i="15"/>
  <c r="I89" i="15"/>
  <c r="J89" i="15" s="1"/>
  <c r="L89" i="15"/>
  <c r="C90" i="15"/>
  <c r="C93" i="15" s="1"/>
  <c r="D90" i="15"/>
  <c r="E90" i="15"/>
  <c r="F90" i="15" s="1"/>
  <c r="G90" i="15"/>
  <c r="H90" i="15"/>
  <c r="I90" i="15"/>
  <c r="J90" i="15" s="1"/>
  <c r="L90" i="15"/>
  <c r="N93" i="15"/>
  <c r="C91" i="15"/>
  <c r="D91" i="15"/>
  <c r="E91" i="15"/>
  <c r="F91" i="15"/>
  <c r="G91" i="15"/>
  <c r="H91" i="15"/>
  <c r="I91" i="15"/>
  <c r="J91" i="15"/>
  <c r="L91" i="15"/>
  <c r="M91" i="15"/>
  <c r="N91" i="15"/>
  <c r="C92" i="15"/>
  <c r="D92" i="15"/>
  <c r="E92" i="15"/>
  <c r="F92" i="15"/>
  <c r="G92" i="15"/>
  <c r="H92" i="15" s="1"/>
  <c r="I92" i="15"/>
  <c r="J92" i="15"/>
  <c r="L92" i="15"/>
  <c r="M92" i="15"/>
  <c r="N92" i="15"/>
  <c r="L82" i="15"/>
  <c r="I82" i="15"/>
  <c r="J82" i="15"/>
  <c r="G82" i="15"/>
  <c r="H82" i="15" s="1"/>
  <c r="E82" i="15"/>
  <c r="F82" i="15"/>
  <c r="D82" i="15"/>
  <c r="C82" i="15"/>
  <c r="N79" i="15"/>
  <c r="M79" i="15"/>
  <c r="L79" i="15"/>
  <c r="K79" i="15"/>
  <c r="I79" i="15"/>
  <c r="J79" i="15"/>
  <c r="G79" i="15"/>
  <c r="H79" i="15" s="1"/>
  <c r="E79" i="15"/>
  <c r="F79" i="15"/>
  <c r="D79" i="15"/>
  <c r="C79" i="15"/>
  <c r="N78" i="15"/>
  <c r="M78" i="15"/>
  <c r="L78" i="15"/>
  <c r="K78" i="15"/>
  <c r="I78" i="15"/>
  <c r="J78" i="15"/>
  <c r="G78" i="15"/>
  <c r="H78" i="15" s="1"/>
  <c r="E78" i="15"/>
  <c r="F78" i="15"/>
  <c r="D78" i="15"/>
  <c r="C78" i="15"/>
  <c r="N77" i="15"/>
  <c r="M77" i="15"/>
  <c r="L77" i="15"/>
  <c r="K77" i="15"/>
  <c r="I77" i="15"/>
  <c r="J77" i="15"/>
  <c r="G77" i="15"/>
  <c r="H77" i="15" s="1"/>
  <c r="E77" i="15"/>
  <c r="F77" i="15"/>
  <c r="D77" i="15"/>
  <c r="C77" i="15"/>
  <c r="N76" i="15"/>
  <c r="M76" i="15"/>
  <c r="L76" i="15"/>
  <c r="K76" i="15"/>
  <c r="I76" i="15"/>
  <c r="J76" i="15"/>
  <c r="G76" i="15"/>
  <c r="H76" i="15" s="1"/>
  <c r="E76" i="15"/>
  <c r="F76" i="15"/>
  <c r="D76" i="15"/>
  <c r="C76" i="15"/>
  <c r="N75" i="15"/>
  <c r="M75" i="15"/>
  <c r="L75" i="15"/>
  <c r="K75" i="15"/>
  <c r="I75" i="15"/>
  <c r="J75" i="15"/>
  <c r="G75" i="15"/>
  <c r="H75" i="15" s="1"/>
  <c r="E75" i="15"/>
  <c r="F75" i="15"/>
  <c r="D75" i="15"/>
  <c r="C75" i="15"/>
  <c r="N74" i="15"/>
  <c r="M74" i="15"/>
  <c r="L74" i="15"/>
  <c r="K74" i="15"/>
  <c r="I74" i="15"/>
  <c r="J74" i="15"/>
  <c r="G74" i="15"/>
  <c r="H74" i="15" s="1"/>
  <c r="E74" i="15"/>
  <c r="F74" i="15"/>
  <c r="D74" i="15"/>
  <c r="C74" i="15"/>
  <c r="N73" i="15"/>
  <c r="M73" i="15"/>
  <c r="L73" i="15"/>
  <c r="L80" i="15" s="1"/>
  <c r="K73" i="15"/>
  <c r="I73" i="15"/>
  <c r="J73" i="15"/>
  <c r="G73" i="15"/>
  <c r="H73" i="15" s="1"/>
  <c r="E73" i="15"/>
  <c r="F73" i="15"/>
  <c r="D73" i="15"/>
  <c r="C73" i="15"/>
  <c r="N72" i="15"/>
  <c r="M72" i="15"/>
  <c r="L72" i="15"/>
  <c r="K72" i="15"/>
  <c r="I72" i="15"/>
  <c r="J72" i="15"/>
  <c r="G72" i="15"/>
  <c r="H72" i="15" s="1"/>
  <c r="E72" i="15"/>
  <c r="F72" i="15"/>
  <c r="D72" i="15"/>
  <c r="C72" i="15"/>
  <c r="N71" i="15"/>
  <c r="M71" i="15"/>
  <c r="L71" i="15"/>
  <c r="K71" i="15"/>
  <c r="I71" i="15"/>
  <c r="J71" i="15"/>
  <c r="G71" i="15"/>
  <c r="H71" i="15" s="1"/>
  <c r="E71" i="15"/>
  <c r="F71" i="15"/>
  <c r="D71" i="15"/>
  <c r="C71" i="15"/>
  <c r="N70" i="15"/>
  <c r="M70" i="15"/>
  <c r="M80" i="15" s="1"/>
  <c r="L70" i="15"/>
  <c r="K70" i="15"/>
  <c r="I70" i="15"/>
  <c r="J70" i="15"/>
  <c r="G70" i="15"/>
  <c r="H70" i="15" s="1"/>
  <c r="E70" i="15"/>
  <c r="F70" i="15"/>
  <c r="D70" i="15"/>
  <c r="D80" i="15" s="1"/>
  <c r="C70" i="15"/>
  <c r="L69" i="15"/>
  <c r="K69" i="15"/>
  <c r="I69" i="15"/>
  <c r="J69" i="15" s="1"/>
  <c r="G69" i="15"/>
  <c r="H69" i="15"/>
  <c r="E69" i="15"/>
  <c r="F69" i="15" s="1"/>
  <c r="D69" i="15"/>
  <c r="C69" i="15"/>
  <c r="L68" i="15"/>
  <c r="K68" i="15"/>
  <c r="I68" i="15"/>
  <c r="J68" i="15"/>
  <c r="E68" i="15"/>
  <c r="F68" i="15"/>
  <c r="D68" i="15"/>
  <c r="C68" i="15"/>
  <c r="N65" i="15"/>
  <c r="M65" i="15"/>
  <c r="L65" i="15"/>
  <c r="K65" i="15"/>
  <c r="I65" i="15"/>
  <c r="J65" i="15"/>
  <c r="G65" i="15"/>
  <c r="H65" i="15"/>
  <c r="E65" i="15"/>
  <c r="F65" i="15"/>
  <c r="D65" i="15"/>
  <c r="C65" i="15"/>
  <c r="N64" i="15"/>
  <c r="M64" i="15"/>
  <c r="L64" i="15"/>
  <c r="K64" i="15"/>
  <c r="I64" i="15"/>
  <c r="J64" i="15"/>
  <c r="G64" i="15"/>
  <c r="H64" i="15"/>
  <c r="E64" i="15"/>
  <c r="F64" i="15"/>
  <c r="D64" i="15"/>
  <c r="C64" i="15"/>
  <c r="N63" i="15"/>
  <c r="M63" i="15"/>
  <c r="L63" i="15"/>
  <c r="K63" i="15"/>
  <c r="I63" i="15"/>
  <c r="J63" i="15"/>
  <c r="G63" i="15"/>
  <c r="H63" i="15"/>
  <c r="E63" i="15"/>
  <c r="F63" i="15"/>
  <c r="D63" i="15"/>
  <c r="C63" i="15"/>
  <c r="N62" i="15"/>
  <c r="M62" i="15"/>
  <c r="L62" i="15"/>
  <c r="K62" i="15"/>
  <c r="I62" i="15"/>
  <c r="J62" i="15"/>
  <c r="G62" i="15"/>
  <c r="H62" i="15"/>
  <c r="E62" i="15"/>
  <c r="F62" i="15"/>
  <c r="D62" i="15"/>
  <c r="C62" i="15"/>
  <c r="L61" i="15"/>
  <c r="K61" i="15"/>
  <c r="I61" i="15"/>
  <c r="J61" i="15"/>
  <c r="G61" i="15"/>
  <c r="H61" i="15"/>
  <c r="E61" i="15"/>
  <c r="F61" i="15"/>
  <c r="D61" i="15"/>
  <c r="C61" i="15"/>
  <c r="L60" i="15"/>
  <c r="K60" i="15"/>
  <c r="I60" i="15"/>
  <c r="J60" i="15"/>
  <c r="G60" i="15"/>
  <c r="H60" i="15"/>
  <c r="E60" i="15"/>
  <c r="F60" i="15"/>
  <c r="D60" i="15"/>
  <c r="C60" i="15"/>
  <c r="N59" i="15"/>
  <c r="M59" i="15"/>
  <c r="L59" i="15"/>
  <c r="K59" i="15"/>
  <c r="I59" i="15"/>
  <c r="J59" i="15"/>
  <c r="G59" i="15"/>
  <c r="H59" i="15"/>
  <c r="E59" i="15"/>
  <c r="F59" i="15"/>
  <c r="D59" i="15"/>
  <c r="C59" i="15"/>
  <c r="L57" i="15"/>
  <c r="K57" i="15"/>
  <c r="I57" i="15"/>
  <c r="J57" i="15"/>
  <c r="G57" i="15"/>
  <c r="H57" i="15" s="1"/>
  <c r="E57" i="15"/>
  <c r="F57" i="15"/>
  <c r="D57" i="15"/>
  <c r="C57" i="15"/>
  <c r="L56" i="15"/>
  <c r="K56" i="15"/>
  <c r="I56" i="15"/>
  <c r="J56" i="15"/>
  <c r="G56" i="15"/>
  <c r="H56" i="15" s="1"/>
  <c r="E56" i="15"/>
  <c r="F56" i="15"/>
  <c r="D56" i="15"/>
  <c r="C56" i="15"/>
  <c r="L55" i="15"/>
  <c r="K55" i="15"/>
  <c r="I55" i="15"/>
  <c r="J55" i="15"/>
  <c r="G55" i="15"/>
  <c r="H55" i="15" s="1"/>
  <c r="E55" i="15"/>
  <c r="F55" i="15"/>
  <c r="D55" i="15"/>
  <c r="C55" i="15"/>
  <c r="L54" i="15"/>
  <c r="K54" i="15"/>
  <c r="I54" i="15"/>
  <c r="J54" i="15"/>
  <c r="G54" i="15"/>
  <c r="H54" i="15" s="1"/>
  <c r="E54" i="15"/>
  <c r="F54" i="15"/>
  <c r="D54" i="15"/>
  <c r="C54" i="15"/>
  <c r="L53" i="15"/>
  <c r="K53" i="15"/>
  <c r="I53" i="15"/>
  <c r="J53" i="15"/>
  <c r="G53" i="15"/>
  <c r="H53" i="15" s="1"/>
  <c r="E53" i="15"/>
  <c r="F53" i="15"/>
  <c r="D53" i="15"/>
  <c r="C53" i="15"/>
  <c r="L52" i="15"/>
  <c r="K52" i="15"/>
  <c r="I52" i="15"/>
  <c r="J52" i="15"/>
  <c r="G52" i="15"/>
  <c r="H52" i="15" s="1"/>
  <c r="E52" i="15"/>
  <c r="F52" i="15"/>
  <c r="D52" i="15"/>
  <c r="C52" i="15"/>
  <c r="L51" i="15"/>
  <c r="K51" i="15"/>
  <c r="I51" i="15"/>
  <c r="J51" i="15"/>
  <c r="G51" i="15"/>
  <c r="H51" i="15" s="1"/>
  <c r="E51" i="15"/>
  <c r="F51" i="15"/>
  <c r="D51" i="15"/>
  <c r="C51" i="15"/>
  <c r="L50" i="15"/>
  <c r="K50" i="15"/>
  <c r="I50" i="15"/>
  <c r="J50" i="15"/>
  <c r="G50" i="15"/>
  <c r="H50" i="15" s="1"/>
  <c r="E50" i="15"/>
  <c r="F50" i="15"/>
  <c r="D50" i="15"/>
  <c r="C50" i="15"/>
  <c r="L49" i="15"/>
  <c r="K49" i="15"/>
  <c r="I49" i="15"/>
  <c r="J49" i="15" s="1"/>
  <c r="G49" i="15"/>
  <c r="H49" i="15"/>
  <c r="E49" i="15"/>
  <c r="F49" i="15" s="1"/>
  <c r="D49" i="15"/>
  <c r="C49" i="15"/>
  <c r="L48" i="15"/>
  <c r="K48" i="15"/>
  <c r="I48" i="15"/>
  <c r="J48" i="15" s="1"/>
  <c r="G48" i="15"/>
  <c r="H48" i="15"/>
  <c r="E48" i="15"/>
  <c r="F48" i="15" s="1"/>
  <c r="D48" i="15"/>
  <c r="C48" i="15"/>
  <c r="L47" i="15"/>
  <c r="K47" i="15"/>
  <c r="I47" i="15"/>
  <c r="J47" i="15" s="1"/>
  <c r="G47" i="15"/>
  <c r="H47" i="15"/>
  <c r="E47" i="15"/>
  <c r="F47" i="15" s="1"/>
  <c r="D47" i="15"/>
  <c r="C47" i="15"/>
  <c r="L46" i="15"/>
  <c r="K46" i="15"/>
  <c r="I46" i="15"/>
  <c r="J46" i="15" s="1"/>
  <c r="G46" i="15"/>
  <c r="H46" i="15"/>
  <c r="E46" i="15"/>
  <c r="F46" i="15" s="1"/>
  <c r="D46" i="15"/>
  <c r="C46" i="15"/>
  <c r="L45" i="15"/>
  <c r="K45" i="15"/>
  <c r="I45" i="15"/>
  <c r="J45" i="15" s="1"/>
  <c r="G45" i="15"/>
  <c r="H45" i="15"/>
  <c r="E45" i="15"/>
  <c r="F45" i="15" s="1"/>
  <c r="D45" i="15"/>
  <c r="C45" i="15"/>
  <c r="L44" i="15"/>
  <c r="K44" i="15"/>
  <c r="I44" i="15"/>
  <c r="J44" i="15" s="1"/>
  <c r="G44" i="15"/>
  <c r="H44" i="15"/>
  <c r="E44" i="15"/>
  <c r="F44" i="15" s="1"/>
  <c r="D44" i="15"/>
  <c r="C44" i="15"/>
  <c r="L43" i="15"/>
  <c r="K43" i="15"/>
  <c r="I43" i="15"/>
  <c r="J43" i="15" s="1"/>
  <c r="G43" i="15"/>
  <c r="H43" i="15"/>
  <c r="E43" i="15"/>
  <c r="F43" i="15" s="1"/>
  <c r="D43" i="15"/>
  <c r="C43" i="15"/>
  <c r="L42" i="15"/>
  <c r="K42" i="15"/>
  <c r="I42" i="15"/>
  <c r="J42" i="15" s="1"/>
  <c r="G42" i="15"/>
  <c r="H42" i="15"/>
  <c r="E42" i="15"/>
  <c r="F42" i="15" s="1"/>
  <c r="D42" i="15"/>
  <c r="C42" i="15"/>
  <c r="L41" i="15"/>
  <c r="K41" i="15"/>
  <c r="I41" i="15"/>
  <c r="J41" i="15" s="1"/>
  <c r="G41" i="15"/>
  <c r="H41" i="15"/>
  <c r="E41" i="15"/>
  <c r="F41" i="15" s="1"/>
  <c r="D41" i="15"/>
  <c r="C41" i="15"/>
  <c r="L40" i="15"/>
  <c r="K40" i="15"/>
  <c r="I40" i="15"/>
  <c r="J40" i="15" s="1"/>
  <c r="G40" i="15"/>
  <c r="H40" i="15"/>
  <c r="E40" i="15"/>
  <c r="F40" i="15" s="1"/>
  <c r="D40" i="15"/>
  <c r="C40" i="15"/>
  <c r="L39" i="15"/>
  <c r="K39" i="15"/>
  <c r="I39" i="15"/>
  <c r="J39" i="15"/>
  <c r="G39" i="15"/>
  <c r="H39" i="15"/>
  <c r="E39" i="15"/>
  <c r="F39" i="15"/>
  <c r="D39" i="15"/>
  <c r="C39" i="15"/>
  <c r="L38" i="15"/>
  <c r="K38" i="15"/>
  <c r="I38" i="15"/>
  <c r="J38" i="15"/>
  <c r="G38" i="15"/>
  <c r="H38" i="15"/>
  <c r="E38" i="15"/>
  <c r="F38" i="15"/>
  <c r="D38" i="15"/>
  <c r="C38" i="15"/>
  <c r="L37" i="15"/>
  <c r="K37" i="15"/>
  <c r="I37" i="15"/>
  <c r="J37" i="15"/>
  <c r="G37" i="15"/>
  <c r="H37" i="15" s="1"/>
  <c r="E37" i="15"/>
  <c r="F37" i="15"/>
  <c r="D37" i="15"/>
  <c r="C37" i="15"/>
  <c r="L36" i="15"/>
  <c r="K36" i="15"/>
  <c r="I36" i="15"/>
  <c r="J36" i="15"/>
  <c r="G36" i="15"/>
  <c r="H36" i="15" s="1"/>
  <c r="E36" i="15"/>
  <c r="F36" i="15"/>
  <c r="D36" i="15"/>
  <c r="C36" i="15"/>
  <c r="L35" i="15"/>
  <c r="K35" i="15"/>
  <c r="I35" i="15"/>
  <c r="J35" i="15"/>
  <c r="G35" i="15"/>
  <c r="H35" i="15" s="1"/>
  <c r="E35" i="15"/>
  <c r="D35" i="15"/>
  <c r="C35" i="15"/>
  <c r="L34" i="15"/>
  <c r="K34" i="15"/>
  <c r="I34" i="15"/>
  <c r="J34" i="15" s="1"/>
  <c r="G34" i="15"/>
  <c r="H34" i="15"/>
  <c r="E34" i="15"/>
  <c r="F34" i="15"/>
  <c r="D34" i="15"/>
  <c r="C34" i="15"/>
  <c r="L33" i="15"/>
  <c r="K33" i="15"/>
  <c r="I33" i="15"/>
  <c r="G33" i="15"/>
  <c r="E33" i="15"/>
  <c r="D33" i="15"/>
  <c r="C33" i="15"/>
  <c r="L32" i="15"/>
  <c r="K32" i="15"/>
  <c r="I32" i="15"/>
  <c r="J32" i="15"/>
  <c r="G32" i="15"/>
  <c r="H32" i="15" s="1"/>
  <c r="E32" i="15"/>
  <c r="F32" i="15"/>
  <c r="D32" i="15"/>
  <c r="C32" i="15"/>
  <c r="L31" i="15"/>
  <c r="K31" i="15"/>
  <c r="I31" i="15"/>
  <c r="J31" i="15"/>
  <c r="G31" i="15"/>
  <c r="H31" i="15" s="1"/>
  <c r="E31" i="15"/>
  <c r="F31" i="15"/>
  <c r="D31" i="15"/>
  <c r="C31" i="15"/>
  <c r="L30" i="15"/>
  <c r="K30" i="15"/>
  <c r="I30" i="15"/>
  <c r="G30" i="15"/>
  <c r="H30" i="15"/>
  <c r="E30" i="15"/>
  <c r="D30" i="15"/>
  <c r="C30" i="15"/>
  <c r="L29" i="15"/>
  <c r="K29" i="15"/>
  <c r="I29" i="15"/>
  <c r="J29" i="15"/>
  <c r="G29" i="15"/>
  <c r="H29" i="15"/>
  <c r="E29" i="15"/>
  <c r="F29" i="15"/>
  <c r="D29" i="15"/>
  <c r="C29" i="15"/>
  <c r="L28" i="15"/>
  <c r="K28" i="15"/>
  <c r="I28" i="15"/>
  <c r="J28" i="15"/>
  <c r="G28" i="15"/>
  <c r="H28" i="15"/>
  <c r="E28" i="15"/>
  <c r="F28" i="15"/>
  <c r="D28" i="15"/>
  <c r="C28" i="15"/>
  <c r="L27" i="15"/>
  <c r="K27" i="15"/>
  <c r="I27" i="15"/>
  <c r="J27" i="15"/>
  <c r="G27" i="15"/>
  <c r="H27" i="15"/>
  <c r="E27" i="15"/>
  <c r="F27" i="15"/>
  <c r="D27" i="15"/>
  <c r="C27" i="15"/>
  <c r="L26" i="15"/>
  <c r="K26" i="15"/>
  <c r="I26" i="15"/>
  <c r="J26" i="15"/>
  <c r="G26" i="15"/>
  <c r="H26" i="15"/>
  <c r="E26" i="15"/>
  <c r="F26" i="15"/>
  <c r="D26" i="15"/>
  <c r="C26" i="15"/>
  <c r="L25" i="15"/>
  <c r="K25" i="15"/>
  <c r="I25" i="15"/>
  <c r="J25" i="15"/>
  <c r="G25" i="15"/>
  <c r="H25" i="15"/>
  <c r="E25" i="15"/>
  <c r="F25" i="15"/>
  <c r="D25" i="15"/>
  <c r="C25" i="15"/>
  <c r="L24" i="15"/>
  <c r="K24" i="15"/>
  <c r="I24" i="15"/>
  <c r="J24" i="15"/>
  <c r="G24" i="15"/>
  <c r="H24" i="15"/>
  <c r="E24" i="15"/>
  <c r="F24" i="15"/>
  <c r="D24" i="15"/>
  <c r="C24" i="15"/>
  <c r="L23" i="15"/>
  <c r="K23" i="15"/>
  <c r="I23" i="15"/>
  <c r="J23" i="15"/>
  <c r="G23" i="15"/>
  <c r="H23" i="15"/>
  <c r="E23" i="15"/>
  <c r="F23" i="15"/>
  <c r="D23" i="15"/>
  <c r="C23" i="15"/>
  <c r="L22" i="15"/>
  <c r="K22" i="15"/>
  <c r="I22" i="15"/>
  <c r="J22" i="15"/>
  <c r="G22" i="15"/>
  <c r="H22" i="15"/>
  <c r="E22" i="15"/>
  <c r="F22" i="15"/>
  <c r="D22" i="15"/>
  <c r="C22" i="15"/>
  <c r="L21" i="15"/>
  <c r="K21" i="15"/>
  <c r="I21" i="15"/>
  <c r="J21" i="15"/>
  <c r="G21" i="15"/>
  <c r="H21" i="15"/>
  <c r="E21" i="15"/>
  <c r="F21" i="15"/>
  <c r="D21" i="15"/>
  <c r="C21" i="15"/>
  <c r="L20" i="15"/>
  <c r="K20" i="15"/>
  <c r="I20" i="15"/>
  <c r="J20" i="15"/>
  <c r="G20" i="15"/>
  <c r="H20" i="15"/>
  <c r="E20" i="15"/>
  <c r="F20" i="15"/>
  <c r="C20" i="15"/>
  <c r="L19" i="15"/>
  <c r="K19" i="15"/>
  <c r="I19" i="15"/>
  <c r="J19" i="15" s="1"/>
  <c r="G19" i="15"/>
  <c r="H19" i="15"/>
  <c r="E19" i="15"/>
  <c r="F19" i="15" s="1"/>
  <c r="C19" i="15"/>
  <c r="L18" i="15"/>
  <c r="K18" i="15"/>
  <c r="I18" i="15"/>
  <c r="J18" i="15" s="1"/>
  <c r="G18" i="15"/>
  <c r="H18" i="15"/>
  <c r="E18" i="15"/>
  <c r="F18" i="15" s="1"/>
  <c r="D18" i="15"/>
  <c r="C18" i="15"/>
  <c r="L17" i="15"/>
  <c r="K17" i="15"/>
  <c r="I17" i="15"/>
  <c r="J17" i="15"/>
  <c r="G17" i="15"/>
  <c r="H17" i="15" s="1"/>
  <c r="E17" i="15"/>
  <c r="F17" i="15"/>
  <c r="D17" i="15"/>
  <c r="C17" i="15"/>
  <c r="L16" i="15"/>
  <c r="K16" i="15"/>
  <c r="I16" i="15"/>
  <c r="J16" i="15"/>
  <c r="G16" i="15"/>
  <c r="H16" i="15" s="1"/>
  <c r="E16" i="15"/>
  <c r="F16" i="15"/>
  <c r="D16" i="15"/>
  <c r="C16" i="15"/>
  <c r="L15" i="15"/>
  <c r="K15" i="15"/>
  <c r="I15" i="15"/>
  <c r="J15" i="15"/>
  <c r="G15" i="15"/>
  <c r="H15" i="15" s="1"/>
  <c r="E15" i="15"/>
  <c r="F15" i="15"/>
  <c r="D15" i="15"/>
  <c r="C15" i="15"/>
  <c r="L14" i="15"/>
  <c r="K14" i="15"/>
  <c r="I14" i="15"/>
  <c r="J14" i="15"/>
  <c r="G14" i="15"/>
  <c r="H14" i="15" s="1"/>
  <c r="E14" i="15"/>
  <c r="F14" i="15"/>
  <c r="D14" i="15"/>
  <c r="C14" i="15"/>
  <c r="L13" i="15"/>
  <c r="K13" i="15"/>
  <c r="I13" i="15"/>
  <c r="J13" i="15"/>
  <c r="G13" i="15"/>
  <c r="H13" i="15" s="1"/>
  <c r="E13" i="15"/>
  <c r="F13" i="15"/>
  <c r="D13" i="15"/>
  <c r="C13" i="15"/>
  <c r="L12" i="15"/>
  <c r="K12" i="15"/>
  <c r="I12" i="15"/>
  <c r="J12" i="15"/>
  <c r="G12" i="15"/>
  <c r="H12" i="15" s="1"/>
  <c r="E12" i="15"/>
  <c r="F12" i="15"/>
  <c r="D12" i="15"/>
  <c r="C12" i="15"/>
  <c r="L11" i="15"/>
  <c r="K11" i="15"/>
  <c r="I11" i="15"/>
  <c r="J11" i="15"/>
  <c r="G11" i="15"/>
  <c r="H11" i="15" s="1"/>
  <c r="E11" i="15"/>
  <c r="F11" i="15"/>
  <c r="D11" i="15"/>
  <c r="D8" i="15"/>
  <c r="D9" i="15"/>
  <c r="D10" i="15"/>
  <c r="C11" i="15"/>
  <c r="L10" i="15"/>
  <c r="K10" i="15"/>
  <c r="I10" i="15"/>
  <c r="J10" i="15"/>
  <c r="G10" i="15"/>
  <c r="H10" i="15"/>
  <c r="E10" i="15"/>
  <c r="F10" i="15"/>
  <c r="C10" i="15"/>
  <c r="M9" i="15"/>
  <c r="L9" i="15"/>
  <c r="K9" i="15"/>
  <c r="I9" i="15"/>
  <c r="J9" i="15" s="1"/>
  <c r="G9" i="15"/>
  <c r="H9" i="15"/>
  <c r="E9" i="15"/>
  <c r="F9" i="15" s="1"/>
  <c r="C9" i="15"/>
  <c r="N8" i="15"/>
  <c r="M8" i="15"/>
  <c r="L8" i="15"/>
  <c r="K8" i="15"/>
  <c r="I8" i="15"/>
  <c r="J8" i="15" s="1"/>
  <c r="G8" i="15"/>
  <c r="H8" i="15"/>
  <c r="E8" i="15"/>
  <c r="F8" i="15" s="1"/>
  <c r="C8" i="15"/>
  <c r="A92" i="14"/>
  <c r="A91" i="14"/>
  <c r="A90" i="14"/>
  <c r="A89" i="14"/>
  <c r="A88" i="14"/>
  <c r="A87" i="14"/>
  <c r="A86" i="14"/>
  <c r="A85" i="14"/>
  <c r="A84" i="14"/>
  <c r="C83" i="14"/>
  <c r="D83" i="14"/>
  <c r="E83" i="14"/>
  <c r="F83" i="14"/>
  <c r="G83" i="14"/>
  <c r="H83" i="14"/>
  <c r="I83" i="14"/>
  <c r="J83" i="14"/>
  <c r="L83" i="10"/>
  <c r="K83" i="14" s="1"/>
  <c r="L84" i="10"/>
  <c r="C84" i="14"/>
  <c r="D84" i="14"/>
  <c r="E84" i="14"/>
  <c r="F84" i="14"/>
  <c r="F82" i="14"/>
  <c r="F85" i="14"/>
  <c r="F86" i="14"/>
  <c r="F87" i="14"/>
  <c r="F88" i="14"/>
  <c r="F89" i="14"/>
  <c r="F90" i="14"/>
  <c r="F91" i="14"/>
  <c r="F92" i="14"/>
  <c r="G84" i="14"/>
  <c r="H84" i="14"/>
  <c r="I84" i="14"/>
  <c r="K85" i="14"/>
  <c r="C85" i="14"/>
  <c r="D85" i="14"/>
  <c r="E85" i="14"/>
  <c r="G85" i="14"/>
  <c r="H85" i="14"/>
  <c r="I85" i="14"/>
  <c r="J85" i="14"/>
  <c r="L85" i="10"/>
  <c r="J86" i="14"/>
  <c r="L86" i="10"/>
  <c r="C86" i="14"/>
  <c r="D86" i="14"/>
  <c r="E86" i="14"/>
  <c r="G86" i="14"/>
  <c r="H86" i="14"/>
  <c r="I86" i="14"/>
  <c r="C87" i="14"/>
  <c r="D87" i="14"/>
  <c r="E87" i="14"/>
  <c r="E82" i="14"/>
  <c r="E88" i="14"/>
  <c r="E89" i="14"/>
  <c r="E90" i="14"/>
  <c r="E91" i="14"/>
  <c r="E92" i="14"/>
  <c r="G87" i="14"/>
  <c r="H87" i="14"/>
  <c r="I87" i="14"/>
  <c r="J87" i="14"/>
  <c r="L87" i="10"/>
  <c r="K87" i="14"/>
  <c r="J88" i="14"/>
  <c r="L88" i="10"/>
  <c r="K88" i="14" s="1"/>
  <c r="C88" i="14"/>
  <c r="D88" i="14"/>
  <c r="G88" i="14"/>
  <c r="H88" i="14"/>
  <c r="I88" i="14"/>
  <c r="J89" i="14"/>
  <c r="C89" i="14"/>
  <c r="C93" i="14" s="1"/>
  <c r="D89" i="14"/>
  <c r="G89" i="14"/>
  <c r="H89" i="14"/>
  <c r="I89" i="14"/>
  <c r="L89" i="10"/>
  <c r="K90" i="14"/>
  <c r="L90" i="10"/>
  <c r="C90" i="14"/>
  <c r="D90" i="14"/>
  <c r="G90" i="14"/>
  <c r="H90" i="14"/>
  <c r="I90" i="14"/>
  <c r="J90" i="14"/>
  <c r="J91" i="14"/>
  <c r="C91" i="14"/>
  <c r="D91" i="14"/>
  <c r="G91" i="14"/>
  <c r="H91" i="14"/>
  <c r="I91" i="14"/>
  <c r="L91" i="10"/>
  <c r="K92" i="14"/>
  <c r="L92" i="10"/>
  <c r="C92" i="14"/>
  <c r="D92" i="14"/>
  <c r="G92" i="14"/>
  <c r="H92" i="14"/>
  <c r="I92" i="14"/>
  <c r="J92" i="14"/>
  <c r="L82" i="10"/>
  <c r="K82" i="14"/>
  <c r="H82" i="14"/>
  <c r="G82" i="14"/>
  <c r="D82" i="14"/>
  <c r="C82" i="14"/>
  <c r="J82" i="14"/>
  <c r="I79" i="14"/>
  <c r="H79" i="14"/>
  <c r="G79" i="14"/>
  <c r="F79" i="14"/>
  <c r="E79" i="14"/>
  <c r="D79" i="14"/>
  <c r="C79" i="14"/>
  <c r="L79" i="10"/>
  <c r="K79" i="14" s="1"/>
  <c r="I78" i="14"/>
  <c r="H78" i="14"/>
  <c r="G78" i="14"/>
  <c r="F78" i="14"/>
  <c r="E78" i="14"/>
  <c r="D78" i="14"/>
  <c r="C78" i="14"/>
  <c r="K78" i="14"/>
  <c r="L78" i="10"/>
  <c r="L77" i="10"/>
  <c r="J77" i="14"/>
  <c r="I77" i="14"/>
  <c r="H77" i="14"/>
  <c r="G77" i="14"/>
  <c r="D77" i="14"/>
  <c r="C77" i="14"/>
  <c r="I76" i="14"/>
  <c r="H76" i="14"/>
  <c r="G76" i="14"/>
  <c r="F76" i="14"/>
  <c r="E76" i="14"/>
  <c r="D76" i="14"/>
  <c r="C76" i="14"/>
  <c r="L76" i="10"/>
  <c r="I75" i="14"/>
  <c r="H75" i="14"/>
  <c r="G75" i="14"/>
  <c r="F75" i="14"/>
  <c r="E75" i="14"/>
  <c r="D75" i="14"/>
  <c r="C75" i="14"/>
  <c r="K75" i="14"/>
  <c r="L75" i="10"/>
  <c r="I74" i="14"/>
  <c r="H74" i="14"/>
  <c r="G74" i="14"/>
  <c r="F74" i="14"/>
  <c r="E74" i="14"/>
  <c r="D74" i="14"/>
  <c r="C74" i="14"/>
  <c r="J74" i="14"/>
  <c r="L74" i="10"/>
  <c r="K74" i="14" s="1"/>
  <c r="I73" i="14"/>
  <c r="H73" i="14"/>
  <c r="G73" i="14"/>
  <c r="F73" i="14"/>
  <c r="E73" i="14"/>
  <c r="D73" i="14"/>
  <c r="C73" i="14"/>
  <c r="K73" i="14"/>
  <c r="L73" i="10"/>
  <c r="I72" i="14"/>
  <c r="H72" i="14"/>
  <c r="G72" i="14"/>
  <c r="F72" i="14"/>
  <c r="E72" i="14"/>
  <c r="D72" i="14"/>
  <c r="C72" i="14"/>
  <c r="L72" i="10"/>
  <c r="K72" i="14" s="1"/>
  <c r="I71" i="14"/>
  <c r="H71" i="14"/>
  <c r="G71" i="14"/>
  <c r="F71" i="14"/>
  <c r="E71" i="14"/>
  <c r="D71" i="14"/>
  <c r="C71" i="14"/>
  <c r="J71" i="14"/>
  <c r="L71" i="10"/>
  <c r="K71" i="14" s="1"/>
  <c r="I70" i="14"/>
  <c r="H70" i="14"/>
  <c r="G70" i="14"/>
  <c r="F70" i="14"/>
  <c r="E70" i="14"/>
  <c r="D70" i="14"/>
  <c r="C70" i="14"/>
  <c r="L70" i="10"/>
  <c r="I69" i="14"/>
  <c r="H69" i="14"/>
  <c r="G69" i="14"/>
  <c r="F69" i="14"/>
  <c r="E69" i="14"/>
  <c r="D69" i="14"/>
  <c r="D68" i="14"/>
  <c r="D80" i="14" s="1"/>
  <c r="C69" i="14"/>
  <c r="C68" i="14"/>
  <c r="K69" i="14"/>
  <c r="L69" i="10"/>
  <c r="H68" i="14"/>
  <c r="G68" i="14"/>
  <c r="F68" i="14"/>
  <c r="E68" i="14"/>
  <c r="L68" i="10"/>
  <c r="K68" i="14"/>
  <c r="I65" i="14"/>
  <c r="H65" i="14"/>
  <c r="G65" i="14"/>
  <c r="F65" i="14"/>
  <c r="D65" i="14"/>
  <c r="C65" i="14"/>
  <c r="L65" i="10"/>
  <c r="I64" i="14"/>
  <c r="H64" i="14"/>
  <c r="G64" i="14"/>
  <c r="F64" i="14"/>
  <c r="D64" i="14"/>
  <c r="C64" i="14"/>
  <c r="K64" i="14"/>
  <c r="L64" i="10"/>
  <c r="I63" i="14"/>
  <c r="H63" i="14"/>
  <c r="G63" i="14"/>
  <c r="D63" i="14"/>
  <c r="C63" i="14"/>
  <c r="I62" i="14"/>
  <c r="H62" i="14"/>
  <c r="G62" i="14"/>
  <c r="F62" i="14"/>
  <c r="D62" i="14"/>
  <c r="C62" i="14"/>
  <c r="K62" i="14"/>
  <c r="L62" i="10"/>
  <c r="I61" i="14"/>
  <c r="H61" i="14"/>
  <c r="G61" i="14"/>
  <c r="F61" i="14"/>
  <c r="D61" i="14"/>
  <c r="C61" i="14"/>
  <c r="J61" i="14"/>
  <c r="K61" i="14"/>
  <c r="I60" i="14"/>
  <c r="H60" i="14"/>
  <c r="G60" i="14"/>
  <c r="F60" i="14"/>
  <c r="D60" i="14"/>
  <c r="C60" i="14"/>
  <c r="K60" i="14"/>
  <c r="L60" i="10"/>
  <c r="I59" i="14"/>
  <c r="H59" i="14"/>
  <c r="G59" i="14"/>
  <c r="F59" i="14"/>
  <c r="D59" i="14"/>
  <c r="C59" i="14"/>
  <c r="L59" i="10"/>
  <c r="K59" i="14"/>
  <c r="I57" i="14"/>
  <c r="H57" i="14"/>
  <c r="G57" i="14"/>
  <c r="F57" i="14"/>
  <c r="D57" i="14"/>
  <c r="C57" i="14"/>
  <c r="K57" i="14"/>
  <c r="L57" i="10"/>
  <c r="I56" i="14"/>
  <c r="H56" i="14"/>
  <c r="G56" i="14"/>
  <c r="F56" i="14"/>
  <c r="D56" i="14"/>
  <c r="C56" i="14"/>
  <c r="L56" i="10"/>
  <c r="K56" i="14"/>
  <c r="I55" i="14"/>
  <c r="H55" i="14"/>
  <c r="G55" i="14"/>
  <c r="F55" i="14"/>
  <c r="D55" i="14"/>
  <c r="C55" i="14"/>
  <c r="J55" i="14"/>
  <c r="L55" i="10"/>
  <c r="I54" i="14"/>
  <c r="H54" i="14"/>
  <c r="G54" i="14"/>
  <c r="F54" i="14"/>
  <c r="D54" i="14"/>
  <c r="C54" i="14"/>
  <c r="L54" i="10"/>
  <c r="K54" i="14" s="1"/>
  <c r="I53" i="14"/>
  <c r="H53" i="14"/>
  <c r="G53" i="14"/>
  <c r="F53" i="14"/>
  <c r="D53" i="14"/>
  <c r="C53" i="14"/>
  <c r="J53" i="14"/>
  <c r="L53" i="10"/>
  <c r="I52" i="14"/>
  <c r="H52" i="14"/>
  <c r="G52" i="14"/>
  <c r="F52" i="14"/>
  <c r="D52" i="14"/>
  <c r="C52" i="14"/>
  <c r="K52" i="14"/>
  <c r="L52" i="10"/>
  <c r="I51" i="14"/>
  <c r="H51" i="14"/>
  <c r="G51" i="14"/>
  <c r="F51" i="14"/>
  <c r="D51" i="14"/>
  <c r="C51" i="14"/>
  <c r="L51" i="10"/>
  <c r="K51" i="14" s="1"/>
  <c r="I50" i="14"/>
  <c r="H50" i="14"/>
  <c r="G50" i="14"/>
  <c r="D50" i="14"/>
  <c r="C50" i="14"/>
  <c r="J50" i="14"/>
  <c r="L50" i="10"/>
  <c r="L49" i="10"/>
  <c r="K49" i="14"/>
  <c r="I49" i="14"/>
  <c r="H49" i="14"/>
  <c r="G49" i="14"/>
  <c r="D49" i="14"/>
  <c r="C49" i="14"/>
  <c r="I48" i="14"/>
  <c r="H48" i="14"/>
  <c r="G48" i="14"/>
  <c r="D48" i="14"/>
  <c r="C48" i="14"/>
  <c r="J48" i="14"/>
  <c r="I47" i="14"/>
  <c r="H47" i="14"/>
  <c r="G47" i="14"/>
  <c r="D47" i="14"/>
  <c r="C47" i="14"/>
  <c r="J47" i="14"/>
  <c r="I46" i="14"/>
  <c r="H46" i="14"/>
  <c r="G46" i="14"/>
  <c r="F46" i="14"/>
  <c r="D46" i="14"/>
  <c r="C46" i="14"/>
  <c r="K46" i="14"/>
  <c r="J46" i="14"/>
  <c r="I45" i="14"/>
  <c r="H45" i="14"/>
  <c r="G45" i="14"/>
  <c r="F45" i="14"/>
  <c r="D45" i="14"/>
  <c r="C45" i="14"/>
  <c r="J45" i="14"/>
  <c r="I44" i="14"/>
  <c r="H44" i="14"/>
  <c r="G44" i="14"/>
  <c r="F44" i="14"/>
  <c r="D44" i="14"/>
  <c r="C44" i="14"/>
  <c r="J44" i="14"/>
  <c r="I43" i="14"/>
  <c r="H43" i="14"/>
  <c r="G43" i="14"/>
  <c r="F43" i="14"/>
  <c r="D43" i="14"/>
  <c r="C43" i="14"/>
  <c r="J43" i="14"/>
  <c r="I42" i="14"/>
  <c r="H42" i="14"/>
  <c r="G42" i="14"/>
  <c r="F42" i="14"/>
  <c r="D42" i="14"/>
  <c r="C42" i="14"/>
  <c r="J42" i="14"/>
  <c r="I41" i="14"/>
  <c r="H41" i="14"/>
  <c r="G41" i="14"/>
  <c r="F41" i="14"/>
  <c r="D41" i="14"/>
  <c r="C41" i="14"/>
  <c r="J41" i="14"/>
  <c r="I40" i="14"/>
  <c r="H40" i="14"/>
  <c r="G40" i="14"/>
  <c r="F40" i="14"/>
  <c r="D40" i="14"/>
  <c r="C40" i="14"/>
  <c r="J40" i="14"/>
  <c r="L39" i="10"/>
  <c r="K39" i="14" s="1"/>
  <c r="I39" i="14"/>
  <c r="H39" i="14"/>
  <c r="G39" i="14"/>
  <c r="F39" i="14"/>
  <c r="D39" i="14"/>
  <c r="C39" i="14"/>
  <c r="J39" i="14"/>
  <c r="I38" i="14"/>
  <c r="H38" i="14"/>
  <c r="G38" i="14"/>
  <c r="F38" i="14"/>
  <c r="D38" i="14"/>
  <c r="C38" i="14"/>
  <c r="J38" i="14"/>
  <c r="I37" i="14"/>
  <c r="H37" i="14"/>
  <c r="G37" i="14"/>
  <c r="F37" i="14"/>
  <c r="D37" i="14"/>
  <c r="C37" i="14"/>
  <c r="K37" i="14"/>
  <c r="J37" i="14"/>
  <c r="I36" i="14"/>
  <c r="H36" i="14"/>
  <c r="G36" i="14"/>
  <c r="F36" i="14"/>
  <c r="D36" i="14"/>
  <c r="C36" i="14"/>
  <c r="J36" i="14"/>
  <c r="H35" i="14"/>
  <c r="G35" i="14"/>
  <c r="F35" i="14"/>
  <c r="D35" i="14"/>
  <c r="C35" i="14"/>
  <c r="I34" i="14"/>
  <c r="H34" i="14"/>
  <c r="G34" i="14"/>
  <c r="F34" i="14"/>
  <c r="D34" i="14"/>
  <c r="C34" i="14"/>
  <c r="J34" i="14"/>
  <c r="H33" i="14"/>
  <c r="G33" i="14"/>
  <c r="F33" i="14"/>
  <c r="D33" i="14"/>
  <c r="C33" i="14"/>
  <c r="I32" i="14"/>
  <c r="H32" i="14"/>
  <c r="G32" i="14"/>
  <c r="F32" i="14"/>
  <c r="D32" i="14"/>
  <c r="C32" i="14"/>
  <c r="J32" i="14"/>
  <c r="L31" i="10"/>
  <c r="K31" i="14"/>
  <c r="I31" i="14"/>
  <c r="H31" i="14"/>
  <c r="G31" i="14"/>
  <c r="F31" i="14"/>
  <c r="D31" i="14"/>
  <c r="C31" i="14"/>
  <c r="J31" i="14"/>
  <c r="H30" i="14"/>
  <c r="G30" i="14"/>
  <c r="F30" i="14"/>
  <c r="D30" i="14"/>
  <c r="C30" i="14"/>
  <c r="I29" i="14"/>
  <c r="H29" i="14"/>
  <c r="G29" i="14"/>
  <c r="F29" i="14"/>
  <c r="D29" i="14"/>
  <c r="C29" i="14"/>
  <c r="J29" i="14"/>
  <c r="I28" i="14"/>
  <c r="H28" i="14"/>
  <c r="G28" i="14"/>
  <c r="F28" i="14"/>
  <c r="D28" i="14"/>
  <c r="C28" i="14"/>
  <c r="K28" i="14"/>
  <c r="J28" i="14"/>
  <c r="I27" i="14"/>
  <c r="H27" i="14"/>
  <c r="G27" i="14"/>
  <c r="F27" i="14"/>
  <c r="D27" i="14"/>
  <c r="C27" i="14"/>
  <c r="J27" i="14"/>
  <c r="I26" i="14"/>
  <c r="H26" i="14"/>
  <c r="G26" i="14"/>
  <c r="D26" i="14"/>
  <c r="C26" i="14"/>
  <c r="J26" i="14"/>
  <c r="I25" i="14"/>
  <c r="H25" i="14"/>
  <c r="G25" i="14"/>
  <c r="D25" i="14"/>
  <c r="C25" i="14"/>
  <c r="J25" i="14"/>
  <c r="I24" i="14"/>
  <c r="H24" i="14"/>
  <c r="G24" i="14"/>
  <c r="D24" i="14"/>
  <c r="C24" i="14"/>
  <c r="K24" i="14"/>
  <c r="L24" i="10"/>
  <c r="I23" i="14"/>
  <c r="H23" i="14"/>
  <c r="G23" i="14"/>
  <c r="D23" i="14"/>
  <c r="C23" i="14"/>
  <c r="L23" i="10"/>
  <c r="I22" i="14"/>
  <c r="H22" i="14"/>
  <c r="G22" i="14"/>
  <c r="D22" i="14"/>
  <c r="C22" i="14"/>
  <c r="L22" i="10"/>
  <c r="K22" i="14" s="1"/>
  <c r="I21" i="14"/>
  <c r="H21" i="14"/>
  <c r="G21" i="14"/>
  <c r="D21" i="14"/>
  <c r="C21" i="14"/>
  <c r="K21" i="14"/>
  <c r="L21" i="10"/>
  <c r="I20" i="14"/>
  <c r="H20" i="14"/>
  <c r="G20" i="14"/>
  <c r="D20" i="14"/>
  <c r="C20" i="14"/>
  <c r="J20" i="14"/>
  <c r="L20" i="10"/>
  <c r="I19" i="14"/>
  <c r="H19" i="14"/>
  <c r="G19" i="14"/>
  <c r="D19" i="14"/>
  <c r="C19" i="14"/>
  <c r="L19" i="10"/>
  <c r="K19" i="14"/>
  <c r="I18" i="14"/>
  <c r="H18" i="14"/>
  <c r="G18" i="14"/>
  <c r="D18" i="14"/>
  <c r="C18" i="14"/>
  <c r="K18" i="14"/>
  <c r="L18" i="10"/>
  <c r="I17" i="14"/>
  <c r="H17" i="14"/>
  <c r="G17" i="14"/>
  <c r="D17" i="14"/>
  <c r="C17" i="14"/>
  <c r="J17" i="14"/>
  <c r="I16" i="14"/>
  <c r="H16" i="14"/>
  <c r="G16" i="14"/>
  <c r="D16" i="14"/>
  <c r="C16" i="14"/>
  <c r="J16" i="14"/>
  <c r="I15" i="14"/>
  <c r="H15" i="14"/>
  <c r="G15" i="14"/>
  <c r="D15" i="14"/>
  <c r="C15" i="14"/>
  <c r="J15" i="14"/>
  <c r="L14" i="10"/>
  <c r="I14" i="14"/>
  <c r="H14" i="14"/>
  <c r="G14" i="14"/>
  <c r="D14" i="14"/>
  <c r="C14" i="14"/>
  <c r="J14" i="14"/>
  <c r="I13" i="14"/>
  <c r="H13" i="14"/>
  <c r="G13" i="14"/>
  <c r="D13" i="14"/>
  <c r="C13" i="14"/>
  <c r="L13" i="10"/>
  <c r="K13" i="14" s="1"/>
  <c r="I12" i="14"/>
  <c r="H12" i="14"/>
  <c r="G12" i="14"/>
  <c r="D12" i="14"/>
  <c r="C12" i="14"/>
  <c r="K12" i="14"/>
  <c r="L12" i="10"/>
  <c r="I11" i="14"/>
  <c r="H11" i="14"/>
  <c r="G11" i="14"/>
  <c r="D11" i="14"/>
  <c r="C11" i="14"/>
  <c r="L11" i="10"/>
  <c r="K11" i="14"/>
  <c r="L10" i="10"/>
  <c r="K10" i="14"/>
  <c r="I10" i="14"/>
  <c r="I8" i="14"/>
  <c r="H10" i="14"/>
  <c r="G10" i="14"/>
  <c r="D10" i="14"/>
  <c r="C10" i="14"/>
  <c r="L9" i="10"/>
  <c r="J9" i="14"/>
  <c r="H9" i="14"/>
  <c r="G9" i="14"/>
  <c r="D9" i="14"/>
  <c r="C9" i="14"/>
  <c r="H8" i="14"/>
  <c r="H66" i="14" s="1"/>
  <c r="G8" i="14"/>
  <c r="F8" i="14"/>
  <c r="E8" i="14"/>
  <c r="D8" i="14"/>
  <c r="C8" i="14"/>
  <c r="J8" i="14"/>
  <c r="C83" i="13"/>
  <c r="D83" i="13"/>
  <c r="D93" i="13" s="1"/>
  <c r="E83" i="13"/>
  <c r="F82" i="13"/>
  <c r="F84" i="13"/>
  <c r="F85" i="13"/>
  <c r="F86" i="13"/>
  <c r="F87" i="13"/>
  <c r="F88" i="13"/>
  <c r="F89" i="13"/>
  <c r="F90" i="13"/>
  <c r="F91" i="13"/>
  <c r="F92" i="13"/>
  <c r="G83" i="13"/>
  <c r="DD4" i="3"/>
  <c r="H83" i="13" s="1"/>
  <c r="I83" i="13"/>
  <c r="I82" i="13"/>
  <c r="I84" i="13"/>
  <c r="I85" i="13"/>
  <c r="I86" i="13"/>
  <c r="I87" i="13"/>
  <c r="I88" i="13"/>
  <c r="I89" i="13"/>
  <c r="I90" i="13"/>
  <c r="I91" i="13"/>
  <c r="I92" i="13"/>
  <c r="J83" i="13"/>
  <c r="J82" i="13"/>
  <c r="J84" i="13"/>
  <c r="J85" i="13"/>
  <c r="J86" i="13"/>
  <c r="J87" i="13"/>
  <c r="J88" i="13"/>
  <c r="J89" i="13"/>
  <c r="J90" i="13"/>
  <c r="J91" i="13"/>
  <c r="J92" i="13"/>
  <c r="C84" i="13"/>
  <c r="CT5" i="3"/>
  <c r="D84" i="13"/>
  <c r="E84" i="13"/>
  <c r="G84" i="13"/>
  <c r="G82" i="13"/>
  <c r="G93" i="13" s="1"/>
  <c r="G85" i="13"/>
  <c r="G86" i="13"/>
  <c r="G87" i="13"/>
  <c r="G88" i="13"/>
  <c r="G89" i="13"/>
  <c r="G90" i="13"/>
  <c r="G91" i="13"/>
  <c r="G92" i="13"/>
  <c r="DD5" i="3"/>
  <c r="H84" i="13"/>
  <c r="K84" i="13"/>
  <c r="C85" i="13"/>
  <c r="D85" i="13"/>
  <c r="E85" i="13"/>
  <c r="DD6" i="3"/>
  <c r="H85" i="13"/>
  <c r="DD3" i="3"/>
  <c r="H82" i="13"/>
  <c r="DD7" i="3"/>
  <c r="H86" i="13"/>
  <c r="DD8" i="3"/>
  <c r="H87" i="13"/>
  <c r="DD9" i="3"/>
  <c r="H88" i="13"/>
  <c r="DD10" i="3"/>
  <c r="H89" i="13"/>
  <c r="DD11" i="3"/>
  <c r="H90" i="13"/>
  <c r="DD12" i="3"/>
  <c r="H91" i="13"/>
  <c r="DD13" i="3"/>
  <c r="H92" i="13"/>
  <c r="C86" i="13"/>
  <c r="D86" i="13"/>
  <c r="E86" i="13"/>
  <c r="K86" i="13"/>
  <c r="C87" i="13"/>
  <c r="D87" i="13"/>
  <c r="E87" i="13"/>
  <c r="K87" i="13"/>
  <c r="C88" i="13"/>
  <c r="D88" i="13"/>
  <c r="E88" i="13"/>
  <c r="K88" i="13"/>
  <c r="C89" i="13"/>
  <c r="D89" i="13"/>
  <c r="E89" i="13"/>
  <c r="C90" i="13"/>
  <c r="D90" i="13"/>
  <c r="E90" i="13"/>
  <c r="C91" i="13"/>
  <c r="D91" i="13"/>
  <c r="E91" i="13"/>
  <c r="K91" i="13"/>
  <c r="C92" i="13"/>
  <c r="D92" i="13"/>
  <c r="E92" i="13"/>
  <c r="C83" i="11"/>
  <c r="C83" i="12" s="1"/>
  <c r="F83" i="11"/>
  <c r="D83" i="11"/>
  <c r="D93" i="11" s="1"/>
  <c r="D83" i="12"/>
  <c r="E83" i="11"/>
  <c r="E83" i="12"/>
  <c r="F83" i="12"/>
  <c r="J83" i="11"/>
  <c r="G83" i="12" s="1"/>
  <c r="G83" i="11"/>
  <c r="H83" i="12"/>
  <c r="C84" i="11"/>
  <c r="C84" i="12" s="1"/>
  <c r="F84" i="11"/>
  <c r="BY5" i="3"/>
  <c r="D84" i="11"/>
  <c r="D84" i="12" s="1"/>
  <c r="E84" i="11"/>
  <c r="E84" i="12"/>
  <c r="F84" i="12"/>
  <c r="J84" i="11"/>
  <c r="G84" i="12"/>
  <c r="G84" i="11"/>
  <c r="H84" i="12" s="1"/>
  <c r="C85" i="11"/>
  <c r="F85" i="11"/>
  <c r="C85" i="12"/>
  <c r="D85" i="11"/>
  <c r="D85" i="12" s="1"/>
  <c r="E85" i="11"/>
  <c r="E85" i="12"/>
  <c r="F85" i="12"/>
  <c r="J85" i="11"/>
  <c r="G85" i="12"/>
  <c r="G85" i="11"/>
  <c r="H85" i="12"/>
  <c r="C86" i="11"/>
  <c r="F86" i="11"/>
  <c r="C86" i="12"/>
  <c r="D86" i="11"/>
  <c r="D86" i="12" s="1"/>
  <c r="E86" i="11"/>
  <c r="E86" i="12"/>
  <c r="F86" i="12"/>
  <c r="J86" i="11"/>
  <c r="G86" i="12"/>
  <c r="G86" i="11"/>
  <c r="H86" i="12"/>
  <c r="C87" i="11"/>
  <c r="F87" i="11"/>
  <c r="C87" i="12"/>
  <c r="D87" i="12"/>
  <c r="E87" i="11"/>
  <c r="E87" i="12"/>
  <c r="F87" i="12"/>
  <c r="J87" i="11"/>
  <c r="G87" i="12" s="1"/>
  <c r="G87" i="11"/>
  <c r="H87" i="12" s="1"/>
  <c r="C88" i="11"/>
  <c r="F88" i="11"/>
  <c r="C88" i="12"/>
  <c r="D88" i="11"/>
  <c r="D88" i="12"/>
  <c r="E88" i="11"/>
  <c r="E88" i="12"/>
  <c r="F88" i="12"/>
  <c r="J88" i="11"/>
  <c r="G88" i="12" s="1"/>
  <c r="G88" i="11"/>
  <c r="H88" i="12"/>
  <c r="C89" i="11"/>
  <c r="F89" i="11"/>
  <c r="C89" i="12"/>
  <c r="D89" i="11"/>
  <c r="D89" i="12" s="1"/>
  <c r="E89" i="11"/>
  <c r="E89" i="12"/>
  <c r="F89" i="12"/>
  <c r="J89" i="11"/>
  <c r="G89" i="12" s="1"/>
  <c r="G89" i="11"/>
  <c r="H89" i="12"/>
  <c r="C90" i="11"/>
  <c r="C90" i="12" s="1"/>
  <c r="F90" i="11"/>
  <c r="D90" i="11"/>
  <c r="D90" i="12"/>
  <c r="E90" i="11"/>
  <c r="E90" i="12"/>
  <c r="F90" i="12"/>
  <c r="J90" i="11"/>
  <c r="G90" i="12" s="1"/>
  <c r="G90" i="11"/>
  <c r="H90" i="12"/>
  <c r="C91" i="11"/>
  <c r="C91" i="12" s="1"/>
  <c r="F91" i="11"/>
  <c r="D91" i="11"/>
  <c r="D91" i="12"/>
  <c r="E91" i="11"/>
  <c r="E91" i="12"/>
  <c r="F91" i="12"/>
  <c r="J91" i="11"/>
  <c r="G91" i="12" s="1"/>
  <c r="G91" i="11"/>
  <c r="H91" i="12" s="1"/>
  <c r="C92" i="11"/>
  <c r="F92" i="11"/>
  <c r="C92" i="12"/>
  <c r="D92" i="11"/>
  <c r="D92" i="12"/>
  <c r="E92" i="11"/>
  <c r="E92" i="12"/>
  <c r="F92" i="12"/>
  <c r="J92" i="11"/>
  <c r="G92" i="12" s="1"/>
  <c r="G92" i="11"/>
  <c r="H92" i="12"/>
  <c r="A90" i="13"/>
  <c r="A92" i="10"/>
  <c r="A91" i="10"/>
  <c r="A92" i="13"/>
  <c r="A90" i="10"/>
  <c r="A89" i="10"/>
  <c r="A88" i="10"/>
  <c r="A87" i="10"/>
  <c r="A88" i="13"/>
  <c r="A86" i="10"/>
  <c r="A85" i="10"/>
  <c r="A84" i="10"/>
  <c r="A92" i="9"/>
  <c r="A91" i="9"/>
  <c r="A90" i="9"/>
  <c r="A89" i="9"/>
  <c r="A88" i="9"/>
  <c r="A87" i="9"/>
  <c r="A86" i="9"/>
  <c r="A85" i="9"/>
  <c r="A84" i="9"/>
  <c r="A92" i="8"/>
  <c r="A91" i="8"/>
  <c r="A90" i="8"/>
  <c r="A89" i="8"/>
  <c r="A88" i="8"/>
  <c r="A87" i="8"/>
  <c r="A86" i="8"/>
  <c r="A85" i="8"/>
  <c r="A84" i="8"/>
  <c r="H83" i="11"/>
  <c r="K83" i="11"/>
  <c r="H84" i="11"/>
  <c r="I84" i="11"/>
  <c r="K84" i="11"/>
  <c r="H85" i="11"/>
  <c r="I85" i="11"/>
  <c r="K85" i="11"/>
  <c r="H86" i="11"/>
  <c r="I86" i="11"/>
  <c r="K86" i="11"/>
  <c r="H87" i="11"/>
  <c r="I87" i="11"/>
  <c r="K87" i="11"/>
  <c r="H88" i="11"/>
  <c r="I88" i="11"/>
  <c r="K88" i="11"/>
  <c r="H89" i="11"/>
  <c r="I89" i="11"/>
  <c r="K89" i="11"/>
  <c r="H90" i="11"/>
  <c r="I90" i="11"/>
  <c r="K90" i="11"/>
  <c r="H91" i="11"/>
  <c r="I91" i="11"/>
  <c r="K91" i="11"/>
  <c r="H92" i="11"/>
  <c r="I92" i="11"/>
  <c r="K92" i="11"/>
  <c r="E82" i="13"/>
  <c r="D82" i="13"/>
  <c r="K82" i="13"/>
  <c r="C82" i="13"/>
  <c r="J79" i="13"/>
  <c r="I79" i="13"/>
  <c r="DD14" i="4"/>
  <c r="H79" i="13" s="1"/>
  <c r="G79" i="13"/>
  <c r="F79" i="13"/>
  <c r="E79" i="13"/>
  <c r="D79" i="13"/>
  <c r="C79" i="13"/>
  <c r="J78" i="13"/>
  <c r="I78" i="13"/>
  <c r="DD13" i="4"/>
  <c r="H78" i="13" s="1"/>
  <c r="G78" i="13"/>
  <c r="F78" i="13"/>
  <c r="E78" i="13"/>
  <c r="D78" i="13"/>
  <c r="C78" i="13"/>
  <c r="J77" i="13"/>
  <c r="I77" i="13"/>
  <c r="DD12" i="4"/>
  <c r="H77" i="13"/>
  <c r="G77" i="13"/>
  <c r="F77" i="13"/>
  <c r="E77" i="13"/>
  <c r="D77" i="13"/>
  <c r="C77" i="13"/>
  <c r="K76" i="13"/>
  <c r="J76" i="13"/>
  <c r="I76" i="13"/>
  <c r="DD11" i="4"/>
  <c r="H76" i="13"/>
  <c r="G76" i="13"/>
  <c r="F76" i="13"/>
  <c r="E76" i="13"/>
  <c r="D76" i="13"/>
  <c r="C76" i="13"/>
  <c r="J75" i="13"/>
  <c r="I75" i="13"/>
  <c r="DD10" i="4"/>
  <c r="H75" i="13" s="1"/>
  <c r="G75" i="13"/>
  <c r="F75" i="13"/>
  <c r="E75" i="13"/>
  <c r="C75" i="13"/>
  <c r="K74" i="13"/>
  <c r="J74" i="13"/>
  <c r="I74" i="13"/>
  <c r="DD9" i="4"/>
  <c r="H74" i="13"/>
  <c r="G74" i="13"/>
  <c r="F74" i="13"/>
  <c r="E74" i="13"/>
  <c r="D74" i="13"/>
  <c r="C74" i="13"/>
  <c r="K73" i="13"/>
  <c r="J73" i="13"/>
  <c r="I73" i="13"/>
  <c r="DD8" i="4"/>
  <c r="H73" i="13"/>
  <c r="G73" i="13"/>
  <c r="F73" i="13"/>
  <c r="E73" i="13"/>
  <c r="D73" i="13"/>
  <c r="C73" i="13"/>
  <c r="J72" i="13"/>
  <c r="I72" i="13"/>
  <c r="DD7" i="4"/>
  <c r="H72" i="13" s="1"/>
  <c r="G72" i="13"/>
  <c r="F72" i="13"/>
  <c r="E72" i="13"/>
  <c r="D72" i="13"/>
  <c r="C72" i="13"/>
  <c r="K71" i="13"/>
  <c r="J71" i="13"/>
  <c r="I71" i="13"/>
  <c r="DD6" i="4"/>
  <c r="H71" i="13" s="1"/>
  <c r="G71" i="13"/>
  <c r="F71" i="13"/>
  <c r="E71" i="13"/>
  <c r="D71" i="13"/>
  <c r="C71" i="13"/>
  <c r="J70" i="13"/>
  <c r="I70" i="13"/>
  <c r="DD5" i="4"/>
  <c r="H70" i="13"/>
  <c r="G70" i="13"/>
  <c r="F70" i="13"/>
  <c r="E70" i="13"/>
  <c r="D70" i="13"/>
  <c r="C70" i="13"/>
  <c r="J69" i="13"/>
  <c r="I69" i="13"/>
  <c r="DD4" i="4"/>
  <c r="H69" i="13" s="1"/>
  <c r="G69" i="13"/>
  <c r="F69" i="13"/>
  <c r="E69" i="13"/>
  <c r="D69" i="13"/>
  <c r="C69" i="13"/>
  <c r="J68" i="13"/>
  <c r="I68" i="13"/>
  <c r="DD3" i="4"/>
  <c r="H68" i="13"/>
  <c r="G68" i="13"/>
  <c r="F68" i="13"/>
  <c r="E68" i="13"/>
  <c r="D68" i="13"/>
  <c r="D80" i="13" s="1"/>
  <c r="C68" i="13"/>
  <c r="J65" i="13"/>
  <c r="I65" i="13"/>
  <c r="DD60" i="2"/>
  <c r="H65" i="13" s="1"/>
  <c r="G65" i="13"/>
  <c r="F65" i="13"/>
  <c r="E65" i="13"/>
  <c r="D65" i="13"/>
  <c r="C65" i="13"/>
  <c r="K64" i="13"/>
  <c r="J64" i="13"/>
  <c r="I64" i="13"/>
  <c r="DD59" i="2"/>
  <c r="H64" i="13"/>
  <c r="G64" i="13"/>
  <c r="F64" i="13"/>
  <c r="E64" i="13"/>
  <c r="C64" i="13"/>
  <c r="J63" i="13"/>
  <c r="I63" i="13"/>
  <c r="DD58" i="2"/>
  <c r="H63" i="13"/>
  <c r="G63" i="13"/>
  <c r="F63" i="13"/>
  <c r="E63" i="13"/>
  <c r="C63" i="13"/>
  <c r="J62" i="13"/>
  <c r="DD57" i="2"/>
  <c r="H62" i="13" s="1"/>
  <c r="G62" i="13"/>
  <c r="F62" i="13"/>
  <c r="E62" i="13"/>
  <c r="D62" i="13"/>
  <c r="C62" i="13"/>
  <c r="J61" i="13"/>
  <c r="I61" i="13"/>
  <c r="DD56" i="2"/>
  <c r="H61" i="13"/>
  <c r="G61" i="13"/>
  <c r="F61" i="13"/>
  <c r="E61" i="13"/>
  <c r="D61" i="13"/>
  <c r="C61" i="13"/>
  <c r="K60" i="13"/>
  <c r="J60" i="13"/>
  <c r="I60" i="13"/>
  <c r="DD55" i="2"/>
  <c r="H60" i="13" s="1"/>
  <c r="G60" i="13"/>
  <c r="F60" i="13"/>
  <c r="E60" i="13"/>
  <c r="C60" i="13"/>
  <c r="K59" i="13"/>
  <c r="J59" i="13"/>
  <c r="I59" i="13"/>
  <c r="DD54" i="2"/>
  <c r="H59" i="13" s="1"/>
  <c r="G59" i="13"/>
  <c r="E59" i="13"/>
  <c r="D59" i="13"/>
  <c r="C59" i="13"/>
  <c r="DD53" i="2"/>
  <c r="J57" i="13"/>
  <c r="I57" i="13"/>
  <c r="DD52" i="2"/>
  <c r="H57" i="13"/>
  <c r="G57" i="13"/>
  <c r="E57" i="13"/>
  <c r="D57" i="13"/>
  <c r="C57" i="13"/>
  <c r="J56" i="13"/>
  <c r="I56" i="13"/>
  <c r="DD51" i="2"/>
  <c r="H56" i="13"/>
  <c r="G56" i="13"/>
  <c r="F56" i="13"/>
  <c r="E56" i="13"/>
  <c r="D56" i="13"/>
  <c r="C56" i="13"/>
  <c r="K55" i="13"/>
  <c r="J55" i="13"/>
  <c r="I55" i="13"/>
  <c r="DD50" i="2"/>
  <c r="H55" i="13"/>
  <c r="G55" i="13"/>
  <c r="F55" i="13"/>
  <c r="E55" i="13"/>
  <c r="D55" i="13"/>
  <c r="C55" i="13"/>
  <c r="K54" i="13"/>
  <c r="J54" i="13"/>
  <c r="I54" i="13"/>
  <c r="DD49" i="2"/>
  <c r="H54" i="13"/>
  <c r="G54" i="13"/>
  <c r="E54" i="13"/>
  <c r="D54" i="13"/>
  <c r="C54" i="13"/>
  <c r="K53" i="13"/>
  <c r="J53" i="13"/>
  <c r="I53" i="13"/>
  <c r="DD48" i="2"/>
  <c r="H53" i="13"/>
  <c r="G53" i="13"/>
  <c r="F53" i="13"/>
  <c r="E53" i="13"/>
  <c r="D53" i="13"/>
  <c r="C53" i="13"/>
  <c r="J52" i="13"/>
  <c r="I52" i="13"/>
  <c r="DD47" i="2"/>
  <c r="H52" i="13"/>
  <c r="G52" i="13"/>
  <c r="E52" i="13"/>
  <c r="C52" i="13"/>
  <c r="K51" i="13"/>
  <c r="J51" i="13"/>
  <c r="I51" i="13"/>
  <c r="DD46" i="2"/>
  <c r="H51" i="13"/>
  <c r="G51" i="13"/>
  <c r="F51" i="13"/>
  <c r="E51" i="13"/>
  <c r="D51" i="13"/>
  <c r="C51" i="13"/>
  <c r="K50" i="13"/>
  <c r="J50" i="13"/>
  <c r="I50" i="13"/>
  <c r="DD45" i="2"/>
  <c r="H50" i="13"/>
  <c r="G50" i="13"/>
  <c r="F50" i="13"/>
  <c r="E50" i="13"/>
  <c r="D50" i="13"/>
  <c r="C50" i="13"/>
  <c r="K49" i="13"/>
  <c r="J49" i="13"/>
  <c r="I49" i="13"/>
  <c r="DD44" i="2"/>
  <c r="H49" i="13"/>
  <c r="G49" i="13"/>
  <c r="F49" i="13"/>
  <c r="E49" i="13"/>
  <c r="D49" i="13"/>
  <c r="C49" i="13"/>
  <c r="K48" i="13"/>
  <c r="J48" i="13"/>
  <c r="I48" i="13"/>
  <c r="DD43" i="2"/>
  <c r="H48" i="13"/>
  <c r="G48" i="13"/>
  <c r="F48" i="13"/>
  <c r="E48" i="13"/>
  <c r="D48" i="13"/>
  <c r="C48" i="13"/>
  <c r="K47" i="13"/>
  <c r="J47" i="13"/>
  <c r="I47" i="13"/>
  <c r="DD42" i="2"/>
  <c r="H47" i="13"/>
  <c r="G47" i="13"/>
  <c r="F47" i="13"/>
  <c r="E47" i="13"/>
  <c r="D47" i="13"/>
  <c r="C47" i="13"/>
  <c r="J46" i="13"/>
  <c r="I46" i="13"/>
  <c r="DD41" i="2"/>
  <c r="H46" i="13" s="1"/>
  <c r="G46" i="13"/>
  <c r="F46" i="13"/>
  <c r="E46" i="13"/>
  <c r="D46" i="13"/>
  <c r="C46" i="13"/>
  <c r="K45" i="13"/>
  <c r="J45" i="13"/>
  <c r="I45" i="13"/>
  <c r="DD40" i="2"/>
  <c r="H45" i="13" s="1"/>
  <c r="G45" i="13"/>
  <c r="F45" i="13"/>
  <c r="E45" i="13"/>
  <c r="D45" i="13"/>
  <c r="C45" i="13"/>
  <c r="K44" i="13"/>
  <c r="J44" i="13"/>
  <c r="I44" i="13"/>
  <c r="DD39" i="2"/>
  <c r="H44" i="13" s="1"/>
  <c r="G44" i="13"/>
  <c r="F44" i="13"/>
  <c r="E44" i="13"/>
  <c r="C44" i="13"/>
  <c r="J43" i="13"/>
  <c r="I43" i="13"/>
  <c r="DD38" i="2"/>
  <c r="H43" i="13" s="1"/>
  <c r="G43" i="13"/>
  <c r="F43" i="13"/>
  <c r="E43" i="13"/>
  <c r="D43" i="13"/>
  <c r="C43" i="13"/>
  <c r="K42" i="13"/>
  <c r="J42" i="13"/>
  <c r="I42" i="13"/>
  <c r="DD37" i="2"/>
  <c r="H42" i="13"/>
  <c r="G42" i="13"/>
  <c r="E42" i="13"/>
  <c r="D42" i="13"/>
  <c r="C42" i="13"/>
  <c r="J41" i="13"/>
  <c r="I41" i="13"/>
  <c r="DD36" i="2"/>
  <c r="H41" i="13"/>
  <c r="G41" i="13"/>
  <c r="F41" i="13"/>
  <c r="E41" i="13"/>
  <c r="CT36" i="2"/>
  <c r="D41" i="13"/>
  <c r="C41" i="13"/>
  <c r="J40" i="13"/>
  <c r="I40" i="13"/>
  <c r="DD35" i="2"/>
  <c r="H40" i="13" s="1"/>
  <c r="G40" i="13"/>
  <c r="F40" i="13"/>
  <c r="E40" i="13"/>
  <c r="D40" i="13"/>
  <c r="C40" i="13"/>
  <c r="K39" i="13"/>
  <c r="J39" i="13"/>
  <c r="I39" i="13"/>
  <c r="DD34" i="2"/>
  <c r="H39" i="13"/>
  <c r="G39" i="13"/>
  <c r="E39" i="13"/>
  <c r="D39" i="13"/>
  <c r="C39" i="13"/>
  <c r="K38" i="13"/>
  <c r="J38" i="13"/>
  <c r="I38" i="13"/>
  <c r="DD33" i="2"/>
  <c r="H38" i="13"/>
  <c r="G38" i="13"/>
  <c r="F38" i="13"/>
  <c r="E38" i="13"/>
  <c r="D38" i="13"/>
  <c r="C38" i="13"/>
  <c r="J37" i="13"/>
  <c r="I37" i="13"/>
  <c r="DD32" i="2"/>
  <c r="H37" i="13" s="1"/>
  <c r="G37" i="13"/>
  <c r="E37" i="13"/>
  <c r="D37" i="13"/>
  <c r="C37" i="13"/>
  <c r="K36" i="13"/>
  <c r="J36" i="13"/>
  <c r="I36" i="13"/>
  <c r="DD31" i="2"/>
  <c r="H36" i="13"/>
  <c r="G36" i="13"/>
  <c r="E36" i="13"/>
  <c r="D36" i="13"/>
  <c r="C36" i="13"/>
  <c r="K35" i="13"/>
  <c r="J35" i="13"/>
  <c r="I35" i="13"/>
  <c r="DD30" i="2"/>
  <c r="H35" i="13" s="1"/>
  <c r="G35" i="13"/>
  <c r="F35" i="13"/>
  <c r="E35" i="13"/>
  <c r="D35" i="13"/>
  <c r="C35" i="13"/>
  <c r="K34" i="13"/>
  <c r="J34" i="13"/>
  <c r="I34" i="13"/>
  <c r="DD29" i="2"/>
  <c r="H34" i="13" s="1"/>
  <c r="G34" i="13"/>
  <c r="F34" i="13"/>
  <c r="E34" i="13"/>
  <c r="D34" i="13"/>
  <c r="C34" i="13"/>
  <c r="J33" i="13"/>
  <c r="I33" i="13"/>
  <c r="DD28" i="2"/>
  <c r="H33" i="13"/>
  <c r="G33" i="13"/>
  <c r="F33" i="13"/>
  <c r="E33" i="13"/>
  <c r="D33" i="13"/>
  <c r="C33" i="13"/>
  <c r="J32" i="13"/>
  <c r="I32" i="13"/>
  <c r="DD27" i="2"/>
  <c r="H32" i="13"/>
  <c r="G32" i="13"/>
  <c r="F32" i="13"/>
  <c r="E32" i="13"/>
  <c r="D32" i="13"/>
  <c r="C32" i="13"/>
  <c r="K31" i="13"/>
  <c r="J31" i="13"/>
  <c r="I31" i="13"/>
  <c r="DD26" i="2"/>
  <c r="H31" i="13" s="1"/>
  <c r="G31" i="13"/>
  <c r="E31" i="13"/>
  <c r="D31" i="13"/>
  <c r="C31" i="13"/>
  <c r="J30" i="13"/>
  <c r="I30" i="13"/>
  <c r="DD25" i="2"/>
  <c r="H30" i="13" s="1"/>
  <c r="G30" i="13"/>
  <c r="F30" i="13"/>
  <c r="E30" i="13"/>
  <c r="D30" i="13"/>
  <c r="C30" i="13"/>
  <c r="K29" i="13"/>
  <c r="J29" i="13"/>
  <c r="I29" i="13"/>
  <c r="DD24" i="2"/>
  <c r="H29" i="13"/>
  <c r="G29" i="13"/>
  <c r="E29" i="13"/>
  <c r="D29" i="13"/>
  <c r="C29" i="13"/>
  <c r="J28" i="13"/>
  <c r="I28" i="13"/>
  <c r="DD23" i="2"/>
  <c r="H28" i="13"/>
  <c r="G28" i="13"/>
  <c r="F28" i="13"/>
  <c r="E28" i="13"/>
  <c r="C28" i="13"/>
  <c r="K27" i="13"/>
  <c r="J27" i="13"/>
  <c r="I27" i="13"/>
  <c r="DD22" i="2"/>
  <c r="H27" i="13"/>
  <c r="G27" i="13"/>
  <c r="F27" i="13"/>
  <c r="E27" i="13"/>
  <c r="D27" i="13"/>
  <c r="C27" i="13"/>
  <c r="J26" i="13"/>
  <c r="I26" i="13"/>
  <c r="DD21" i="2"/>
  <c r="H26" i="13" s="1"/>
  <c r="G26" i="13"/>
  <c r="F26" i="13"/>
  <c r="E26" i="13"/>
  <c r="D26" i="13"/>
  <c r="C26" i="13"/>
  <c r="K25" i="13"/>
  <c r="J25" i="13"/>
  <c r="I25" i="13"/>
  <c r="DD20" i="2"/>
  <c r="H25" i="13" s="1"/>
  <c r="G25" i="13"/>
  <c r="E25" i="13"/>
  <c r="D25" i="13"/>
  <c r="C25" i="13"/>
  <c r="J24" i="13"/>
  <c r="I24" i="13"/>
  <c r="DD19" i="2"/>
  <c r="H24" i="13" s="1"/>
  <c r="G24" i="13"/>
  <c r="F24" i="13"/>
  <c r="E24" i="13"/>
  <c r="D24" i="13"/>
  <c r="C24" i="13"/>
  <c r="J23" i="13"/>
  <c r="I23" i="13"/>
  <c r="DD18" i="2"/>
  <c r="H23" i="13"/>
  <c r="G23" i="13"/>
  <c r="F23" i="13"/>
  <c r="E23" i="13"/>
  <c r="D23" i="13"/>
  <c r="C23" i="13"/>
  <c r="K22" i="13"/>
  <c r="J22" i="13"/>
  <c r="I22" i="13"/>
  <c r="DD17" i="2"/>
  <c r="H22" i="13"/>
  <c r="G22" i="13"/>
  <c r="F22" i="13"/>
  <c r="E22" i="13"/>
  <c r="D22" i="13"/>
  <c r="C22" i="13"/>
  <c r="K21" i="13"/>
  <c r="J21" i="13"/>
  <c r="I21" i="13"/>
  <c r="DD16" i="2"/>
  <c r="H21" i="13"/>
  <c r="G21" i="13"/>
  <c r="F21" i="13"/>
  <c r="E21" i="13"/>
  <c r="D21" i="13"/>
  <c r="C21" i="13"/>
  <c r="J20" i="13"/>
  <c r="I20" i="13"/>
  <c r="DD15" i="2"/>
  <c r="H20" i="13" s="1"/>
  <c r="G20" i="13"/>
  <c r="F20" i="13"/>
  <c r="E20" i="13"/>
  <c r="C20" i="13"/>
  <c r="J19" i="13"/>
  <c r="I19" i="13"/>
  <c r="DD14" i="2"/>
  <c r="H19" i="13" s="1"/>
  <c r="G19" i="13"/>
  <c r="F19" i="13"/>
  <c r="E19" i="13"/>
  <c r="D19" i="13"/>
  <c r="C19" i="13"/>
  <c r="K18" i="13"/>
  <c r="J18" i="13"/>
  <c r="I18" i="13"/>
  <c r="DD13" i="2"/>
  <c r="H18" i="13"/>
  <c r="G18" i="13"/>
  <c r="F18" i="13"/>
  <c r="E18" i="13"/>
  <c r="D18" i="13"/>
  <c r="C18" i="13"/>
  <c r="K17" i="13"/>
  <c r="J17" i="13"/>
  <c r="I17" i="13"/>
  <c r="DD12" i="2"/>
  <c r="H17" i="13" s="1"/>
  <c r="G17" i="13"/>
  <c r="F17" i="13"/>
  <c r="E17" i="13"/>
  <c r="D17" i="13"/>
  <c r="C17" i="13"/>
  <c r="J16" i="13"/>
  <c r="I16" i="13"/>
  <c r="DD11" i="2"/>
  <c r="H16" i="13"/>
  <c r="G16" i="13"/>
  <c r="F16" i="13"/>
  <c r="E16" i="13"/>
  <c r="D16" i="13"/>
  <c r="C16" i="13"/>
  <c r="K15" i="13"/>
  <c r="J15" i="13"/>
  <c r="I15" i="13"/>
  <c r="DD10" i="2"/>
  <c r="H15" i="13"/>
  <c r="G15" i="13"/>
  <c r="F15" i="13"/>
  <c r="E15" i="13"/>
  <c r="D15" i="13"/>
  <c r="C15" i="13"/>
  <c r="K14" i="13"/>
  <c r="J14" i="13"/>
  <c r="I14" i="13"/>
  <c r="DD9" i="2"/>
  <c r="H14" i="13"/>
  <c r="G14" i="13"/>
  <c r="F14" i="13"/>
  <c r="E14" i="13"/>
  <c r="C14" i="13"/>
  <c r="J13" i="13"/>
  <c r="I13" i="13"/>
  <c r="DD8" i="2"/>
  <c r="H13" i="13"/>
  <c r="G13" i="13"/>
  <c r="F13" i="13"/>
  <c r="E13" i="13"/>
  <c r="D13" i="13"/>
  <c r="C13" i="13"/>
  <c r="K12" i="13"/>
  <c r="J12" i="13"/>
  <c r="I12" i="13"/>
  <c r="DD7" i="2"/>
  <c r="H12" i="13"/>
  <c r="G12" i="13"/>
  <c r="F12" i="13"/>
  <c r="E12" i="13"/>
  <c r="D12" i="13"/>
  <c r="C12" i="13"/>
  <c r="J11" i="13"/>
  <c r="I11" i="13"/>
  <c r="DD6" i="2"/>
  <c r="H11" i="13" s="1"/>
  <c r="G11" i="13"/>
  <c r="F11" i="13"/>
  <c r="E11" i="13"/>
  <c r="C11" i="13"/>
  <c r="J10" i="13"/>
  <c r="I10" i="13"/>
  <c r="DD5" i="2"/>
  <c r="H10" i="13" s="1"/>
  <c r="G10" i="13"/>
  <c r="F10" i="13"/>
  <c r="E10" i="13"/>
  <c r="C10" i="13"/>
  <c r="J9" i="13"/>
  <c r="I9" i="13"/>
  <c r="DD4" i="2"/>
  <c r="H9" i="13" s="1"/>
  <c r="G9" i="13"/>
  <c r="F9" i="13"/>
  <c r="E9" i="13"/>
  <c r="C9" i="13"/>
  <c r="K8" i="13"/>
  <c r="J8" i="13"/>
  <c r="I8" i="13"/>
  <c r="DD3" i="2"/>
  <c r="H8" i="13" s="1"/>
  <c r="H66" i="13" s="1"/>
  <c r="G8" i="13"/>
  <c r="F8" i="13"/>
  <c r="E8" i="13"/>
  <c r="D8" i="13"/>
  <c r="D66" i="13" s="1"/>
  <c r="C8" i="13"/>
  <c r="G57" i="11"/>
  <c r="H57" i="12"/>
  <c r="G53" i="11"/>
  <c r="H53" i="12"/>
  <c r="G50" i="11"/>
  <c r="H50" i="12"/>
  <c r="G45" i="11"/>
  <c r="H45" i="12"/>
  <c r="G40" i="11"/>
  <c r="H40" i="12"/>
  <c r="G36" i="11"/>
  <c r="H36" i="12"/>
  <c r="F36" i="11"/>
  <c r="F36" i="12"/>
  <c r="G34" i="11"/>
  <c r="H34" i="12"/>
  <c r="J32" i="11"/>
  <c r="G32" i="12"/>
  <c r="J28" i="11"/>
  <c r="G28" i="12"/>
  <c r="J25" i="11"/>
  <c r="G25" i="12"/>
  <c r="E23" i="11"/>
  <c r="F23" i="11"/>
  <c r="J21" i="11"/>
  <c r="G21" i="12" s="1"/>
  <c r="J20" i="11"/>
  <c r="G20" i="12" s="1"/>
  <c r="E20" i="11"/>
  <c r="F20" i="11"/>
  <c r="D20" i="12" s="1"/>
  <c r="E20" i="12"/>
  <c r="J16" i="11"/>
  <c r="G16" i="12" s="1"/>
  <c r="J12" i="11"/>
  <c r="G12" i="12"/>
  <c r="G8" i="11"/>
  <c r="H8" i="12" s="1"/>
  <c r="A84" i="13"/>
  <c r="A87" i="13"/>
  <c r="A91" i="13"/>
  <c r="K82" i="11"/>
  <c r="J82" i="11"/>
  <c r="G82" i="12"/>
  <c r="I82" i="11"/>
  <c r="H82" i="11"/>
  <c r="G82" i="11"/>
  <c r="H82" i="12"/>
  <c r="F82" i="11"/>
  <c r="F82" i="12" s="1"/>
  <c r="E82" i="11"/>
  <c r="D82" i="11"/>
  <c r="C82" i="11"/>
  <c r="K79" i="11"/>
  <c r="J79" i="11"/>
  <c r="G79" i="12"/>
  <c r="I79" i="11"/>
  <c r="H79" i="11"/>
  <c r="G79" i="11"/>
  <c r="H79" i="12"/>
  <c r="F79" i="11"/>
  <c r="E79" i="11"/>
  <c r="D79" i="11"/>
  <c r="C79" i="11"/>
  <c r="K78" i="11"/>
  <c r="J78" i="11"/>
  <c r="G78" i="12"/>
  <c r="I78" i="11"/>
  <c r="H78" i="11"/>
  <c r="G78" i="11"/>
  <c r="H78" i="12"/>
  <c r="F78" i="11"/>
  <c r="F78" i="12" s="1"/>
  <c r="E78" i="11"/>
  <c r="D78" i="11"/>
  <c r="D78" i="12" s="1"/>
  <c r="C78" i="11"/>
  <c r="K77" i="11"/>
  <c r="J77" i="11"/>
  <c r="G77" i="12"/>
  <c r="I77" i="11"/>
  <c r="H77" i="11"/>
  <c r="G77" i="11"/>
  <c r="H77" i="12"/>
  <c r="F77" i="11"/>
  <c r="E77" i="11"/>
  <c r="D77" i="11"/>
  <c r="C77" i="11"/>
  <c r="C77" i="12" s="1"/>
  <c r="K76" i="11"/>
  <c r="J76" i="11"/>
  <c r="G76" i="12" s="1"/>
  <c r="I76" i="11"/>
  <c r="H76" i="11"/>
  <c r="G76" i="11"/>
  <c r="H76" i="12" s="1"/>
  <c r="F76" i="11"/>
  <c r="F76" i="12"/>
  <c r="E76" i="11"/>
  <c r="E76" i="12" s="1"/>
  <c r="D76" i="11"/>
  <c r="D76" i="12" s="1"/>
  <c r="C76" i="11"/>
  <c r="C76" i="12" s="1"/>
  <c r="K75" i="11"/>
  <c r="K80" i="11" s="1"/>
  <c r="J75" i="11"/>
  <c r="G75" i="12" s="1"/>
  <c r="I75" i="11"/>
  <c r="H75" i="11"/>
  <c r="G75" i="11"/>
  <c r="H75" i="12" s="1"/>
  <c r="F75" i="11"/>
  <c r="E75" i="11"/>
  <c r="C75" i="11"/>
  <c r="K74" i="11"/>
  <c r="J74" i="11"/>
  <c r="G74" i="12"/>
  <c r="I74" i="11"/>
  <c r="H74" i="11"/>
  <c r="G74" i="11"/>
  <c r="H74" i="12"/>
  <c r="F74" i="11"/>
  <c r="F74" i="12" s="1"/>
  <c r="E74" i="11"/>
  <c r="D74" i="11"/>
  <c r="C74" i="11"/>
  <c r="K73" i="11"/>
  <c r="J73" i="11"/>
  <c r="G73" i="12"/>
  <c r="I73" i="11"/>
  <c r="H73" i="11"/>
  <c r="G73" i="11"/>
  <c r="H73" i="12"/>
  <c r="F73" i="11"/>
  <c r="E73" i="11"/>
  <c r="D73" i="11"/>
  <c r="C73" i="11"/>
  <c r="C73" i="12" s="1"/>
  <c r="K72" i="11"/>
  <c r="J72" i="11"/>
  <c r="G72" i="12" s="1"/>
  <c r="I72" i="11"/>
  <c r="H72" i="11"/>
  <c r="G72" i="11"/>
  <c r="H72" i="12" s="1"/>
  <c r="F72" i="11"/>
  <c r="F72" i="12"/>
  <c r="E72" i="11"/>
  <c r="E72" i="12" s="1"/>
  <c r="D72" i="11"/>
  <c r="D72" i="12" s="1"/>
  <c r="C72" i="11"/>
  <c r="C72" i="12" s="1"/>
  <c r="J71" i="11"/>
  <c r="G71" i="12"/>
  <c r="I71" i="11"/>
  <c r="H71" i="11"/>
  <c r="G71" i="11"/>
  <c r="H71" i="12"/>
  <c r="F71" i="11"/>
  <c r="F71" i="12"/>
  <c r="E71" i="11"/>
  <c r="D71" i="11"/>
  <c r="D71" i="12" s="1"/>
  <c r="C71" i="11"/>
  <c r="K70" i="11"/>
  <c r="J70" i="11"/>
  <c r="G70" i="12"/>
  <c r="I70" i="11"/>
  <c r="H70" i="11"/>
  <c r="G70" i="11"/>
  <c r="H70" i="12"/>
  <c r="F70" i="11"/>
  <c r="F70" i="12"/>
  <c r="E70" i="11"/>
  <c r="E70" i="12" s="1"/>
  <c r="D70" i="11"/>
  <c r="D80" i="11" s="1"/>
  <c r="C70" i="11"/>
  <c r="K69" i="11"/>
  <c r="J69" i="11"/>
  <c r="G69" i="12"/>
  <c r="I69" i="11"/>
  <c r="H69" i="11"/>
  <c r="G69" i="11"/>
  <c r="H69" i="12"/>
  <c r="F69" i="11"/>
  <c r="F69" i="12"/>
  <c r="E69" i="11"/>
  <c r="E80" i="11" s="1"/>
  <c r="E69" i="12"/>
  <c r="E80" i="12" s="1"/>
  <c r="D69" i="11"/>
  <c r="D69" i="12"/>
  <c r="C69" i="11"/>
  <c r="J68" i="11"/>
  <c r="G68" i="12"/>
  <c r="I68" i="11"/>
  <c r="H68" i="11"/>
  <c r="H80" i="11" s="1"/>
  <c r="G68" i="11"/>
  <c r="H68" i="12"/>
  <c r="F68" i="11"/>
  <c r="F68" i="12"/>
  <c r="E68" i="11"/>
  <c r="D68" i="11"/>
  <c r="C68" i="11"/>
  <c r="K65" i="11"/>
  <c r="J65" i="11"/>
  <c r="G65" i="12"/>
  <c r="I65" i="11"/>
  <c r="H65" i="11"/>
  <c r="G65" i="11"/>
  <c r="H65" i="12"/>
  <c r="F65" i="11"/>
  <c r="D65" i="12" s="1"/>
  <c r="F65" i="12"/>
  <c r="E65" i="11"/>
  <c r="C65" i="11"/>
  <c r="K64" i="11"/>
  <c r="J64" i="11"/>
  <c r="G64" i="12"/>
  <c r="I64" i="11"/>
  <c r="H64" i="11"/>
  <c r="G64" i="11"/>
  <c r="H64" i="12"/>
  <c r="F64" i="11"/>
  <c r="F64" i="12"/>
  <c r="D64" i="12"/>
  <c r="C64" i="11"/>
  <c r="K63" i="11"/>
  <c r="J63" i="11"/>
  <c r="G63" i="12" s="1"/>
  <c r="I63" i="11"/>
  <c r="H63" i="11"/>
  <c r="G63" i="11"/>
  <c r="H63" i="12" s="1"/>
  <c r="F63" i="11"/>
  <c r="D63" i="12" s="1"/>
  <c r="F63" i="12"/>
  <c r="C63" i="11"/>
  <c r="C63" i="12" s="1"/>
  <c r="K62" i="11"/>
  <c r="J62" i="11"/>
  <c r="G62" i="12"/>
  <c r="H62" i="11"/>
  <c r="G62" i="11"/>
  <c r="H62" i="12"/>
  <c r="F62" i="11"/>
  <c r="D62" i="12" s="1"/>
  <c r="F62" i="12"/>
  <c r="E62" i="11"/>
  <c r="C62" i="11"/>
  <c r="K61" i="11"/>
  <c r="J61" i="11"/>
  <c r="G61" i="12"/>
  <c r="I61" i="11"/>
  <c r="H61" i="11"/>
  <c r="G61" i="11"/>
  <c r="H61" i="12"/>
  <c r="F61" i="11"/>
  <c r="E61" i="11"/>
  <c r="C61" i="11"/>
  <c r="K60" i="11"/>
  <c r="J60" i="11"/>
  <c r="G60" i="12" s="1"/>
  <c r="I60" i="11"/>
  <c r="H60" i="11"/>
  <c r="G60" i="11"/>
  <c r="H60" i="12" s="1"/>
  <c r="F60" i="11"/>
  <c r="F60" i="12"/>
  <c r="E60" i="11"/>
  <c r="E60" i="12" s="1"/>
  <c r="D60" i="12"/>
  <c r="C60" i="11"/>
  <c r="C60" i="12" s="1"/>
  <c r="K59" i="11"/>
  <c r="J59" i="11"/>
  <c r="G59" i="12"/>
  <c r="I59" i="11"/>
  <c r="H59" i="11"/>
  <c r="G59" i="11"/>
  <c r="H59" i="12"/>
  <c r="F59" i="11"/>
  <c r="E59" i="11"/>
  <c r="D59" i="11"/>
  <c r="C59" i="11"/>
  <c r="C59" i="12" s="1"/>
  <c r="K57" i="11"/>
  <c r="J57" i="11"/>
  <c r="G57" i="12"/>
  <c r="I57" i="11"/>
  <c r="H57" i="11"/>
  <c r="F57" i="11"/>
  <c r="F57" i="12"/>
  <c r="E57" i="11"/>
  <c r="E57" i="12" s="1"/>
  <c r="C57" i="11"/>
  <c r="K56" i="11"/>
  <c r="J56" i="11"/>
  <c r="G56" i="12" s="1"/>
  <c r="I56" i="11"/>
  <c r="H56" i="11"/>
  <c r="G56" i="11"/>
  <c r="H56" i="12" s="1"/>
  <c r="F56" i="11"/>
  <c r="F56" i="12"/>
  <c r="E56" i="11"/>
  <c r="E56" i="12" s="1"/>
  <c r="D56" i="12"/>
  <c r="C56" i="11"/>
  <c r="C56" i="12" s="1"/>
  <c r="K55" i="11"/>
  <c r="J55" i="11"/>
  <c r="G55" i="12"/>
  <c r="I55" i="11"/>
  <c r="H55" i="11"/>
  <c r="G55" i="11"/>
  <c r="H55" i="12"/>
  <c r="F55" i="11"/>
  <c r="F55" i="12" s="1"/>
  <c r="E55" i="11"/>
  <c r="D55" i="12"/>
  <c r="C55" i="11"/>
  <c r="K54" i="11"/>
  <c r="J54" i="11"/>
  <c r="G54" i="12"/>
  <c r="I54" i="11"/>
  <c r="H54" i="11"/>
  <c r="G54" i="11"/>
  <c r="H54" i="12"/>
  <c r="F54" i="11"/>
  <c r="F54" i="12"/>
  <c r="E54" i="11"/>
  <c r="E54" i="12" s="1"/>
  <c r="D54" i="12"/>
  <c r="C54" i="11"/>
  <c r="K53" i="11"/>
  <c r="J53" i="11"/>
  <c r="G53" i="12"/>
  <c r="I53" i="11"/>
  <c r="H53" i="11"/>
  <c r="F53" i="11"/>
  <c r="F53" i="12"/>
  <c r="E53" i="11"/>
  <c r="D53" i="12"/>
  <c r="C53" i="11"/>
  <c r="C53" i="12" s="1"/>
  <c r="K52" i="11"/>
  <c r="J52" i="11"/>
  <c r="G52" i="12"/>
  <c r="I52" i="11"/>
  <c r="H52" i="11"/>
  <c r="G52" i="11"/>
  <c r="H52" i="12"/>
  <c r="F52" i="11"/>
  <c r="E52" i="11"/>
  <c r="C52" i="11"/>
  <c r="K51" i="11"/>
  <c r="J51" i="11"/>
  <c r="G51" i="12" s="1"/>
  <c r="I51" i="11"/>
  <c r="H51" i="11"/>
  <c r="G51" i="11"/>
  <c r="H51" i="12" s="1"/>
  <c r="F51" i="11"/>
  <c r="F51" i="12"/>
  <c r="E51" i="11"/>
  <c r="E51" i="12" s="1"/>
  <c r="C51" i="11"/>
  <c r="K50" i="11"/>
  <c r="J50" i="11"/>
  <c r="G50" i="12" s="1"/>
  <c r="I50" i="11"/>
  <c r="H50" i="11"/>
  <c r="F50" i="11"/>
  <c r="F50" i="12" s="1"/>
  <c r="E50" i="11"/>
  <c r="C50" i="11"/>
  <c r="K49" i="11"/>
  <c r="J49" i="11"/>
  <c r="G49" i="12"/>
  <c r="I49" i="11"/>
  <c r="H49" i="11"/>
  <c r="G49" i="11"/>
  <c r="H49" i="12"/>
  <c r="F49" i="11"/>
  <c r="F49" i="12"/>
  <c r="E49" i="11"/>
  <c r="D49" i="12"/>
  <c r="C49" i="11"/>
  <c r="K48" i="11"/>
  <c r="J48" i="11"/>
  <c r="G48" i="12"/>
  <c r="I48" i="11"/>
  <c r="H48" i="11"/>
  <c r="G48" i="11"/>
  <c r="H48" i="12"/>
  <c r="F48" i="11"/>
  <c r="F48" i="12"/>
  <c r="E48" i="11"/>
  <c r="E48" i="12"/>
  <c r="D48" i="12"/>
  <c r="C48" i="11"/>
  <c r="C48" i="12"/>
  <c r="K47" i="11"/>
  <c r="J47" i="11"/>
  <c r="G47" i="12"/>
  <c r="I47" i="11"/>
  <c r="H47" i="11"/>
  <c r="G47" i="11"/>
  <c r="H47" i="12"/>
  <c r="F47" i="11"/>
  <c r="F47" i="12"/>
  <c r="E47" i="11"/>
  <c r="C47" i="11"/>
  <c r="K46" i="11"/>
  <c r="J46" i="11"/>
  <c r="G46" i="12"/>
  <c r="I46" i="11"/>
  <c r="H46" i="11"/>
  <c r="G46" i="11"/>
  <c r="H46" i="12"/>
  <c r="F46" i="11"/>
  <c r="F46" i="12"/>
  <c r="E46" i="11"/>
  <c r="C46" i="11"/>
  <c r="K45" i="11"/>
  <c r="J45" i="11"/>
  <c r="G45" i="12"/>
  <c r="I45" i="11"/>
  <c r="H45" i="11"/>
  <c r="F45" i="11"/>
  <c r="F45" i="12"/>
  <c r="E45" i="11"/>
  <c r="D45" i="12"/>
  <c r="C45" i="11"/>
  <c r="K44" i="11"/>
  <c r="J44" i="11"/>
  <c r="G44" i="12"/>
  <c r="I44" i="11"/>
  <c r="H44" i="11"/>
  <c r="G44" i="11"/>
  <c r="H44" i="12"/>
  <c r="F44" i="11"/>
  <c r="D44" i="12" s="1"/>
  <c r="F44" i="12"/>
  <c r="E44" i="11"/>
  <c r="E44" i="12"/>
  <c r="C44" i="11"/>
  <c r="C44" i="12"/>
  <c r="K43" i="11"/>
  <c r="J43" i="11"/>
  <c r="G43" i="12" s="1"/>
  <c r="I43" i="11"/>
  <c r="H43" i="11"/>
  <c r="G43" i="11"/>
  <c r="H43" i="12" s="1"/>
  <c r="F43" i="11"/>
  <c r="F43" i="12"/>
  <c r="E43" i="11"/>
  <c r="E43" i="12" s="1"/>
  <c r="C43" i="11"/>
  <c r="K42" i="11"/>
  <c r="J42" i="11"/>
  <c r="G42" i="12" s="1"/>
  <c r="I42" i="11"/>
  <c r="H42" i="11"/>
  <c r="G42" i="11"/>
  <c r="H42" i="12" s="1"/>
  <c r="F42" i="11"/>
  <c r="F42" i="12"/>
  <c r="E42" i="11"/>
  <c r="C42" i="11"/>
  <c r="K41" i="11"/>
  <c r="J41" i="11"/>
  <c r="G41" i="12" s="1"/>
  <c r="I41" i="11"/>
  <c r="H41" i="11"/>
  <c r="G41" i="11"/>
  <c r="H41" i="12" s="1"/>
  <c r="F41" i="11"/>
  <c r="D41" i="12" s="1"/>
  <c r="F41" i="12"/>
  <c r="E41" i="11"/>
  <c r="E41" i="12" s="1"/>
  <c r="C41" i="11"/>
  <c r="K40" i="11"/>
  <c r="J40" i="11"/>
  <c r="G40" i="12"/>
  <c r="I40" i="11"/>
  <c r="H40" i="11"/>
  <c r="F40" i="11"/>
  <c r="E40" i="12" s="1"/>
  <c r="F40" i="12"/>
  <c r="E40" i="11"/>
  <c r="C40" i="11"/>
  <c r="C40" i="12" s="1"/>
  <c r="K39" i="11"/>
  <c r="J39" i="11"/>
  <c r="G39" i="12"/>
  <c r="I39" i="11"/>
  <c r="H39" i="11"/>
  <c r="G39" i="11"/>
  <c r="H39" i="12"/>
  <c r="F39" i="11"/>
  <c r="F39" i="12"/>
  <c r="E39" i="11"/>
  <c r="D39" i="12"/>
  <c r="C39" i="11"/>
  <c r="K38" i="11"/>
  <c r="J38" i="11"/>
  <c r="G38" i="12"/>
  <c r="I38" i="11"/>
  <c r="H38" i="11"/>
  <c r="G38" i="11"/>
  <c r="H38" i="12"/>
  <c r="F38" i="11"/>
  <c r="F38" i="12"/>
  <c r="E38" i="11"/>
  <c r="D38" i="12"/>
  <c r="C38" i="11"/>
  <c r="K37" i="11"/>
  <c r="J37" i="11"/>
  <c r="G37" i="12"/>
  <c r="I37" i="11"/>
  <c r="H37" i="11"/>
  <c r="G37" i="11"/>
  <c r="H37" i="12"/>
  <c r="F37" i="11"/>
  <c r="F37" i="12"/>
  <c r="E37" i="11"/>
  <c r="D37" i="12"/>
  <c r="C37" i="11"/>
  <c r="K36" i="11"/>
  <c r="J36" i="11"/>
  <c r="G36" i="12"/>
  <c r="I36" i="11"/>
  <c r="H36" i="11"/>
  <c r="E36" i="11"/>
  <c r="E36" i="12"/>
  <c r="D36" i="12"/>
  <c r="C36" i="11"/>
  <c r="C36" i="12"/>
  <c r="K35" i="11"/>
  <c r="J35" i="11"/>
  <c r="I35" i="11"/>
  <c r="H35" i="11"/>
  <c r="G35" i="11"/>
  <c r="F35" i="11"/>
  <c r="F35" i="12"/>
  <c r="E35" i="11"/>
  <c r="C35" i="11"/>
  <c r="K34" i="11"/>
  <c r="J34" i="11"/>
  <c r="G34" i="12"/>
  <c r="I34" i="11"/>
  <c r="H34" i="11"/>
  <c r="F34" i="11"/>
  <c r="F34" i="12"/>
  <c r="E34" i="11"/>
  <c r="D34" i="12"/>
  <c r="C34" i="11"/>
  <c r="K33" i="11"/>
  <c r="J33" i="11"/>
  <c r="G33" i="12"/>
  <c r="I33" i="11"/>
  <c r="H33" i="11"/>
  <c r="G33" i="11"/>
  <c r="H33" i="12"/>
  <c r="F33" i="11"/>
  <c r="E33" i="11"/>
  <c r="C33" i="11"/>
  <c r="K32" i="11"/>
  <c r="I32" i="11"/>
  <c r="H32" i="11"/>
  <c r="G32" i="11"/>
  <c r="H32" i="12"/>
  <c r="F32" i="11"/>
  <c r="F32" i="12"/>
  <c r="E32" i="11"/>
  <c r="D32" i="12"/>
  <c r="C32" i="11"/>
  <c r="K31" i="11"/>
  <c r="J31" i="11"/>
  <c r="G31" i="12" s="1"/>
  <c r="I31" i="11"/>
  <c r="H31" i="11"/>
  <c r="G31" i="11"/>
  <c r="H31" i="12" s="1"/>
  <c r="F31" i="11"/>
  <c r="F31" i="12"/>
  <c r="E31" i="11"/>
  <c r="C31" i="11"/>
  <c r="K30" i="11"/>
  <c r="J30" i="11"/>
  <c r="I30" i="11"/>
  <c r="H30" i="11"/>
  <c r="G30" i="11"/>
  <c r="F30" i="11"/>
  <c r="F30" i="12"/>
  <c r="E30" i="11"/>
  <c r="C30" i="11"/>
  <c r="K29" i="11"/>
  <c r="J29" i="11"/>
  <c r="G29" i="12" s="1"/>
  <c r="I29" i="11"/>
  <c r="H29" i="11"/>
  <c r="G29" i="11"/>
  <c r="H29" i="12" s="1"/>
  <c r="F29" i="11"/>
  <c r="F29" i="12"/>
  <c r="E29" i="11"/>
  <c r="C29" i="11"/>
  <c r="K28" i="11"/>
  <c r="I28" i="11"/>
  <c r="H28" i="11"/>
  <c r="G28" i="11"/>
  <c r="H28" i="12"/>
  <c r="F28" i="11"/>
  <c r="E28" i="12" s="1"/>
  <c r="E28" i="11"/>
  <c r="C28" i="11"/>
  <c r="K27" i="11"/>
  <c r="J27" i="11"/>
  <c r="G27" i="12" s="1"/>
  <c r="I27" i="11"/>
  <c r="H27" i="11"/>
  <c r="G27" i="11"/>
  <c r="H27" i="12" s="1"/>
  <c r="F27" i="11"/>
  <c r="F27" i="12"/>
  <c r="E27" i="11"/>
  <c r="E27" i="12" s="1"/>
  <c r="C27" i="11"/>
  <c r="K26" i="11"/>
  <c r="J26" i="11"/>
  <c r="G26" i="12" s="1"/>
  <c r="I26" i="11"/>
  <c r="H26" i="11"/>
  <c r="G26" i="11"/>
  <c r="H26" i="12" s="1"/>
  <c r="F26" i="11"/>
  <c r="F26" i="12"/>
  <c r="E26" i="11"/>
  <c r="C26" i="11"/>
  <c r="K25" i="11"/>
  <c r="I25" i="11"/>
  <c r="H25" i="11"/>
  <c r="G25" i="11"/>
  <c r="H25" i="12"/>
  <c r="F25" i="11"/>
  <c r="F25" i="12" s="1"/>
  <c r="E25" i="11"/>
  <c r="C25" i="11"/>
  <c r="C25" i="12" s="1"/>
  <c r="K24" i="11"/>
  <c r="J24" i="11"/>
  <c r="G24" i="12"/>
  <c r="I24" i="11"/>
  <c r="H24" i="11"/>
  <c r="G24" i="11"/>
  <c r="H24" i="12"/>
  <c r="F24" i="11"/>
  <c r="E24" i="11"/>
  <c r="C24" i="11"/>
  <c r="K23" i="11"/>
  <c r="J23" i="11"/>
  <c r="G23" i="12" s="1"/>
  <c r="I23" i="11"/>
  <c r="H23" i="11"/>
  <c r="G23" i="11"/>
  <c r="H23" i="12" s="1"/>
  <c r="C23" i="11"/>
  <c r="K22" i="11"/>
  <c r="J22" i="11"/>
  <c r="G22" i="12"/>
  <c r="I22" i="11"/>
  <c r="H22" i="11"/>
  <c r="G22" i="11"/>
  <c r="H22" i="12"/>
  <c r="F22" i="11"/>
  <c r="F22" i="12"/>
  <c r="E22" i="11"/>
  <c r="C22" i="11"/>
  <c r="K21" i="11"/>
  <c r="I21" i="11"/>
  <c r="H21" i="11"/>
  <c r="G21" i="11"/>
  <c r="H21" i="12"/>
  <c r="F21" i="11"/>
  <c r="F21" i="12"/>
  <c r="E21" i="11"/>
  <c r="E21" i="12"/>
  <c r="D21" i="12"/>
  <c r="C21" i="11"/>
  <c r="K20" i="11"/>
  <c r="I20" i="11"/>
  <c r="H20" i="11"/>
  <c r="G20" i="11"/>
  <c r="H20" i="12"/>
  <c r="F20" i="12"/>
  <c r="C20" i="11"/>
  <c r="C20" i="12"/>
  <c r="K19" i="11"/>
  <c r="J19" i="11"/>
  <c r="G19" i="12" s="1"/>
  <c r="I19" i="11"/>
  <c r="H19" i="11"/>
  <c r="G19" i="11"/>
  <c r="H19" i="12" s="1"/>
  <c r="F19" i="11"/>
  <c r="F19" i="12" s="1"/>
  <c r="E19" i="11"/>
  <c r="C19" i="11"/>
  <c r="C19" i="12" s="1"/>
  <c r="K18" i="11"/>
  <c r="J18" i="11"/>
  <c r="G18" i="12"/>
  <c r="I18" i="11"/>
  <c r="H18" i="11"/>
  <c r="G18" i="11"/>
  <c r="H18" i="12"/>
  <c r="F18" i="11"/>
  <c r="F18" i="12" s="1"/>
  <c r="E18" i="11"/>
  <c r="C18" i="11"/>
  <c r="K17" i="11"/>
  <c r="J17" i="11"/>
  <c r="G17" i="12"/>
  <c r="I17" i="11"/>
  <c r="I66" i="11" s="1"/>
  <c r="H17" i="11"/>
  <c r="G17" i="11"/>
  <c r="H17" i="12"/>
  <c r="F17" i="11"/>
  <c r="F66" i="11" s="1"/>
  <c r="E17" i="11"/>
  <c r="D17" i="12"/>
  <c r="C17" i="11"/>
  <c r="I16" i="11"/>
  <c r="H16" i="11"/>
  <c r="G16" i="11"/>
  <c r="H16" i="12" s="1"/>
  <c r="F16" i="11"/>
  <c r="F16" i="12"/>
  <c r="E16" i="11"/>
  <c r="E16" i="12" s="1"/>
  <c r="C16" i="11"/>
  <c r="C16" i="12"/>
  <c r="K15" i="11"/>
  <c r="J15" i="11"/>
  <c r="G15" i="12"/>
  <c r="I15" i="11"/>
  <c r="H15" i="11"/>
  <c r="G15" i="11"/>
  <c r="H15" i="12"/>
  <c r="F15" i="11"/>
  <c r="F15" i="12" s="1"/>
  <c r="E15" i="11"/>
  <c r="E15" i="12" s="1"/>
  <c r="C15" i="11"/>
  <c r="K14" i="11"/>
  <c r="J14" i="11"/>
  <c r="G14" i="12"/>
  <c r="I14" i="11"/>
  <c r="H14" i="11"/>
  <c r="H66" i="11" s="1"/>
  <c r="G14" i="11"/>
  <c r="H14" i="12"/>
  <c r="F14" i="11"/>
  <c r="D14" i="12" s="1"/>
  <c r="C14" i="11"/>
  <c r="C14" i="12" s="1"/>
  <c r="E14" i="11"/>
  <c r="K13" i="11"/>
  <c r="J13" i="11"/>
  <c r="G13" i="12" s="1"/>
  <c r="I13" i="11"/>
  <c r="H13" i="11"/>
  <c r="G13" i="11"/>
  <c r="H13" i="12" s="1"/>
  <c r="F13" i="11"/>
  <c r="F13" i="12" s="1"/>
  <c r="E13" i="11"/>
  <c r="E13" i="12"/>
  <c r="C13" i="11"/>
  <c r="C13" i="12"/>
  <c r="K12" i="11"/>
  <c r="K66" i="11" s="1"/>
  <c r="I12" i="11"/>
  <c r="H12" i="11"/>
  <c r="G12" i="11"/>
  <c r="H12" i="12"/>
  <c r="F12" i="11"/>
  <c r="F12" i="12" s="1"/>
  <c r="E12" i="11"/>
  <c r="E12" i="12"/>
  <c r="BY7" i="2"/>
  <c r="D12" i="12" s="1"/>
  <c r="C12" i="11"/>
  <c r="C12" i="12"/>
  <c r="K11" i="11"/>
  <c r="J11" i="11"/>
  <c r="G11" i="12"/>
  <c r="I11" i="11"/>
  <c r="H11" i="11"/>
  <c r="G11" i="11"/>
  <c r="H11" i="12"/>
  <c r="F11" i="11"/>
  <c r="F11" i="12"/>
  <c r="E11" i="11"/>
  <c r="C11" i="11"/>
  <c r="K10" i="11"/>
  <c r="J10" i="11"/>
  <c r="G10" i="12"/>
  <c r="I10" i="11"/>
  <c r="H10" i="11"/>
  <c r="G10" i="11"/>
  <c r="H10" i="12"/>
  <c r="F10" i="11"/>
  <c r="D10" i="12" s="1"/>
  <c r="F10" i="12"/>
  <c r="E10" i="11"/>
  <c r="C10" i="11"/>
  <c r="C10" i="12"/>
  <c r="K9" i="11"/>
  <c r="J9" i="11"/>
  <c r="G9" i="12"/>
  <c r="I9" i="11"/>
  <c r="H9" i="11"/>
  <c r="G9" i="11"/>
  <c r="H9" i="12"/>
  <c r="F9" i="11"/>
  <c r="D9" i="12" s="1"/>
  <c r="E9" i="11"/>
  <c r="E66" i="11" s="1"/>
  <c r="C9" i="11"/>
  <c r="K8" i="11"/>
  <c r="J8" i="11"/>
  <c r="G8" i="12"/>
  <c r="I8" i="11"/>
  <c r="H8" i="11"/>
  <c r="F8" i="11"/>
  <c r="E8" i="12" s="1"/>
  <c r="F8" i="12"/>
  <c r="E8" i="11"/>
  <c r="D8" i="11"/>
  <c r="D8" i="12"/>
  <c r="C8" i="11"/>
  <c r="C83" i="10"/>
  <c r="D83" i="10"/>
  <c r="F83" i="10"/>
  <c r="H83" i="10" s="1"/>
  <c r="I83" i="10"/>
  <c r="J83" i="10"/>
  <c r="M83" i="10"/>
  <c r="C84" i="10"/>
  <c r="D84" i="10"/>
  <c r="F84" i="10"/>
  <c r="H84" i="10" s="1"/>
  <c r="I84" i="10"/>
  <c r="J84" i="10"/>
  <c r="K84" i="10"/>
  <c r="M84" i="10"/>
  <c r="C85" i="10"/>
  <c r="D85" i="10"/>
  <c r="F85" i="10"/>
  <c r="H85" i="10" s="1"/>
  <c r="I85" i="10"/>
  <c r="K85" i="10" s="1"/>
  <c r="J85" i="10"/>
  <c r="M85" i="10"/>
  <c r="C86" i="10"/>
  <c r="D86" i="10"/>
  <c r="F86" i="10"/>
  <c r="G86" i="10"/>
  <c r="I86" i="10"/>
  <c r="K86" i="10" s="1"/>
  <c r="J86" i="10"/>
  <c r="M86" i="10"/>
  <c r="C87" i="10"/>
  <c r="D87" i="10" s="1"/>
  <c r="F87" i="10"/>
  <c r="H87" i="10" s="1"/>
  <c r="G87" i="10"/>
  <c r="I87" i="10"/>
  <c r="K87" i="10" s="1"/>
  <c r="M87" i="10"/>
  <c r="C88" i="10"/>
  <c r="D88" i="10"/>
  <c r="F88" i="10"/>
  <c r="G88" i="10" s="1"/>
  <c r="H88" i="10"/>
  <c r="I88" i="10"/>
  <c r="K88" i="10" s="1"/>
  <c r="C89" i="10"/>
  <c r="D89" i="10"/>
  <c r="F89" i="10"/>
  <c r="H89" i="10"/>
  <c r="G89" i="10"/>
  <c r="I89" i="10"/>
  <c r="J89" i="10" s="1"/>
  <c r="M89" i="10"/>
  <c r="C90" i="10"/>
  <c r="D90" i="10" s="1"/>
  <c r="F90" i="10"/>
  <c r="G90" i="10"/>
  <c r="I90" i="10"/>
  <c r="K90" i="10"/>
  <c r="J90" i="10"/>
  <c r="M90" i="10"/>
  <c r="C91" i="10"/>
  <c r="D91" i="10"/>
  <c r="F91" i="10"/>
  <c r="G91" i="10" s="1"/>
  <c r="H91" i="10"/>
  <c r="I91" i="10"/>
  <c r="K91" i="10" s="1"/>
  <c r="C92" i="10"/>
  <c r="D92" i="10"/>
  <c r="F92" i="10"/>
  <c r="G92" i="10"/>
  <c r="H92" i="10"/>
  <c r="I92" i="10"/>
  <c r="J92" i="10" s="1"/>
  <c r="M92" i="10"/>
  <c r="M82" i="10"/>
  <c r="I82" i="10"/>
  <c r="J82" i="10"/>
  <c r="F82" i="10"/>
  <c r="H82" i="10" s="1"/>
  <c r="G82" i="10"/>
  <c r="C82" i="10"/>
  <c r="C93" i="10" s="1"/>
  <c r="M79" i="10"/>
  <c r="I79" i="10"/>
  <c r="K79" i="10"/>
  <c r="J79" i="10"/>
  <c r="F79" i="10"/>
  <c r="G79" i="10" s="1"/>
  <c r="C79" i="10"/>
  <c r="D79" i="10" s="1"/>
  <c r="M78" i="10"/>
  <c r="I78" i="10"/>
  <c r="J78" i="10"/>
  <c r="F78" i="10"/>
  <c r="H78" i="10" s="1"/>
  <c r="C78" i="10"/>
  <c r="D78" i="10"/>
  <c r="M77" i="10"/>
  <c r="I77" i="10"/>
  <c r="J77" i="10" s="1"/>
  <c r="K77" i="10"/>
  <c r="F77" i="10"/>
  <c r="H77" i="10" s="1"/>
  <c r="G77" i="10"/>
  <c r="C77" i="10"/>
  <c r="D77" i="10"/>
  <c r="M76" i="10"/>
  <c r="I76" i="10"/>
  <c r="J76" i="10"/>
  <c r="F76" i="10"/>
  <c r="H76" i="10" s="1"/>
  <c r="G76" i="10"/>
  <c r="C76" i="10"/>
  <c r="D76" i="10"/>
  <c r="M75" i="10"/>
  <c r="I75" i="10"/>
  <c r="J75" i="10"/>
  <c r="F75" i="10"/>
  <c r="G75" i="10"/>
  <c r="C75" i="10"/>
  <c r="I74" i="10"/>
  <c r="J74" i="10" s="1"/>
  <c r="F74" i="10"/>
  <c r="G74" i="10" s="1"/>
  <c r="C74" i="10"/>
  <c r="D74" i="10" s="1"/>
  <c r="M73" i="10"/>
  <c r="I73" i="10"/>
  <c r="K73" i="10" s="1"/>
  <c r="F73" i="10"/>
  <c r="G73" i="10"/>
  <c r="C73" i="10"/>
  <c r="D73" i="10" s="1"/>
  <c r="I72" i="10"/>
  <c r="J72" i="10" s="1"/>
  <c r="F72" i="10"/>
  <c r="G72" i="10" s="1"/>
  <c r="C72" i="10"/>
  <c r="D72" i="10" s="1"/>
  <c r="M71" i="10"/>
  <c r="I71" i="10"/>
  <c r="J71" i="10" s="1"/>
  <c r="F71" i="10"/>
  <c r="G71" i="10"/>
  <c r="C71" i="10"/>
  <c r="D71" i="10" s="1"/>
  <c r="M70" i="10"/>
  <c r="I70" i="10"/>
  <c r="J70" i="10" s="1"/>
  <c r="F70" i="10"/>
  <c r="G70" i="10" s="1"/>
  <c r="C70" i="10"/>
  <c r="D70" i="10"/>
  <c r="M69" i="10"/>
  <c r="I69" i="10"/>
  <c r="J69" i="10" s="1"/>
  <c r="K69" i="10"/>
  <c r="F69" i="10"/>
  <c r="G69" i="10" s="1"/>
  <c r="C69" i="10"/>
  <c r="D69" i="10"/>
  <c r="M68" i="10"/>
  <c r="I68" i="10"/>
  <c r="K68" i="10"/>
  <c r="J68" i="10"/>
  <c r="F68" i="10"/>
  <c r="G68" i="10" s="1"/>
  <c r="H68" i="10"/>
  <c r="C68" i="10"/>
  <c r="D68" i="10" s="1"/>
  <c r="D80" i="10" s="1"/>
  <c r="M65" i="10"/>
  <c r="I65" i="10"/>
  <c r="K65" i="10" s="1"/>
  <c r="J65" i="10"/>
  <c r="F65" i="10"/>
  <c r="G65" i="10" s="1"/>
  <c r="C65" i="10"/>
  <c r="D65" i="10"/>
  <c r="M64" i="10"/>
  <c r="I64" i="10"/>
  <c r="K64" i="10"/>
  <c r="J64" i="10"/>
  <c r="F64" i="10"/>
  <c r="H64" i="10" s="1"/>
  <c r="G64" i="10"/>
  <c r="C64" i="10"/>
  <c r="D64" i="10" s="1"/>
  <c r="L63" i="10"/>
  <c r="M63" i="10"/>
  <c r="I63" i="10"/>
  <c r="K63" i="10" s="1"/>
  <c r="F63" i="10"/>
  <c r="H63" i="10"/>
  <c r="G63" i="10"/>
  <c r="C63" i="10"/>
  <c r="D63" i="10"/>
  <c r="M62" i="10"/>
  <c r="I62" i="10"/>
  <c r="K62" i="10"/>
  <c r="J62" i="10"/>
  <c r="F62" i="10"/>
  <c r="G62" i="10" s="1"/>
  <c r="C62" i="10"/>
  <c r="D62" i="10" s="1"/>
  <c r="M60" i="10"/>
  <c r="I60" i="10"/>
  <c r="J60" i="10"/>
  <c r="F60" i="10"/>
  <c r="G60" i="10"/>
  <c r="H60" i="10"/>
  <c r="C60" i="10"/>
  <c r="D60" i="10" s="1"/>
  <c r="M59" i="10"/>
  <c r="I59" i="10"/>
  <c r="K59" i="10" s="1"/>
  <c r="F59" i="10"/>
  <c r="G59" i="10"/>
  <c r="C59" i="10"/>
  <c r="M57" i="10"/>
  <c r="I57" i="10"/>
  <c r="J57" i="10"/>
  <c r="F57" i="10"/>
  <c r="G57" i="10"/>
  <c r="H57" i="10"/>
  <c r="C57" i="10"/>
  <c r="D57" i="10" s="1"/>
  <c r="M56" i="10"/>
  <c r="I56" i="10"/>
  <c r="J56" i="10" s="1"/>
  <c r="K56" i="10"/>
  <c r="F56" i="10"/>
  <c r="G56" i="10"/>
  <c r="C56" i="10"/>
  <c r="D56" i="10" s="1"/>
  <c r="M55" i="10"/>
  <c r="I55" i="10"/>
  <c r="J55" i="10" s="1"/>
  <c r="F55" i="10"/>
  <c r="H55" i="10"/>
  <c r="G55" i="10"/>
  <c r="C55" i="10"/>
  <c r="D55" i="10"/>
  <c r="M54" i="10"/>
  <c r="I54" i="10"/>
  <c r="J54" i="10" s="1"/>
  <c r="K54" i="10"/>
  <c r="F54" i="10"/>
  <c r="G54" i="10" s="1"/>
  <c r="H54" i="10"/>
  <c r="C54" i="10"/>
  <c r="D54" i="10"/>
  <c r="M53" i="10"/>
  <c r="I53" i="10"/>
  <c r="J53" i="10" s="1"/>
  <c r="K53" i="10"/>
  <c r="F53" i="10"/>
  <c r="G53" i="10"/>
  <c r="H53" i="10"/>
  <c r="C53" i="10"/>
  <c r="D53" i="10"/>
  <c r="M52" i="10"/>
  <c r="I52" i="10"/>
  <c r="K52" i="10" s="1"/>
  <c r="F52" i="10"/>
  <c r="G52" i="10"/>
  <c r="C52" i="10"/>
  <c r="M51" i="10"/>
  <c r="I51" i="10"/>
  <c r="J51" i="10"/>
  <c r="F51" i="10"/>
  <c r="H51" i="10"/>
  <c r="C51" i="10"/>
  <c r="D51" i="10"/>
  <c r="M50" i="10"/>
  <c r="I50" i="10"/>
  <c r="J50" i="10" s="1"/>
  <c r="F50" i="10"/>
  <c r="G50" i="10" s="1"/>
  <c r="C50" i="10"/>
  <c r="M49" i="10"/>
  <c r="I49" i="10"/>
  <c r="J49" i="10"/>
  <c r="F49" i="10"/>
  <c r="H49" i="10" s="1"/>
  <c r="C49" i="10"/>
  <c r="D49" i="10"/>
  <c r="L48" i="10"/>
  <c r="M48" i="10" s="1"/>
  <c r="I48" i="10"/>
  <c r="J48" i="10"/>
  <c r="F48" i="10"/>
  <c r="G48" i="10" s="1"/>
  <c r="C48" i="10"/>
  <c r="L47" i="10"/>
  <c r="I47" i="10"/>
  <c r="J47" i="10"/>
  <c r="F47" i="10"/>
  <c r="H47" i="10" s="1"/>
  <c r="C47" i="10"/>
  <c r="D47" i="10"/>
  <c r="L46" i="10"/>
  <c r="M46" i="10"/>
  <c r="I46" i="10"/>
  <c r="K46" i="10"/>
  <c r="F46" i="10"/>
  <c r="G46" i="10"/>
  <c r="C46" i="10"/>
  <c r="D46" i="10"/>
  <c r="L45" i="10"/>
  <c r="M45" i="10"/>
  <c r="I45" i="10"/>
  <c r="K45" i="10" s="1"/>
  <c r="J45" i="10"/>
  <c r="F45" i="10"/>
  <c r="H45" i="10" s="1"/>
  <c r="G45" i="10"/>
  <c r="C45" i="10"/>
  <c r="D45" i="10" s="1"/>
  <c r="L44" i="10"/>
  <c r="M44" i="10"/>
  <c r="I44" i="10"/>
  <c r="K44" i="10" s="1"/>
  <c r="F44" i="10"/>
  <c r="H44" i="10"/>
  <c r="G44" i="10"/>
  <c r="C44" i="10"/>
  <c r="D44" i="10"/>
  <c r="L43" i="10"/>
  <c r="M43" i="10" s="1"/>
  <c r="I43" i="10"/>
  <c r="K43" i="10"/>
  <c r="J43" i="10"/>
  <c r="F43" i="10"/>
  <c r="H43" i="10"/>
  <c r="G43" i="10"/>
  <c r="C43" i="10"/>
  <c r="D43" i="10" s="1"/>
  <c r="L42" i="10"/>
  <c r="M42" i="10" s="1"/>
  <c r="I42" i="10"/>
  <c r="K42" i="10" s="1"/>
  <c r="F42" i="10"/>
  <c r="G42" i="10"/>
  <c r="C42" i="10"/>
  <c r="L41" i="10"/>
  <c r="M41" i="10"/>
  <c r="I41" i="10"/>
  <c r="J41" i="10" s="1"/>
  <c r="F41" i="10"/>
  <c r="H41" i="10"/>
  <c r="C41" i="10"/>
  <c r="D41" i="10" s="1"/>
  <c r="L40" i="10"/>
  <c r="M40" i="10" s="1"/>
  <c r="I40" i="10"/>
  <c r="J40" i="10" s="1"/>
  <c r="F40" i="10"/>
  <c r="G40" i="10"/>
  <c r="C40" i="10"/>
  <c r="I39" i="10"/>
  <c r="J39" i="10"/>
  <c r="F39" i="10"/>
  <c r="G39" i="10"/>
  <c r="H39" i="10"/>
  <c r="C39" i="10"/>
  <c r="D39" i="10" s="1"/>
  <c r="L38" i="10"/>
  <c r="M38" i="10"/>
  <c r="I38" i="10"/>
  <c r="J38" i="10" s="1"/>
  <c r="K38" i="10"/>
  <c r="F38" i="10"/>
  <c r="G38" i="10" s="1"/>
  <c r="H38" i="10"/>
  <c r="C38" i="10"/>
  <c r="D38" i="10"/>
  <c r="L37" i="10"/>
  <c r="M37" i="10"/>
  <c r="I37" i="10"/>
  <c r="J37" i="10" s="1"/>
  <c r="F37" i="10"/>
  <c r="G37" i="10"/>
  <c r="H37" i="10"/>
  <c r="C37" i="10"/>
  <c r="D37" i="10"/>
  <c r="L36" i="10"/>
  <c r="M36" i="10" s="1"/>
  <c r="I36" i="10"/>
  <c r="K36" i="10"/>
  <c r="J36" i="10"/>
  <c r="F36" i="10"/>
  <c r="H36" i="10"/>
  <c r="G36" i="10"/>
  <c r="C36" i="10"/>
  <c r="D36" i="10" s="1"/>
  <c r="L35" i="10"/>
  <c r="M35" i="10"/>
  <c r="I35" i="10"/>
  <c r="K35" i="10"/>
  <c r="J35" i="10"/>
  <c r="F35" i="10"/>
  <c r="G35" i="10" s="1"/>
  <c r="H35" i="10"/>
  <c r="C35" i="10"/>
  <c r="D35" i="10" s="1"/>
  <c r="L34" i="10"/>
  <c r="M34" i="10"/>
  <c r="I34" i="10"/>
  <c r="K34" i="10" s="1"/>
  <c r="F34" i="10"/>
  <c r="G34" i="10"/>
  <c r="C34" i="10"/>
  <c r="L33" i="10"/>
  <c r="M33" i="10" s="1"/>
  <c r="I33" i="10"/>
  <c r="J33" i="10" s="1"/>
  <c r="F33" i="10"/>
  <c r="H33" i="10"/>
  <c r="C33" i="10"/>
  <c r="D33" i="10" s="1"/>
  <c r="L32" i="10"/>
  <c r="M32" i="10"/>
  <c r="I32" i="10"/>
  <c r="K32" i="10" s="1"/>
  <c r="F32" i="10"/>
  <c r="G32" i="10"/>
  <c r="C32" i="10"/>
  <c r="M31" i="10"/>
  <c r="I31" i="10"/>
  <c r="J31" i="10" s="1"/>
  <c r="F31" i="10"/>
  <c r="G31" i="10" s="1"/>
  <c r="C31" i="10"/>
  <c r="D31" i="10"/>
  <c r="L30" i="10"/>
  <c r="I30" i="10"/>
  <c r="J30" i="10" s="1"/>
  <c r="K30" i="10"/>
  <c r="F30" i="10"/>
  <c r="G30" i="10" s="1"/>
  <c r="C30" i="10"/>
  <c r="D30" i="10"/>
  <c r="L29" i="10"/>
  <c r="M29" i="10"/>
  <c r="I29" i="10"/>
  <c r="K29" i="10" s="1"/>
  <c r="J29" i="10"/>
  <c r="F29" i="10"/>
  <c r="H29" i="10"/>
  <c r="C29" i="10"/>
  <c r="D29" i="10"/>
  <c r="L28" i="10"/>
  <c r="M28" i="10"/>
  <c r="I28" i="10"/>
  <c r="J28" i="10" s="1"/>
  <c r="K28" i="10"/>
  <c r="F28" i="10"/>
  <c r="G28" i="10"/>
  <c r="C28" i="10"/>
  <c r="L27" i="10"/>
  <c r="M27" i="10" s="1"/>
  <c r="I27" i="10"/>
  <c r="K27" i="10" s="1"/>
  <c r="J27" i="10"/>
  <c r="F27" i="10"/>
  <c r="G27" i="10" s="1"/>
  <c r="C27" i="10"/>
  <c r="D27" i="10"/>
  <c r="L26" i="10"/>
  <c r="M26" i="10" s="1"/>
  <c r="I26" i="10"/>
  <c r="K26" i="10"/>
  <c r="F26" i="10"/>
  <c r="H26" i="10" s="1"/>
  <c r="G26" i="10"/>
  <c r="C26" i="10"/>
  <c r="D26" i="10"/>
  <c r="L25" i="10"/>
  <c r="K25" i="14" s="1"/>
  <c r="M25" i="10"/>
  <c r="I25" i="10"/>
  <c r="J25" i="10" s="1"/>
  <c r="F25" i="10"/>
  <c r="H25" i="10"/>
  <c r="C25" i="10"/>
  <c r="M24" i="10"/>
  <c r="I24" i="10"/>
  <c r="J24" i="10" s="1"/>
  <c r="K24" i="10"/>
  <c r="F24" i="10"/>
  <c r="G24" i="10"/>
  <c r="C24" i="10"/>
  <c r="M23" i="10"/>
  <c r="I23" i="10"/>
  <c r="J23" i="10" s="1"/>
  <c r="K23" i="10"/>
  <c r="F23" i="10"/>
  <c r="G23" i="10" s="1"/>
  <c r="C23" i="10"/>
  <c r="D23" i="10"/>
  <c r="M22" i="10"/>
  <c r="I22" i="10"/>
  <c r="K22" i="10" s="1"/>
  <c r="F22" i="10"/>
  <c r="G22" i="10"/>
  <c r="C22" i="10"/>
  <c r="M21" i="10"/>
  <c r="I21" i="10"/>
  <c r="J21" i="10" s="1"/>
  <c r="F21" i="10"/>
  <c r="H21" i="10" s="1"/>
  <c r="C21" i="10"/>
  <c r="D21" i="10" s="1"/>
  <c r="M20" i="10"/>
  <c r="I20" i="10"/>
  <c r="J20" i="10" s="1"/>
  <c r="F20" i="10"/>
  <c r="G20" i="10"/>
  <c r="C20" i="10"/>
  <c r="M19" i="10"/>
  <c r="I19" i="10"/>
  <c r="J19" i="10" s="1"/>
  <c r="K19" i="10"/>
  <c r="F19" i="10"/>
  <c r="G19" i="10" s="1"/>
  <c r="C19" i="10"/>
  <c r="M18" i="10"/>
  <c r="I18" i="10"/>
  <c r="K18" i="10" s="1"/>
  <c r="F18" i="10"/>
  <c r="G18" i="10" s="1"/>
  <c r="H18" i="10"/>
  <c r="C18" i="10"/>
  <c r="D18" i="10"/>
  <c r="L17" i="10"/>
  <c r="M17" i="10" s="1"/>
  <c r="I17" i="10"/>
  <c r="J17" i="10"/>
  <c r="F17" i="10"/>
  <c r="H17" i="10" s="1"/>
  <c r="C17" i="10"/>
  <c r="D17" i="10"/>
  <c r="L16" i="10"/>
  <c r="M16" i="10"/>
  <c r="I16" i="10"/>
  <c r="K16" i="10" s="1"/>
  <c r="J16" i="10"/>
  <c r="F16" i="10"/>
  <c r="G16" i="10" s="1"/>
  <c r="C16" i="10"/>
  <c r="L15" i="10"/>
  <c r="M15" i="10"/>
  <c r="I15" i="10"/>
  <c r="J15" i="10" s="1"/>
  <c r="K15" i="10"/>
  <c r="F15" i="10"/>
  <c r="H15" i="10" s="1"/>
  <c r="G15" i="10"/>
  <c r="C15" i="10"/>
  <c r="D15" i="10"/>
  <c r="M14" i="10"/>
  <c r="I14" i="10"/>
  <c r="K14" i="10" s="1"/>
  <c r="F14" i="10"/>
  <c r="G14" i="10"/>
  <c r="C14" i="10"/>
  <c r="D14" i="10"/>
  <c r="I13" i="10"/>
  <c r="J13" i="10" s="1"/>
  <c r="F13" i="10"/>
  <c r="G13" i="10" s="1"/>
  <c r="H13" i="10"/>
  <c r="C13" i="10"/>
  <c r="D13" i="10" s="1"/>
  <c r="M12" i="10"/>
  <c r="I12" i="10"/>
  <c r="J12" i="10" s="1"/>
  <c r="K12" i="10"/>
  <c r="F12" i="10"/>
  <c r="G12" i="10"/>
  <c r="C12" i="10"/>
  <c r="M11" i="10"/>
  <c r="I11" i="10"/>
  <c r="J11" i="10" s="1"/>
  <c r="K11" i="10"/>
  <c r="F11" i="10"/>
  <c r="G11" i="10" s="1"/>
  <c r="H11" i="10"/>
  <c r="C11" i="10"/>
  <c r="M10" i="10"/>
  <c r="I10" i="10"/>
  <c r="K10" i="10" s="1"/>
  <c r="F10" i="10"/>
  <c r="H10" i="10"/>
  <c r="G10" i="10"/>
  <c r="C10" i="10"/>
  <c r="D10" i="10"/>
  <c r="M9" i="10"/>
  <c r="I9" i="10"/>
  <c r="J9" i="10"/>
  <c r="F9" i="10"/>
  <c r="G9" i="10" s="1"/>
  <c r="H9" i="10"/>
  <c r="C9" i="10"/>
  <c r="D9" i="10"/>
  <c r="L8" i="10"/>
  <c r="I8" i="10"/>
  <c r="J8" i="10"/>
  <c r="K8" i="10"/>
  <c r="F8" i="10"/>
  <c r="G8" i="10"/>
  <c r="C8" i="10"/>
  <c r="B83" i="9"/>
  <c r="E83" i="8"/>
  <c r="C83" i="9"/>
  <c r="F83" i="8"/>
  <c r="M83" i="8"/>
  <c r="F83" i="9" s="1"/>
  <c r="K83" i="8"/>
  <c r="H83" i="9"/>
  <c r="L83" i="8"/>
  <c r="B84" i="9"/>
  <c r="E84" i="8"/>
  <c r="E93" i="8" s="1"/>
  <c r="C84" i="9"/>
  <c r="F84" i="8"/>
  <c r="D84" i="9"/>
  <c r="M84" i="8"/>
  <c r="G84" i="9" s="1"/>
  <c r="E84" i="9"/>
  <c r="E82" i="8"/>
  <c r="M82" i="8"/>
  <c r="F82" i="9"/>
  <c r="E85" i="8"/>
  <c r="M85" i="8"/>
  <c r="F85" i="9"/>
  <c r="E86" i="8"/>
  <c r="C86" i="9" s="1"/>
  <c r="M86" i="8"/>
  <c r="E87" i="8"/>
  <c r="M87" i="8"/>
  <c r="H87" i="9" s="1"/>
  <c r="E88" i="8"/>
  <c r="F88" i="9" s="1"/>
  <c r="M88" i="8"/>
  <c r="E88" i="9" s="1"/>
  <c r="E89" i="8"/>
  <c r="M89" i="8"/>
  <c r="E89" i="9" s="1"/>
  <c r="E90" i="8"/>
  <c r="C90" i="9" s="1"/>
  <c r="M90" i="8"/>
  <c r="F90" i="9"/>
  <c r="E91" i="8"/>
  <c r="M91" i="8"/>
  <c r="H91" i="9" s="1"/>
  <c r="E92" i="8"/>
  <c r="F92" i="9" s="1"/>
  <c r="M92" i="8"/>
  <c r="E92" i="9" s="1"/>
  <c r="K84" i="8"/>
  <c r="H84" i="9"/>
  <c r="L84" i="8"/>
  <c r="B85" i="9"/>
  <c r="C85" i="9"/>
  <c r="F85" i="8"/>
  <c r="D85" i="9"/>
  <c r="E85" i="9"/>
  <c r="G85" i="9"/>
  <c r="K85" i="8"/>
  <c r="H85" i="9"/>
  <c r="L85" i="8"/>
  <c r="I85" i="9"/>
  <c r="B86" i="9"/>
  <c r="F86" i="8"/>
  <c r="G86" i="9" s="1"/>
  <c r="D86" i="9"/>
  <c r="E86" i="9"/>
  <c r="K86" i="8"/>
  <c r="H86" i="9"/>
  <c r="L86" i="8"/>
  <c r="I86" i="9"/>
  <c r="B87" i="9"/>
  <c r="C87" i="9"/>
  <c r="F87" i="8"/>
  <c r="D87" i="9"/>
  <c r="E87" i="9"/>
  <c r="G87" i="9"/>
  <c r="K87" i="8"/>
  <c r="L87" i="8"/>
  <c r="I87" i="9"/>
  <c r="B88" i="9"/>
  <c r="F88" i="8"/>
  <c r="G88" i="9" s="1"/>
  <c r="D88" i="9"/>
  <c r="K88" i="8"/>
  <c r="H88" i="9"/>
  <c r="L88" i="8"/>
  <c r="I88" i="9"/>
  <c r="B89" i="9"/>
  <c r="C89" i="9"/>
  <c r="F89" i="8"/>
  <c r="D89" i="9"/>
  <c r="K89" i="8"/>
  <c r="L89" i="8"/>
  <c r="B90" i="9"/>
  <c r="F90" i="8"/>
  <c r="G90" i="9" s="1"/>
  <c r="D90" i="9"/>
  <c r="E90" i="9"/>
  <c r="K90" i="8"/>
  <c r="H90" i="9"/>
  <c r="L90" i="8"/>
  <c r="I90" i="9"/>
  <c r="B91" i="9"/>
  <c r="C91" i="9"/>
  <c r="F91" i="8"/>
  <c r="D91" i="9"/>
  <c r="E91" i="9"/>
  <c r="G91" i="9"/>
  <c r="K91" i="8"/>
  <c r="L91" i="8"/>
  <c r="I91" i="9"/>
  <c r="B92" i="9"/>
  <c r="F92" i="8"/>
  <c r="D92" i="9"/>
  <c r="G92" i="9"/>
  <c r="K92" i="8"/>
  <c r="L92" i="8"/>
  <c r="I92" i="9"/>
  <c r="L82" i="8"/>
  <c r="I82" i="9"/>
  <c r="K82" i="8"/>
  <c r="H82" i="9"/>
  <c r="F82" i="8"/>
  <c r="G82" i="9"/>
  <c r="D82" i="9"/>
  <c r="C82" i="9"/>
  <c r="B82" i="9"/>
  <c r="A82" i="9"/>
  <c r="L79" i="8"/>
  <c r="I79" i="9" s="1"/>
  <c r="M79" i="8"/>
  <c r="H79" i="9" s="1"/>
  <c r="K79" i="8"/>
  <c r="F79" i="8"/>
  <c r="G79" i="9" s="1"/>
  <c r="E79" i="8"/>
  <c r="E79" i="9"/>
  <c r="C79" i="9"/>
  <c r="B79" i="9"/>
  <c r="A79" i="9"/>
  <c r="L78" i="8"/>
  <c r="M78" i="8"/>
  <c r="I78" i="9"/>
  <c r="K78" i="8"/>
  <c r="H78" i="9" s="1"/>
  <c r="F78" i="8"/>
  <c r="G78" i="9"/>
  <c r="E78" i="8"/>
  <c r="F78" i="9" s="1"/>
  <c r="E78" i="9"/>
  <c r="D78" i="9"/>
  <c r="C78" i="9"/>
  <c r="B78" i="9"/>
  <c r="A78" i="9"/>
  <c r="L77" i="8"/>
  <c r="I77" i="9" s="1"/>
  <c r="M77" i="8"/>
  <c r="H77" i="9" s="1"/>
  <c r="K77" i="8"/>
  <c r="F77" i="8"/>
  <c r="G77" i="9" s="1"/>
  <c r="E77" i="8"/>
  <c r="E77" i="9"/>
  <c r="C77" i="9"/>
  <c r="B77" i="9"/>
  <c r="A77" i="9"/>
  <c r="L76" i="8"/>
  <c r="M76" i="8"/>
  <c r="I76" i="9"/>
  <c r="K76" i="8"/>
  <c r="H76" i="9" s="1"/>
  <c r="F76" i="8"/>
  <c r="G76" i="9"/>
  <c r="E76" i="8"/>
  <c r="F76" i="9" s="1"/>
  <c r="E76" i="9"/>
  <c r="D76" i="9"/>
  <c r="C76" i="9"/>
  <c r="B76" i="9"/>
  <c r="A76" i="9"/>
  <c r="L75" i="8"/>
  <c r="I75" i="9" s="1"/>
  <c r="M75" i="8"/>
  <c r="F75" i="9" s="1"/>
  <c r="K75" i="8"/>
  <c r="F75" i="8"/>
  <c r="G75" i="9" s="1"/>
  <c r="E75" i="8"/>
  <c r="E75" i="9"/>
  <c r="C75" i="9"/>
  <c r="B75" i="9"/>
  <c r="A75" i="9"/>
  <c r="L74" i="8"/>
  <c r="M74" i="8"/>
  <c r="I74" i="9"/>
  <c r="K74" i="8"/>
  <c r="H74" i="9" s="1"/>
  <c r="F74" i="8"/>
  <c r="G74" i="9"/>
  <c r="E74" i="8"/>
  <c r="F74" i="9" s="1"/>
  <c r="E74" i="9"/>
  <c r="D74" i="9"/>
  <c r="C74" i="9"/>
  <c r="B74" i="9"/>
  <c r="A74" i="9"/>
  <c r="L73" i="8"/>
  <c r="I73" i="9" s="1"/>
  <c r="M73" i="8"/>
  <c r="H73" i="9" s="1"/>
  <c r="K73" i="8"/>
  <c r="F73" i="8"/>
  <c r="G73" i="9" s="1"/>
  <c r="E73" i="8"/>
  <c r="C73" i="9"/>
  <c r="B73" i="9"/>
  <c r="A73" i="9"/>
  <c r="L72" i="8"/>
  <c r="M72" i="8"/>
  <c r="I72" i="9"/>
  <c r="K72" i="8"/>
  <c r="H72" i="9" s="1"/>
  <c r="F72" i="8"/>
  <c r="G72" i="9"/>
  <c r="E72" i="8"/>
  <c r="F72" i="9" s="1"/>
  <c r="E72" i="9"/>
  <c r="D72" i="9"/>
  <c r="B72" i="9"/>
  <c r="A72" i="9"/>
  <c r="L71" i="8"/>
  <c r="I71" i="9" s="1"/>
  <c r="M71" i="8"/>
  <c r="H71" i="9" s="1"/>
  <c r="K71" i="8"/>
  <c r="F71" i="8"/>
  <c r="G71" i="9" s="1"/>
  <c r="G80" i="9" s="1"/>
  <c r="E71" i="8"/>
  <c r="E71" i="9"/>
  <c r="C71" i="9"/>
  <c r="B71" i="9"/>
  <c r="A71" i="9"/>
  <c r="L70" i="8"/>
  <c r="M70" i="8"/>
  <c r="I70" i="9"/>
  <c r="K70" i="8"/>
  <c r="H70" i="9" s="1"/>
  <c r="F70" i="8"/>
  <c r="G70" i="9"/>
  <c r="E70" i="8"/>
  <c r="F70" i="9" s="1"/>
  <c r="E70" i="9"/>
  <c r="D70" i="9"/>
  <c r="C70" i="9"/>
  <c r="B70" i="9"/>
  <c r="A70" i="9"/>
  <c r="L69" i="8"/>
  <c r="I69" i="9" s="1"/>
  <c r="M69" i="8"/>
  <c r="F69" i="9" s="1"/>
  <c r="K69" i="8"/>
  <c r="K68" i="8"/>
  <c r="H68" i="9" s="1"/>
  <c r="M68" i="8"/>
  <c r="F69" i="8"/>
  <c r="F80" i="8" s="1"/>
  <c r="G69" i="9"/>
  <c r="E69" i="8"/>
  <c r="D69" i="9"/>
  <c r="C69" i="9"/>
  <c r="B69" i="9"/>
  <c r="A69" i="9"/>
  <c r="L68" i="8"/>
  <c r="I68" i="9" s="1"/>
  <c r="F68" i="8"/>
  <c r="G68" i="9"/>
  <c r="E68" i="8"/>
  <c r="E68" i="9"/>
  <c r="D68" i="9"/>
  <c r="B68" i="9"/>
  <c r="A68" i="9"/>
  <c r="L65" i="8"/>
  <c r="M65" i="8"/>
  <c r="I65" i="9"/>
  <c r="K65" i="8"/>
  <c r="H65" i="9" s="1"/>
  <c r="F65" i="8"/>
  <c r="G65" i="9"/>
  <c r="E65" i="8"/>
  <c r="C65" i="9" s="1"/>
  <c r="E65" i="9"/>
  <c r="D65" i="9"/>
  <c r="B65" i="9"/>
  <c r="A65" i="9"/>
  <c r="L64" i="8"/>
  <c r="I64" i="9" s="1"/>
  <c r="M64" i="8"/>
  <c r="F64" i="9" s="1"/>
  <c r="K64" i="8"/>
  <c r="F64" i="8"/>
  <c r="G64" i="9" s="1"/>
  <c r="E64" i="8"/>
  <c r="E64" i="9"/>
  <c r="C64" i="9"/>
  <c r="B64" i="9"/>
  <c r="A64" i="9"/>
  <c r="L63" i="8"/>
  <c r="M63" i="8"/>
  <c r="I63" i="9"/>
  <c r="K63" i="8"/>
  <c r="H63" i="9" s="1"/>
  <c r="F63" i="8"/>
  <c r="G63" i="9"/>
  <c r="E63" i="8"/>
  <c r="F63" i="9" s="1"/>
  <c r="E63" i="9"/>
  <c r="D63" i="9"/>
  <c r="B63" i="9"/>
  <c r="A63" i="9"/>
  <c r="L62" i="8"/>
  <c r="I62" i="9" s="1"/>
  <c r="M62" i="8"/>
  <c r="H62" i="9" s="1"/>
  <c r="K62" i="8"/>
  <c r="F62" i="8"/>
  <c r="G62" i="9" s="1"/>
  <c r="E62" i="8"/>
  <c r="E62" i="9"/>
  <c r="C62" i="9"/>
  <c r="B62" i="9"/>
  <c r="A62" i="9"/>
  <c r="L61" i="8"/>
  <c r="M61" i="8"/>
  <c r="I61" i="9"/>
  <c r="K61" i="8"/>
  <c r="H61" i="9" s="1"/>
  <c r="F61" i="8"/>
  <c r="G61" i="9"/>
  <c r="E61" i="8"/>
  <c r="F61" i="9" s="1"/>
  <c r="E61" i="9"/>
  <c r="D61" i="9"/>
  <c r="B61" i="9"/>
  <c r="A61" i="9"/>
  <c r="L60" i="8"/>
  <c r="M60" i="8"/>
  <c r="E60" i="9" s="1"/>
  <c r="I60" i="9"/>
  <c r="K60" i="8"/>
  <c r="F60" i="8"/>
  <c r="E60" i="8"/>
  <c r="F60" i="9" s="1"/>
  <c r="D60" i="9"/>
  <c r="B60" i="9"/>
  <c r="A60" i="9"/>
  <c r="L59" i="8"/>
  <c r="M59" i="8"/>
  <c r="E59" i="9" s="1"/>
  <c r="K59" i="8"/>
  <c r="H59" i="9" s="1"/>
  <c r="F59" i="8"/>
  <c r="E59" i="8"/>
  <c r="C59" i="9" s="1"/>
  <c r="F59" i="9"/>
  <c r="B59" i="9"/>
  <c r="A59" i="9"/>
  <c r="B58" i="9"/>
  <c r="A58" i="9"/>
  <c r="L57" i="8"/>
  <c r="M57" i="8"/>
  <c r="H57" i="9" s="1"/>
  <c r="K57" i="8"/>
  <c r="F57" i="8"/>
  <c r="E57" i="8"/>
  <c r="F57" i="9" s="1"/>
  <c r="B57" i="9"/>
  <c r="A57" i="9"/>
  <c r="L56" i="8"/>
  <c r="M56" i="8"/>
  <c r="E56" i="9" s="1"/>
  <c r="I56" i="9"/>
  <c r="K56" i="8"/>
  <c r="F56" i="8"/>
  <c r="G56" i="9"/>
  <c r="E56" i="8"/>
  <c r="F56" i="9" s="1"/>
  <c r="D56" i="9"/>
  <c r="B56" i="9"/>
  <c r="A56" i="9"/>
  <c r="L55" i="8"/>
  <c r="M55" i="8"/>
  <c r="E55" i="9" s="1"/>
  <c r="K55" i="8"/>
  <c r="H55" i="9" s="1"/>
  <c r="F55" i="8"/>
  <c r="E55" i="8"/>
  <c r="C55" i="9" s="1"/>
  <c r="F55" i="9"/>
  <c r="B55" i="9"/>
  <c r="A55" i="9"/>
  <c r="L54" i="8"/>
  <c r="M54" i="8"/>
  <c r="I54" i="9"/>
  <c r="K54" i="8"/>
  <c r="H54" i="9" s="1"/>
  <c r="F54" i="8"/>
  <c r="G54" i="9"/>
  <c r="E54" i="8"/>
  <c r="F54" i="9" s="1"/>
  <c r="E54" i="9"/>
  <c r="D54" i="9"/>
  <c r="B54" i="9"/>
  <c r="A54" i="9"/>
  <c r="L53" i="8"/>
  <c r="M53" i="8"/>
  <c r="K53" i="8"/>
  <c r="H53" i="9"/>
  <c r="F53" i="8"/>
  <c r="E53" i="8"/>
  <c r="C53" i="9" s="1"/>
  <c r="F53" i="9"/>
  <c r="E53" i="9"/>
  <c r="B53" i="9"/>
  <c r="A53" i="9"/>
  <c r="L52" i="8"/>
  <c r="M52" i="8"/>
  <c r="I52" i="9"/>
  <c r="K52" i="8"/>
  <c r="H52" i="9" s="1"/>
  <c r="F52" i="8"/>
  <c r="G52" i="9" s="1"/>
  <c r="E52" i="8"/>
  <c r="F52" i="9" s="1"/>
  <c r="E52" i="9"/>
  <c r="D52" i="9"/>
  <c r="B52" i="9"/>
  <c r="A52" i="9"/>
  <c r="L51" i="8"/>
  <c r="I51" i="9" s="1"/>
  <c r="M51" i="8"/>
  <c r="K51" i="8"/>
  <c r="H51" i="9"/>
  <c r="F51" i="8"/>
  <c r="E51" i="8"/>
  <c r="F51" i="9"/>
  <c r="E51" i="9"/>
  <c r="C51" i="9"/>
  <c r="B51" i="9"/>
  <c r="A51" i="9"/>
  <c r="L50" i="8"/>
  <c r="M50" i="8"/>
  <c r="E50" i="9" s="1"/>
  <c r="K50" i="8"/>
  <c r="F50" i="8"/>
  <c r="D50" i="9" s="1"/>
  <c r="G50" i="9"/>
  <c r="E50" i="8"/>
  <c r="C50" i="9"/>
  <c r="B50" i="9"/>
  <c r="A50" i="9"/>
  <c r="L49" i="8"/>
  <c r="M49" i="8"/>
  <c r="H49" i="9" s="1"/>
  <c r="K49" i="8"/>
  <c r="F49" i="8"/>
  <c r="E49" i="8"/>
  <c r="C49" i="9" s="1"/>
  <c r="B49" i="9"/>
  <c r="A49" i="9"/>
  <c r="L48" i="8"/>
  <c r="M48" i="8"/>
  <c r="E48" i="9" s="1"/>
  <c r="I48" i="9"/>
  <c r="K48" i="8"/>
  <c r="F48" i="8"/>
  <c r="G48" i="9"/>
  <c r="E48" i="8"/>
  <c r="F48" i="9" s="1"/>
  <c r="D48" i="9"/>
  <c r="B48" i="9"/>
  <c r="A48" i="9"/>
  <c r="L47" i="8"/>
  <c r="M47" i="8"/>
  <c r="E47" i="9" s="1"/>
  <c r="K47" i="8"/>
  <c r="H47" i="9" s="1"/>
  <c r="F47" i="8"/>
  <c r="E47" i="8"/>
  <c r="C47" i="9" s="1"/>
  <c r="F47" i="9"/>
  <c r="B47" i="9"/>
  <c r="A47" i="9"/>
  <c r="L46" i="8"/>
  <c r="M46" i="8"/>
  <c r="I46" i="9"/>
  <c r="K46" i="8"/>
  <c r="H46" i="9" s="1"/>
  <c r="F46" i="8"/>
  <c r="G46" i="9"/>
  <c r="E46" i="8"/>
  <c r="F46" i="9" s="1"/>
  <c r="E46" i="9"/>
  <c r="D46" i="9"/>
  <c r="B46" i="9"/>
  <c r="A46" i="9"/>
  <c r="L45" i="8"/>
  <c r="M45" i="8"/>
  <c r="K45" i="8"/>
  <c r="H45" i="9"/>
  <c r="F45" i="8"/>
  <c r="E45" i="8"/>
  <c r="C45" i="9" s="1"/>
  <c r="F45" i="9"/>
  <c r="E45" i="9"/>
  <c r="B45" i="9"/>
  <c r="A45" i="9"/>
  <c r="L44" i="8"/>
  <c r="M44" i="8"/>
  <c r="I44" i="9"/>
  <c r="K44" i="8"/>
  <c r="H44" i="9" s="1"/>
  <c r="F44" i="8"/>
  <c r="D44" i="9" s="1"/>
  <c r="E44" i="8"/>
  <c r="F44" i="9" s="1"/>
  <c r="E44" i="9"/>
  <c r="B44" i="9"/>
  <c r="A44" i="9"/>
  <c r="L43" i="8"/>
  <c r="I43" i="9" s="1"/>
  <c r="M43" i="8"/>
  <c r="K43" i="8"/>
  <c r="H43" i="9"/>
  <c r="F43" i="8"/>
  <c r="E43" i="8"/>
  <c r="F43" i="9"/>
  <c r="E43" i="9"/>
  <c r="C43" i="9"/>
  <c r="B43" i="9"/>
  <c r="A43" i="9"/>
  <c r="L42" i="8"/>
  <c r="M42" i="8"/>
  <c r="E42" i="9" s="1"/>
  <c r="K42" i="8"/>
  <c r="F42" i="8"/>
  <c r="D42" i="9" s="1"/>
  <c r="E42" i="8"/>
  <c r="C42" i="9"/>
  <c r="B42" i="9"/>
  <c r="A42" i="9"/>
  <c r="L41" i="8"/>
  <c r="M41" i="8"/>
  <c r="H41" i="9" s="1"/>
  <c r="K41" i="8"/>
  <c r="F41" i="8"/>
  <c r="E41" i="8"/>
  <c r="C41" i="9" s="1"/>
  <c r="B41" i="9"/>
  <c r="A41" i="9"/>
  <c r="L40" i="8"/>
  <c r="M40" i="8"/>
  <c r="E40" i="9" s="1"/>
  <c r="I40" i="9"/>
  <c r="K40" i="8"/>
  <c r="F40" i="8"/>
  <c r="E40" i="8"/>
  <c r="F40" i="9" s="1"/>
  <c r="D40" i="9"/>
  <c r="B40" i="9"/>
  <c r="A40" i="9"/>
  <c r="L39" i="8"/>
  <c r="M39" i="8"/>
  <c r="E39" i="9" s="1"/>
  <c r="K39" i="8"/>
  <c r="H39" i="9" s="1"/>
  <c r="F39" i="8"/>
  <c r="E39" i="8"/>
  <c r="C39" i="9" s="1"/>
  <c r="F39" i="9"/>
  <c r="B39" i="9"/>
  <c r="A39" i="9"/>
  <c r="L38" i="8"/>
  <c r="M38" i="8"/>
  <c r="I38" i="9"/>
  <c r="K38" i="8"/>
  <c r="H38" i="9" s="1"/>
  <c r="F38" i="8"/>
  <c r="G38" i="9"/>
  <c r="E38" i="8"/>
  <c r="F38" i="9" s="1"/>
  <c r="E38" i="9"/>
  <c r="D38" i="9"/>
  <c r="B38" i="9"/>
  <c r="A38" i="9"/>
  <c r="L37" i="8"/>
  <c r="M37" i="8"/>
  <c r="K37" i="8"/>
  <c r="H37" i="9"/>
  <c r="F37" i="8"/>
  <c r="E37" i="8"/>
  <c r="C37" i="9" s="1"/>
  <c r="F37" i="9"/>
  <c r="E37" i="9"/>
  <c r="B37" i="9"/>
  <c r="A37" i="9"/>
  <c r="L36" i="8"/>
  <c r="M36" i="8"/>
  <c r="I36" i="9"/>
  <c r="K36" i="8"/>
  <c r="H36" i="9" s="1"/>
  <c r="F36" i="8"/>
  <c r="G36" i="9" s="1"/>
  <c r="E36" i="8"/>
  <c r="F36" i="9" s="1"/>
  <c r="E36" i="9"/>
  <c r="D36" i="9"/>
  <c r="B36" i="9"/>
  <c r="A36" i="9"/>
  <c r="L35" i="8"/>
  <c r="I35" i="9" s="1"/>
  <c r="M35" i="8"/>
  <c r="K35" i="8"/>
  <c r="H35" i="9"/>
  <c r="F35" i="8"/>
  <c r="E35" i="8"/>
  <c r="F35" i="9"/>
  <c r="E35" i="9"/>
  <c r="C35" i="9"/>
  <c r="B35" i="9"/>
  <c r="A35" i="9"/>
  <c r="L34" i="8"/>
  <c r="M34" i="8"/>
  <c r="E34" i="9" s="1"/>
  <c r="K34" i="8"/>
  <c r="F34" i="8"/>
  <c r="E34" i="8"/>
  <c r="D34" i="9"/>
  <c r="C34" i="9"/>
  <c r="B34" i="9"/>
  <c r="A34" i="9"/>
  <c r="L33" i="8"/>
  <c r="M33" i="8"/>
  <c r="H33" i="9" s="1"/>
  <c r="K33" i="8"/>
  <c r="F33" i="8"/>
  <c r="E33" i="8"/>
  <c r="F33" i="9" s="1"/>
  <c r="B33" i="9"/>
  <c r="A33" i="9"/>
  <c r="L32" i="8"/>
  <c r="M32" i="8"/>
  <c r="E32" i="9" s="1"/>
  <c r="I32" i="9"/>
  <c r="K32" i="8"/>
  <c r="F32" i="8"/>
  <c r="G32" i="9"/>
  <c r="E32" i="8"/>
  <c r="F32" i="9" s="1"/>
  <c r="D32" i="9"/>
  <c r="B32" i="9"/>
  <c r="A32" i="9"/>
  <c r="L31" i="8"/>
  <c r="M31" i="8"/>
  <c r="E31" i="9" s="1"/>
  <c r="K31" i="8"/>
  <c r="H31" i="9" s="1"/>
  <c r="F31" i="8"/>
  <c r="E31" i="8"/>
  <c r="C31" i="9" s="1"/>
  <c r="F31" i="9"/>
  <c r="B31" i="9"/>
  <c r="A31" i="9"/>
  <c r="L30" i="8"/>
  <c r="M30" i="8"/>
  <c r="I30" i="9"/>
  <c r="K30" i="8"/>
  <c r="H30" i="9" s="1"/>
  <c r="F30" i="8"/>
  <c r="G30" i="9"/>
  <c r="E30" i="8"/>
  <c r="F30" i="9" s="1"/>
  <c r="E30" i="9"/>
  <c r="B30" i="9"/>
  <c r="A30" i="9"/>
  <c r="L29" i="8"/>
  <c r="M29" i="8"/>
  <c r="K29" i="8"/>
  <c r="H29" i="9"/>
  <c r="F29" i="8"/>
  <c r="E29" i="8"/>
  <c r="C29" i="9" s="1"/>
  <c r="F29" i="9"/>
  <c r="E29" i="9"/>
  <c r="B29" i="9"/>
  <c r="A29" i="9"/>
  <c r="L28" i="8"/>
  <c r="M28" i="8"/>
  <c r="I28" i="9"/>
  <c r="K28" i="8"/>
  <c r="H28" i="9" s="1"/>
  <c r="F28" i="8"/>
  <c r="G28" i="9" s="1"/>
  <c r="E28" i="8"/>
  <c r="F28" i="9" s="1"/>
  <c r="E28" i="9"/>
  <c r="B28" i="9"/>
  <c r="A28" i="9"/>
  <c r="L27" i="8"/>
  <c r="I27" i="9" s="1"/>
  <c r="M27" i="8"/>
  <c r="K27" i="8"/>
  <c r="H27" i="9"/>
  <c r="F27" i="8"/>
  <c r="E27" i="8"/>
  <c r="F27" i="9"/>
  <c r="E27" i="9"/>
  <c r="C27" i="9"/>
  <c r="B27" i="9"/>
  <c r="A27" i="9"/>
  <c r="L26" i="8"/>
  <c r="M26" i="8"/>
  <c r="E26" i="9" s="1"/>
  <c r="K26" i="8"/>
  <c r="F26" i="8"/>
  <c r="E26" i="8"/>
  <c r="D26" i="9"/>
  <c r="C26" i="9"/>
  <c r="B26" i="9"/>
  <c r="A26" i="9"/>
  <c r="L25" i="8"/>
  <c r="M25" i="8"/>
  <c r="H25" i="9" s="1"/>
  <c r="K25" i="8"/>
  <c r="F25" i="8"/>
  <c r="E25" i="8"/>
  <c r="F25" i="9" s="1"/>
  <c r="B25" i="9"/>
  <c r="A25" i="9"/>
  <c r="L24" i="8"/>
  <c r="M24" i="8"/>
  <c r="E24" i="9" s="1"/>
  <c r="I24" i="9"/>
  <c r="K24" i="8"/>
  <c r="F24" i="8"/>
  <c r="E24" i="8"/>
  <c r="F24" i="9" s="1"/>
  <c r="D24" i="9"/>
  <c r="B24" i="9"/>
  <c r="A24" i="9"/>
  <c r="L23" i="8"/>
  <c r="M23" i="8"/>
  <c r="E23" i="9" s="1"/>
  <c r="K23" i="8"/>
  <c r="H23" i="9" s="1"/>
  <c r="F23" i="8"/>
  <c r="E23" i="8"/>
  <c r="C23" i="9" s="1"/>
  <c r="F23" i="9"/>
  <c r="B23" i="9"/>
  <c r="A23" i="9"/>
  <c r="L22" i="8"/>
  <c r="M22" i="8"/>
  <c r="I22" i="9"/>
  <c r="K22" i="8"/>
  <c r="H22" i="9" s="1"/>
  <c r="F22" i="8"/>
  <c r="G22" i="9"/>
  <c r="E22" i="8"/>
  <c r="F22" i="9" s="1"/>
  <c r="E22" i="9"/>
  <c r="D22" i="9"/>
  <c r="B22" i="9"/>
  <c r="A22" i="9"/>
  <c r="L21" i="8"/>
  <c r="M21" i="8"/>
  <c r="K21" i="8"/>
  <c r="H21" i="9"/>
  <c r="F21" i="8"/>
  <c r="E21" i="8"/>
  <c r="C21" i="9" s="1"/>
  <c r="F21" i="9"/>
  <c r="E21" i="9"/>
  <c r="B21" i="9"/>
  <c r="A21" i="9"/>
  <c r="L20" i="8"/>
  <c r="M20" i="8"/>
  <c r="I20" i="9"/>
  <c r="K20" i="8"/>
  <c r="H20" i="9" s="1"/>
  <c r="F20" i="8"/>
  <c r="G20" i="9" s="1"/>
  <c r="E20" i="8"/>
  <c r="F20" i="9" s="1"/>
  <c r="E20" i="9"/>
  <c r="D20" i="9"/>
  <c r="B20" i="9"/>
  <c r="A20" i="9"/>
  <c r="L19" i="8"/>
  <c r="I19" i="9" s="1"/>
  <c r="M19" i="8"/>
  <c r="K19" i="8"/>
  <c r="H19" i="9"/>
  <c r="F19" i="8"/>
  <c r="E19" i="8"/>
  <c r="F19" i="9"/>
  <c r="E19" i="9"/>
  <c r="C19" i="9"/>
  <c r="B19" i="9"/>
  <c r="A19" i="9"/>
  <c r="L18" i="8"/>
  <c r="M18" i="8"/>
  <c r="E18" i="9" s="1"/>
  <c r="K18" i="8"/>
  <c r="F18" i="8"/>
  <c r="E18" i="8"/>
  <c r="D18" i="9"/>
  <c r="C18" i="9"/>
  <c r="B18" i="9"/>
  <c r="A18" i="9"/>
  <c r="L17" i="8"/>
  <c r="M17" i="8"/>
  <c r="H17" i="9" s="1"/>
  <c r="K17" i="8"/>
  <c r="F17" i="8"/>
  <c r="E17" i="8"/>
  <c r="F17" i="9" s="1"/>
  <c r="B17" i="9"/>
  <c r="A17" i="9"/>
  <c r="L16" i="8"/>
  <c r="M16" i="8"/>
  <c r="E16" i="9" s="1"/>
  <c r="I16" i="9"/>
  <c r="K16" i="8"/>
  <c r="F16" i="8"/>
  <c r="G16" i="9"/>
  <c r="E16" i="8"/>
  <c r="F16" i="9" s="1"/>
  <c r="D16" i="9"/>
  <c r="B16" i="9"/>
  <c r="A16" i="9"/>
  <c r="L15" i="8"/>
  <c r="M15" i="8"/>
  <c r="E15" i="9" s="1"/>
  <c r="K15" i="8"/>
  <c r="H15" i="9" s="1"/>
  <c r="F15" i="8"/>
  <c r="E15" i="8"/>
  <c r="C15" i="9" s="1"/>
  <c r="F15" i="9"/>
  <c r="B15" i="9"/>
  <c r="A15" i="9"/>
  <c r="L14" i="8"/>
  <c r="M14" i="8"/>
  <c r="I14" i="9"/>
  <c r="K14" i="8"/>
  <c r="H14" i="9" s="1"/>
  <c r="F14" i="8"/>
  <c r="G14" i="9"/>
  <c r="E14" i="8"/>
  <c r="F14" i="9" s="1"/>
  <c r="E14" i="9"/>
  <c r="D14" i="9"/>
  <c r="B14" i="9"/>
  <c r="A14" i="9"/>
  <c r="L13" i="8"/>
  <c r="M13" i="8"/>
  <c r="E13" i="9" s="1"/>
  <c r="K13" i="8"/>
  <c r="H13" i="9"/>
  <c r="F13" i="8"/>
  <c r="G13" i="9"/>
  <c r="E13" i="8"/>
  <c r="F13" i="9"/>
  <c r="D13" i="9"/>
  <c r="C13" i="9"/>
  <c r="B13" i="9"/>
  <c r="A13" i="9"/>
  <c r="L12" i="8"/>
  <c r="M12" i="8"/>
  <c r="H12" i="9" s="1"/>
  <c r="I12" i="9"/>
  <c r="K12" i="8"/>
  <c r="F12" i="8"/>
  <c r="G12" i="9"/>
  <c r="E12" i="8"/>
  <c r="D12" i="9"/>
  <c r="C12" i="9"/>
  <c r="B12" i="9"/>
  <c r="A12" i="9"/>
  <c r="L11" i="8"/>
  <c r="I11" i="9" s="1"/>
  <c r="M11" i="8"/>
  <c r="K11" i="8"/>
  <c r="H11" i="9"/>
  <c r="F11" i="8"/>
  <c r="G11" i="9"/>
  <c r="E11" i="8"/>
  <c r="C11" i="9" s="1"/>
  <c r="F11" i="9"/>
  <c r="E11" i="9"/>
  <c r="M8" i="8"/>
  <c r="E8" i="9"/>
  <c r="M9" i="8"/>
  <c r="H9" i="9" s="1"/>
  <c r="M10" i="8"/>
  <c r="E10" i="9"/>
  <c r="D11" i="9"/>
  <c r="B11" i="9"/>
  <c r="A11" i="9"/>
  <c r="L10" i="8"/>
  <c r="I10" i="9" s="1"/>
  <c r="K10" i="8"/>
  <c r="H10" i="9"/>
  <c r="F10" i="8"/>
  <c r="G10" i="9" s="1"/>
  <c r="E10" i="8"/>
  <c r="C10" i="9" s="1"/>
  <c r="F10" i="9"/>
  <c r="B10" i="9"/>
  <c r="A10" i="9"/>
  <c r="L9" i="8"/>
  <c r="I9" i="9" s="1"/>
  <c r="K9" i="8"/>
  <c r="F9" i="8"/>
  <c r="G9" i="9" s="1"/>
  <c r="E9" i="8"/>
  <c r="C9" i="9" s="1"/>
  <c r="B9" i="9"/>
  <c r="A9" i="9"/>
  <c r="L8" i="8"/>
  <c r="L66" i="8" s="1"/>
  <c r="K8" i="8"/>
  <c r="H8" i="9"/>
  <c r="F8" i="8"/>
  <c r="F66" i="8" s="1"/>
  <c r="E8" i="8"/>
  <c r="C8" i="9" s="1"/>
  <c r="F8" i="9"/>
  <c r="D8" i="9"/>
  <c r="B8" i="9"/>
  <c r="A8" i="9"/>
  <c r="B83" i="8"/>
  <c r="C83" i="8"/>
  <c r="D83" i="8"/>
  <c r="G83" i="8"/>
  <c r="H83" i="8"/>
  <c r="H93" i="8" s="1"/>
  <c r="I83" i="8"/>
  <c r="J83" i="8"/>
  <c r="L93" i="8"/>
  <c r="B84" i="8"/>
  <c r="C84" i="8"/>
  <c r="D84" i="8"/>
  <c r="G84" i="8"/>
  <c r="H84" i="8"/>
  <c r="I84" i="8"/>
  <c r="J84" i="8"/>
  <c r="B85" i="8"/>
  <c r="C85" i="8"/>
  <c r="C93" i="8" s="1"/>
  <c r="D85" i="8"/>
  <c r="G85" i="8"/>
  <c r="H85" i="8"/>
  <c r="I85" i="8"/>
  <c r="J85" i="8"/>
  <c r="B86" i="8"/>
  <c r="C86" i="8"/>
  <c r="D86" i="8"/>
  <c r="G86" i="8"/>
  <c r="H86" i="8"/>
  <c r="I86" i="8"/>
  <c r="J86" i="8"/>
  <c r="B87" i="8"/>
  <c r="C87" i="8"/>
  <c r="D87" i="8"/>
  <c r="G87" i="8"/>
  <c r="G93" i="8" s="1"/>
  <c r="H87" i="8"/>
  <c r="I87" i="8"/>
  <c r="J87" i="8"/>
  <c r="B88" i="8"/>
  <c r="C88" i="8"/>
  <c r="D88" i="8"/>
  <c r="G88" i="8"/>
  <c r="H88" i="8"/>
  <c r="I88" i="8"/>
  <c r="J88" i="8"/>
  <c r="B89" i="8"/>
  <c r="C89" i="8"/>
  <c r="D89" i="8"/>
  <c r="G89" i="8"/>
  <c r="H89" i="8"/>
  <c r="I89" i="8"/>
  <c r="J89" i="8"/>
  <c r="B90" i="8"/>
  <c r="C90" i="8"/>
  <c r="D90" i="8"/>
  <c r="G90" i="8"/>
  <c r="H90" i="8"/>
  <c r="I90" i="8"/>
  <c r="J90" i="8"/>
  <c r="B91" i="8"/>
  <c r="C91" i="8"/>
  <c r="D91" i="8"/>
  <c r="G91" i="8"/>
  <c r="H91" i="8"/>
  <c r="I91" i="8"/>
  <c r="J91" i="8"/>
  <c r="B92" i="8"/>
  <c r="C92" i="8"/>
  <c r="D92" i="8"/>
  <c r="G92" i="8"/>
  <c r="H92" i="8"/>
  <c r="I92" i="8"/>
  <c r="J92" i="8"/>
  <c r="J82" i="8"/>
  <c r="J93" i="8" s="1"/>
  <c r="I82" i="8"/>
  <c r="I93" i="8" s="1"/>
  <c r="H82" i="8"/>
  <c r="G82" i="8"/>
  <c r="D82" i="8"/>
  <c r="D93" i="8" s="1"/>
  <c r="C82" i="8"/>
  <c r="B82" i="8"/>
  <c r="A82" i="8"/>
  <c r="J79" i="8"/>
  <c r="I79" i="8"/>
  <c r="H79" i="8"/>
  <c r="G79" i="8"/>
  <c r="D79" i="8"/>
  <c r="C79" i="8"/>
  <c r="B79" i="8"/>
  <c r="A79" i="8"/>
  <c r="J78" i="8"/>
  <c r="I78" i="8"/>
  <c r="H78" i="8"/>
  <c r="G78" i="8"/>
  <c r="D78" i="8"/>
  <c r="C78" i="8"/>
  <c r="B78" i="8"/>
  <c r="A78" i="8"/>
  <c r="J77" i="8"/>
  <c r="I77" i="8"/>
  <c r="H77" i="8"/>
  <c r="G77" i="8"/>
  <c r="D77" i="8"/>
  <c r="C77" i="8"/>
  <c r="B77" i="8"/>
  <c r="A77" i="8"/>
  <c r="J76" i="8"/>
  <c r="I76" i="8"/>
  <c r="H76" i="8"/>
  <c r="G76" i="8"/>
  <c r="D76" i="8"/>
  <c r="C76" i="8"/>
  <c r="B76" i="8"/>
  <c r="A76" i="8"/>
  <c r="J75" i="8"/>
  <c r="I75" i="8"/>
  <c r="H75" i="8"/>
  <c r="G75" i="8"/>
  <c r="D75" i="8"/>
  <c r="C75" i="8"/>
  <c r="B75" i="8"/>
  <c r="A75" i="8"/>
  <c r="J74" i="8"/>
  <c r="I74" i="8"/>
  <c r="H74" i="8"/>
  <c r="G74" i="8"/>
  <c r="D74" i="8"/>
  <c r="C74" i="8"/>
  <c r="B74" i="8"/>
  <c r="A74" i="8"/>
  <c r="J73" i="8"/>
  <c r="I73" i="8"/>
  <c r="H73" i="8"/>
  <c r="G73" i="8"/>
  <c r="D73" i="8"/>
  <c r="C73" i="8"/>
  <c r="B73" i="8"/>
  <c r="A73" i="8"/>
  <c r="J72" i="8"/>
  <c r="I72" i="8"/>
  <c r="H72" i="8"/>
  <c r="G72" i="8"/>
  <c r="D72" i="8"/>
  <c r="C72" i="8"/>
  <c r="B72" i="8"/>
  <c r="A72" i="8"/>
  <c r="J71" i="8"/>
  <c r="I71" i="8"/>
  <c r="H71" i="8"/>
  <c r="G71" i="8"/>
  <c r="D71" i="8"/>
  <c r="C71" i="8"/>
  <c r="B71" i="8"/>
  <c r="A71" i="8"/>
  <c r="J70" i="8"/>
  <c r="I70" i="8"/>
  <c r="H70" i="8"/>
  <c r="G70" i="8"/>
  <c r="G80" i="8" s="1"/>
  <c r="D70" i="8"/>
  <c r="C70" i="8"/>
  <c r="B70" i="8"/>
  <c r="A70" i="8"/>
  <c r="J69" i="8"/>
  <c r="I69" i="8"/>
  <c r="H69" i="8"/>
  <c r="G69" i="8"/>
  <c r="D69" i="8"/>
  <c r="C69" i="8"/>
  <c r="B69" i="8"/>
  <c r="A69" i="8"/>
  <c r="J68" i="8"/>
  <c r="I68" i="8"/>
  <c r="H68" i="8"/>
  <c r="H80" i="8" s="1"/>
  <c r="G68" i="8"/>
  <c r="D68" i="8"/>
  <c r="D80" i="8" s="1"/>
  <c r="C68" i="8"/>
  <c r="C80" i="8" s="1"/>
  <c r="B68" i="8"/>
  <c r="A68" i="8"/>
  <c r="J65" i="8"/>
  <c r="I65" i="8"/>
  <c r="H65" i="8"/>
  <c r="G65" i="8"/>
  <c r="D65" i="8"/>
  <c r="C65" i="8"/>
  <c r="B65" i="8"/>
  <c r="A65" i="8"/>
  <c r="J64" i="8"/>
  <c r="I64" i="8"/>
  <c r="H64" i="8"/>
  <c r="G64" i="8"/>
  <c r="D64" i="8"/>
  <c r="C64" i="8"/>
  <c r="B64" i="8"/>
  <c r="A64" i="8"/>
  <c r="J63" i="8"/>
  <c r="I63" i="8"/>
  <c r="H63" i="8"/>
  <c r="G63" i="8"/>
  <c r="D63" i="8"/>
  <c r="C63" i="8"/>
  <c r="B63" i="8"/>
  <c r="A63" i="8"/>
  <c r="J62" i="8"/>
  <c r="I62" i="8"/>
  <c r="H62" i="8"/>
  <c r="G62" i="8"/>
  <c r="D62" i="8"/>
  <c r="C62" i="8"/>
  <c r="B62" i="8"/>
  <c r="A62" i="8"/>
  <c r="J61" i="8"/>
  <c r="I61" i="8"/>
  <c r="H61" i="8"/>
  <c r="G61" i="8"/>
  <c r="D61" i="8"/>
  <c r="C61" i="8"/>
  <c r="B61" i="8"/>
  <c r="A61" i="8"/>
  <c r="J60" i="8"/>
  <c r="I60" i="8"/>
  <c r="H60" i="8"/>
  <c r="G60" i="8"/>
  <c r="D60" i="8"/>
  <c r="C60" i="8"/>
  <c r="B60" i="8"/>
  <c r="A60" i="8"/>
  <c r="J59" i="8"/>
  <c r="I59" i="8"/>
  <c r="H59" i="8"/>
  <c r="G59" i="8"/>
  <c r="D59" i="8"/>
  <c r="C59" i="8"/>
  <c r="B59" i="8"/>
  <c r="A59" i="8"/>
  <c r="B58" i="8"/>
  <c r="A58" i="8"/>
  <c r="J57" i="8"/>
  <c r="I57" i="8"/>
  <c r="H57" i="8"/>
  <c r="G57" i="8"/>
  <c r="D57" i="8"/>
  <c r="C57" i="8"/>
  <c r="B57" i="8"/>
  <c r="A57" i="8"/>
  <c r="J56" i="8"/>
  <c r="I56" i="8"/>
  <c r="H56" i="8"/>
  <c r="G56" i="8"/>
  <c r="D56" i="8"/>
  <c r="C56" i="8"/>
  <c r="B56" i="8"/>
  <c r="A56" i="8"/>
  <c r="J55" i="8"/>
  <c r="I55" i="8"/>
  <c r="H55" i="8"/>
  <c r="G55" i="8"/>
  <c r="D55" i="8"/>
  <c r="C55" i="8"/>
  <c r="B55" i="8"/>
  <c r="A55" i="8"/>
  <c r="J54" i="8"/>
  <c r="I54" i="8"/>
  <c r="H54" i="8"/>
  <c r="G54" i="8"/>
  <c r="D54" i="8"/>
  <c r="C54" i="8"/>
  <c r="B54" i="8"/>
  <c r="A54" i="8"/>
  <c r="J53" i="8"/>
  <c r="I53" i="8"/>
  <c r="H53" i="8"/>
  <c r="G53" i="8"/>
  <c r="D53" i="8"/>
  <c r="C53" i="8"/>
  <c r="B53" i="8"/>
  <c r="A53" i="8"/>
  <c r="J52" i="8"/>
  <c r="I52" i="8"/>
  <c r="H52" i="8"/>
  <c r="G52" i="8"/>
  <c r="D52" i="8"/>
  <c r="C52" i="8"/>
  <c r="B52" i="8"/>
  <c r="A52" i="8"/>
  <c r="J51" i="8"/>
  <c r="I51" i="8"/>
  <c r="H51" i="8"/>
  <c r="G51" i="8"/>
  <c r="D51" i="8"/>
  <c r="C51" i="8"/>
  <c r="B51" i="8"/>
  <c r="A51" i="8"/>
  <c r="J50" i="8"/>
  <c r="I50" i="8"/>
  <c r="H50" i="8"/>
  <c r="G50" i="8"/>
  <c r="D50" i="8"/>
  <c r="C50" i="8"/>
  <c r="B50" i="8"/>
  <c r="A50" i="8"/>
  <c r="J49" i="8"/>
  <c r="I49" i="8"/>
  <c r="H49" i="8"/>
  <c r="G49" i="8"/>
  <c r="D49" i="8"/>
  <c r="C49" i="8"/>
  <c r="B49" i="8"/>
  <c r="A49" i="8"/>
  <c r="J48" i="8"/>
  <c r="I48" i="8"/>
  <c r="H48" i="8"/>
  <c r="G48" i="8"/>
  <c r="D48" i="8"/>
  <c r="C48" i="8"/>
  <c r="B48" i="8"/>
  <c r="A48" i="8"/>
  <c r="J47" i="8"/>
  <c r="I47" i="8"/>
  <c r="H47" i="8"/>
  <c r="G47" i="8"/>
  <c r="D47" i="8"/>
  <c r="C47" i="8"/>
  <c r="B47" i="8"/>
  <c r="A47" i="8"/>
  <c r="J46" i="8"/>
  <c r="I46" i="8"/>
  <c r="H46" i="8"/>
  <c r="G46" i="8"/>
  <c r="D46" i="8"/>
  <c r="C46" i="8"/>
  <c r="B46" i="8"/>
  <c r="A46" i="8"/>
  <c r="J45" i="8"/>
  <c r="I45" i="8"/>
  <c r="H45" i="8"/>
  <c r="G45" i="8"/>
  <c r="D45" i="8"/>
  <c r="C45" i="8"/>
  <c r="B45" i="8"/>
  <c r="A45" i="8"/>
  <c r="J44" i="8"/>
  <c r="I44" i="8"/>
  <c r="H44" i="8"/>
  <c r="G44" i="8"/>
  <c r="D44" i="8"/>
  <c r="C44" i="8"/>
  <c r="B44" i="8"/>
  <c r="A44" i="8"/>
  <c r="J43" i="8"/>
  <c r="I43" i="8"/>
  <c r="H43" i="8"/>
  <c r="G43" i="8"/>
  <c r="D43" i="8"/>
  <c r="C43" i="8"/>
  <c r="B43" i="8"/>
  <c r="A43" i="8"/>
  <c r="J42" i="8"/>
  <c r="I42" i="8"/>
  <c r="H42" i="8"/>
  <c r="G42" i="8"/>
  <c r="D42" i="8"/>
  <c r="C42" i="8"/>
  <c r="B42" i="8"/>
  <c r="A42" i="8"/>
  <c r="J41" i="8"/>
  <c r="I41" i="8"/>
  <c r="H41" i="8"/>
  <c r="G41" i="8"/>
  <c r="D41" i="8"/>
  <c r="C41" i="8"/>
  <c r="B41" i="8"/>
  <c r="A41" i="8"/>
  <c r="J40" i="8"/>
  <c r="I40" i="8"/>
  <c r="H40" i="8"/>
  <c r="G40" i="8"/>
  <c r="D40" i="8"/>
  <c r="C40" i="8"/>
  <c r="B40" i="8"/>
  <c r="A40" i="8"/>
  <c r="J39" i="8"/>
  <c r="I39" i="8"/>
  <c r="H39" i="8"/>
  <c r="G39" i="8"/>
  <c r="D39" i="8"/>
  <c r="C39" i="8"/>
  <c r="B39" i="8"/>
  <c r="A39" i="8"/>
  <c r="J38" i="8"/>
  <c r="I38" i="8"/>
  <c r="H38" i="8"/>
  <c r="G38" i="8"/>
  <c r="D38" i="8"/>
  <c r="C38" i="8"/>
  <c r="B38" i="8"/>
  <c r="A38" i="8"/>
  <c r="J37" i="8"/>
  <c r="I37" i="8"/>
  <c r="H37" i="8"/>
  <c r="G37" i="8"/>
  <c r="D37" i="8"/>
  <c r="C37" i="8"/>
  <c r="B37" i="8"/>
  <c r="A37" i="8"/>
  <c r="J36" i="8"/>
  <c r="I36" i="8"/>
  <c r="H36" i="8"/>
  <c r="G36" i="8"/>
  <c r="D36" i="8"/>
  <c r="C36" i="8"/>
  <c r="B36" i="8"/>
  <c r="A36" i="8"/>
  <c r="J35" i="8"/>
  <c r="I35" i="8"/>
  <c r="H35" i="8"/>
  <c r="G35" i="8"/>
  <c r="D35" i="8"/>
  <c r="C35" i="8"/>
  <c r="B35" i="8"/>
  <c r="A35" i="8"/>
  <c r="J34" i="8"/>
  <c r="I34" i="8"/>
  <c r="H34" i="8"/>
  <c r="G34" i="8"/>
  <c r="D34" i="8"/>
  <c r="C34" i="8"/>
  <c r="B34" i="8"/>
  <c r="A34" i="8"/>
  <c r="J33" i="8"/>
  <c r="I33" i="8"/>
  <c r="H33" i="8"/>
  <c r="G33" i="8"/>
  <c r="D33" i="8"/>
  <c r="C33" i="8"/>
  <c r="B33" i="8"/>
  <c r="A33" i="8"/>
  <c r="J32" i="8"/>
  <c r="I32" i="8"/>
  <c r="H32" i="8"/>
  <c r="G32" i="8"/>
  <c r="D32" i="8"/>
  <c r="C32" i="8"/>
  <c r="B32" i="8"/>
  <c r="A32" i="8"/>
  <c r="J31" i="8"/>
  <c r="I31" i="8"/>
  <c r="H31" i="8"/>
  <c r="G31" i="8"/>
  <c r="D31" i="8"/>
  <c r="C31" i="8"/>
  <c r="B31" i="8"/>
  <c r="A31" i="8"/>
  <c r="J30" i="8"/>
  <c r="I30" i="8"/>
  <c r="H30" i="8"/>
  <c r="G30" i="8"/>
  <c r="D30" i="8"/>
  <c r="C30" i="8"/>
  <c r="B30" i="8"/>
  <c r="A30" i="8"/>
  <c r="J29" i="8"/>
  <c r="I29" i="8"/>
  <c r="H29" i="8"/>
  <c r="G29" i="8"/>
  <c r="D29" i="8"/>
  <c r="C29" i="8"/>
  <c r="B29" i="8"/>
  <c r="A29" i="8"/>
  <c r="J28" i="8"/>
  <c r="I28" i="8"/>
  <c r="H28" i="8"/>
  <c r="G28" i="8"/>
  <c r="D28" i="8"/>
  <c r="C28" i="8"/>
  <c r="B28" i="8"/>
  <c r="A28" i="8"/>
  <c r="J27" i="8"/>
  <c r="I27" i="8"/>
  <c r="H27" i="8"/>
  <c r="G27" i="8"/>
  <c r="D27" i="8"/>
  <c r="C27" i="8"/>
  <c r="B27" i="8"/>
  <c r="A27" i="8"/>
  <c r="J26" i="8"/>
  <c r="I26" i="8"/>
  <c r="H26" i="8"/>
  <c r="G26" i="8"/>
  <c r="D26" i="8"/>
  <c r="C26" i="8"/>
  <c r="B26" i="8"/>
  <c r="A26" i="8"/>
  <c r="J25" i="8"/>
  <c r="I25" i="8"/>
  <c r="H25" i="8"/>
  <c r="G25" i="8"/>
  <c r="D25" i="8"/>
  <c r="C25" i="8"/>
  <c r="B25" i="8"/>
  <c r="A25" i="8"/>
  <c r="J24" i="8"/>
  <c r="I24" i="8"/>
  <c r="H24" i="8"/>
  <c r="G24" i="8"/>
  <c r="D24" i="8"/>
  <c r="C24" i="8"/>
  <c r="B24" i="8"/>
  <c r="A24" i="8"/>
  <c r="J23" i="8"/>
  <c r="I23" i="8"/>
  <c r="H23" i="8"/>
  <c r="G23" i="8"/>
  <c r="D23" i="8"/>
  <c r="C23" i="8"/>
  <c r="B23" i="8"/>
  <c r="A23" i="8"/>
  <c r="J22" i="8"/>
  <c r="I22" i="8"/>
  <c r="H22" i="8"/>
  <c r="G22" i="8"/>
  <c r="D22" i="8"/>
  <c r="C22" i="8"/>
  <c r="B22" i="8"/>
  <c r="A22" i="8"/>
  <c r="J21" i="8"/>
  <c r="I21" i="8"/>
  <c r="H21" i="8"/>
  <c r="G21" i="8"/>
  <c r="D21" i="8"/>
  <c r="C21" i="8"/>
  <c r="B21" i="8"/>
  <c r="A21" i="8"/>
  <c r="J20" i="8"/>
  <c r="I20" i="8"/>
  <c r="H20" i="8"/>
  <c r="G20" i="8"/>
  <c r="D20" i="8"/>
  <c r="C20" i="8"/>
  <c r="B20" i="8"/>
  <c r="A20" i="8"/>
  <c r="J19" i="8"/>
  <c r="I19" i="8"/>
  <c r="H19" i="8"/>
  <c r="G19" i="8"/>
  <c r="D19" i="8"/>
  <c r="C19" i="8"/>
  <c r="B19" i="8"/>
  <c r="A19" i="8"/>
  <c r="J18" i="8"/>
  <c r="I18" i="8"/>
  <c r="H18" i="8"/>
  <c r="G18" i="8"/>
  <c r="D18" i="8"/>
  <c r="C18" i="8"/>
  <c r="B18" i="8"/>
  <c r="A18" i="8"/>
  <c r="J17" i="8"/>
  <c r="I17" i="8"/>
  <c r="H17" i="8"/>
  <c r="G17" i="8"/>
  <c r="D17" i="8"/>
  <c r="C17" i="8"/>
  <c r="B17" i="8"/>
  <c r="A17" i="8"/>
  <c r="J16" i="8"/>
  <c r="I16" i="8"/>
  <c r="H16" i="8"/>
  <c r="G16" i="8"/>
  <c r="D16" i="8"/>
  <c r="C16" i="8"/>
  <c r="B16" i="8"/>
  <c r="A16" i="8"/>
  <c r="J15" i="8"/>
  <c r="I15" i="8"/>
  <c r="H15" i="8"/>
  <c r="G15" i="8"/>
  <c r="D15" i="8"/>
  <c r="C15" i="8"/>
  <c r="B15" i="8"/>
  <c r="A15" i="8"/>
  <c r="J14" i="8"/>
  <c r="I14" i="8"/>
  <c r="H14" i="8"/>
  <c r="G14" i="8"/>
  <c r="D14" i="8"/>
  <c r="C14" i="8"/>
  <c r="B14" i="8"/>
  <c r="A14" i="8"/>
  <c r="J13" i="8"/>
  <c r="I13" i="8"/>
  <c r="H13" i="8"/>
  <c r="G13" i="8"/>
  <c r="D13" i="8"/>
  <c r="C13" i="8"/>
  <c r="B13" i="8"/>
  <c r="A13" i="8"/>
  <c r="J12" i="8"/>
  <c r="I12" i="8"/>
  <c r="H12" i="8"/>
  <c r="G12" i="8"/>
  <c r="D12" i="8"/>
  <c r="C12" i="8"/>
  <c r="B12" i="8"/>
  <c r="A12" i="8"/>
  <c r="J11" i="8"/>
  <c r="I11" i="8"/>
  <c r="H11" i="8"/>
  <c r="G11" i="8"/>
  <c r="D11" i="8"/>
  <c r="C11" i="8"/>
  <c r="B11" i="8"/>
  <c r="A11" i="8"/>
  <c r="J10" i="8"/>
  <c r="I10" i="8"/>
  <c r="H10" i="8"/>
  <c r="G10" i="8"/>
  <c r="D10" i="8"/>
  <c r="C10" i="8"/>
  <c r="B10" i="8"/>
  <c r="A10" i="8"/>
  <c r="J9" i="8"/>
  <c r="I9" i="8"/>
  <c r="H9" i="8"/>
  <c r="G9" i="8"/>
  <c r="D9" i="8"/>
  <c r="C9" i="8"/>
  <c r="B9" i="8"/>
  <c r="A9" i="8"/>
  <c r="J8" i="8"/>
  <c r="I8" i="8"/>
  <c r="I66" i="8" s="1"/>
  <c r="H8" i="8"/>
  <c r="H66" i="8" s="1"/>
  <c r="G8" i="8"/>
  <c r="D8" i="8"/>
  <c r="C8" i="8"/>
  <c r="C66" i="8" s="1"/>
  <c r="B8" i="8"/>
  <c r="A8" i="8"/>
  <c r="B83" i="7"/>
  <c r="C93" i="7"/>
  <c r="F82" i="7"/>
  <c r="F93" i="7" s="1"/>
  <c r="J93" i="7"/>
  <c r="B84" i="7"/>
  <c r="B85" i="7"/>
  <c r="B86" i="7"/>
  <c r="G82" i="7"/>
  <c r="G93" i="7" s="1"/>
  <c r="B87" i="7"/>
  <c r="B88" i="7"/>
  <c r="B89" i="7"/>
  <c r="B90" i="7"/>
  <c r="B91" i="7"/>
  <c r="B92" i="7"/>
  <c r="A92" i="7"/>
  <c r="A91" i="7"/>
  <c r="A90" i="7"/>
  <c r="A89" i="7"/>
  <c r="A88" i="7"/>
  <c r="C82" i="7"/>
  <c r="A87" i="7"/>
  <c r="A86" i="7"/>
  <c r="A85" i="7"/>
  <c r="A84" i="7"/>
  <c r="K82" i="7"/>
  <c r="K93" i="7" s="1"/>
  <c r="B82" i="7"/>
  <c r="A82" i="7"/>
  <c r="K79" i="7"/>
  <c r="I79" i="7"/>
  <c r="H79" i="7"/>
  <c r="G79" i="7"/>
  <c r="F79" i="7"/>
  <c r="C79" i="7"/>
  <c r="B79" i="7"/>
  <c r="A79" i="7"/>
  <c r="K78" i="7"/>
  <c r="I78" i="7"/>
  <c r="H78" i="7"/>
  <c r="G78" i="7"/>
  <c r="F78" i="7"/>
  <c r="C78" i="7"/>
  <c r="B78" i="7"/>
  <c r="A78" i="7"/>
  <c r="K77" i="7"/>
  <c r="I77" i="7"/>
  <c r="H77" i="7"/>
  <c r="G77" i="7"/>
  <c r="F77" i="7"/>
  <c r="C77" i="7"/>
  <c r="B77" i="7"/>
  <c r="A77" i="7"/>
  <c r="K76" i="7"/>
  <c r="I76" i="7"/>
  <c r="H76" i="7"/>
  <c r="G76" i="7"/>
  <c r="F76" i="7"/>
  <c r="C76" i="7"/>
  <c r="B76" i="7"/>
  <c r="A76" i="7"/>
  <c r="K75" i="7"/>
  <c r="F75" i="7"/>
  <c r="C75" i="7"/>
  <c r="B75" i="7"/>
  <c r="A75" i="7"/>
  <c r="K74" i="7"/>
  <c r="I74" i="7"/>
  <c r="H74" i="7"/>
  <c r="G74" i="7"/>
  <c r="F74" i="7"/>
  <c r="C74" i="7"/>
  <c r="B74" i="7"/>
  <c r="A74" i="7"/>
  <c r="K73" i="7"/>
  <c r="I73" i="7"/>
  <c r="H73" i="7"/>
  <c r="G73" i="7"/>
  <c r="F73" i="7"/>
  <c r="C73" i="7"/>
  <c r="C80" i="7" s="1"/>
  <c r="B73" i="7"/>
  <c r="A73" i="7"/>
  <c r="K72" i="7"/>
  <c r="I72" i="7"/>
  <c r="H72" i="7"/>
  <c r="G72" i="7"/>
  <c r="F72" i="7"/>
  <c r="C72" i="7"/>
  <c r="B72" i="7"/>
  <c r="A72" i="7"/>
  <c r="K71" i="7"/>
  <c r="I71" i="7"/>
  <c r="H71" i="7"/>
  <c r="G71" i="7"/>
  <c r="F71" i="7"/>
  <c r="C71" i="7"/>
  <c r="B71" i="7"/>
  <c r="A71" i="7"/>
  <c r="K70" i="7"/>
  <c r="I70" i="7"/>
  <c r="H70" i="7"/>
  <c r="H68" i="7"/>
  <c r="H69" i="7"/>
  <c r="G70" i="7"/>
  <c r="F70" i="7"/>
  <c r="F80" i="7" s="1"/>
  <c r="C70" i="7"/>
  <c r="B70" i="7"/>
  <c r="A70" i="7"/>
  <c r="K69" i="7"/>
  <c r="I69" i="7"/>
  <c r="G69" i="7"/>
  <c r="F69" i="7"/>
  <c r="C69" i="7"/>
  <c r="C68" i="7"/>
  <c r="B69" i="7"/>
  <c r="A69" i="7"/>
  <c r="K68" i="7"/>
  <c r="I68" i="7"/>
  <c r="I80" i="7" s="1"/>
  <c r="G68" i="7"/>
  <c r="F68" i="7"/>
  <c r="B68" i="7"/>
  <c r="A68" i="7"/>
  <c r="K65" i="7"/>
  <c r="G65" i="7"/>
  <c r="F65" i="7"/>
  <c r="C65" i="7"/>
  <c r="B65" i="7"/>
  <c r="A65" i="7"/>
  <c r="K64" i="7"/>
  <c r="G64" i="7"/>
  <c r="F64" i="7"/>
  <c r="C64" i="7"/>
  <c r="B64" i="7"/>
  <c r="A64" i="7"/>
  <c r="K63" i="7"/>
  <c r="G63" i="7"/>
  <c r="F63" i="7"/>
  <c r="C63" i="7"/>
  <c r="B63" i="7"/>
  <c r="A63" i="7"/>
  <c r="K62" i="7"/>
  <c r="G62" i="7"/>
  <c r="F62" i="7"/>
  <c r="C62" i="7"/>
  <c r="B62" i="7"/>
  <c r="A62" i="7"/>
  <c r="K61" i="7"/>
  <c r="G61" i="7"/>
  <c r="F61" i="7"/>
  <c r="C61" i="7"/>
  <c r="B61" i="7"/>
  <c r="A61" i="7"/>
  <c r="K60" i="7"/>
  <c r="I60" i="7"/>
  <c r="H60" i="7"/>
  <c r="G60" i="7"/>
  <c r="F60" i="7"/>
  <c r="C60" i="7"/>
  <c r="B60" i="7"/>
  <c r="A60" i="7"/>
  <c r="K59" i="7"/>
  <c r="I59" i="7"/>
  <c r="H59" i="7"/>
  <c r="G59" i="7"/>
  <c r="F59" i="7"/>
  <c r="C59" i="7"/>
  <c r="B59" i="7"/>
  <c r="A59" i="7"/>
  <c r="B58" i="7"/>
  <c r="A58" i="7"/>
  <c r="K57" i="7"/>
  <c r="C57" i="7"/>
  <c r="B57" i="7"/>
  <c r="A57" i="7"/>
  <c r="K56" i="7"/>
  <c r="B56" i="7"/>
  <c r="A56" i="7"/>
  <c r="K55" i="7"/>
  <c r="B55" i="7"/>
  <c r="A55" i="7"/>
  <c r="K54" i="7"/>
  <c r="B54" i="7"/>
  <c r="A54" i="7"/>
  <c r="K53" i="7"/>
  <c r="B53" i="7"/>
  <c r="A53" i="7"/>
  <c r="K52" i="7"/>
  <c r="B52" i="7"/>
  <c r="A52" i="7"/>
  <c r="K51" i="7"/>
  <c r="B51" i="7"/>
  <c r="A51" i="7"/>
  <c r="K50" i="7"/>
  <c r="B50" i="7"/>
  <c r="A50" i="7"/>
  <c r="K49" i="7"/>
  <c r="B49" i="7"/>
  <c r="A49" i="7"/>
  <c r="K48" i="7"/>
  <c r="B48" i="7"/>
  <c r="A48" i="7"/>
  <c r="K47" i="7"/>
  <c r="B47" i="7"/>
  <c r="A47" i="7"/>
  <c r="K46" i="7"/>
  <c r="B46" i="7"/>
  <c r="A46" i="7"/>
  <c r="K45" i="7"/>
  <c r="B45" i="7"/>
  <c r="A45" i="7"/>
  <c r="K44" i="7"/>
  <c r="B44" i="7"/>
  <c r="A44" i="7"/>
  <c r="K43" i="7"/>
  <c r="B43" i="7"/>
  <c r="A43" i="7"/>
  <c r="K42" i="7"/>
  <c r="B42" i="7"/>
  <c r="A42" i="7"/>
  <c r="K41" i="7"/>
  <c r="B41" i="7"/>
  <c r="A41" i="7"/>
  <c r="K40" i="7"/>
  <c r="B40" i="7"/>
  <c r="A40" i="7"/>
  <c r="K39" i="7"/>
  <c r="B39" i="7"/>
  <c r="A39" i="7"/>
  <c r="K38" i="7"/>
  <c r="B38" i="7"/>
  <c r="A38" i="7"/>
  <c r="K37" i="7"/>
  <c r="B37" i="7"/>
  <c r="A37" i="7"/>
  <c r="K36" i="7"/>
  <c r="B36" i="7"/>
  <c r="A36" i="7"/>
  <c r="K35" i="7"/>
  <c r="B35" i="7"/>
  <c r="A35" i="7"/>
  <c r="K34" i="7"/>
  <c r="B34" i="7"/>
  <c r="A34" i="7"/>
  <c r="K33" i="7"/>
  <c r="B33" i="7"/>
  <c r="A33" i="7"/>
  <c r="K32" i="7"/>
  <c r="B32" i="7"/>
  <c r="A32" i="7"/>
  <c r="K31" i="7"/>
  <c r="B31" i="7"/>
  <c r="A31" i="7"/>
  <c r="K30" i="7"/>
  <c r="B30" i="7"/>
  <c r="A30" i="7"/>
  <c r="K29" i="7"/>
  <c r="B29" i="7"/>
  <c r="A29" i="7"/>
  <c r="K28" i="7"/>
  <c r="B28" i="7"/>
  <c r="A28" i="7"/>
  <c r="K27" i="7"/>
  <c r="B27" i="7"/>
  <c r="A27" i="7"/>
  <c r="K26" i="7"/>
  <c r="B26" i="7"/>
  <c r="A26" i="7"/>
  <c r="K25" i="7"/>
  <c r="B25" i="7"/>
  <c r="A25" i="7"/>
  <c r="K24" i="7"/>
  <c r="B24" i="7"/>
  <c r="A24" i="7"/>
  <c r="K23" i="7"/>
  <c r="B23" i="7"/>
  <c r="A23" i="7"/>
  <c r="K22" i="7"/>
  <c r="B22" i="7"/>
  <c r="A22" i="7"/>
  <c r="K21" i="7"/>
  <c r="B21" i="7"/>
  <c r="A21" i="7"/>
  <c r="K20" i="7"/>
  <c r="B20" i="7"/>
  <c r="A20" i="7"/>
  <c r="K19" i="7"/>
  <c r="B19" i="7"/>
  <c r="A19" i="7"/>
  <c r="K18" i="7"/>
  <c r="B18" i="7"/>
  <c r="A18" i="7"/>
  <c r="K17" i="7"/>
  <c r="B17" i="7"/>
  <c r="A17" i="7"/>
  <c r="K16" i="7"/>
  <c r="B16" i="7"/>
  <c r="A16" i="7"/>
  <c r="K15" i="7"/>
  <c r="B15" i="7"/>
  <c r="A15" i="7"/>
  <c r="K14" i="7"/>
  <c r="B14" i="7"/>
  <c r="A14" i="7"/>
  <c r="K13" i="7"/>
  <c r="B13" i="7"/>
  <c r="A13" i="7"/>
  <c r="K12" i="7"/>
  <c r="B12" i="7"/>
  <c r="A12" i="7"/>
  <c r="K11" i="7"/>
  <c r="B11" i="7"/>
  <c r="A11" i="7"/>
  <c r="K10" i="7"/>
  <c r="B10" i="7"/>
  <c r="A10" i="7"/>
  <c r="K9" i="7"/>
  <c r="B9" i="7"/>
  <c r="A9" i="7"/>
  <c r="K8" i="7"/>
  <c r="J66" i="7"/>
  <c r="B8" i="7"/>
  <c r="A8" i="7"/>
  <c r="K95" i="7"/>
  <c r="J95" i="7"/>
  <c r="I95" i="7"/>
  <c r="H95" i="7"/>
  <c r="G95" i="7"/>
  <c r="F95" i="7"/>
  <c r="G83" i="6"/>
  <c r="H83" i="6" s="1"/>
  <c r="I83" i="6"/>
  <c r="G84" i="6"/>
  <c r="H84" i="6"/>
  <c r="I84" i="6"/>
  <c r="G85" i="6"/>
  <c r="H85" i="6"/>
  <c r="I85" i="6"/>
  <c r="G86" i="6"/>
  <c r="H86" i="6"/>
  <c r="I86" i="6"/>
  <c r="G87" i="6"/>
  <c r="H87" i="6" s="1"/>
  <c r="I87" i="6"/>
  <c r="G88" i="6"/>
  <c r="H88" i="6"/>
  <c r="I88" i="6"/>
  <c r="G89" i="6"/>
  <c r="H89" i="6"/>
  <c r="I89" i="6"/>
  <c r="G90" i="6"/>
  <c r="H90" i="6"/>
  <c r="I90" i="6"/>
  <c r="G91" i="6"/>
  <c r="H91" i="6" s="1"/>
  <c r="I91" i="6"/>
  <c r="G92" i="6"/>
  <c r="H92" i="6"/>
  <c r="I92" i="6"/>
  <c r="F83" i="6"/>
  <c r="F93" i="6" s="1"/>
  <c r="F84" i="6"/>
  <c r="F85" i="6"/>
  <c r="F82" i="6"/>
  <c r="F86" i="6"/>
  <c r="F87" i="6"/>
  <c r="F88" i="6"/>
  <c r="F89" i="6"/>
  <c r="F90" i="6"/>
  <c r="F91" i="6"/>
  <c r="F92" i="6"/>
  <c r="E83" i="6"/>
  <c r="E84" i="6"/>
  <c r="E85" i="6"/>
  <c r="E86" i="6"/>
  <c r="E87" i="6"/>
  <c r="E88" i="6"/>
  <c r="E89" i="6"/>
  <c r="E90" i="6"/>
  <c r="E91" i="6"/>
  <c r="E92" i="6"/>
  <c r="D83" i="6"/>
  <c r="D84" i="6"/>
  <c r="D85" i="6"/>
  <c r="D86" i="6"/>
  <c r="D87" i="6"/>
  <c r="D88" i="6"/>
  <c r="D89" i="6"/>
  <c r="D90" i="6"/>
  <c r="D91" i="6"/>
  <c r="D92" i="6"/>
  <c r="C83" i="6"/>
  <c r="C84" i="6"/>
  <c r="C85" i="6"/>
  <c r="C86" i="6"/>
  <c r="C87" i="6"/>
  <c r="C88" i="6"/>
  <c r="C89" i="6"/>
  <c r="C90" i="6"/>
  <c r="C91" i="6"/>
  <c r="C92" i="6"/>
  <c r="B83" i="6"/>
  <c r="B84" i="6"/>
  <c r="B85" i="6"/>
  <c r="B86" i="6"/>
  <c r="B87" i="6"/>
  <c r="B88" i="6"/>
  <c r="B89" i="6"/>
  <c r="B90" i="6"/>
  <c r="B91" i="6"/>
  <c r="B92" i="6"/>
  <c r="A92" i="6"/>
  <c r="A91" i="6"/>
  <c r="A90" i="6"/>
  <c r="A89" i="6"/>
  <c r="A88" i="6"/>
  <c r="A87" i="6"/>
  <c r="A86" i="6"/>
  <c r="A85" i="6"/>
  <c r="A84" i="6"/>
  <c r="I82" i="6"/>
  <c r="G82" i="6"/>
  <c r="E82" i="6"/>
  <c r="D82" i="6"/>
  <c r="D93" i="6" s="1"/>
  <c r="C82" i="6"/>
  <c r="C93" i="6" s="1"/>
  <c r="B82" i="6"/>
  <c r="A82" i="6"/>
  <c r="I79" i="6"/>
  <c r="G79" i="6"/>
  <c r="H79" i="6" s="1"/>
  <c r="F79" i="6"/>
  <c r="E79" i="6"/>
  <c r="D79" i="6"/>
  <c r="C79" i="6"/>
  <c r="B79" i="6"/>
  <c r="A79" i="6"/>
  <c r="I78" i="6"/>
  <c r="G78" i="6"/>
  <c r="H78" i="6"/>
  <c r="F78" i="6"/>
  <c r="E78" i="6"/>
  <c r="D78" i="6"/>
  <c r="C78" i="6"/>
  <c r="B78" i="6"/>
  <c r="A78" i="6"/>
  <c r="I77" i="6"/>
  <c r="G77" i="6"/>
  <c r="H77" i="6"/>
  <c r="F77" i="6"/>
  <c r="E77" i="6"/>
  <c r="D77" i="6"/>
  <c r="C77" i="6"/>
  <c r="B77" i="6"/>
  <c r="A77" i="6"/>
  <c r="I76" i="6"/>
  <c r="G76" i="6"/>
  <c r="H76" i="6"/>
  <c r="F76" i="6"/>
  <c r="E76" i="6"/>
  <c r="D76" i="6"/>
  <c r="C76" i="6"/>
  <c r="B76" i="6"/>
  <c r="A76" i="6"/>
  <c r="I75" i="6"/>
  <c r="G75" i="6"/>
  <c r="H75" i="6" s="1"/>
  <c r="F75" i="6"/>
  <c r="E75" i="6"/>
  <c r="D75" i="6"/>
  <c r="C75" i="6"/>
  <c r="B75" i="6"/>
  <c r="A75" i="6"/>
  <c r="I74" i="6"/>
  <c r="G74" i="6"/>
  <c r="H74" i="6"/>
  <c r="F74" i="6"/>
  <c r="E74" i="6"/>
  <c r="D74" i="6"/>
  <c r="C74" i="6"/>
  <c r="B74" i="6"/>
  <c r="A74" i="6"/>
  <c r="I73" i="6"/>
  <c r="G73" i="6"/>
  <c r="H73" i="6"/>
  <c r="F73" i="6"/>
  <c r="E73" i="6"/>
  <c r="D73" i="6"/>
  <c r="C73" i="6"/>
  <c r="B73" i="6"/>
  <c r="A73" i="6"/>
  <c r="I72" i="6"/>
  <c r="G72" i="6"/>
  <c r="H72" i="6"/>
  <c r="F72" i="6"/>
  <c r="E72" i="6"/>
  <c r="D72" i="6"/>
  <c r="C72" i="6"/>
  <c r="B72" i="6"/>
  <c r="A72" i="6"/>
  <c r="I71" i="6"/>
  <c r="G71" i="6"/>
  <c r="H71" i="6" s="1"/>
  <c r="F71" i="6"/>
  <c r="E71" i="6"/>
  <c r="D71" i="6"/>
  <c r="D80" i="6" s="1"/>
  <c r="C71" i="6"/>
  <c r="B71" i="6"/>
  <c r="A71" i="6"/>
  <c r="I70" i="6"/>
  <c r="I80" i="6" s="1"/>
  <c r="G70" i="6"/>
  <c r="H70" i="6"/>
  <c r="F70" i="6"/>
  <c r="E70" i="6"/>
  <c r="D70" i="6"/>
  <c r="C70" i="6"/>
  <c r="B70" i="6"/>
  <c r="A70" i="6"/>
  <c r="I69" i="6"/>
  <c r="G69" i="6"/>
  <c r="H69" i="6"/>
  <c r="F69" i="6"/>
  <c r="F80" i="6" s="1"/>
  <c r="E69" i="6"/>
  <c r="D69" i="6"/>
  <c r="C69" i="6"/>
  <c r="B69" i="6"/>
  <c r="A69" i="6"/>
  <c r="I68" i="6"/>
  <c r="G68" i="6"/>
  <c r="G80" i="6" s="1"/>
  <c r="F68" i="6"/>
  <c r="E68" i="6"/>
  <c r="E80" i="6" s="1"/>
  <c r="D68" i="6"/>
  <c r="C68" i="6"/>
  <c r="B68" i="6"/>
  <c r="A68" i="6"/>
  <c r="I65" i="6"/>
  <c r="G65" i="6"/>
  <c r="H65" i="6"/>
  <c r="F65" i="6"/>
  <c r="E65" i="6"/>
  <c r="D65" i="6"/>
  <c r="C65" i="6"/>
  <c r="B65" i="6"/>
  <c r="A65" i="6"/>
  <c r="I64" i="6"/>
  <c r="G64" i="6"/>
  <c r="H64" i="6"/>
  <c r="F64" i="6"/>
  <c r="E64" i="6"/>
  <c r="D64" i="6"/>
  <c r="C64" i="6"/>
  <c r="B64" i="6"/>
  <c r="A64" i="6"/>
  <c r="I63" i="6"/>
  <c r="G63" i="6"/>
  <c r="H63" i="6" s="1"/>
  <c r="F63" i="6"/>
  <c r="E63" i="6"/>
  <c r="D63" i="6"/>
  <c r="C63" i="6"/>
  <c r="B63" i="6"/>
  <c r="A63" i="6"/>
  <c r="I62" i="6"/>
  <c r="G62" i="6"/>
  <c r="H62" i="6"/>
  <c r="F62" i="6"/>
  <c r="E62" i="6"/>
  <c r="D62" i="6"/>
  <c r="C62" i="6"/>
  <c r="B62" i="6"/>
  <c r="A62" i="6"/>
  <c r="I61" i="6"/>
  <c r="G61" i="6"/>
  <c r="H61" i="6"/>
  <c r="F61" i="6"/>
  <c r="E61" i="6"/>
  <c r="D61" i="6"/>
  <c r="C61" i="6"/>
  <c r="B61" i="6"/>
  <c r="A61" i="6"/>
  <c r="I60" i="6"/>
  <c r="G60" i="6"/>
  <c r="H60" i="6"/>
  <c r="F60" i="6"/>
  <c r="E60" i="6"/>
  <c r="D60" i="6"/>
  <c r="C60" i="6"/>
  <c r="B60" i="6"/>
  <c r="A60" i="6"/>
  <c r="I59" i="6"/>
  <c r="G59" i="6"/>
  <c r="H59" i="6" s="1"/>
  <c r="F59" i="6"/>
  <c r="E59" i="6"/>
  <c r="D59" i="6"/>
  <c r="C59" i="6"/>
  <c r="B59" i="6"/>
  <c r="A59" i="6"/>
  <c r="B58" i="6"/>
  <c r="A58" i="6"/>
  <c r="I57" i="6"/>
  <c r="G57" i="6"/>
  <c r="H57" i="6"/>
  <c r="F57" i="6"/>
  <c r="E57" i="6"/>
  <c r="D57" i="6"/>
  <c r="C57" i="6"/>
  <c r="B57" i="6"/>
  <c r="A57" i="6"/>
  <c r="I56" i="6"/>
  <c r="G56" i="6"/>
  <c r="H56" i="6" s="1"/>
  <c r="F56" i="6"/>
  <c r="E56" i="6"/>
  <c r="D56" i="6"/>
  <c r="C56" i="6"/>
  <c r="B56" i="6"/>
  <c r="A56" i="6"/>
  <c r="I55" i="6"/>
  <c r="G55" i="6"/>
  <c r="H55" i="6"/>
  <c r="F55" i="6"/>
  <c r="E55" i="6"/>
  <c r="D55" i="6"/>
  <c r="C55" i="6"/>
  <c r="B55" i="6"/>
  <c r="A55" i="6"/>
  <c r="I54" i="6"/>
  <c r="G54" i="6"/>
  <c r="H54" i="6"/>
  <c r="F54" i="6"/>
  <c r="E54" i="6"/>
  <c r="D54" i="6"/>
  <c r="C54" i="6"/>
  <c r="B54" i="6"/>
  <c r="A54" i="6"/>
  <c r="I53" i="6"/>
  <c r="G53" i="6"/>
  <c r="H53" i="6"/>
  <c r="F53" i="6"/>
  <c r="E53" i="6"/>
  <c r="D53" i="6"/>
  <c r="C53" i="6"/>
  <c r="B53" i="6"/>
  <c r="A53" i="6"/>
  <c r="I52" i="6"/>
  <c r="G52" i="6"/>
  <c r="H52" i="6" s="1"/>
  <c r="F52" i="6"/>
  <c r="E52" i="6"/>
  <c r="D52" i="6"/>
  <c r="C52" i="6"/>
  <c r="B52" i="6"/>
  <c r="A52" i="6"/>
  <c r="I51" i="6"/>
  <c r="G51" i="6"/>
  <c r="H51" i="6"/>
  <c r="F51" i="6"/>
  <c r="E51" i="6"/>
  <c r="D51" i="6"/>
  <c r="C51" i="6"/>
  <c r="B51" i="6"/>
  <c r="A51" i="6"/>
  <c r="I50" i="6"/>
  <c r="G50" i="6"/>
  <c r="H50" i="6"/>
  <c r="F50" i="6"/>
  <c r="E50" i="6"/>
  <c r="D50" i="6"/>
  <c r="C50" i="6"/>
  <c r="B50" i="6"/>
  <c r="A50" i="6"/>
  <c r="I49" i="6"/>
  <c r="G49" i="6"/>
  <c r="H49" i="6"/>
  <c r="F49" i="6"/>
  <c r="E49" i="6"/>
  <c r="D49" i="6"/>
  <c r="C49" i="6"/>
  <c r="B49" i="6"/>
  <c r="A49" i="6"/>
  <c r="I48" i="6"/>
  <c r="G48" i="6"/>
  <c r="H48" i="6" s="1"/>
  <c r="F48" i="6"/>
  <c r="E48" i="6"/>
  <c r="D48" i="6"/>
  <c r="C48" i="6"/>
  <c r="B48" i="6"/>
  <c r="A48" i="6"/>
  <c r="I47" i="6"/>
  <c r="G47" i="6"/>
  <c r="H47" i="6"/>
  <c r="F47" i="6"/>
  <c r="E47" i="6"/>
  <c r="D47" i="6"/>
  <c r="C47" i="6"/>
  <c r="B47" i="6"/>
  <c r="A47" i="6"/>
  <c r="I46" i="6"/>
  <c r="G46" i="6"/>
  <c r="H46" i="6"/>
  <c r="F46" i="6"/>
  <c r="E46" i="6"/>
  <c r="D46" i="6"/>
  <c r="C46" i="6"/>
  <c r="B46" i="6"/>
  <c r="A46" i="6"/>
  <c r="I45" i="6"/>
  <c r="G45" i="6"/>
  <c r="H45" i="6"/>
  <c r="F45" i="6"/>
  <c r="E45" i="6"/>
  <c r="D45" i="6"/>
  <c r="C45" i="6"/>
  <c r="B45" i="6"/>
  <c r="A45" i="6"/>
  <c r="I44" i="6"/>
  <c r="G44" i="6"/>
  <c r="H44" i="6" s="1"/>
  <c r="F44" i="6"/>
  <c r="E44" i="6"/>
  <c r="D44" i="6"/>
  <c r="C44" i="6"/>
  <c r="B44" i="6"/>
  <c r="A44" i="6"/>
  <c r="I43" i="6"/>
  <c r="G43" i="6"/>
  <c r="H43" i="6"/>
  <c r="F43" i="6"/>
  <c r="E43" i="6"/>
  <c r="D43" i="6"/>
  <c r="C43" i="6"/>
  <c r="B43" i="6"/>
  <c r="A43" i="6"/>
  <c r="I42" i="6"/>
  <c r="G42" i="6"/>
  <c r="H42" i="6"/>
  <c r="F42" i="6"/>
  <c r="E42" i="6"/>
  <c r="D42" i="6"/>
  <c r="C42" i="6"/>
  <c r="B42" i="6"/>
  <c r="A42" i="6"/>
  <c r="I41" i="6"/>
  <c r="G41" i="6"/>
  <c r="H41" i="6"/>
  <c r="F41" i="6"/>
  <c r="E41" i="6"/>
  <c r="D41" i="6"/>
  <c r="C41" i="6"/>
  <c r="B41" i="6"/>
  <c r="A41" i="6"/>
  <c r="I40" i="6"/>
  <c r="G40" i="6"/>
  <c r="H40" i="6" s="1"/>
  <c r="F40" i="6"/>
  <c r="E40" i="6"/>
  <c r="D40" i="6"/>
  <c r="C40" i="6"/>
  <c r="B40" i="6"/>
  <c r="A40" i="6"/>
  <c r="I39" i="6"/>
  <c r="G39" i="6"/>
  <c r="H39" i="6"/>
  <c r="F39" i="6"/>
  <c r="E39" i="6"/>
  <c r="D39" i="6"/>
  <c r="C39" i="6"/>
  <c r="B39" i="6"/>
  <c r="A39" i="6"/>
  <c r="I38" i="6"/>
  <c r="G38" i="6"/>
  <c r="H38" i="6"/>
  <c r="F38" i="6"/>
  <c r="E38" i="6"/>
  <c r="D38" i="6"/>
  <c r="C38" i="6"/>
  <c r="B38" i="6"/>
  <c r="A38" i="6"/>
  <c r="I37" i="6"/>
  <c r="G37" i="6"/>
  <c r="H37" i="6"/>
  <c r="F37" i="6"/>
  <c r="E37" i="6"/>
  <c r="D37" i="6"/>
  <c r="C37" i="6"/>
  <c r="B37" i="6"/>
  <c r="A37" i="6"/>
  <c r="I36" i="6"/>
  <c r="G36" i="6"/>
  <c r="H36" i="6" s="1"/>
  <c r="F36" i="6"/>
  <c r="E36" i="6"/>
  <c r="D36" i="6"/>
  <c r="C36" i="6"/>
  <c r="B36" i="6"/>
  <c r="A36" i="6"/>
  <c r="I35" i="6"/>
  <c r="G35" i="6"/>
  <c r="H35" i="6"/>
  <c r="F35" i="6"/>
  <c r="E35" i="6"/>
  <c r="D35" i="6"/>
  <c r="C35" i="6"/>
  <c r="B35" i="6"/>
  <c r="A35" i="6"/>
  <c r="I34" i="6"/>
  <c r="G34" i="6"/>
  <c r="H34" i="6"/>
  <c r="F34" i="6"/>
  <c r="E34" i="6"/>
  <c r="D34" i="6"/>
  <c r="C34" i="6"/>
  <c r="B34" i="6"/>
  <c r="A34" i="6"/>
  <c r="I33" i="6"/>
  <c r="G33" i="6"/>
  <c r="H33" i="6"/>
  <c r="F33" i="6"/>
  <c r="E33" i="6"/>
  <c r="D33" i="6"/>
  <c r="C33" i="6"/>
  <c r="B33" i="6"/>
  <c r="A33" i="6"/>
  <c r="I32" i="6"/>
  <c r="G32" i="6"/>
  <c r="H32" i="6" s="1"/>
  <c r="F32" i="6"/>
  <c r="E32" i="6"/>
  <c r="D32" i="6"/>
  <c r="C32" i="6"/>
  <c r="B32" i="6"/>
  <c r="A32" i="6"/>
  <c r="I31" i="6"/>
  <c r="G31" i="6"/>
  <c r="H31" i="6"/>
  <c r="F31" i="6"/>
  <c r="E31" i="6"/>
  <c r="D31" i="6"/>
  <c r="C31" i="6"/>
  <c r="B31" i="6"/>
  <c r="A31" i="6"/>
  <c r="I30" i="6"/>
  <c r="G30" i="6"/>
  <c r="F30" i="6"/>
  <c r="E30" i="6"/>
  <c r="D30" i="6"/>
  <c r="C30" i="6"/>
  <c r="B30" i="6"/>
  <c r="A30" i="6"/>
  <c r="I29" i="6"/>
  <c r="G29" i="6"/>
  <c r="H29" i="6"/>
  <c r="F29" i="6"/>
  <c r="E29" i="6"/>
  <c r="D29" i="6"/>
  <c r="C29" i="6"/>
  <c r="B29" i="6"/>
  <c r="A29" i="6"/>
  <c r="I28" i="6"/>
  <c r="G28" i="6"/>
  <c r="H28" i="6" s="1"/>
  <c r="F28" i="6"/>
  <c r="E28" i="6"/>
  <c r="D28" i="6"/>
  <c r="C28" i="6"/>
  <c r="B28" i="6"/>
  <c r="A28" i="6"/>
  <c r="I27" i="6"/>
  <c r="G27" i="6"/>
  <c r="H27" i="6"/>
  <c r="F27" i="6"/>
  <c r="E27" i="6"/>
  <c r="D27" i="6"/>
  <c r="C27" i="6"/>
  <c r="B27" i="6"/>
  <c r="A27" i="6"/>
  <c r="I26" i="6"/>
  <c r="G26" i="6"/>
  <c r="H26" i="6"/>
  <c r="F26" i="6"/>
  <c r="E26" i="6"/>
  <c r="D26" i="6"/>
  <c r="C26" i="6"/>
  <c r="B26" i="6"/>
  <c r="A26" i="6"/>
  <c r="I25" i="6"/>
  <c r="G25" i="6"/>
  <c r="H25" i="6"/>
  <c r="F25" i="6"/>
  <c r="E25" i="6"/>
  <c r="D25" i="6"/>
  <c r="C25" i="6"/>
  <c r="B25" i="6"/>
  <c r="A25" i="6"/>
  <c r="I24" i="6"/>
  <c r="G24" i="6"/>
  <c r="H24" i="6" s="1"/>
  <c r="F24" i="6"/>
  <c r="E24" i="6"/>
  <c r="D24" i="6"/>
  <c r="C24" i="6"/>
  <c r="B24" i="6"/>
  <c r="A24" i="6"/>
  <c r="I23" i="6"/>
  <c r="G23" i="6"/>
  <c r="H23" i="6"/>
  <c r="F23" i="6"/>
  <c r="E23" i="6"/>
  <c r="D23" i="6"/>
  <c r="C23" i="6"/>
  <c r="B23" i="6"/>
  <c r="A23" i="6"/>
  <c r="I22" i="6"/>
  <c r="G22" i="6"/>
  <c r="H22" i="6"/>
  <c r="F22" i="6"/>
  <c r="E22" i="6"/>
  <c r="D22" i="6"/>
  <c r="C22" i="6"/>
  <c r="B22" i="6"/>
  <c r="A22" i="6"/>
  <c r="I21" i="6"/>
  <c r="G21" i="6"/>
  <c r="H21" i="6"/>
  <c r="F21" i="6"/>
  <c r="E21" i="6"/>
  <c r="D21" i="6"/>
  <c r="C21" i="6"/>
  <c r="B21" i="6"/>
  <c r="A21" i="6"/>
  <c r="I20" i="6"/>
  <c r="G20" i="6"/>
  <c r="H20" i="6" s="1"/>
  <c r="F20" i="6"/>
  <c r="E20" i="6"/>
  <c r="D20" i="6"/>
  <c r="C20" i="6"/>
  <c r="B20" i="6"/>
  <c r="A20" i="6"/>
  <c r="I19" i="6"/>
  <c r="G19" i="6"/>
  <c r="H19" i="6"/>
  <c r="F19" i="6"/>
  <c r="E19" i="6"/>
  <c r="D19" i="6"/>
  <c r="C19" i="6"/>
  <c r="B19" i="6"/>
  <c r="A19" i="6"/>
  <c r="I18" i="6"/>
  <c r="G18" i="6"/>
  <c r="H18" i="6"/>
  <c r="F18" i="6"/>
  <c r="E18" i="6"/>
  <c r="D18" i="6"/>
  <c r="C18" i="6"/>
  <c r="B18" i="6"/>
  <c r="A18" i="6"/>
  <c r="I17" i="6"/>
  <c r="G17" i="6"/>
  <c r="H17" i="6"/>
  <c r="F17" i="6"/>
  <c r="E17" i="6"/>
  <c r="D17" i="6"/>
  <c r="C17" i="6"/>
  <c r="B17" i="6"/>
  <c r="A17" i="6"/>
  <c r="I16" i="6"/>
  <c r="G16" i="6"/>
  <c r="H16" i="6" s="1"/>
  <c r="F16" i="6"/>
  <c r="E16" i="6"/>
  <c r="D16" i="6"/>
  <c r="C16" i="6"/>
  <c r="B16" i="6"/>
  <c r="A16" i="6"/>
  <c r="I15" i="6"/>
  <c r="G15" i="6"/>
  <c r="H15" i="6"/>
  <c r="F15" i="6"/>
  <c r="E15" i="6"/>
  <c r="D15" i="6"/>
  <c r="C15" i="6"/>
  <c r="B15" i="6"/>
  <c r="A15" i="6"/>
  <c r="I14" i="6"/>
  <c r="G14" i="6"/>
  <c r="H14" i="6"/>
  <c r="F14" i="6"/>
  <c r="E14" i="6"/>
  <c r="D14" i="6"/>
  <c r="C14" i="6"/>
  <c r="B14" i="6"/>
  <c r="A14" i="6"/>
  <c r="I13" i="6"/>
  <c r="G13" i="6"/>
  <c r="H13" i="6"/>
  <c r="F13" i="6"/>
  <c r="E13" i="6"/>
  <c r="D13" i="6"/>
  <c r="C13" i="6"/>
  <c r="B13" i="6"/>
  <c r="A13" i="6"/>
  <c r="I12" i="6"/>
  <c r="G12" i="6"/>
  <c r="H12" i="6" s="1"/>
  <c r="F12" i="6"/>
  <c r="E12" i="6"/>
  <c r="D12" i="6"/>
  <c r="C12" i="6"/>
  <c r="B12" i="6"/>
  <c r="A12" i="6"/>
  <c r="I11" i="6"/>
  <c r="G11" i="6"/>
  <c r="H11" i="6"/>
  <c r="F11" i="6"/>
  <c r="E11" i="6"/>
  <c r="D11" i="6"/>
  <c r="C11" i="6"/>
  <c r="B11" i="6"/>
  <c r="A11" i="6"/>
  <c r="I10" i="6"/>
  <c r="G10" i="6"/>
  <c r="H10" i="6"/>
  <c r="F10" i="6"/>
  <c r="E10" i="6"/>
  <c r="D10" i="6"/>
  <c r="C10" i="6"/>
  <c r="B10" i="6"/>
  <c r="A10" i="6"/>
  <c r="I9" i="6"/>
  <c r="G9" i="6"/>
  <c r="H9" i="6"/>
  <c r="F9" i="6"/>
  <c r="E9" i="6"/>
  <c r="D9" i="6"/>
  <c r="C9" i="6"/>
  <c r="B9" i="6"/>
  <c r="A9" i="6"/>
  <c r="G8" i="6"/>
  <c r="H8" i="6"/>
  <c r="F8" i="6"/>
  <c r="E8" i="6"/>
  <c r="D8" i="6"/>
  <c r="C8" i="6"/>
  <c r="B8" i="6"/>
  <c r="A8" i="6"/>
  <c r="H83" i="5"/>
  <c r="H84" i="5"/>
  <c r="H85" i="5"/>
  <c r="G83" i="5"/>
  <c r="G84" i="5"/>
  <c r="F83" i="5"/>
  <c r="E83" i="5"/>
  <c r="E84" i="5"/>
  <c r="C83" i="5"/>
  <c r="C84" i="5"/>
  <c r="C85" i="5"/>
  <c r="I92" i="5"/>
  <c r="H92" i="5"/>
  <c r="G92" i="5"/>
  <c r="F92" i="5"/>
  <c r="E92" i="5"/>
  <c r="C92" i="5"/>
  <c r="B92" i="5"/>
  <c r="A92" i="5"/>
  <c r="I91" i="5"/>
  <c r="H91" i="5"/>
  <c r="G91" i="5"/>
  <c r="F91" i="5"/>
  <c r="E91" i="5"/>
  <c r="C91" i="5"/>
  <c r="B91" i="5"/>
  <c r="A91" i="5"/>
  <c r="I90" i="5"/>
  <c r="H90" i="5"/>
  <c r="G90" i="5"/>
  <c r="F90" i="5"/>
  <c r="E90" i="5"/>
  <c r="C90" i="5"/>
  <c r="B90" i="5"/>
  <c r="A90" i="5"/>
  <c r="I89" i="5"/>
  <c r="H89" i="5"/>
  <c r="G89" i="5"/>
  <c r="F89" i="5"/>
  <c r="E89" i="5"/>
  <c r="C89" i="5"/>
  <c r="B89" i="5"/>
  <c r="A89" i="5"/>
  <c r="I88" i="5"/>
  <c r="H88" i="5"/>
  <c r="G88" i="5"/>
  <c r="F88" i="5"/>
  <c r="E88" i="5"/>
  <c r="C88" i="5"/>
  <c r="B88" i="5"/>
  <c r="A88" i="5"/>
  <c r="I87" i="5"/>
  <c r="H87" i="5"/>
  <c r="G87" i="5"/>
  <c r="F87" i="5"/>
  <c r="E87" i="5"/>
  <c r="C87" i="5"/>
  <c r="B87" i="5"/>
  <c r="A87" i="5"/>
  <c r="I86" i="5"/>
  <c r="H86" i="5"/>
  <c r="G86" i="5"/>
  <c r="F86" i="5"/>
  <c r="E86" i="5"/>
  <c r="C86" i="5"/>
  <c r="B86" i="5"/>
  <c r="A86" i="5"/>
  <c r="I85" i="5"/>
  <c r="I93" i="5" s="1"/>
  <c r="G85" i="5"/>
  <c r="F85" i="5"/>
  <c r="E85" i="5"/>
  <c r="B85" i="5"/>
  <c r="A85" i="5"/>
  <c r="I84" i="5"/>
  <c r="F84" i="5"/>
  <c r="B84" i="5"/>
  <c r="A84" i="5"/>
  <c r="I82" i="5"/>
  <c r="H82" i="5"/>
  <c r="G82" i="5"/>
  <c r="F82" i="5"/>
  <c r="E82" i="5"/>
  <c r="C82" i="5"/>
  <c r="B82" i="5"/>
  <c r="A82" i="5"/>
  <c r="I79" i="5"/>
  <c r="H79" i="5"/>
  <c r="G79" i="5"/>
  <c r="F79" i="5"/>
  <c r="E79" i="5"/>
  <c r="C79" i="5"/>
  <c r="B79" i="5"/>
  <c r="A79" i="5"/>
  <c r="I78" i="5"/>
  <c r="H78" i="5"/>
  <c r="G78" i="5"/>
  <c r="F78" i="5"/>
  <c r="E78" i="5"/>
  <c r="C78" i="5"/>
  <c r="B78" i="5"/>
  <c r="A78" i="5"/>
  <c r="I77" i="5"/>
  <c r="H77" i="5"/>
  <c r="G77" i="5"/>
  <c r="F77" i="5"/>
  <c r="E77" i="5"/>
  <c r="C77" i="5"/>
  <c r="B77" i="5"/>
  <c r="A77" i="5"/>
  <c r="I76" i="5"/>
  <c r="H76" i="5"/>
  <c r="G76" i="5"/>
  <c r="F76" i="5"/>
  <c r="E76" i="5"/>
  <c r="C76" i="5"/>
  <c r="B76" i="5"/>
  <c r="A76" i="5"/>
  <c r="I75" i="5"/>
  <c r="H75" i="5"/>
  <c r="G75" i="5"/>
  <c r="F75" i="5"/>
  <c r="E75" i="5"/>
  <c r="C75" i="5"/>
  <c r="B75" i="5"/>
  <c r="A75" i="5"/>
  <c r="I74" i="5"/>
  <c r="H74" i="5"/>
  <c r="G74" i="5"/>
  <c r="F74" i="5"/>
  <c r="E74" i="5"/>
  <c r="C74" i="5"/>
  <c r="B74" i="5"/>
  <c r="A74" i="5"/>
  <c r="I73" i="5"/>
  <c r="H73" i="5"/>
  <c r="G73" i="5"/>
  <c r="F73" i="5"/>
  <c r="E73" i="5"/>
  <c r="C73" i="5"/>
  <c r="B73" i="5"/>
  <c r="A73" i="5"/>
  <c r="I72" i="5"/>
  <c r="H72" i="5"/>
  <c r="G72" i="5"/>
  <c r="F72" i="5"/>
  <c r="E72" i="5"/>
  <c r="C72" i="5"/>
  <c r="B72" i="5"/>
  <c r="A72" i="5"/>
  <c r="I71" i="5"/>
  <c r="H71" i="5"/>
  <c r="G71" i="5"/>
  <c r="F71" i="5"/>
  <c r="E71" i="5"/>
  <c r="C71" i="5"/>
  <c r="B71" i="5"/>
  <c r="A71" i="5"/>
  <c r="I70" i="5"/>
  <c r="H70" i="5"/>
  <c r="G70" i="5"/>
  <c r="F70" i="5"/>
  <c r="E70" i="5"/>
  <c r="C70" i="5"/>
  <c r="B70" i="5"/>
  <c r="A70" i="5"/>
  <c r="I69" i="5"/>
  <c r="H69" i="5"/>
  <c r="G69" i="5"/>
  <c r="F69" i="5"/>
  <c r="E69" i="5"/>
  <c r="C69" i="5"/>
  <c r="B69" i="5"/>
  <c r="A69" i="5"/>
  <c r="I68" i="5"/>
  <c r="H68" i="5"/>
  <c r="G68" i="5"/>
  <c r="F68" i="5"/>
  <c r="E68" i="5"/>
  <c r="C68" i="5"/>
  <c r="B68" i="5"/>
  <c r="A68" i="5"/>
  <c r="I65" i="5"/>
  <c r="H65" i="5"/>
  <c r="G65" i="5"/>
  <c r="F65" i="5"/>
  <c r="E65" i="5"/>
  <c r="C65" i="5"/>
  <c r="B65" i="5"/>
  <c r="A65" i="5"/>
  <c r="I64" i="5"/>
  <c r="H64" i="5"/>
  <c r="G64" i="5"/>
  <c r="F64" i="5"/>
  <c r="E64" i="5"/>
  <c r="C64" i="5"/>
  <c r="B64" i="5"/>
  <c r="A64" i="5"/>
  <c r="I63" i="5"/>
  <c r="H63" i="5"/>
  <c r="G63" i="5"/>
  <c r="F63" i="5"/>
  <c r="E63" i="5"/>
  <c r="C63" i="5"/>
  <c r="B63" i="5"/>
  <c r="A63" i="5"/>
  <c r="I62" i="5"/>
  <c r="H62" i="5"/>
  <c r="G62" i="5"/>
  <c r="F62" i="5"/>
  <c r="E62" i="5"/>
  <c r="C62" i="5"/>
  <c r="B62" i="5"/>
  <c r="A62" i="5"/>
  <c r="I61" i="5"/>
  <c r="H61" i="5"/>
  <c r="G61" i="5"/>
  <c r="F61" i="5"/>
  <c r="E61" i="5"/>
  <c r="C61" i="5"/>
  <c r="B61" i="5"/>
  <c r="A61" i="5"/>
  <c r="I60" i="5"/>
  <c r="H60" i="5"/>
  <c r="G60" i="5"/>
  <c r="F60" i="5"/>
  <c r="E60" i="5"/>
  <c r="C60" i="5"/>
  <c r="B60" i="5"/>
  <c r="A60" i="5"/>
  <c r="I59" i="5"/>
  <c r="H59" i="5"/>
  <c r="G59" i="5"/>
  <c r="F59" i="5"/>
  <c r="E59" i="5"/>
  <c r="C59" i="5"/>
  <c r="B59" i="5"/>
  <c r="A59" i="5"/>
  <c r="C58" i="5"/>
  <c r="B58" i="5"/>
  <c r="A58" i="5"/>
  <c r="I57" i="5"/>
  <c r="H57" i="5"/>
  <c r="G57" i="5"/>
  <c r="F57" i="5"/>
  <c r="E57" i="5"/>
  <c r="C57" i="5"/>
  <c r="B57" i="5"/>
  <c r="A57" i="5"/>
  <c r="I56" i="5"/>
  <c r="H56" i="5"/>
  <c r="G56" i="5"/>
  <c r="F56" i="5"/>
  <c r="E56" i="5"/>
  <c r="C56" i="5"/>
  <c r="B56" i="5"/>
  <c r="A56" i="5"/>
  <c r="I55" i="5"/>
  <c r="H55" i="5"/>
  <c r="G55" i="5"/>
  <c r="F55" i="5"/>
  <c r="E55" i="5"/>
  <c r="C55" i="5"/>
  <c r="B55" i="5"/>
  <c r="A55" i="5"/>
  <c r="I54" i="5"/>
  <c r="H54" i="5"/>
  <c r="G54" i="5"/>
  <c r="F54" i="5"/>
  <c r="E54" i="5"/>
  <c r="C54" i="5"/>
  <c r="B54" i="5"/>
  <c r="A54" i="5"/>
  <c r="I53" i="5"/>
  <c r="H53" i="5"/>
  <c r="G53" i="5"/>
  <c r="F53" i="5"/>
  <c r="E53" i="5"/>
  <c r="C53" i="5"/>
  <c r="B53" i="5"/>
  <c r="A53" i="5"/>
  <c r="I52" i="5"/>
  <c r="H52" i="5"/>
  <c r="G52" i="5"/>
  <c r="F52" i="5"/>
  <c r="E52" i="5"/>
  <c r="C52" i="5"/>
  <c r="B52" i="5"/>
  <c r="A52" i="5"/>
  <c r="I51" i="5"/>
  <c r="H51" i="5"/>
  <c r="G51" i="5"/>
  <c r="F51" i="5"/>
  <c r="E51" i="5"/>
  <c r="C51" i="5"/>
  <c r="B51" i="5"/>
  <c r="A51" i="5"/>
  <c r="I50" i="5"/>
  <c r="H50" i="5"/>
  <c r="G50" i="5"/>
  <c r="F50" i="5"/>
  <c r="E50" i="5"/>
  <c r="C50" i="5"/>
  <c r="B50" i="5"/>
  <c r="A50" i="5"/>
  <c r="I49" i="5"/>
  <c r="H49" i="5"/>
  <c r="G49" i="5"/>
  <c r="F49" i="5"/>
  <c r="E49" i="5"/>
  <c r="C49" i="5"/>
  <c r="B49" i="5"/>
  <c r="A49" i="5"/>
  <c r="I48" i="5"/>
  <c r="H48" i="5"/>
  <c r="G48" i="5"/>
  <c r="F48" i="5"/>
  <c r="E48" i="5"/>
  <c r="C48" i="5"/>
  <c r="B48" i="5"/>
  <c r="A48" i="5"/>
  <c r="I47" i="5"/>
  <c r="H47" i="5"/>
  <c r="G47" i="5"/>
  <c r="F47" i="5"/>
  <c r="E47" i="5"/>
  <c r="C47" i="5"/>
  <c r="B47" i="5"/>
  <c r="A47" i="5"/>
  <c r="I46" i="5"/>
  <c r="H46" i="5"/>
  <c r="G46" i="5"/>
  <c r="F46" i="5"/>
  <c r="E46" i="5"/>
  <c r="C46" i="5"/>
  <c r="B46" i="5"/>
  <c r="A46" i="5"/>
  <c r="I45" i="5"/>
  <c r="H45" i="5"/>
  <c r="G45" i="5"/>
  <c r="F45" i="5"/>
  <c r="E45" i="5"/>
  <c r="C45" i="5"/>
  <c r="B45" i="5"/>
  <c r="A45" i="5"/>
  <c r="I44" i="5"/>
  <c r="H44" i="5"/>
  <c r="G44" i="5"/>
  <c r="F44" i="5"/>
  <c r="E44" i="5"/>
  <c r="C44" i="5"/>
  <c r="B44" i="5"/>
  <c r="A44" i="5"/>
  <c r="I43" i="5"/>
  <c r="H43" i="5"/>
  <c r="G43" i="5"/>
  <c r="F43" i="5"/>
  <c r="E43" i="5"/>
  <c r="C43" i="5"/>
  <c r="B43" i="5"/>
  <c r="A43" i="5"/>
  <c r="I42" i="5"/>
  <c r="H42" i="5"/>
  <c r="G42" i="5"/>
  <c r="F42" i="5"/>
  <c r="E42" i="5"/>
  <c r="C42" i="5"/>
  <c r="B42" i="5"/>
  <c r="A42" i="5"/>
  <c r="I41" i="5"/>
  <c r="H41" i="5"/>
  <c r="G41" i="5"/>
  <c r="F41" i="5"/>
  <c r="E41" i="5"/>
  <c r="C41" i="5"/>
  <c r="B41" i="5"/>
  <c r="A41" i="5"/>
  <c r="I40" i="5"/>
  <c r="H40" i="5"/>
  <c r="G40" i="5"/>
  <c r="F40" i="5"/>
  <c r="E40" i="5"/>
  <c r="C40" i="5"/>
  <c r="B40" i="5"/>
  <c r="A40" i="5"/>
  <c r="I39" i="5"/>
  <c r="H39" i="5"/>
  <c r="G39" i="5"/>
  <c r="F39" i="5"/>
  <c r="E39" i="5"/>
  <c r="C39" i="5"/>
  <c r="B39" i="5"/>
  <c r="A39" i="5"/>
  <c r="I38" i="5"/>
  <c r="H38" i="5"/>
  <c r="G38" i="5"/>
  <c r="F38" i="5"/>
  <c r="E38" i="5"/>
  <c r="C38" i="5"/>
  <c r="B38" i="5"/>
  <c r="A38" i="5"/>
  <c r="I37" i="5"/>
  <c r="H37" i="5"/>
  <c r="G37" i="5"/>
  <c r="F37" i="5"/>
  <c r="E37" i="5"/>
  <c r="C37" i="5"/>
  <c r="B37" i="5"/>
  <c r="A37" i="5"/>
  <c r="I36" i="5"/>
  <c r="H36" i="5"/>
  <c r="G36" i="5"/>
  <c r="F36" i="5"/>
  <c r="E36" i="5"/>
  <c r="C36" i="5"/>
  <c r="B36" i="5"/>
  <c r="A36" i="5"/>
  <c r="I35" i="5"/>
  <c r="H35" i="5"/>
  <c r="G35" i="5"/>
  <c r="F35" i="5"/>
  <c r="E35" i="5"/>
  <c r="C35" i="5"/>
  <c r="B35" i="5"/>
  <c r="A35" i="5"/>
  <c r="I34" i="5"/>
  <c r="H34" i="5"/>
  <c r="G34" i="5"/>
  <c r="F34" i="5"/>
  <c r="E34" i="5"/>
  <c r="C34" i="5"/>
  <c r="B34" i="5"/>
  <c r="A34" i="5"/>
  <c r="I33" i="5"/>
  <c r="H33" i="5"/>
  <c r="G33" i="5"/>
  <c r="F33" i="5"/>
  <c r="E33" i="5"/>
  <c r="C33" i="5"/>
  <c r="B33" i="5"/>
  <c r="A33" i="5"/>
  <c r="I32" i="5"/>
  <c r="H32" i="5"/>
  <c r="G32" i="5"/>
  <c r="F32" i="5"/>
  <c r="E32" i="5"/>
  <c r="C32" i="5"/>
  <c r="B32" i="5"/>
  <c r="A32" i="5"/>
  <c r="I31" i="5"/>
  <c r="H31" i="5"/>
  <c r="G31" i="5"/>
  <c r="F31" i="5"/>
  <c r="E31" i="5"/>
  <c r="C31" i="5"/>
  <c r="B31" i="5"/>
  <c r="A31" i="5"/>
  <c r="I30" i="5"/>
  <c r="H30" i="5"/>
  <c r="G30" i="5"/>
  <c r="F30" i="5"/>
  <c r="E30" i="5"/>
  <c r="C30" i="5"/>
  <c r="B30" i="5"/>
  <c r="A30" i="5"/>
  <c r="I29" i="5"/>
  <c r="H29" i="5"/>
  <c r="G29" i="5"/>
  <c r="F29" i="5"/>
  <c r="E29" i="5"/>
  <c r="C29" i="5"/>
  <c r="B29" i="5"/>
  <c r="A29" i="5"/>
  <c r="I28" i="5"/>
  <c r="H28" i="5"/>
  <c r="G28" i="5"/>
  <c r="F28" i="5"/>
  <c r="E28" i="5"/>
  <c r="C28" i="5"/>
  <c r="B28" i="5"/>
  <c r="A28" i="5"/>
  <c r="I27" i="5"/>
  <c r="H27" i="5"/>
  <c r="G27" i="5"/>
  <c r="F27" i="5"/>
  <c r="E27" i="5"/>
  <c r="C27" i="5"/>
  <c r="B27" i="5"/>
  <c r="A27" i="5"/>
  <c r="I26" i="5"/>
  <c r="H26" i="5"/>
  <c r="G26" i="5"/>
  <c r="F26" i="5"/>
  <c r="E26" i="5"/>
  <c r="C26" i="5"/>
  <c r="B26" i="5"/>
  <c r="A26" i="5"/>
  <c r="I25" i="5"/>
  <c r="H25" i="5"/>
  <c r="G25" i="5"/>
  <c r="F25" i="5"/>
  <c r="E25" i="5"/>
  <c r="C25" i="5"/>
  <c r="B25" i="5"/>
  <c r="A25" i="5"/>
  <c r="I24" i="5"/>
  <c r="H24" i="5"/>
  <c r="G24" i="5"/>
  <c r="F24" i="5"/>
  <c r="E24" i="5"/>
  <c r="C24" i="5"/>
  <c r="B24" i="5"/>
  <c r="A24" i="5"/>
  <c r="I23" i="5"/>
  <c r="H23" i="5"/>
  <c r="G23" i="5"/>
  <c r="F23" i="5"/>
  <c r="E23" i="5"/>
  <c r="C23" i="5"/>
  <c r="B23" i="5"/>
  <c r="A23" i="5"/>
  <c r="I22" i="5"/>
  <c r="H22" i="5"/>
  <c r="G22" i="5"/>
  <c r="F22" i="5"/>
  <c r="E22" i="5"/>
  <c r="C22" i="5"/>
  <c r="B22" i="5"/>
  <c r="A22" i="5"/>
  <c r="I21" i="5"/>
  <c r="H21" i="5"/>
  <c r="G21" i="5"/>
  <c r="F21" i="5"/>
  <c r="E21" i="5"/>
  <c r="C21" i="5"/>
  <c r="B21" i="5"/>
  <c r="A21" i="5"/>
  <c r="I20" i="5"/>
  <c r="H20" i="5"/>
  <c r="G20" i="5"/>
  <c r="F20" i="5"/>
  <c r="E20" i="5"/>
  <c r="C20" i="5"/>
  <c r="B20" i="5"/>
  <c r="A20" i="5"/>
  <c r="I19" i="5"/>
  <c r="H19" i="5"/>
  <c r="G19" i="5"/>
  <c r="F19" i="5"/>
  <c r="E19" i="5"/>
  <c r="C19" i="5"/>
  <c r="B19" i="5"/>
  <c r="A19" i="5"/>
  <c r="I18" i="5"/>
  <c r="H18" i="5"/>
  <c r="G18" i="5"/>
  <c r="F18" i="5"/>
  <c r="E18" i="5"/>
  <c r="C18" i="5"/>
  <c r="B18" i="5"/>
  <c r="A18" i="5"/>
  <c r="I17" i="5"/>
  <c r="H17" i="5"/>
  <c r="G17" i="5"/>
  <c r="F17" i="5"/>
  <c r="E17" i="5"/>
  <c r="C17" i="5"/>
  <c r="B17" i="5"/>
  <c r="A17" i="5"/>
  <c r="I16" i="5"/>
  <c r="H16" i="5"/>
  <c r="G16" i="5"/>
  <c r="F16" i="5"/>
  <c r="E16" i="5"/>
  <c r="C16" i="5"/>
  <c r="B16" i="5"/>
  <c r="A16" i="5"/>
  <c r="I15" i="5"/>
  <c r="H15" i="5"/>
  <c r="G15" i="5"/>
  <c r="F15" i="5"/>
  <c r="E15" i="5"/>
  <c r="C15" i="5"/>
  <c r="B15" i="5"/>
  <c r="A15" i="5"/>
  <c r="I14" i="5"/>
  <c r="H14" i="5"/>
  <c r="G14" i="5"/>
  <c r="F14" i="5"/>
  <c r="E14" i="5"/>
  <c r="C14" i="5"/>
  <c r="B14" i="5"/>
  <c r="A14" i="5"/>
  <c r="I13" i="5"/>
  <c r="H13" i="5"/>
  <c r="G13" i="5"/>
  <c r="F13" i="5"/>
  <c r="E13" i="5"/>
  <c r="C13" i="5"/>
  <c r="B13" i="5"/>
  <c r="A13" i="5"/>
  <c r="I12" i="5"/>
  <c r="H12" i="5"/>
  <c r="G12" i="5"/>
  <c r="F12" i="5"/>
  <c r="E12" i="5"/>
  <c r="C12" i="5"/>
  <c r="B12" i="5"/>
  <c r="A12" i="5"/>
  <c r="I11" i="5"/>
  <c r="H11" i="5"/>
  <c r="G11" i="5"/>
  <c r="F11" i="5"/>
  <c r="E11" i="5"/>
  <c r="C11" i="5"/>
  <c r="B11" i="5"/>
  <c r="A11" i="5"/>
  <c r="I10" i="5"/>
  <c r="H10" i="5"/>
  <c r="G10" i="5"/>
  <c r="F10" i="5"/>
  <c r="E10" i="5"/>
  <c r="C10" i="5"/>
  <c r="B10" i="5"/>
  <c r="A10" i="5"/>
  <c r="I9" i="5"/>
  <c r="I66" i="5" s="1"/>
  <c r="H9" i="5"/>
  <c r="G9" i="5"/>
  <c r="F9" i="5"/>
  <c r="E9" i="5"/>
  <c r="C9" i="5"/>
  <c r="B9" i="5"/>
  <c r="A9" i="5"/>
  <c r="I8" i="5"/>
  <c r="H8" i="5"/>
  <c r="G8" i="5"/>
  <c r="F8" i="5"/>
  <c r="E8" i="5"/>
  <c r="C8" i="5"/>
  <c r="B8" i="5"/>
  <c r="A8" i="5"/>
  <c r="D93" i="5"/>
  <c r="MI1" i="4"/>
  <c r="MH1" i="4"/>
  <c r="MI1" i="3"/>
  <c r="MH1" i="3"/>
  <c r="MH1" i="2"/>
  <c r="DD82" i="1"/>
  <c r="DD81" i="1"/>
  <c r="DD80" i="1"/>
  <c r="DD79" i="1"/>
  <c r="DD78" i="1"/>
  <c r="DD77" i="1"/>
  <c r="DD76" i="1"/>
  <c r="DD75" i="1"/>
  <c r="DD74" i="1"/>
  <c r="DD73" i="1"/>
  <c r="DD72" i="1"/>
  <c r="DD71" i="1"/>
  <c r="DD70" i="1"/>
  <c r="DD69" i="1"/>
  <c r="DD68" i="1"/>
  <c r="DD67" i="1"/>
  <c r="DD66" i="1"/>
  <c r="DD65" i="1"/>
  <c r="DD64" i="1"/>
  <c r="DD63" i="1"/>
  <c r="DD62" i="1"/>
  <c r="DD61" i="1"/>
  <c r="DD60" i="1"/>
  <c r="DD59" i="1"/>
  <c r="DD58" i="1"/>
  <c r="DD57" i="1"/>
  <c r="DD56" i="1"/>
  <c r="DD55" i="1"/>
  <c r="DD54" i="1"/>
  <c r="DD53" i="1"/>
  <c r="DD52" i="1"/>
  <c r="DD51" i="1"/>
  <c r="CT51" i="1"/>
  <c r="DD50" i="1"/>
  <c r="DD49" i="1"/>
  <c r="DD48" i="1"/>
  <c r="DD47" i="1"/>
  <c r="DD46" i="1"/>
  <c r="DD45" i="1"/>
  <c r="DD44" i="1"/>
  <c r="DD43" i="1"/>
  <c r="DD42" i="1"/>
  <c r="DD41" i="1"/>
  <c r="DD40" i="1"/>
  <c r="DD39" i="1"/>
  <c r="DD38" i="1"/>
  <c r="DD37" i="1"/>
  <c r="DD36" i="1"/>
  <c r="DD35" i="1"/>
  <c r="DD34" i="1"/>
  <c r="DD33" i="1"/>
  <c r="DD32" i="1"/>
  <c r="DD31" i="1"/>
  <c r="DD30" i="1"/>
  <c r="CT30" i="1"/>
  <c r="BY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BY11" i="1"/>
  <c r="DD10" i="1"/>
  <c r="DD9" i="1"/>
  <c r="DD8" i="1"/>
  <c r="DD7" i="1"/>
  <c r="DD6" i="1"/>
  <c r="DD5" i="1"/>
  <c r="DD4" i="1"/>
  <c r="DD3" i="1"/>
  <c r="DD2" i="1"/>
  <c r="J66" i="18"/>
  <c r="O70" i="18"/>
  <c r="N71" i="18"/>
  <c r="P73" i="18"/>
  <c r="P80" i="18" s="1"/>
  <c r="O74" i="18"/>
  <c r="N75" i="18"/>
  <c r="P77" i="18"/>
  <c r="O78" i="18"/>
  <c r="N79" i="18"/>
  <c r="Q79" i="18"/>
  <c r="E80" i="18"/>
  <c r="I80" i="18"/>
  <c r="I93" i="18"/>
  <c r="I66" i="18"/>
  <c r="M80" i="18"/>
  <c r="K80" i="18"/>
  <c r="M93" i="18"/>
  <c r="K93" i="18"/>
  <c r="J80" i="18"/>
  <c r="N9" i="18"/>
  <c r="M66" i="18"/>
  <c r="G80" i="18"/>
  <c r="N72" i="18"/>
  <c r="N76" i="18"/>
  <c r="G93" i="18"/>
  <c r="P72" i="18"/>
  <c r="E93" i="18"/>
  <c r="O82" i="18"/>
  <c r="E66" i="18"/>
  <c r="F93" i="18"/>
  <c r="P82" i="18"/>
  <c r="J93" i="18"/>
  <c r="N82" i="18"/>
  <c r="N93" i="18" s="1"/>
  <c r="L66" i="18"/>
  <c r="F80" i="18"/>
  <c r="Q82" i="18"/>
  <c r="H93" i="18"/>
  <c r="L93" i="18"/>
  <c r="G66" i="18"/>
  <c r="O8" i="18"/>
  <c r="D80" i="18"/>
  <c r="H80" i="18"/>
  <c r="Q68" i="18"/>
  <c r="L80" i="18"/>
  <c r="I94" i="17"/>
  <c r="E67" i="17"/>
  <c r="J94" i="17"/>
  <c r="D94" i="17"/>
  <c r="J67" i="17"/>
  <c r="F81" i="17"/>
  <c r="H94" i="17"/>
  <c r="F94" i="17"/>
  <c r="G69" i="17"/>
  <c r="M80" i="16"/>
  <c r="F80" i="16"/>
  <c r="G80" i="16"/>
  <c r="K80" i="16"/>
  <c r="D93" i="16"/>
  <c r="H93" i="16"/>
  <c r="L93" i="16"/>
  <c r="C93" i="16"/>
  <c r="E93" i="16"/>
  <c r="I93" i="16"/>
  <c r="N80" i="16"/>
  <c r="K80" i="15"/>
  <c r="N80" i="15"/>
  <c r="C80" i="15"/>
  <c r="M93" i="15"/>
  <c r="E80" i="15"/>
  <c r="D93" i="15"/>
  <c r="I93" i="15"/>
  <c r="K27" i="14"/>
  <c r="K35" i="14"/>
  <c r="K8" i="14"/>
  <c r="J11" i="14"/>
  <c r="J24" i="14"/>
  <c r="K29" i="14"/>
  <c r="K33" i="14"/>
  <c r="K41" i="14"/>
  <c r="K45" i="14"/>
  <c r="K30" i="14"/>
  <c r="K34" i="14"/>
  <c r="K38" i="14"/>
  <c r="J18" i="14"/>
  <c r="K32" i="14"/>
  <c r="K36" i="14"/>
  <c r="K44" i="14"/>
  <c r="J13" i="14"/>
  <c r="J52" i="14"/>
  <c r="J56" i="14"/>
  <c r="K63" i="14"/>
  <c r="J63" i="14"/>
  <c r="J78" i="14"/>
  <c r="J51" i="14"/>
  <c r="J59" i="14"/>
  <c r="J10" i="14"/>
  <c r="J54" i="14"/>
  <c r="J79" i="14"/>
  <c r="J19" i="14"/>
  <c r="J22" i="14"/>
  <c r="J23" i="14"/>
  <c r="J65" i="14"/>
  <c r="J68" i="14"/>
  <c r="J69" i="14"/>
  <c r="J70" i="14"/>
  <c r="J72" i="14"/>
  <c r="J73" i="14"/>
  <c r="C18" i="12"/>
  <c r="C26" i="12"/>
  <c r="C30" i="12"/>
  <c r="C38" i="12"/>
  <c r="C46" i="12"/>
  <c r="C62" i="12"/>
  <c r="C80" i="12"/>
  <c r="C74" i="12"/>
  <c r="C78" i="12"/>
  <c r="F14" i="12"/>
  <c r="E22" i="12"/>
  <c r="C49" i="12"/>
  <c r="C9" i="12"/>
  <c r="D26" i="12"/>
  <c r="D30" i="12"/>
  <c r="E35" i="12"/>
  <c r="C37" i="12"/>
  <c r="E39" i="12"/>
  <c r="C41" i="12"/>
  <c r="C45" i="12"/>
  <c r="C61" i="12"/>
  <c r="D68" i="12"/>
  <c r="D74" i="12"/>
  <c r="C22" i="12"/>
  <c r="C34" i="12"/>
  <c r="C42" i="12"/>
  <c r="C54" i="12"/>
  <c r="J66" i="11"/>
  <c r="E10" i="12"/>
  <c r="E14" i="12"/>
  <c r="D25" i="12"/>
  <c r="E26" i="12"/>
  <c r="D29" i="12"/>
  <c r="E30" i="12"/>
  <c r="D33" i="12"/>
  <c r="E34" i="12"/>
  <c r="E38" i="12"/>
  <c r="E42" i="12"/>
  <c r="E46" i="12"/>
  <c r="E50" i="12"/>
  <c r="D57" i="12"/>
  <c r="D61" i="12"/>
  <c r="E62" i="12"/>
  <c r="I80" i="11"/>
  <c r="E71" i="12"/>
  <c r="D73" i="12"/>
  <c r="E74" i="12"/>
  <c r="D77" i="12"/>
  <c r="E78" i="12"/>
  <c r="A85" i="13"/>
  <c r="A89" i="13"/>
  <c r="A86" i="13"/>
  <c r="F9" i="12"/>
  <c r="D27" i="12"/>
  <c r="D31" i="12"/>
  <c r="D59" i="12"/>
  <c r="F61" i="12"/>
  <c r="E61" i="12"/>
  <c r="F73" i="12"/>
  <c r="E73" i="12"/>
  <c r="D75" i="12"/>
  <c r="F77" i="12"/>
  <c r="E77" i="12"/>
  <c r="D79" i="12"/>
  <c r="C17" i="12"/>
  <c r="C21" i="12"/>
  <c r="C23" i="12"/>
  <c r="E25" i="12"/>
  <c r="E29" i="12"/>
  <c r="E31" i="12"/>
  <c r="E33" i="12"/>
  <c r="F59" i="12"/>
  <c r="E59" i="12"/>
  <c r="E68" i="12"/>
  <c r="F75" i="12"/>
  <c r="E75" i="12"/>
  <c r="F79" i="12"/>
  <c r="E79" i="12"/>
  <c r="E11" i="12"/>
  <c r="D51" i="12"/>
  <c r="C11" i="12"/>
  <c r="C15" i="12"/>
  <c r="C35" i="12"/>
  <c r="E37" i="12"/>
  <c r="C39" i="12"/>
  <c r="C43" i="12"/>
  <c r="E45" i="12"/>
  <c r="C47" i="12"/>
  <c r="C75" i="12"/>
  <c r="C79" i="12"/>
  <c r="E9" i="12"/>
  <c r="C27" i="12"/>
  <c r="C29" i="12"/>
  <c r="C31" i="12"/>
  <c r="C33" i="12"/>
  <c r="E47" i="12"/>
  <c r="E55" i="12"/>
  <c r="C57" i="12"/>
  <c r="E63" i="12"/>
  <c r="C65" i="12"/>
  <c r="H93" i="11"/>
  <c r="E49" i="12"/>
  <c r="C51" i="12"/>
  <c r="E53" i="12"/>
  <c r="C55" i="12"/>
  <c r="E65" i="12"/>
  <c r="D82" i="12"/>
  <c r="K93" i="13"/>
  <c r="C66" i="11"/>
  <c r="F80" i="11"/>
  <c r="J80" i="11"/>
  <c r="E93" i="11"/>
  <c r="I93" i="11"/>
  <c r="G80" i="11"/>
  <c r="F93" i="11"/>
  <c r="C93" i="11"/>
  <c r="K93" i="11"/>
  <c r="K82" i="10"/>
  <c r="K83" i="10"/>
  <c r="H90" i="10"/>
  <c r="H86" i="10"/>
  <c r="H14" i="10"/>
  <c r="H22" i="10"/>
  <c r="K40" i="10"/>
  <c r="K48" i="10"/>
  <c r="D75" i="10"/>
  <c r="K75" i="10"/>
  <c r="D32" i="10"/>
  <c r="G33" i="10"/>
  <c r="K39" i="10"/>
  <c r="H40" i="10"/>
  <c r="H42" i="10"/>
  <c r="H46" i="10"/>
  <c r="K47" i="10"/>
  <c r="K49" i="10"/>
  <c r="H50" i="10"/>
  <c r="K51" i="10"/>
  <c r="H52" i="10"/>
  <c r="K31" i="10"/>
  <c r="H32" i="10"/>
  <c r="H34" i="10"/>
  <c r="D40" i="10"/>
  <c r="G41" i="10"/>
  <c r="D42" i="10"/>
  <c r="J42" i="10"/>
  <c r="J46" i="10"/>
  <c r="D48" i="10"/>
  <c r="D50" i="10"/>
  <c r="G51" i="10"/>
  <c r="H56" i="10"/>
  <c r="K57" i="10"/>
  <c r="K78" i="10"/>
  <c r="H79" i="10"/>
  <c r="D11" i="10"/>
  <c r="D19" i="10"/>
  <c r="H59" i="10"/>
  <c r="K60" i="10"/>
  <c r="K72" i="10"/>
  <c r="D8" i="10"/>
  <c r="H8" i="10"/>
  <c r="K9" i="10"/>
  <c r="J10" i="10"/>
  <c r="D12" i="10"/>
  <c r="H12" i="10"/>
  <c r="K13" i="10"/>
  <c r="J14" i="10"/>
  <c r="D16" i="10"/>
  <c r="H16" i="10"/>
  <c r="K17" i="10"/>
  <c r="J18" i="10"/>
  <c r="J22" i="10"/>
  <c r="J26" i="10"/>
  <c r="H20" i="10"/>
  <c r="G21" i="10"/>
  <c r="D24" i="10"/>
  <c r="H24" i="10"/>
  <c r="G25" i="10"/>
  <c r="K25" i="10"/>
  <c r="H28" i="10"/>
  <c r="G29" i="10"/>
  <c r="H73" i="10"/>
  <c r="K74" i="10"/>
  <c r="H75" i="10"/>
  <c r="K76" i="10"/>
  <c r="H69" i="10"/>
  <c r="H71" i="10"/>
  <c r="L93" i="10"/>
  <c r="I93" i="10"/>
  <c r="F93" i="10"/>
  <c r="K93" i="8"/>
  <c r="J80" i="8"/>
  <c r="I80" i="8"/>
  <c r="F93" i="8"/>
  <c r="E93" i="6"/>
  <c r="I80" i="5"/>
  <c r="D80" i="5"/>
  <c r="O93" i="18"/>
  <c r="J80" i="15" l="1"/>
  <c r="G80" i="12"/>
  <c r="H80" i="15"/>
  <c r="F80" i="15"/>
  <c r="F80" i="12"/>
  <c r="H80" i="12"/>
  <c r="F93" i="12"/>
  <c r="F93" i="15"/>
  <c r="G93" i="12"/>
  <c r="H93" i="10"/>
  <c r="H93" i="15"/>
  <c r="J93" i="15"/>
  <c r="H93" i="12"/>
  <c r="B88" i="16"/>
  <c r="J80" i="16"/>
  <c r="G66" i="14"/>
  <c r="H80" i="14"/>
  <c r="F80" i="14"/>
  <c r="H93" i="14"/>
  <c r="D93" i="14"/>
  <c r="C66" i="14"/>
  <c r="E80" i="14"/>
  <c r="G95" i="14"/>
  <c r="E93" i="14"/>
  <c r="J62" i="14"/>
  <c r="E66" i="14"/>
  <c r="D66" i="14"/>
  <c r="J49" i="14"/>
  <c r="H95" i="14"/>
  <c r="F93" i="14"/>
  <c r="F95" i="14"/>
  <c r="J75" i="14"/>
  <c r="J21" i="14"/>
  <c r="J57" i="14"/>
  <c r="K15" i="14"/>
  <c r="K16" i="14"/>
  <c r="K53" i="14"/>
  <c r="C80" i="14"/>
  <c r="C95" i="14"/>
  <c r="K89" i="14"/>
  <c r="K86" i="14"/>
  <c r="J64" i="14"/>
  <c r="J60" i="14"/>
  <c r="J12" i="14"/>
  <c r="K17" i="14"/>
  <c r="K48" i="14"/>
  <c r="K47" i="14"/>
  <c r="K9" i="14"/>
  <c r="K14" i="14"/>
  <c r="K20" i="14"/>
  <c r="F66" i="14"/>
  <c r="K55" i="14"/>
  <c r="D95" i="14"/>
  <c r="E95" i="14"/>
  <c r="G93" i="14"/>
  <c r="K95" i="13"/>
  <c r="H95" i="13"/>
  <c r="M95" i="13"/>
  <c r="E66" i="13"/>
  <c r="I66" i="13"/>
  <c r="H80" i="13"/>
  <c r="C93" i="13"/>
  <c r="I95" i="13"/>
  <c r="I33" i="14"/>
  <c r="F66" i="13"/>
  <c r="J66" i="13"/>
  <c r="J80" i="13"/>
  <c r="F80" i="13"/>
  <c r="I80" i="13"/>
  <c r="D95" i="13"/>
  <c r="J95" i="13"/>
  <c r="F95" i="13"/>
  <c r="C66" i="13"/>
  <c r="G66" i="13"/>
  <c r="K66" i="13"/>
  <c r="C95" i="13"/>
  <c r="E95" i="13"/>
  <c r="G95" i="13"/>
  <c r="M66" i="13"/>
  <c r="D93" i="12"/>
  <c r="D67" i="17"/>
  <c r="N80" i="18"/>
  <c r="Q80" i="18"/>
  <c r="I80" i="9"/>
  <c r="G95" i="6"/>
  <c r="D9" i="9"/>
  <c r="D10" i="9"/>
  <c r="G18" i="9"/>
  <c r="G19" i="9"/>
  <c r="D19" i="9"/>
  <c r="G26" i="9"/>
  <c r="D28" i="9"/>
  <c r="G34" i="9"/>
  <c r="G42" i="9"/>
  <c r="G51" i="9"/>
  <c r="D51" i="9"/>
  <c r="C63" i="9"/>
  <c r="C72" i="9"/>
  <c r="E73" i="9"/>
  <c r="L66" i="10"/>
  <c r="M8" i="10"/>
  <c r="C24" i="12"/>
  <c r="F24" i="12"/>
  <c r="I93" i="13"/>
  <c r="O30" i="16"/>
  <c r="J30" i="15"/>
  <c r="J66" i="15" s="1"/>
  <c r="F30" i="15"/>
  <c r="B56" i="12"/>
  <c r="B56" i="13" s="1"/>
  <c r="B56" i="14" s="1"/>
  <c r="B56" i="15" s="1"/>
  <c r="B57" i="17" s="1"/>
  <c r="B56" i="18" s="1"/>
  <c r="B56" i="16"/>
  <c r="L80" i="8"/>
  <c r="C80" i="10"/>
  <c r="I80" i="10"/>
  <c r="D59" i="10"/>
  <c r="C80" i="11"/>
  <c r="D70" i="12"/>
  <c r="D80" i="12" s="1"/>
  <c r="E18" i="12"/>
  <c r="K43" i="14"/>
  <c r="K42" i="14"/>
  <c r="G93" i="15"/>
  <c r="E93" i="15"/>
  <c r="F67" i="17"/>
  <c r="H30" i="6"/>
  <c r="H66" i="6" s="1"/>
  <c r="I95" i="6"/>
  <c r="K66" i="7"/>
  <c r="J80" i="7"/>
  <c r="E12" i="9"/>
  <c r="C16" i="9"/>
  <c r="C17" i="9"/>
  <c r="I17" i="9"/>
  <c r="G24" i="9"/>
  <c r="C25" i="9"/>
  <c r="C32" i="9"/>
  <c r="C33" i="9"/>
  <c r="G40" i="9"/>
  <c r="I41" i="9"/>
  <c r="G49" i="9"/>
  <c r="D49" i="9"/>
  <c r="C57" i="9"/>
  <c r="I57" i="9"/>
  <c r="C60" i="9"/>
  <c r="G60" i="9"/>
  <c r="F62" i="9"/>
  <c r="H64" i="9"/>
  <c r="F68" i="9"/>
  <c r="F80" i="9" s="1"/>
  <c r="C68" i="9"/>
  <c r="E69" i="9"/>
  <c r="F71" i="9"/>
  <c r="H75" i="9"/>
  <c r="F77" i="9"/>
  <c r="F79" i="9"/>
  <c r="G93" i="6"/>
  <c r="L80" i="10"/>
  <c r="D20" i="10"/>
  <c r="J52" i="10"/>
  <c r="G49" i="10"/>
  <c r="K33" i="10"/>
  <c r="H30" i="10"/>
  <c r="H48" i="10"/>
  <c r="K41" i="10"/>
  <c r="G78" i="10"/>
  <c r="G80" i="10" s="1"/>
  <c r="D66" i="11"/>
  <c r="K26" i="14"/>
  <c r="I80" i="15"/>
  <c r="I93" i="6"/>
  <c r="M80" i="8"/>
  <c r="F80" i="10"/>
  <c r="K70" i="10"/>
  <c r="K80" i="10" s="1"/>
  <c r="K21" i="10"/>
  <c r="G17" i="10"/>
  <c r="E93" i="10"/>
  <c r="D52" i="10"/>
  <c r="D34" i="10"/>
  <c r="K50" i="10"/>
  <c r="H23" i="10"/>
  <c r="G93" i="11"/>
  <c r="G66" i="11"/>
  <c r="C82" i="12"/>
  <c r="C93" i="12" s="1"/>
  <c r="C50" i="12"/>
  <c r="J76" i="14"/>
  <c r="K40" i="14"/>
  <c r="F66" i="18"/>
  <c r="D95" i="5"/>
  <c r="I95" i="5"/>
  <c r="H68" i="6"/>
  <c r="H80" i="6" s="1"/>
  <c r="H82" i="6"/>
  <c r="F95" i="6"/>
  <c r="H66" i="7"/>
  <c r="I66" i="7"/>
  <c r="G80" i="7"/>
  <c r="H80" i="7"/>
  <c r="G66" i="8"/>
  <c r="E80" i="8"/>
  <c r="G8" i="9"/>
  <c r="I8" i="9"/>
  <c r="E9" i="9"/>
  <c r="I13" i="9"/>
  <c r="H16" i="9"/>
  <c r="F18" i="9"/>
  <c r="I18" i="9"/>
  <c r="C20" i="9"/>
  <c r="G21" i="9"/>
  <c r="D21" i="9"/>
  <c r="I21" i="9"/>
  <c r="H24" i="9"/>
  <c r="H66" i="9" s="1"/>
  <c r="F26" i="9"/>
  <c r="I26" i="9"/>
  <c r="C28" i="9"/>
  <c r="G29" i="9"/>
  <c r="D29" i="9"/>
  <c r="I29" i="9"/>
  <c r="D30" i="9"/>
  <c r="H32" i="9"/>
  <c r="F34" i="9"/>
  <c r="I34" i="9"/>
  <c r="C36" i="9"/>
  <c r="G37" i="9"/>
  <c r="D37" i="9"/>
  <c r="I37" i="9"/>
  <c r="H40" i="9"/>
  <c r="F41" i="9"/>
  <c r="F42" i="9"/>
  <c r="I42" i="9"/>
  <c r="C44" i="9"/>
  <c r="G44" i="9"/>
  <c r="G45" i="9"/>
  <c r="D45" i="9"/>
  <c r="I45" i="9"/>
  <c r="H48" i="9"/>
  <c r="F49" i="9"/>
  <c r="F50" i="9"/>
  <c r="I50" i="9"/>
  <c r="C52" i="9"/>
  <c r="G53" i="9"/>
  <c r="D53" i="9"/>
  <c r="I53" i="9"/>
  <c r="H56" i="9"/>
  <c r="H60" i="9"/>
  <c r="D62" i="9"/>
  <c r="D64" i="9"/>
  <c r="F65" i="9"/>
  <c r="D71" i="9"/>
  <c r="D73" i="9"/>
  <c r="D75" i="9"/>
  <c r="D77" i="9"/>
  <c r="D79" i="9"/>
  <c r="C92" i="9"/>
  <c r="H89" i="9"/>
  <c r="F91" i="9"/>
  <c r="F89" i="9"/>
  <c r="F86" i="9"/>
  <c r="I83" i="9"/>
  <c r="E83" i="9"/>
  <c r="I66" i="10"/>
  <c r="M13" i="10"/>
  <c r="H19" i="10"/>
  <c r="K20" i="10"/>
  <c r="D22" i="10"/>
  <c r="D25" i="10"/>
  <c r="H27" i="10"/>
  <c r="H31" i="10"/>
  <c r="J32" i="10"/>
  <c r="E66" i="10"/>
  <c r="K37" i="10"/>
  <c r="J44" i="10"/>
  <c r="G47" i="10"/>
  <c r="G66" i="10" s="1"/>
  <c r="M47" i="10"/>
  <c r="J59" i="10"/>
  <c r="J66" i="10" s="1"/>
  <c r="H62" i="10"/>
  <c r="J63" i="10"/>
  <c r="H65" i="10"/>
  <c r="H70" i="10"/>
  <c r="K71" i="10"/>
  <c r="H72" i="10"/>
  <c r="E80" i="10"/>
  <c r="J73" i="10"/>
  <c r="J80" i="10" s="1"/>
  <c r="H74" i="10"/>
  <c r="D82" i="10"/>
  <c r="D93" i="10" s="1"/>
  <c r="K92" i="10"/>
  <c r="J91" i="10"/>
  <c r="K89" i="10"/>
  <c r="J88" i="10"/>
  <c r="J87" i="10"/>
  <c r="J93" i="10" s="1"/>
  <c r="G85" i="10"/>
  <c r="G84" i="10"/>
  <c r="G83" i="10"/>
  <c r="G93" i="10" s="1"/>
  <c r="C8" i="12"/>
  <c r="D11" i="12"/>
  <c r="D13" i="12"/>
  <c r="D16" i="12"/>
  <c r="F17" i="12"/>
  <c r="E82" i="12"/>
  <c r="E93" i="12" s="1"/>
  <c r="E80" i="13"/>
  <c r="M93" i="13"/>
  <c r="I82" i="14"/>
  <c r="O35" i="16"/>
  <c r="I35" i="14"/>
  <c r="F35" i="15"/>
  <c r="G35" i="12"/>
  <c r="G95" i="12" s="1"/>
  <c r="H35" i="12"/>
  <c r="A8" i="12"/>
  <c r="A8" i="13" s="1"/>
  <c r="A8" i="14" s="1"/>
  <c r="A8" i="15" s="1"/>
  <c r="A9" i="17" s="1"/>
  <c r="A8" i="18" s="1"/>
  <c r="A8" i="16"/>
  <c r="C95" i="6"/>
  <c r="H93" i="7"/>
  <c r="G27" i="9"/>
  <c r="D27" i="9"/>
  <c r="C52" i="12"/>
  <c r="F52" i="12"/>
  <c r="B13" i="12"/>
  <c r="B13" i="13" s="1"/>
  <c r="B13" i="14" s="1"/>
  <c r="B13" i="15" s="1"/>
  <c r="B14" i="17" s="1"/>
  <c r="B13" i="18" s="1"/>
  <c r="B13" i="16"/>
  <c r="K55" i="10"/>
  <c r="J93" i="11"/>
  <c r="G17" i="9"/>
  <c r="D17" i="9"/>
  <c r="C24" i="9"/>
  <c r="I25" i="9"/>
  <c r="G33" i="9"/>
  <c r="D33" i="9"/>
  <c r="C40" i="9"/>
  <c r="G41" i="9"/>
  <c r="D41" i="9"/>
  <c r="I49" i="9"/>
  <c r="C56" i="9"/>
  <c r="H69" i="9"/>
  <c r="H80" i="9" s="1"/>
  <c r="F73" i="9"/>
  <c r="I89" i="9"/>
  <c r="G89" i="9"/>
  <c r="F84" i="9"/>
  <c r="F93" i="9" s="1"/>
  <c r="D83" i="9"/>
  <c r="D93" i="9" s="1"/>
  <c r="G83" i="9"/>
  <c r="G93" i="9" s="1"/>
  <c r="E17" i="12"/>
  <c r="D18" i="12"/>
  <c r="D19" i="12"/>
  <c r="D24" i="12"/>
  <c r="C28" i="12"/>
  <c r="F28" i="12"/>
  <c r="G30" i="12"/>
  <c r="D52" i="12"/>
  <c r="E64" i="12"/>
  <c r="C64" i="12"/>
  <c r="G80" i="13"/>
  <c r="K80" i="13"/>
  <c r="J93" i="13"/>
  <c r="F93" i="13"/>
  <c r="I30" i="14"/>
  <c r="G80" i="14"/>
  <c r="A48" i="12"/>
  <c r="A48" i="13" s="1"/>
  <c r="A48" i="14" s="1"/>
  <c r="A48" i="15" s="1"/>
  <c r="A49" i="17" s="1"/>
  <c r="A48" i="18" s="1"/>
  <c r="A48" i="16"/>
  <c r="G35" i="9"/>
  <c r="D35" i="9"/>
  <c r="G43" i="9"/>
  <c r="D43" i="9"/>
  <c r="I9" i="14"/>
  <c r="J33" i="15"/>
  <c r="F33" i="15"/>
  <c r="F95" i="15" s="1"/>
  <c r="H33" i="15"/>
  <c r="H95" i="15" s="1"/>
  <c r="F33" i="12"/>
  <c r="H66" i="18"/>
  <c r="D95" i="6"/>
  <c r="F66" i="7"/>
  <c r="F66" i="9"/>
  <c r="F9" i="9"/>
  <c r="G25" i="9"/>
  <c r="D25" i="9"/>
  <c r="I33" i="9"/>
  <c r="C48" i="9"/>
  <c r="G57" i="9"/>
  <c r="D57" i="9"/>
  <c r="D28" i="10"/>
  <c r="D66" i="10" s="1"/>
  <c r="J34" i="10"/>
  <c r="G80" i="15"/>
  <c r="C80" i="6"/>
  <c r="E95" i="6"/>
  <c r="C95" i="7"/>
  <c r="C66" i="7"/>
  <c r="G66" i="7"/>
  <c r="K80" i="7"/>
  <c r="K80" i="8"/>
  <c r="D66" i="8"/>
  <c r="J66" i="8"/>
  <c r="E66" i="8"/>
  <c r="K66" i="8"/>
  <c r="M66" i="8"/>
  <c r="F12" i="9"/>
  <c r="C14" i="9"/>
  <c r="G15" i="9"/>
  <c r="D15" i="9"/>
  <c r="I15" i="9"/>
  <c r="E17" i="9"/>
  <c r="H18" i="9"/>
  <c r="C22" i="9"/>
  <c r="G23" i="9"/>
  <c r="D23" i="9"/>
  <c r="I23" i="9"/>
  <c r="E25" i="9"/>
  <c r="H26" i="9"/>
  <c r="C30" i="9"/>
  <c r="G31" i="9"/>
  <c r="D31" i="9"/>
  <c r="I31" i="9"/>
  <c r="E33" i="9"/>
  <c r="H34" i="9"/>
  <c r="C38" i="9"/>
  <c r="G39" i="9"/>
  <c r="D39" i="9"/>
  <c r="I39" i="9"/>
  <c r="E41" i="9"/>
  <c r="H42" i="9"/>
  <c r="C46" i="9"/>
  <c r="G47" i="9"/>
  <c r="D47" i="9"/>
  <c r="I47" i="9"/>
  <c r="E49" i="9"/>
  <c r="H50" i="9"/>
  <c r="C54" i="9"/>
  <c r="G55" i="9"/>
  <c r="D55" i="9"/>
  <c r="I55" i="9"/>
  <c r="E57" i="9"/>
  <c r="G59" i="9"/>
  <c r="D59" i="9"/>
  <c r="I59" i="9"/>
  <c r="H92" i="9"/>
  <c r="H93" i="9" s="1"/>
  <c r="C88" i="9"/>
  <c r="I84" i="9"/>
  <c r="F87" i="9"/>
  <c r="M93" i="8"/>
  <c r="E82" i="9"/>
  <c r="C66" i="10"/>
  <c r="M30" i="10"/>
  <c r="M39" i="10"/>
  <c r="M72" i="10"/>
  <c r="M74" i="10"/>
  <c r="M88" i="10"/>
  <c r="M93" i="10" s="1"/>
  <c r="D15" i="12"/>
  <c r="E19" i="12"/>
  <c r="E24" i="12"/>
  <c r="D28" i="12"/>
  <c r="H30" i="12"/>
  <c r="E32" i="12"/>
  <c r="C32" i="12"/>
  <c r="D40" i="12"/>
  <c r="D50" i="12"/>
  <c r="E52" i="12"/>
  <c r="E23" i="12"/>
  <c r="F23" i="12"/>
  <c r="E93" i="13"/>
  <c r="J30" i="14"/>
  <c r="J33" i="14"/>
  <c r="K91" i="14"/>
  <c r="M91" i="10"/>
  <c r="A21" i="12"/>
  <c r="A21" i="13" s="1"/>
  <c r="A21" i="14" s="1"/>
  <c r="A21" i="15" s="1"/>
  <c r="A22" i="17" s="1"/>
  <c r="A21" i="18" s="1"/>
  <c r="A21" i="16"/>
  <c r="F66" i="10"/>
  <c r="D42" i="12"/>
  <c r="D43" i="12"/>
  <c r="C80" i="13"/>
  <c r="H93" i="13"/>
  <c r="K23" i="14"/>
  <c r="K50" i="14"/>
  <c r="K65" i="14"/>
  <c r="K70" i="14"/>
  <c r="K76" i="14"/>
  <c r="K84" i="14"/>
  <c r="J84" i="14"/>
  <c r="J93" i="14" s="1"/>
  <c r="B25" i="12"/>
  <c r="B25" i="13" s="1"/>
  <c r="B25" i="14" s="1"/>
  <c r="B25" i="15" s="1"/>
  <c r="B26" i="17" s="1"/>
  <c r="B25" i="18" s="1"/>
  <c r="B25" i="16"/>
  <c r="A30" i="12"/>
  <c r="A30" i="13" s="1"/>
  <c r="A30" i="14" s="1"/>
  <c r="A30" i="15" s="1"/>
  <c r="A31" i="17" s="1"/>
  <c r="A30" i="18" s="1"/>
  <c r="A30" i="16"/>
  <c r="A34" i="16"/>
  <c r="A34" i="12"/>
  <c r="A34" i="13" s="1"/>
  <c r="A34" i="14" s="1"/>
  <c r="A34" i="15" s="1"/>
  <c r="A35" i="17" s="1"/>
  <c r="A34" i="18" s="1"/>
  <c r="D22" i="12"/>
  <c r="D23" i="12"/>
  <c r="D35" i="12"/>
  <c r="D46" i="12"/>
  <c r="D47" i="12"/>
  <c r="J35" i="14"/>
  <c r="I68" i="14"/>
  <c r="I80" i="14" s="1"/>
  <c r="M80" i="13"/>
  <c r="K77" i="14"/>
  <c r="B17" i="12"/>
  <c r="B17" i="13" s="1"/>
  <c r="B17" i="14" s="1"/>
  <c r="B17" i="15" s="1"/>
  <c r="B18" i="17" s="1"/>
  <c r="B17" i="18" s="1"/>
  <c r="B17" i="16"/>
  <c r="A33" i="12"/>
  <c r="A33" i="13" s="1"/>
  <c r="A33" i="14" s="1"/>
  <c r="A33" i="15" s="1"/>
  <c r="A34" i="17" s="1"/>
  <c r="A33" i="18" s="1"/>
  <c r="A33" i="16"/>
  <c r="B41" i="12"/>
  <c r="B41" i="13" s="1"/>
  <c r="B41" i="14" s="1"/>
  <c r="B41" i="15" s="1"/>
  <c r="B42" i="17" s="1"/>
  <c r="B41" i="18" s="1"/>
  <c r="B41" i="16"/>
  <c r="A44" i="12"/>
  <c r="A44" i="13" s="1"/>
  <c r="A44" i="14" s="1"/>
  <c r="A44" i="15" s="1"/>
  <c r="A45" i="17" s="1"/>
  <c r="A44" i="18" s="1"/>
  <c r="A44" i="16"/>
  <c r="A49" i="16"/>
  <c r="A49" i="12"/>
  <c r="A49" i="13" s="1"/>
  <c r="A49" i="14" s="1"/>
  <c r="A49" i="15" s="1"/>
  <c r="A50" i="17" s="1"/>
  <c r="A49" i="18" s="1"/>
  <c r="A90" i="16"/>
  <c r="A90" i="15"/>
  <c r="O36" i="16"/>
  <c r="O73" i="16"/>
  <c r="G74" i="17"/>
  <c r="A13" i="12"/>
  <c r="A13" i="13" s="1"/>
  <c r="A13" i="14" s="1"/>
  <c r="A13" i="15" s="1"/>
  <c r="A14" i="17" s="1"/>
  <c r="A13" i="18" s="1"/>
  <c r="A13" i="16"/>
  <c r="B24" i="16"/>
  <c r="B24" i="12"/>
  <c r="B24" i="13" s="1"/>
  <c r="B24" i="14" s="1"/>
  <c r="B24" i="15" s="1"/>
  <c r="B25" i="17" s="1"/>
  <c r="B24" i="18" s="1"/>
  <c r="A28" i="12"/>
  <c r="A28" i="13" s="1"/>
  <c r="A28" i="14" s="1"/>
  <c r="A28" i="15" s="1"/>
  <c r="A29" i="17" s="1"/>
  <c r="A28" i="18" s="1"/>
  <c r="A28" i="16"/>
  <c r="B40" i="12"/>
  <c r="B40" i="13" s="1"/>
  <c r="B40" i="14" s="1"/>
  <c r="B40" i="15" s="1"/>
  <c r="B41" i="17" s="1"/>
  <c r="B40" i="18" s="1"/>
  <c r="B40" i="16"/>
  <c r="A50" i="16"/>
  <c r="A50" i="12"/>
  <c r="A50" i="13" s="1"/>
  <c r="A50" i="14" s="1"/>
  <c r="A50" i="15" s="1"/>
  <c r="A51" i="17" s="1"/>
  <c r="A50" i="18" s="1"/>
  <c r="A85" i="16"/>
  <c r="A85" i="15"/>
  <c r="O29" i="16"/>
  <c r="O90" i="16"/>
  <c r="O93" i="16" s="1"/>
  <c r="G91" i="17"/>
  <c r="B8" i="12"/>
  <c r="B8" i="13" s="1"/>
  <c r="B8" i="14" s="1"/>
  <c r="B8" i="15" s="1"/>
  <c r="B9" i="17" s="1"/>
  <c r="B8" i="18" s="1"/>
  <c r="B8" i="16"/>
  <c r="B21" i="12"/>
  <c r="B21" i="13" s="1"/>
  <c r="B21" i="14" s="1"/>
  <c r="B21" i="15" s="1"/>
  <c r="B22" i="17" s="1"/>
  <c r="B21" i="18" s="1"/>
  <c r="B21" i="16"/>
  <c r="B55" i="12"/>
  <c r="B55" i="13" s="1"/>
  <c r="B55" i="14" s="1"/>
  <c r="B55" i="15" s="1"/>
  <c r="B56" i="17" s="1"/>
  <c r="B55" i="18" s="1"/>
  <c r="B55" i="16"/>
  <c r="A69" i="12"/>
  <c r="A69" i="13" s="1"/>
  <c r="A69" i="14" s="1"/>
  <c r="A69" i="15" s="1"/>
  <c r="A70" i="17" s="1"/>
  <c r="A69" i="18" s="1"/>
  <c r="A69" i="16"/>
  <c r="H67" i="17"/>
  <c r="G80" i="17"/>
  <c r="O9" i="18"/>
  <c r="B10" i="12"/>
  <c r="B10" i="13" s="1"/>
  <c r="B10" i="14" s="1"/>
  <c r="B10" i="15" s="1"/>
  <c r="B11" i="17" s="1"/>
  <c r="B10" i="18" s="1"/>
  <c r="B10" i="16"/>
  <c r="P10" i="18"/>
  <c r="O16" i="18"/>
  <c r="O17" i="18"/>
  <c r="B18" i="12"/>
  <c r="B18" i="13" s="1"/>
  <c r="B18" i="14" s="1"/>
  <c r="B18" i="15" s="1"/>
  <c r="B19" i="17" s="1"/>
  <c r="B18" i="18" s="1"/>
  <c r="B18" i="16"/>
  <c r="N24" i="18"/>
  <c r="Q24" i="18"/>
  <c r="O25" i="18"/>
  <c r="B26" i="12"/>
  <c r="B26" i="13" s="1"/>
  <c r="B26" i="14" s="1"/>
  <c r="B26" i="15" s="1"/>
  <c r="B27" i="17" s="1"/>
  <c r="B26" i="18" s="1"/>
  <c r="B26" i="16"/>
  <c r="A32" i="12"/>
  <c r="A32" i="13" s="1"/>
  <c r="A32" i="14" s="1"/>
  <c r="A32" i="15" s="1"/>
  <c r="A33" i="17" s="1"/>
  <c r="A32" i="18" s="1"/>
  <c r="A32" i="16"/>
  <c r="N40" i="18"/>
  <c r="O41" i="18"/>
  <c r="A47" i="12"/>
  <c r="A47" i="13" s="1"/>
  <c r="A47" i="14" s="1"/>
  <c r="A47" i="15" s="1"/>
  <c r="A48" i="17" s="1"/>
  <c r="A47" i="18" s="1"/>
  <c r="A47" i="16"/>
  <c r="A52" i="12"/>
  <c r="A52" i="13" s="1"/>
  <c r="A52" i="14" s="1"/>
  <c r="A52" i="15" s="1"/>
  <c r="A53" i="17" s="1"/>
  <c r="A52" i="18" s="1"/>
  <c r="A52" i="16"/>
  <c r="O33" i="16"/>
  <c r="Q80" i="16"/>
  <c r="O79" i="16"/>
  <c r="C67" i="17"/>
  <c r="H81" i="17"/>
  <c r="J81" i="17"/>
  <c r="G78" i="17"/>
  <c r="G93" i="17"/>
  <c r="B12" i="12"/>
  <c r="B12" i="13" s="1"/>
  <c r="B12" i="14" s="1"/>
  <c r="B12" i="15" s="1"/>
  <c r="B13" i="17" s="1"/>
  <c r="B12" i="18" s="1"/>
  <c r="N12" i="18"/>
  <c r="N66" i="18" s="1"/>
  <c r="O13" i="18"/>
  <c r="B14" i="12"/>
  <c r="B14" i="13" s="1"/>
  <c r="B14" i="14" s="1"/>
  <c r="B14" i="15" s="1"/>
  <c r="B15" i="17" s="1"/>
  <c r="B14" i="18" s="1"/>
  <c r="B14" i="16"/>
  <c r="B20" i="12"/>
  <c r="B20" i="13" s="1"/>
  <c r="B20" i="14" s="1"/>
  <c r="B20" i="15" s="1"/>
  <c r="B21" i="17" s="1"/>
  <c r="B20" i="18" s="1"/>
  <c r="O21" i="18"/>
  <c r="A22" i="16"/>
  <c r="A22" i="12"/>
  <c r="A22" i="13" s="1"/>
  <c r="A22" i="14" s="1"/>
  <c r="A22" i="15" s="1"/>
  <c r="A23" i="17" s="1"/>
  <c r="A22" i="18" s="1"/>
  <c r="B37" i="12"/>
  <c r="B37" i="13" s="1"/>
  <c r="B37" i="14" s="1"/>
  <c r="B37" i="15" s="1"/>
  <c r="B38" i="17" s="1"/>
  <c r="B37" i="18" s="1"/>
  <c r="B37" i="16"/>
  <c r="A40" i="12"/>
  <c r="A40" i="13" s="1"/>
  <c r="A40" i="14" s="1"/>
  <c r="A40" i="15" s="1"/>
  <c r="A41" i="17" s="1"/>
  <c r="A40" i="18" s="1"/>
  <c r="A40" i="16"/>
  <c r="A43" i="12"/>
  <c r="A43" i="13" s="1"/>
  <c r="A43" i="14" s="1"/>
  <c r="A43" i="15" s="1"/>
  <c r="A44" i="17" s="1"/>
  <c r="A43" i="18" s="1"/>
  <c r="B51" i="12"/>
  <c r="B51" i="13" s="1"/>
  <c r="B51" i="14" s="1"/>
  <c r="B51" i="15" s="1"/>
  <c r="B52" i="17" s="1"/>
  <c r="B51" i="18" s="1"/>
  <c r="B51" i="16"/>
  <c r="B52" i="12"/>
  <c r="B52" i="13" s="1"/>
  <c r="B52" i="14" s="1"/>
  <c r="B52" i="15" s="1"/>
  <c r="B53" i="17" s="1"/>
  <c r="B52" i="18" s="1"/>
  <c r="B52" i="16"/>
  <c r="A57" i="12"/>
  <c r="A57" i="13" s="1"/>
  <c r="A57" i="14" s="1"/>
  <c r="A57" i="15" s="1"/>
  <c r="A58" i="17" s="1"/>
  <c r="A57" i="18" s="1"/>
  <c r="A58" i="12"/>
  <c r="A58" i="13" s="1"/>
  <c r="A58" i="14" s="1"/>
  <c r="A58" i="15" s="1"/>
  <c r="A59" i="17" s="1"/>
  <c r="A58" i="18" s="1"/>
  <c r="B60" i="12"/>
  <c r="B60" i="13" s="1"/>
  <c r="B60" i="14" s="1"/>
  <c r="B60" i="15" s="1"/>
  <c r="B61" i="17" s="1"/>
  <c r="B60" i="18" s="1"/>
  <c r="B60" i="16"/>
  <c r="A89" i="16"/>
  <c r="A89" i="15"/>
  <c r="B33" i="12"/>
  <c r="B33" i="13" s="1"/>
  <c r="B33" i="14" s="1"/>
  <c r="B33" i="15" s="1"/>
  <c r="B34" i="17" s="1"/>
  <c r="B33" i="18" s="1"/>
  <c r="B33" i="16"/>
  <c r="A41" i="12"/>
  <c r="A41" i="13" s="1"/>
  <c r="A41" i="14" s="1"/>
  <c r="A41" i="15" s="1"/>
  <c r="A42" i="17" s="1"/>
  <c r="A41" i="18" s="1"/>
  <c r="A41" i="16"/>
  <c r="B48" i="12"/>
  <c r="B48" i="13" s="1"/>
  <c r="B48" i="14" s="1"/>
  <c r="B48" i="15" s="1"/>
  <c r="B49" i="17" s="1"/>
  <c r="B48" i="18" s="1"/>
  <c r="B48" i="16"/>
  <c r="A56" i="12"/>
  <c r="A56" i="13" s="1"/>
  <c r="A56" i="14" s="1"/>
  <c r="A56" i="15" s="1"/>
  <c r="A57" i="17" s="1"/>
  <c r="A56" i="18" s="1"/>
  <c r="A56" i="16"/>
  <c r="B59" i="12"/>
  <c r="B59" i="13" s="1"/>
  <c r="B59" i="14" s="1"/>
  <c r="B59" i="15" s="1"/>
  <c r="B60" i="17" s="1"/>
  <c r="B59" i="18" s="1"/>
  <c r="B59" i="16"/>
  <c r="N14" i="18"/>
  <c r="Q16" i="18"/>
  <c r="Q17" i="18"/>
  <c r="N18" i="18"/>
  <c r="N26" i="18"/>
  <c r="Q92" i="18"/>
  <c r="Q84" i="18"/>
  <c r="I67" i="17"/>
  <c r="O10" i="18"/>
  <c r="P11" i="18"/>
  <c r="Q12" i="18"/>
  <c r="N13" i="18"/>
  <c r="Q13" i="18"/>
  <c r="O14" i="18"/>
  <c r="P14" i="18"/>
  <c r="P15" i="18"/>
  <c r="N16" i="18"/>
  <c r="O18" i="18"/>
  <c r="P18" i="18"/>
  <c r="P19" i="18"/>
  <c r="Q20" i="18"/>
  <c r="N21" i="18"/>
  <c r="Q21" i="18"/>
  <c r="P23" i="18"/>
  <c r="N25" i="18"/>
  <c r="Q25" i="18"/>
  <c r="O26" i="18"/>
  <c r="P26" i="18"/>
  <c r="P27" i="18"/>
  <c r="N30" i="18"/>
  <c r="Q36" i="18"/>
  <c r="P45" i="18"/>
  <c r="O45" i="18"/>
  <c r="N48" i="18"/>
  <c r="Q48" i="18"/>
  <c r="P49" i="18"/>
  <c r="O49" i="18"/>
  <c r="Q51" i="18"/>
  <c r="O52" i="18"/>
  <c r="O53" i="18"/>
  <c r="Q56" i="18"/>
  <c r="P57" i="18"/>
  <c r="O57" i="18"/>
  <c r="P29" i="18"/>
  <c r="O32" i="18"/>
  <c r="Q32" i="18"/>
  <c r="P33" i="18"/>
  <c r="O33" i="18"/>
  <c r="N34" i="18"/>
  <c r="Q35" i="18"/>
  <c r="O36" i="18"/>
  <c r="N36" i="18"/>
  <c r="P37" i="18"/>
  <c r="O37" i="18"/>
  <c r="P38" i="18"/>
  <c r="Q39" i="18"/>
  <c r="Q40" i="18"/>
  <c r="P41" i="18"/>
  <c r="P42" i="18"/>
  <c r="Q43" i="18"/>
  <c r="N46" i="18"/>
  <c r="N47" i="18"/>
  <c r="Q47" i="18"/>
  <c r="P48" i="18"/>
  <c r="Q50" i="18"/>
  <c r="P52" i="18"/>
  <c r="P53" i="18"/>
  <c r="Q54" i="18"/>
  <c r="N55" i="18"/>
  <c r="Q55" i="18"/>
  <c r="N59" i="18"/>
  <c r="Q59" i="18"/>
  <c r="P60" i="18"/>
  <c r="O71" i="18"/>
  <c r="O80" i="18" s="1"/>
  <c r="N77" i="18"/>
  <c r="Q77" i="18"/>
  <c r="N64" i="18"/>
  <c r="P65" i="18"/>
  <c r="P88" i="18"/>
  <c r="P93" i="18" s="1"/>
  <c r="Q60" i="18"/>
  <c r="P61" i="18"/>
  <c r="O61" i="18"/>
  <c r="P64" i="18"/>
  <c r="Q88" i="18"/>
  <c r="G81" i="17" l="1"/>
  <c r="C80" i="9"/>
  <c r="H80" i="10"/>
  <c r="D80" i="9"/>
  <c r="G96" i="17"/>
  <c r="K93" i="10"/>
  <c r="C93" i="9"/>
  <c r="K95" i="10"/>
  <c r="H66" i="12"/>
  <c r="O95" i="16"/>
  <c r="G66" i="12"/>
  <c r="H66" i="15"/>
  <c r="F66" i="15"/>
  <c r="M95" i="10"/>
  <c r="J95" i="15"/>
  <c r="H95" i="12"/>
  <c r="O66" i="16"/>
  <c r="H66" i="10"/>
  <c r="F95" i="12"/>
  <c r="C95" i="9"/>
  <c r="K66" i="10"/>
  <c r="H95" i="10"/>
  <c r="E66" i="9"/>
  <c r="D95" i="9"/>
  <c r="C66" i="9"/>
  <c r="D66" i="9"/>
  <c r="E95" i="9"/>
  <c r="I93" i="14"/>
  <c r="I95" i="14"/>
  <c r="K95" i="14"/>
  <c r="J80" i="14"/>
  <c r="K80" i="14"/>
  <c r="J95" i="14"/>
  <c r="J66" i="14"/>
  <c r="K66" i="14"/>
  <c r="I66" i="14"/>
  <c r="E66" i="12"/>
  <c r="O66" i="18"/>
  <c r="P66" i="18"/>
  <c r="G94" i="17"/>
  <c r="M80" i="10"/>
  <c r="Q66" i="18"/>
  <c r="Q93" i="18"/>
  <c r="G67" i="17"/>
  <c r="O80" i="16"/>
  <c r="E93" i="9"/>
  <c r="F66" i="12"/>
  <c r="G66" i="9"/>
  <c r="H95" i="6"/>
  <c r="H93" i="6"/>
  <c r="M66" i="10"/>
  <c r="I93" i="9"/>
  <c r="K93" i="14"/>
  <c r="D66" i="12"/>
  <c r="I66" i="9"/>
  <c r="E80" i="9"/>
</calcChain>
</file>

<file path=xl/comments1.xml><?xml version="1.0" encoding="utf-8"?>
<comments xmlns="http://schemas.openxmlformats.org/spreadsheetml/2006/main">
  <authors>
    <author>State of NC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State of NC:</t>
        </r>
        <r>
          <rPr>
            <sz val="9"/>
            <color indexed="81"/>
            <rFont val="Tahoma"/>
            <family val="2"/>
          </rPr>
          <t xml:space="preserve">
These are based on economic well-being of the county. For libraries in multiple tier designations, I chose the designation that had the highest percentage of the population served or split the difference https://www.nccommerce.com/research-publications/incentive-reports/2011-county-tier-designations</t>
        </r>
      </text>
    </comment>
  </commentList>
</comments>
</file>

<file path=xl/sharedStrings.xml><?xml version="1.0" encoding="utf-8"?>
<sst xmlns="http://schemas.openxmlformats.org/spreadsheetml/2006/main" count="8788" uniqueCount="2295">
  <si>
    <t>1. FSCS KEY (WebPLUS Identification Number)</t>
  </si>
  <si>
    <t>Name in Tables</t>
  </si>
  <si>
    <t>Library Name</t>
  </si>
  <si>
    <t>34. County</t>
  </si>
  <si>
    <t>23. Mailing Address</t>
  </si>
  <si>
    <t>24. Mailing City</t>
  </si>
  <si>
    <t>25. Mailing ZIP Code</t>
  </si>
  <si>
    <t>26. Mailing ZIP+4 Code</t>
  </si>
  <si>
    <t>27. Physical Street Address</t>
  </si>
  <si>
    <t>28. City</t>
  </si>
  <si>
    <t>29. ZIP Code</t>
  </si>
  <si>
    <t>30. ZIP+4 Code</t>
  </si>
  <si>
    <t>35. Library Director</t>
  </si>
  <si>
    <t>36. Phone</t>
  </si>
  <si>
    <t>37. Fax Number</t>
  </si>
  <si>
    <t>38. Email Address</t>
  </si>
  <si>
    <t>39. Person Completing Form</t>
  </si>
  <si>
    <t>40. Title</t>
  </si>
  <si>
    <t>41. Phone Number</t>
  </si>
  <si>
    <t>42. Fax Number</t>
  </si>
  <si>
    <t>43. Email Address</t>
  </si>
  <si>
    <t>45. Number of Central Libraries</t>
  </si>
  <si>
    <t>46. Number of Branch Libraries</t>
  </si>
  <si>
    <t>47. Number of Bookmobiles</t>
  </si>
  <si>
    <t>48. Number of Other Mobile Units</t>
  </si>
  <si>
    <t>49. Public Service Hours Per Year</t>
  </si>
  <si>
    <t>50. FTE Librarians with MLS accredited by ALA</t>
  </si>
  <si>
    <t>51. FTE Librarians with MLS not accredited by ALA</t>
  </si>
  <si>
    <t>52. Total Librarians</t>
  </si>
  <si>
    <t>53. FTE all other paid staff</t>
  </si>
  <si>
    <t>54. Total Paid Employees</t>
  </si>
  <si>
    <t>ALA-MLS Librarians As Percent of Total Staff</t>
  </si>
  <si>
    <t>56. Director's Salary</t>
  </si>
  <si>
    <t>57. Director's Salary Range</t>
  </si>
  <si>
    <t>58. Year of Appointment of Library Director</t>
  </si>
  <si>
    <t>59. Minimum MLS Salary</t>
  </si>
  <si>
    <t>60. Minimum hourly rate: w/ high school degree</t>
  </si>
  <si>
    <t>61. Minimum hourly rate: w/ 2 years of college</t>
  </si>
  <si>
    <t>62. Minimum hourly rate: w/ 4 year degree</t>
  </si>
  <si>
    <t>63. Municipal Funds</t>
  </si>
  <si>
    <t>64. County Funds</t>
  </si>
  <si>
    <t>65. Total Local Income</t>
  </si>
  <si>
    <t>66. Aid To Public Libraries Grant</t>
  </si>
  <si>
    <t>67. Other State Funds</t>
  </si>
  <si>
    <t>68. Total State Funds</t>
  </si>
  <si>
    <t>69. LSTA Grants</t>
  </si>
  <si>
    <t>70. Other Federal Funds</t>
  </si>
  <si>
    <t>71. Total Federal Funds</t>
  </si>
  <si>
    <t>72. All other funds</t>
  </si>
  <si>
    <t>73. Total Operating Income</t>
  </si>
  <si>
    <t>74. Salaries &amp;amp; Wages Expenditures</t>
  </si>
  <si>
    <t>75. Employee Benefits Expenditures</t>
  </si>
  <si>
    <t>76. Total Staff Expenditures</t>
  </si>
  <si>
    <t>77. Print Materials Expenditures</t>
  </si>
  <si>
    <t>78. Electronic Materials Expenditures</t>
  </si>
  <si>
    <t>79. Other Materials Expenditures</t>
  </si>
  <si>
    <t>80. Total Collection Expenditures</t>
  </si>
  <si>
    <t>81. Other Operating Expenditures</t>
  </si>
  <si>
    <t>82. Total Operating Expenditures</t>
  </si>
  <si>
    <t>83. Total Unencumbered Operational Balance</t>
  </si>
  <si>
    <t>Unencumbered operational balance (%)</t>
  </si>
  <si>
    <t>84. Local Capital Revenue</t>
  </si>
  <si>
    <t>85. State Capital Revenue</t>
  </si>
  <si>
    <t>86. Federal Capital Revenue</t>
  </si>
  <si>
    <t>87. Other Capital Revenue</t>
  </si>
  <si>
    <t>88. Total Capital Revenue</t>
  </si>
  <si>
    <t>89. Total Capital Expenditures</t>
  </si>
  <si>
    <t>90. Cataloged Adult Fiction Books</t>
  </si>
  <si>
    <t>91. Cataloged Adult Non-fiction Books</t>
  </si>
  <si>
    <t>92. Total Cataloged Adult Books</t>
  </si>
  <si>
    <t>93. Cataloged Juvenile Fiction Books</t>
  </si>
  <si>
    <t>94. Cataloged Juvenile Non-fiction Books</t>
  </si>
  <si>
    <t>95. Total Cataloged Juvenile Books</t>
  </si>
  <si>
    <t>96. Cataloged Young Adult Fiction Books</t>
  </si>
  <si>
    <t>97. Cataloged Young Adult Non-fiction Books</t>
  </si>
  <si>
    <t>98. Total Cataloged Young Adult Books</t>
  </si>
  <si>
    <t>99. Total Book Volumes</t>
  </si>
  <si>
    <t>Serial Volumes</t>
  </si>
  <si>
    <t>Total Book and Serial Volumes</t>
  </si>
  <si>
    <t>100. Other Print Materials</t>
  </si>
  <si>
    <t>115. Total eBooks</t>
  </si>
  <si>
    <t>105. Local/other cooperative agreements</t>
  </si>
  <si>
    <t>106. NCLIVE Licensed Databases</t>
  </si>
  <si>
    <t>107. Total Licensed Databases</t>
  </si>
  <si>
    <t>102. Audio - Physical Units</t>
  </si>
  <si>
    <t>120. Total eAudio</t>
  </si>
  <si>
    <t>103. Video - Physical Units</t>
  </si>
  <si>
    <t>125. Total eVideo</t>
  </si>
  <si>
    <t>110. Total ePeriodical subscriptions</t>
  </si>
  <si>
    <t>126. Number of agencies partnered with to provide programs and services</t>
  </si>
  <si>
    <t>101. Current Print Serial Subscriptions</t>
  </si>
  <si>
    <t>127. Adult Fiction Books</t>
  </si>
  <si>
    <t>128. Adult Non-fiction Books</t>
  </si>
  <si>
    <t>129. Total Adult Books</t>
  </si>
  <si>
    <t>130. Young Adult Fiction Books</t>
  </si>
  <si>
    <t>131. Young Adult Non-fiction Books</t>
  </si>
  <si>
    <t>132. Total Young Adult Books</t>
  </si>
  <si>
    <t>133. Juvenile Fiction Books</t>
  </si>
  <si>
    <t>134. Juvenile Non-fiction Books</t>
  </si>
  <si>
    <t>135. Total Juvenile Books</t>
  </si>
  <si>
    <t>136. Total Book Circulation</t>
  </si>
  <si>
    <t>138. Print periodicals circulation</t>
  </si>
  <si>
    <t>142. Other print materials circulation</t>
  </si>
  <si>
    <t>139. Total Print Circulation</t>
  </si>
  <si>
    <t>140. Analog audio circulation</t>
  </si>
  <si>
    <t>151. Total eAudio circulation</t>
  </si>
  <si>
    <t>Circ: All audio</t>
  </si>
  <si>
    <t>Circ: All video</t>
  </si>
  <si>
    <t>148. Total eBook circulation</t>
  </si>
  <si>
    <t>155. ePeriodicals circulation</t>
  </si>
  <si>
    <t>156. Use of Electronic Materials</t>
  </si>
  <si>
    <t>104. Other non-print analog materials</t>
  </si>
  <si>
    <t>Total Non-Print Circulation</t>
  </si>
  <si>
    <t>162. Central Library</t>
  </si>
  <si>
    <t>163. Branches</t>
  </si>
  <si>
    <t>164. Bookmobiles</t>
  </si>
  <si>
    <t>165. Other</t>
  </si>
  <si>
    <t>166. Total Circulation of Materials</t>
  </si>
  <si>
    <t>169. Technology Lending Circulation</t>
  </si>
  <si>
    <t>173. Adults</t>
  </si>
  <si>
    <t>174. Juveniles</t>
  </si>
  <si>
    <t>175. Total Registered Users</t>
  </si>
  <si>
    <t>176. Library Visits</t>
  </si>
  <si>
    <t>178. Adult Programs in Library</t>
  </si>
  <si>
    <t>179. Adult Programs Outside Library</t>
  </si>
  <si>
    <t>180. Children's Programs in Library</t>
  </si>
  <si>
    <t>181. Children's Programs Outside Library</t>
  </si>
  <si>
    <t>182. Young Adult Programs in Library</t>
  </si>
  <si>
    <t>183. Young Adult Programs Outside Library</t>
  </si>
  <si>
    <t>188. Total Programs</t>
  </si>
  <si>
    <t>192. Adult Program Attendance in Library</t>
  </si>
  <si>
    <t>193. Adult Program Attendance Outside Library</t>
  </si>
  <si>
    <t>194. Total Adult Program Attendance</t>
  </si>
  <si>
    <t>198. Children's Program Attendance in Library</t>
  </si>
  <si>
    <t>199. Children's Program Attendance Outside Library</t>
  </si>
  <si>
    <t>200. Total Children's Program Attendance</t>
  </si>
  <si>
    <t>195. Young Adult Program Attendance in Library</t>
  </si>
  <si>
    <t>196. Young Adult Program Attendance Outside Library</t>
  </si>
  <si>
    <t>197. Total Young Adult Program Attendance</t>
  </si>
  <si>
    <t>201. GRAND TOTAL Program Attendance</t>
  </si>
  <si>
    <t>184. Jobs/career programs (offered)</t>
  </si>
  <si>
    <t>185. Jobs/career programs (attendance)</t>
  </si>
  <si>
    <t>186. Technology programs (offered)</t>
  </si>
  <si>
    <t>187. Technology programs (attendance)</t>
  </si>
  <si>
    <t>206. Meeting Room Use</t>
  </si>
  <si>
    <t>207. Meeting Room Attendance</t>
  </si>
  <si>
    <t>202. All transactions (reference transactions)</t>
  </si>
  <si>
    <t>203. Technology transactions</t>
  </si>
  <si>
    <t>204. Jobs/career transactions</t>
  </si>
  <si>
    <t>208. Interlibrary Loans Provided To</t>
  </si>
  <si>
    <t>209. Interlibrary Loans Received From</t>
  </si>
  <si>
    <t>44. Web Address</t>
  </si>
  <si>
    <t>210. Internet terminals used by staff only</t>
  </si>
  <si>
    <t>211. Internet Computers Used by General Public</t>
  </si>
  <si>
    <t>212. Uses of Public Internet Computers Per Year</t>
  </si>
  <si>
    <t>214. Website Visits</t>
  </si>
  <si>
    <t>215. Wireless Internet Sessions</t>
  </si>
  <si>
    <t>218. Name of Branch</t>
  </si>
  <si>
    <t>219. Is this facility owned or leased?</t>
  </si>
  <si>
    <t>220. Mailing Address</t>
  </si>
  <si>
    <t>221. Mailing City</t>
  </si>
  <si>
    <t>222. Mailing ZIP Code</t>
  </si>
  <si>
    <t>223. Mailing ZIP+4 Code</t>
  </si>
  <si>
    <t>224. Street Address</t>
  </si>
  <si>
    <t>225. City</t>
  </si>
  <si>
    <t>226. ZIP Code</t>
  </si>
  <si>
    <t>227. ZIP+4 Code</t>
  </si>
  <si>
    <t>228. County</t>
  </si>
  <si>
    <t>229. Phone</t>
  </si>
  <si>
    <t>230. Fax</t>
  </si>
  <si>
    <t>231. Branch Head</t>
  </si>
  <si>
    <t>232. Email Address</t>
  </si>
  <si>
    <t>233. Building square feet</t>
  </si>
  <si>
    <t>234. FTE Staff</t>
  </si>
  <si>
    <t>235. Hours of Operation</t>
  </si>
  <si>
    <t>236. Public Service Hours Per Year</t>
  </si>
  <si>
    <t>237. Number of Weeks Open</t>
  </si>
  <si>
    <t>238. Unique ID suffix assigned by WebPLUS</t>
  </si>
  <si>
    <t>239. State assigned identification number</t>
  </si>
  <si>
    <t>WebPLUS Identification number</t>
  </si>
  <si>
    <t>240. Outlet Type Code</t>
  </si>
  <si>
    <t>241. Number of Bookmobiles</t>
  </si>
  <si>
    <t>242. Metropolitan Status Code</t>
  </si>
  <si>
    <t>243. Broadband speed (upload)</t>
  </si>
  <si>
    <t>244. Broadband speed (download)</t>
  </si>
  <si>
    <t>245. Wireless internet provided</t>
  </si>
  <si>
    <t>Status</t>
  </si>
  <si>
    <t>2. LIB ID (State Assigned Identification Number)</t>
  </si>
  <si>
    <t>3. Interlibrary Relationship Code</t>
  </si>
  <si>
    <t>4. Legal Basis Code</t>
  </si>
  <si>
    <t>5. Administrative Structure Code</t>
  </si>
  <si>
    <t>6. FSCS Public Library Definition</t>
  </si>
  <si>
    <t>7. Geographic Code</t>
  </si>
  <si>
    <t>8. Legal Service Area Boundary Change</t>
  </si>
  <si>
    <t>9. Population of the Legal Service Area</t>
  </si>
  <si>
    <t>10. Library staff did school/daycare visits to advertise the summer reading program.</t>
  </si>
  <si>
    <t>11. Number of birth to Grade 5 registrants.</t>
  </si>
  <si>
    <t>12. Total SRP/SRC events/programs held for birth to grade 5</t>
  </si>
  <si>
    <t>13. Total attendees at events for birth to grade 5 programs (all ages)</t>
  </si>
  <si>
    <t>14. Total books circulated (juvenile), June 1 - Aug. 31</t>
  </si>
  <si>
    <t>15. Total minutes read (birth to grade 5)</t>
  </si>
  <si>
    <t>17. Number of Grade 6 through Grade 12 registrants.</t>
  </si>
  <si>
    <t>18. Total SRP/SRC events/programs held for grade 6-12</t>
  </si>
  <si>
    <t>19. Total attendees at events for grades 6-12 (all ages)</t>
  </si>
  <si>
    <t>20. Total books circulated (young adult), June 1 - Aug. 31</t>
  </si>
  <si>
    <t>21. Total minutes read (grade 6-12)</t>
  </si>
  <si>
    <t>31. Legal Name</t>
  </si>
  <si>
    <t>32. Economic tier</t>
  </si>
  <si>
    <t>33. Library type</t>
  </si>
  <si>
    <t>Status of AE record current to prior year</t>
  </si>
  <si>
    <t>Status of LIBNAME current to prior year</t>
  </si>
  <si>
    <t>Status of ADDRESS current to prior year</t>
  </si>
  <si>
    <t>Reporting Period Start Date (mm/dd/yyyy)</t>
  </si>
  <si>
    <t>Reporting Period End Date (mm/dd/yyyy)</t>
  </si>
  <si>
    <t>Old FSCSKEY</t>
  </si>
  <si>
    <t>User Defined ID, Used to Link Two or More AEs Together</t>
  </si>
  <si>
    <t>Public Service Hours Per Year (Input field)</t>
  </si>
  <si>
    <t>Total # of Service Outlets</t>
  </si>
  <si>
    <t>55. Volunteer hours</t>
  </si>
  <si>
    <t>Total audiovisual materials</t>
  </si>
  <si>
    <t>Total Holdings</t>
  </si>
  <si>
    <t>108. NCDL ePeriodical subscriptions</t>
  </si>
  <si>
    <t>109. Local ePeriodical subscriptions</t>
  </si>
  <si>
    <t>111. NCLIVE eBooks</t>
  </si>
  <si>
    <t>112. e-iNC shared consortial eBooks</t>
  </si>
  <si>
    <t>113. NCDL shared consortial eBooks</t>
  </si>
  <si>
    <t>114. Local eBooks</t>
  </si>
  <si>
    <t>116. NCLIVE eAudio</t>
  </si>
  <si>
    <t>117. e-iNC shared consortial eAudio</t>
  </si>
  <si>
    <t>118. NCDL shared consortial eAudio</t>
  </si>
  <si>
    <t>119. Local eAudio</t>
  </si>
  <si>
    <t>121. NCLIVE eVideos</t>
  </si>
  <si>
    <t>122. e-iNC shared consortial eVideos</t>
  </si>
  <si>
    <t>123. NCDL shared consortial eVideos</t>
  </si>
  <si>
    <t>124. Local eVideos</t>
  </si>
  <si>
    <t>Total Circulation</t>
  </si>
  <si>
    <t>137. Total Circulation of AV materials</t>
  </si>
  <si>
    <t>143. Other non-print materials circulation</t>
  </si>
  <si>
    <t>144. Physical Item Circulation</t>
  </si>
  <si>
    <t>145. Total Non Print Circulation (analog materials)</t>
  </si>
  <si>
    <t>146. NCLIVE eBook circulation</t>
  </si>
  <si>
    <t>147. Local and other eBook circulation</t>
  </si>
  <si>
    <t>149. NCLIVE eAudio circulation</t>
  </si>
  <si>
    <t>150. Local and other eAudio circulation</t>
  </si>
  <si>
    <t>152. NCLIVE eVideo circulation</t>
  </si>
  <si>
    <t>153. Local and other eVideo circulation</t>
  </si>
  <si>
    <t>157. NCLIVE Retrieval of Electronic Information</t>
  </si>
  <si>
    <t>158. Local Retrieval of Electronic Information</t>
  </si>
  <si>
    <t>159. Total Successful Retrieval of Electronic Information</t>
  </si>
  <si>
    <t>160. Electronic Content Use</t>
  </si>
  <si>
    <t>161. Total audio circulation</t>
  </si>
  <si>
    <t>167. Total Collection Use</t>
  </si>
  <si>
    <t>168. Circulation of Children's Materials</t>
  </si>
  <si>
    <t>189. Total adult programs</t>
  </si>
  <si>
    <t>190. Total children's programs</t>
  </si>
  <si>
    <t>191. Total young adult programs</t>
  </si>
  <si>
    <t>% of Children's Program Attendance to Total Attendance</t>
  </si>
  <si>
    <t>% of Adult Program Attendance to Total Attendance</t>
  </si>
  <si>
    <t>Total Attendance Per Program</t>
  </si>
  <si>
    <t>Children's Attendance Per Program</t>
  </si>
  <si>
    <t>Adult Attendance Per Program</t>
  </si>
  <si>
    <t>Total Library Programs in Library</t>
  </si>
  <si>
    <t>Total Program Attendance in Library</t>
  </si>
  <si>
    <t>Total Library Programs Outside Library</t>
  </si>
  <si>
    <t>Total Program Attendance Outside Library</t>
  </si>
  <si>
    <t>NC0103</t>
  </si>
  <si>
    <t>ALAMANCE COUNTY PUBLIC LIBRARIES</t>
  </si>
  <si>
    <t>ALAMANCE</t>
  </si>
  <si>
    <t>342 S SPRING ST</t>
  </si>
  <si>
    <t>BURLINGTON</t>
  </si>
  <si>
    <t>Mary Wilkerson</t>
  </si>
  <si>
    <t>(336) 513-4753</t>
  </si>
  <si>
    <t>(336) 229-3592</t>
  </si>
  <si>
    <t>mwilkerson@alamancelibraries.org</t>
  </si>
  <si>
    <t>Terri Fulcher Lamm</t>
  </si>
  <si>
    <t>Office Manager</t>
  </si>
  <si>
    <t>(336) 513-4755</t>
  </si>
  <si>
    <t>tlamm@alamancelibraries.org</t>
  </si>
  <si>
    <t>www.alamancelibraries.org</t>
  </si>
  <si>
    <t>N</t>
  </si>
  <si>
    <t>MAY MEMORIAL LIBRARY</t>
  </si>
  <si>
    <t>City Owned</t>
  </si>
  <si>
    <t>Deana Cunningham</t>
  </si>
  <si>
    <t>M-Th: 9a-9p, F-Sa: 9a-6p, Su: 1p-5p</t>
  </si>
  <si>
    <t>C-ALAMANCE-MA</t>
  </si>
  <si>
    <t>DONE</t>
  </si>
  <si>
    <t>C-ALAMANCE</t>
  </si>
  <si>
    <t>NO</t>
  </si>
  <si>
    <t>CO</t>
  </si>
  <si>
    <t>MO</t>
  </si>
  <si>
    <t>Y</t>
  </si>
  <si>
    <t>CO1</t>
  </si>
  <si>
    <t>Yes</t>
  </si>
  <si>
    <t>NC0001</t>
  </si>
  <si>
    <t>ALBEMARLE REGIONAL LIBRARY</t>
  </si>
  <si>
    <t>HERTFORD</t>
  </si>
  <si>
    <t>PO BOX 68</t>
  </si>
  <si>
    <t>WINTON</t>
  </si>
  <si>
    <t>303 W TRYON ST</t>
  </si>
  <si>
    <t>Teresa Cole</t>
  </si>
  <si>
    <t>(252) 358-7832</t>
  </si>
  <si>
    <t>(252) 358-7868</t>
  </si>
  <si>
    <t>tcole@arlnc.org</t>
  </si>
  <si>
    <t>Betty Massie</t>
  </si>
  <si>
    <t>Interim Director</t>
  </si>
  <si>
    <t>bmassie@arlnc.org</t>
  </si>
  <si>
    <t>www.arlnc.org</t>
  </si>
  <si>
    <t>HERTFORD COUNTY LIBRARY</t>
  </si>
  <si>
    <t>County Owned</t>
  </si>
  <si>
    <t>Cynthia Rawls</t>
  </si>
  <si>
    <t>M,W,TH,F:10-6;T:10-8;S:10-2</t>
  </si>
  <si>
    <t>R-ALBEMARLE-H</t>
  </si>
  <si>
    <t>R-ALBEMARLE</t>
  </si>
  <si>
    <t>MJ</t>
  </si>
  <si>
    <t>MC1</t>
  </si>
  <si>
    <t>NC0016</t>
  </si>
  <si>
    <t>ALEXANDER COUNTY LIBRARY</t>
  </si>
  <si>
    <t>ALEXANDER</t>
  </si>
  <si>
    <t>77 1ST AVE SW</t>
  </si>
  <si>
    <t>TAYLORSVILLE</t>
  </si>
  <si>
    <t>Laura Crooks</t>
  </si>
  <si>
    <t>(828) 632-4058</t>
  </si>
  <si>
    <t>(828) 632-1094</t>
  </si>
  <si>
    <t>lcrooks@alexandercountync.gov</t>
  </si>
  <si>
    <t>Director</t>
  </si>
  <si>
    <t>www.alexanderlibrary.org</t>
  </si>
  <si>
    <t>M/R 9-7, T/W/F 9-6, Sat. 9-3</t>
  </si>
  <si>
    <t>C-ALEXANDER-A</t>
  </si>
  <si>
    <t>emailed 11/7</t>
  </si>
  <si>
    <t>C-ALEXANDER</t>
  </si>
  <si>
    <t>No</t>
  </si>
  <si>
    <t>NC0002</t>
  </si>
  <si>
    <t>APPALACHIAN REGIONAL LIBRARY</t>
  </si>
  <si>
    <t>ASHE</t>
  </si>
  <si>
    <t>148 LIBRARY DR</t>
  </si>
  <si>
    <t>WEST JEFFERSON</t>
  </si>
  <si>
    <t>Jane W. Blackburn</t>
  </si>
  <si>
    <t>(336) 846-2041</t>
  </si>
  <si>
    <t>(336) 846-7503</t>
  </si>
  <si>
    <t>jblackburn@arlibrary.org</t>
  </si>
  <si>
    <t>Director of Libraries</t>
  </si>
  <si>
    <t>www.arlibrary.org</t>
  </si>
  <si>
    <t>ASHE COUNTY LIBRARY</t>
  </si>
  <si>
    <t>Suzanne Moore</t>
  </si>
  <si>
    <t>M-Th 9am - 7 pm; F-Sat 9am - 5 pm</t>
  </si>
  <si>
    <t>R-APPALACHIAN-A</t>
  </si>
  <si>
    <t>R-APPALACHIAN</t>
  </si>
  <si>
    <t>MA</t>
  </si>
  <si>
    <t>NC0003</t>
  </si>
  <si>
    <t>AVERY-MITCHELL-YANCEY REGIONAL LIBRARY</t>
  </si>
  <si>
    <t>YANCEY</t>
  </si>
  <si>
    <t>PO DRAWER 310</t>
  </si>
  <si>
    <t>BURNSVILLE</t>
  </si>
  <si>
    <t>289 BURNSVILLE SCHOOL RD</t>
  </si>
  <si>
    <t>Amber Briggs</t>
  </si>
  <si>
    <t>(828) 682-4476</t>
  </si>
  <si>
    <t>(828) 682-6277</t>
  </si>
  <si>
    <t>director@amyregionallibrary.org</t>
  </si>
  <si>
    <t>Rella B. Dale</t>
  </si>
  <si>
    <t>Adminsitrative Assistant</t>
  </si>
  <si>
    <t>tech@amyregionallibrary.org</t>
  </si>
  <si>
    <t>www.amyregionallibrary.org</t>
  </si>
  <si>
    <t>AVERY COUNTY LIBRARY</t>
  </si>
  <si>
    <t>PO BOX 250</t>
  </si>
  <si>
    <t>NEWLAND</t>
  </si>
  <si>
    <t>150 LIBRARY PL</t>
  </si>
  <si>
    <t>AVERY</t>
  </si>
  <si>
    <t>Phyllis Burroughs</t>
  </si>
  <si>
    <t>M&amp;T 9:00-8:00, W-F 9:00-5:00, S 10:00-1:00</t>
  </si>
  <si>
    <t>R-AVERY-MITCHELL-A</t>
  </si>
  <si>
    <t>R-AVERY-MITCHELL</t>
  </si>
  <si>
    <t>NC0004</t>
  </si>
  <si>
    <t>BEAUFORT-HYDE-MARTIN REGIONAL LIBRARY</t>
  </si>
  <si>
    <t>BEAUFORT</t>
  </si>
  <si>
    <t>158 N MARKET ST</t>
  </si>
  <si>
    <t>WASHINGTON</t>
  </si>
  <si>
    <t>Hannah Easley</t>
  </si>
  <si>
    <t>(252) 946-6401</t>
  </si>
  <si>
    <t>(252) 946-0352</t>
  </si>
  <si>
    <t>heasley@bhmlib.org</t>
  </si>
  <si>
    <t>www.bhmlib.org</t>
  </si>
  <si>
    <t>BHM REGIONAL LIBRARY</t>
  </si>
  <si>
    <t>Leased</t>
  </si>
  <si>
    <t>Monday - Friday 9:00 a.m. - 5:00 pm</t>
  </si>
  <si>
    <t>R-BHM-BHM</t>
  </si>
  <si>
    <t>R-BHM</t>
  </si>
  <si>
    <t>MC2</t>
  </si>
  <si>
    <t>NC0017</t>
  </si>
  <si>
    <t>BLADEN COUNTY PUBLIC LIBRARY</t>
  </si>
  <si>
    <t>BLADEN</t>
  </si>
  <si>
    <t>PO BOX 1419</t>
  </si>
  <si>
    <t>ELIZABETHTOWN</t>
  </si>
  <si>
    <t>111 N CYPRESS ST</t>
  </si>
  <si>
    <t>Kelsey Edwards</t>
  </si>
  <si>
    <t>(910) 862-6990</t>
  </si>
  <si>
    <t>(910) 862-8777</t>
  </si>
  <si>
    <t>kedwards@bladenco.org</t>
  </si>
  <si>
    <t>Library Director</t>
  </si>
  <si>
    <t>(910) 862-6994</t>
  </si>
  <si>
    <t>http://bladenco.libguides.com/home</t>
  </si>
  <si>
    <t>M, W, F-8:30-6pm, Tues &amp; Thurs-8:30a-8:30pm, Saturday-8:30a-12:30p</t>
  </si>
  <si>
    <t>C-BLADEN-E</t>
  </si>
  <si>
    <t>C-BLADEN</t>
  </si>
  <si>
    <t>NC0046</t>
  </si>
  <si>
    <t>BRASWELL MEMORIAL LIBRARY</t>
  </si>
  <si>
    <t>NASH</t>
  </si>
  <si>
    <t>727 N GRACE ST</t>
  </si>
  <si>
    <t>ROCKY MOUNT</t>
  </si>
  <si>
    <t>Catherine H. Roche</t>
  </si>
  <si>
    <t>(252) 442-1951</t>
  </si>
  <si>
    <t>(252) 442-7366</t>
  </si>
  <si>
    <t>croche@braswell-library.org</t>
  </si>
  <si>
    <t>Catherine Roche</t>
  </si>
  <si>
    <t>www.braswell-library.org</t>
  </si>
  <si>
    <t>BRASWELL MEMORIAL PUBLIC LIBRARY</t>
  </si>
  <si>
    <t>Other</t>
  </si>
  <si>
    <t>Mon-Thurs 10am-8pm, Fri- Sat 10am-6pm, Sun Closed</t>
  </si>
  <si>
    <t>C-NASH-N</t>
  </si>
  <si>
    <t>CO2</t>
  </si>
  <si>
    <t>NC0018</t>
  </si>
  <si>
    <t>BRUNSWICK COUNTY LIBRARY</t>
  </si>
  <si>
    <t>BRUNSWICK</t>
  </si>
  <si>
    <t>109 W MOORE ST</t>
  </si>
  <si>
    <t>SOUTHPORT</t>
  </si>
  <si>
    <t>Maurice Tate</t>
  </si>
  <si>
    <t>(910) 278-4283</t>
  </si>
  <si>
    <t>(910) 278-4049</t>
  </si>
  <si>
    <t>maurice.tate@brunswickcountync.gov</t>
  </si>
  <si>
    <t>www.brunswickcountync.gov/library</t>
  </si>
  <si>
    <t>HARPER LIBRARY</t>
  </si>
  <si>
    <t>Denise Ballard</t>
  </si>
  <si>
    <t>M-F 9-6</t>
  </si>
  <si>
    <t>C-BRUNSWICK-S</t>
  </si>
  <si>
    <t>C-BRUNSWICK</t>
  </si>
  <si>
    <t>NC0019</t>
  </si>
  <si>
    <t>BUNCOMBE COUNTY PUBLIC LIBRARIES</t>
  </si>
  <si>
    <t>BUNCOMBE</t>
  </si>
  <si>
    <t>67 HAYWOOD ST</t>
  </si>
  <si>
    <t>ASHEVILLE</t>
  </si>
  <si>
    <t>Georgianna J. Francis</t>
  </si>
  <si>
    <t>(828) 250-4714</t>
  </si>
  <si>
    <t>gigi.francis@buncombecounty.org</t>
  </si>
  <si>
    <t>Georgianna Francis</t>
  </si>
  <si>
    <t>www.buncombecounty.org/library</t>
  </si>
  <si>
    <t>PACK MEMORIAL LIBRARY</t>
  </si>
  <si>
    <t>M-Th 10:00am-8:00pm; F 10:00am-6:00pm; S 10:00am-5:00pm</t>
  </si>
  <si>
    <t>C-BUNCOMBE-A</t>
  </si>
  <si>
    <t>C-BUNCOMBE</t>
  </si>
  <si>
    <t>NC0020</t>
  </si>
  <si>
    <t>BURKE COUNTY PUBLIC LIBRARY</t>
  </si>
  <si>
    <t>BURKE</t>
  </si>
  <si>
    <t>204 S KING ST</t>
  </si>
  <si>
    <t>MORGANTON</t>
  </si>
  <si>
    <t>Jim Wilson</t>
  </si>
  <si>
    <t>(828) 764-9276</t>
  </si>
  <si>
    <t>(828) 433-1914</t>
  </si>
  <si>
    <t>jwilson@bcpls.org</t>
  </si>
  <si>
    <t>www.bcpls.org</t>
  </si>
  <si>
    <t>Monday - 9:00 am - 8:00 pm Tuesday - 9:00 am - 6:00 pm Wednesday - 9:00 am - 8:00 pm Thursday - 9:00 am - 6:00 pm Friday - 12:00 pm (noon) - 6:00 pm Saturday - 9:00 am - 5:00 pm Sunday - Closed</t>
  </si>
  <si>
    <t>C-BURKE-M</t>
  </si>
  <si>
    <t>C-BURKE</t>
  </si>
  <si>
    <t>NC0021</t>
  </si>
  <si>
    <t>CABARRUS COUNTY PUBLIC LIBRARY</t>
  </si>
  <si>
    <t>CABARRUS</t>
  </si>
  <si>
    <t>27 UNION ST N</t>
  </si>
  <si>
    <t>CONCORD</t>
  </si>
  <si>
    <t>Emery Ortiz</t>
  </si>
  <si>
    <t>(704) 920-2063</t>
  </si>
  <si>
    <t>(704) 784-3822</t>
  </si>
  <si>
    <t>emortiz@cabarruscounty.us</t>
  </si>
  <si>
    <t>www.cabarruscounty.us/library</t>
  </si>
  <si>
    <t>Kyle White</t>
  </si>
  <si>
    <t>M-Th: 9am-8pm; F-Sat: 10am-6pm</t>
  </si>
  <si>
    <t>C-CABARRUS-C</t>
  </si>
  <si>
    <t>C-CABARRUS</t>
  </si>
  <si>
    <t>NC0022</t>
  </si>
  <si>
    <t>CALDWELL COUNTY PUBLIC LIBRARY</t>
  </si>
  <si>
    <t>CALDWELL</t>
  </si>
  <si>
    <t>120 HOSPITAL AVE</t>
  </si>
  <si>
    <t>LENOIR</t>
  </si>
  <si>
    <t>Susan Clark</t>
  </si>
  <si>
    <t>(828) 757-1288</t>
  </si>
  <si>
    <t>(828) 757-1413</t>
  </si>
  <si>
    <t>sclark@caldwellcountync.org</t>
  </si>
  <si>
    <t>Interim Library Director</t>
  </si>
  <si>
    <t>www.ccpl.us</t>
  </si>
  <si>
    <t>MWF 8:30-5:30, TTh 8:30-8:30, Sat 9:00-4:00</t>
  </si>
  <si>
    <t>C-CALDWELL-C</t>
  </si>
  <si>
    <t>C-CALDWELL</t>
  </si>
  <si>
    <t>NC0107</t>
  </si>
  <si>
    <t>CASWELL COUNTY PUBLIC LIBRARY</t>
  </si>
  <si>
    <t>CASWELL</t>
  </si>
  <si>
    <t>161 MAIN STREET EAST</t>
  </si>
  <si>
    <t>YANCEYVILLE</t>
  </si>
  <si>
    <t>Rhonda H. Griffin</t>
  </si>
  <si>
    <t>(336) 694-6241</t>
  </si>
  <si>
    <t>(336) 694-9846</t>
  </si>
  <si>
    <t>rgriffin@caswellcountync.gov</t>
  </si>
  <si>
    <t>www.caswellcountync.gov/library/</t>
  </si>
  <si>
    <t>GUNN MEMORIAL PUBLIC LIBRARY</t>
  </si>
  <si>
    <t>161 MAIN ST E</t>
  </si>
  <si>
    <t>Mon &amp; Thurs  9:00 - 7:00;  Tues &amp; Wed 9:00 - 6:00; Friday 9:00 - 5:00; Saturday 10:00-1:00</t>
  </si>
  <si>
    <t>C-CASWELL</t>
  </si>
  <si>
    <t>SO</t>
  </si>
  <si>
    <t>NC0023</t>
  </si>
  <si>
    <t>CATAWBA COUNTY LIBRARY</t>
  </si>
  <si>
    <t>CATAWBA</t>
  </si>
  <si>
    <t>115 W C ST</t>
  </si>
  <si>
    <t>NEWTON</t>
  </si>
  <si>
    <t>Suzanne M White</t>
  </si>
  <si>
    <t>(828) 465-8660</t>
  </si>
  <si>
    <t>(828) 465-8983</t>
  </si>
  <si>
    <t>suzanne@catawbacountync.gov</t>
  </si>
  <si>
    <t>Suzanne White</t>
  </si>
  <si>
    <t>www.catawbacountync.gov/library</t>
  </si>
  <si>
    <t>Siobhan Loendorf</t>
  </si>
  <si>
    <t>Mon-Thurs 9 am - 8 pm; Friday 9 am - 6 pm; Sat. 9 am - 6 pm</t>
  </si>
  <si>
    <t>C-CATAWBA-C</t>
  </si>
  <si>
    <t>C-CATAWBA</t>
  </si>
  <si>
    <t>NC0071</t>
  </si>
  <si>
    <t>CHAPEL HILL PUBLIC LIBRARY</t>
  </si>
  <si>
    <t>ORANGE</t>
  </si>
  <si>
    <t>100 LIBRARY DR</t>
  </si>
  <si>
    <t>CHAPEL HILL</t>
  </si>
  <si>
    <t>Susan Brown</t>
  </si>
  <si>
    <t>(919) 968-2777</t>
  </si>
  <si>
    <t>(919) 968-2838</t>
  </si>
  <si>
    <t>sbrown2@townofchapelhill.org</t>
  </si>
  <si>
    <t>Meeghan Rosen</t>
  </si>
  <si>
    <t>Assistant Director</t>
  </si>
  <si>
    <t>(919) 969-2046</t>
  </si>
  <si>
    <t>mrosen@townofchapelhill.org</t>
  </si>
  <si>
    <t>http://chapelhillpubliclibrary.org</t>
  </si>
  <si>
    <t>M-Th: 9:00am-8:00pm; F: 9:00am-6:00pm; Sat-Sun: 10:00am-6:00pm</t>
  </si>
  <si>
    <t>M-CHAPELHILL-C</t>
  </si>
  <si>
    <t>M-CHAPEL HILL</t>
  </si>
  <si>
    <t>CI</t>
  </si>
  <si>
    <t>CI1</t>
  </si>
  <si>
    <t>NC0045</t>
  </si>
  <si>
    <t>CHARLOTTE MECKLENBURG LIBRARY</t>
  </si>
  <si>
    <t>MECKLENBURG</t>
  </si>
  <si>
    <t>310 N TRYON ST</t>
  </si>
  <si>
    <t>CHARLOTTE</t>
  </si>
  <si>
    <t>DAVID SINGLETON</t>
  </si>
  <si>
    <t>(704) 416-0612</t>
  </si>
  <si>
    <t>(704) 416-0677</t>
  </si>
  <si>
    <t>dsingleton@cmlibrary.org</t>
  </si>
  <si>
    <t>DONOVAN CRAIG</t>
  </si>
  <si>
    <t>ADMINISTRATIVE SUPPORT COORDINATOR</t>
  </si>
  <si>
    <t>(704) 416-0606</t>
  </si>
  <si>
    <t>dcraig@cmlibrary.org</t>
  </si>
  <si>
    <t>www.cmlibrary.org</t>
  </si>
  <si>
    <t>Jonita Edmonds</t>
  </si>
  <si>
    <t>M-Thu 9am-8pm, Fri&amp;Sat 9am-5pm, (Sun 1pm-5pm Labor Day - Memorial Day only)</t>
  </si>
  <si>
    <t>C-MECKLENBURG-C</t>
  </si>
  <si>
    <t>C-MECKLENBURG</t>
  </si>
  <si>
    <t>OT</t>
  </si>
  <si>
    <t>NC0104</t>
  </si>
  <si>
    <t>CHATHAM COUNTY PUBLIC LIBRARIES</t>
  </si>
  <si>
    <t>CHATHAM</t>
  </si>
  <si>
    <t>197 NC HWY 87 N</t>
  </si>
  <si>
    <t>PITTSBORO</t>
  </si>
  <si>
    <t>Linda Clarke</t>
  </si>
  <si>
    <t>(919) 545-8081</t>
  </si>
  <si>
    <t>(919) 545-8080</t>
  </si>
  <si>
    <t>lclarke@chathamlibraries.org</t>
  </si>
  <si>
    <t>Vickie R. Currin</t>
  </si>
  <si>
    <t>Technical Services Manager</t>
  </si>
  <si>
    <t>(919) 545-8082</t>
  </si>
  <si>
    <t>vickie.currin@chathamlibraries.org</t>
  </si>
  <si>
    <t>www.chathamlibraries.org</t>
  </si>
  <si>
    <t>WREN MEMORIAL LIBRARY</t>
  </si>
  <si>
    <t>500 N 2ND AVE</t>
  </si>
  <si>
    <t>SILER CITY</t>
  </si>
  <si>
    <t>Mike Cowell</t>
  </si>
  <si>
    <t>C-CHATHAM-W</t>
  </si>
  <si>
    <t>C-CHATHAM</t>
  </si>
  <si>
    <t>NC0024</t>
  </si>
  <si>
    <t>CLEVELAND COUNTY MEMORIAL LIBRARY</t>
  </si>
  <si>
    <t>CLEVELAND</t>
  </si>
  <si>
    <t>PO BOX 1120</t>
  </si>
  <si>
    <t>SHELBY</t>
  </si>
  <si>
    <t>104 HOWIE DR</t>
  </si>
  <si>
    <t>Carol H. WIlson</t>
  </si>
  <si>
    <t>(704) 487-9069</t>
  </si>
  <si>
    <t>(704) 487-4856</t>
  </si>
  <si>
    <t>cwilson@ccml.org</t>
  </si>
  <si>
    <t>Carol H. Wilson</t>
  </si>
  <si>
    <t>www.ccml.org</t>
  </si>
  <si>
    <t>M-TH 10-8, F-S 10-2</t>
  </si>
  <si>
    <t>C-CLEVELAND-C</t>
  </si>
  <si>
    <t>C-CLEVELAND</t>
  </si>
  <si>
    <t>NC0025</t>
  </si>
  <si>
    <t>COLUMBUS COUNTY PUBLIC LIBRARY</t>
  </si>
  <si>
    <t>COLUMBUS</t>
  </si>
  <si>
    <t>407 N JK POWELL BLVD</t>
  </si>
  <si>
    <t>WHITEVILLE</t>
  </si>
  <si>
    <t>Morris Pridgen Jr.</t>
  </si>
  <si>
    <t>(910) 642-3116</t>
  </si>
  <si>
    <t>(910) 642-3839</t>
  </si>
  <si>
    <t>mpridgen@columbusco.org</t>
  </si>
  <si>
    <t>Morris Pridgen</t>
  </si>
  <si>
    <t>(910) 641-3977</t>
  </si>
  <si>
    <t>mpridgen@embarqmail.com</t>
  </si>
  <si>
    <t>http://ccplnc.weebly.com</t>
  </si>
  <si>
    <t>Morris Pridgen, Jr.</t>
  </si>
  <si>
    <t>M-Th 9am-8pm F9am-5pm S10:30am-5pm</t>
  </si>
  <si>
    <t>C-COLUMBUS-CO</t>
  </si>
  <si>
    <t>C-COLUMBUS</t>
  </si>
  <si>
    <t>NC0006</t>
  </si>
  <si>
    <t>CRAVEN-PAMLICO-CARTERET REGIONAL LIBRARY</t>
  </si>
  <si>
    <t>CRAVEN</t>
  </si>
  <si>
    <t>400 JOHNSON ST</t>
  </si>
  <si>
    <t>NEW BERN</t>
  </si>
  <si>
    <t>Susan W. Simpson</t>
  </si>
  <si>
    <t>(252) 728-2050</t>
  </si>
  <si>
    <t>(252) 728-1857</t>
  </si>
  <si>
    <t>susansimpson@carteretcountylibraries.org</t>
  </si>
  <si>
    <t>Susan Simpson</t>
  </si>
  <si>
    <t>www.cpclib.org</t>
  </si>
  <si>
    <t>BOGUE BANKS PUBLIC LIBRARY</t>
  </si>
  <si>
    <t>320 SALTER PATH RD</t>
  </si>
  <si>
    <t>PINE KNOLL SHORES</t>
  </si>
  <si>
    <t>CARTERET</t>
  </si>
  <si>
    <t>SUSAN W. SIMPSON</t>
  </si>
  <si>
    <t>Mon- Sat 8:30 am- 5:00 pm</t>
  </si>
  <si>
    <t>R-CRAVEN-PAMLICO-B</t>
  </si>
  <si>
    <t>R-CRAVEN-PAMLICO</t>
  </si>
  <si>
    <t>NC0026</t>
  </si>
  <si>
    <t>CUMBERLAND COUNTY PUBLIC LIBRARY &amp; INFORMATION CENTER</t>
  </si>
  <si>
    <t>CUMBERLAND</t>
  </si>
  <si>
    <t>300 MAIDEN LANE</t>
  </si>
  <si>
    <t>FAYETTEVILLE</t>
  </si>
  <si>
    <t>300 MAIDEN LN</t>
  </si>
  <si>
    <t>Joellen Risacher</t>
  </si>
  <si>
    <t>(910) 483-7727</t>
  </si>
  <si>
    <t>(910) 486-5372</t>
  </si>
  <si>
    <t>jrisacher@cumberland.lib.nc.us</t>
  </si>
  <si>
    <t>www.cumberland.lib.nc.us</t>
  </si>
  <si>
    <t>JANE CASTO</t>
  </si>
  <si>
    <t>MON-THU 9A-9P; FRI-SAT 9A-6P; SUN 2P-6P</t>
  </si>
  <si>
    <t>C-CUMBERLAND-HQ</t>
  </si>
  <si>
    <t>C-CUMBERLAND</t>
  </si>
  <si>
    <t>NC0027</t>
  </si>
  <si>
    <t>DAVIDSON COUNTY PUBLIC LIBRARY SYSTEM</t>
  </si>
  <si>
    <t>DAVIDSON</t>
  </si>
  <si>
    <t>602 S MAIN ST</t>
  </si>
  <si>
    <t>LEXINGTON</t>
  </si>
  <si>
    <t>Ruth Ann Copley</t>
  </si>
  <si>
    <t>(336) 242-2064</t>
  </si>
  <si>
    <t>(336) 249-8161</t>
  </si>
  <si>
    <t>ruth.copley@davidsoncountync.gov</t>
  </si>
  <si>
    <t>Gail Marsh</t>
  </si>
  <si>
    <t>Admin. Asst./Tech Support</t>
  </si>
  <si>
    <t>(336) 242-2942</t>
  </si>
  <si>
    <t>gail.marsh@davidsoncountync.gov</t>
  </si>
  <si>
    <t>www.co.davidson.nc.us/library</t>
  </si>
  <si>
    <t>LEXINGTON PUBLIC LIBRARY</t>
  </si>
  <si>
    <t>Sheila Killebrew</t>
  </si>
  <si>
    <t>M-Th.- 9:00-8:00, Fri- 9:00-5:30, Sat- 9:30-3:00</t>
  </si>
  <si>
    <t>C-DAVIDSON-D</t>
  </si>
  <si>
    <t>C-DAVIDSON</t>
  </si>
  <si>
    <t>NC0028</t>
  </si>
  <si>
    <t>DAVIE COUNTY PUBLIC LIBRARY</t>
  </si>
  <si>
    <t>DAVIE</t>
  </si>
  <si>
    <t>371 N MAIN ST</t>
  </si>
  <si>
    <t>MOCKSVILLE</t>
  </si>
  <si>
    <t>Jane S. McAllister</t>
  </si>
  <si>
    <t>(336) 753-6034</t>
  </si>
  <si>
    <t>(336) 751-1370</t>
  </si>
  <si>
    <t>jmcallister@daviecountync.gov</t>
  </si>
  <si>
    <t>www.library.daviecounty.org/</t>
  </si>
  <si>
    <t>Jane McAllister</t>
  </si>
  <si>
    <t>M-Th 9-5:30; F 9-5:30; S 9-3; S 2-5</t>
  </si>
  <si>
    <t>C-DAVIE-D</t>
  </si>
  <si>
    <t>C-DAVIE</t>
  </si>
  <si>
    <t>NC0029</t>
  </si>
  <si>
    <t>DUPLIN COUNTY LIBRARY</t>
  </si>
  <si>
    <t>DUPLIN</t>
  </si>
  <si>
    <t>PO BOX 930</t>
  </si>
  <si>
    <t>KENANSVILLE</t>
  </si>
  <si>
    <t>107 BOWDEN DR</t>
  </si>
  <si>
    <t>Stephanie Edwards</t>
  </si>
  <si>
    <t>(910) 296-2117</t>
  </si>
  <si>
    <t>(910) 296-2172</t>
  </si>
  <si>
    <t>stephanie.edwards@duplincountync.com</t>
  </si>
  <si>
    <t>www.youseemore.com/duplin</t>
  </si>
  <si>
    <t>DUPLIN COUNTY - DOROTHY WIGHTMAN LIBRARY</t>
  </si>
  <si>
    <t>M-F: 9-6 pm  SAT: 10-2 pm</t>
  </si>
  <si>
    <t>C-DUPLIN-D</t>
  </si>
  <si>
    <t>C-DUPLIN</t>
  </si>
  <si>
    <t>NC0030</t>
  </si>
  <si>
    <t>DURHAM COUNTY LIBRARY</t>
  </si>
  <si>
    <t>DURHAM</t>
  </si>
  <si>
    <t>PO BOX 3809</t>
  </si>
  <si>
    <t>300 N ROXBORO ST</t>
  </si>
  <si>
    <t>Tammy Baggett</t>
  </si>
  <si>
    <t>(919) 560-0164</t>
  </si>
  <si>
    <t>(919) 560-0137</t>
  </si>
  <si>
    <t>tbaggett@dconc.gov</t>
  </si>
  <si>
    <t>Katherine Makens</t>
  </si>
  <si>
    <t>Resources and Finance Officer</t>
  </si>
  <si>
    <t>(919) 560-0187</t>
  </si>
  <si>
    <t>(919) 560-0126</t>
  </si>
  <si>
    <t>kmakens@dconc.gov</t>
  </si>
  <si>
    <t>durhamcountylibrary.org</t>
  </si>
  <si>
    <t>Joel White</t>
  </si>
  <si>
    <t>Monday, Tuesday, Thursday: 9:00 am - 9:00 pm; Wednesday: 9:00 am - 6:00 pm; Friday: 2:00 pm - 6:00 pm; Saturday: 9:30 am - 6:00 pm; Sunday 2:00 pm - 6:00 pm</t>
  </si>
  <si>
    <t>C-DURHAM-D</t>
  </si>
  <si>
    <t>C-DURHAM</t>
  </si>
  <si>
    <t>NC0007</t>
  </si>
  <si>
    <t>EAST ALBEMARLE REGIONAL LIBRARY</t>
  </si>
  <si>
    <t>PASQUOTANK</t>
  </si>
  <si>
    <t>100 E COLONIAL AVE</t>
  </si>
  <si>
    <t>ELIZABETH CITY</t>
  </si>
  <si>
    <t>Jonathan Wark</t>
  </si>
  <si>
    <t>(252) 335-2511</t>
  </si>
  <si>
    <t>(252) 335-2386</t>
  </si>
  <si>
    <t>jwark@earlibrary.org</t>
  </si>
  <si>
    <t>(252) 473-2372</t>
  </si>
  <si>
    <t>(252) 473-6034</t>
  </si>
  <si>
    <t>www.earlibrary.org</t>
  </si>
  <si>
    <t>PASQUOTANK COUNTY LIBRARY</t>
  </si>
  <si>
    <t>Jackie King</t>
  </si>
  <si>
    <t>M 8:30-6:30, T 8:30-7, W 8;30-6:30, TH 8:30-7, F 8:30-6:30, S 10-2</t>
  </si>
  <si>
    <t>R-EASTALBEMARLE-P</t>
  </si>
  <si>
    <t>R-EAST ALBEMARLE</t>
  </si>
  <si>
    <t>NC0031</t>
  </si>
  <si>
    <t>EDGECOMBE COUNTY MEMORIAL LIBRARY</t>
  </si>
  <si>
    <t>EDGECOMBE</t>
  </si>
  <si>
    <t>909 MAIN ST</t>
  </si>
  <si>
    <t>TARBORO</t>
  </si>
  <si>
    <t>Roman Leary</t>
  </si>
  <si>
    <t>(252) 823-1141</t>
  </si>
  <si>
    <t>(252) 823-7699</t>
  </si>
  <si>
    <t>rleary@edgecombelibrary.org</t>
  </si>
  <si>
    <t>Mary S. Howard</t>
  </si>
  <si>
    <t>showard@edgecombelibrary.org</t>
  </si>
  <si>
    <t>www.edgecombelibrary.org</t>
  </si>
  <si>
    <t>M-Th 9-9, Fri 9-6, Sat 9-5</t>
  </si>
  <si>
    <t>C-EDGECOMBE-E</t>
  </si>
  <si>
    <t>C-EDGECOMBE</t>
  </si>
  <si>
    <t>NC0075</t>
  </si>
  <si>
    <t>FARMVILLE PUBLIC LIBRARY</t>
  </si>
  <si>
    <t>PITT</t>
  </si>
  <si>
    <t>4276 W CHURCH ST</t>
  </si>
  <si>
    <t>FARMVILLE</t>
  </si>
  <si>
    <t>David Miller</t>
  </si>
  <si>
    <t>(252) 753-6713</t>
  </si>
  <si>
    <t>dmiller@farmvillenc.gov</t>
  </si>
  <si>
    <t>www.farmvillelibrary.org</t>
  </si>
  <si>
    <t>M-F (9 am - 6 pm), Sat (9 am - 3 pm)</t>
  </si>
  <si>
    <t>M-FARMVILLE-F</t>
  </si>
  <si>
    <t>M-FARMVILLE</t>
  </si>
  <si>
    <t>NC0008</t>
  </si>
  <si>
    <t>FONTANA REGIONAL LIBRARY</t>
  </si>
  <si>
    <t>SWAIN</t>
  </si>
  <si>
    <t>33 FRYEMONT ST</t>
  </si>
  <si>
    <t>BRYSON CITY</t>
  </si>
  <si>
    <t>Karen Wallace</t>
  </si>
  <si>
    <t>(828) 524-3600</t>
  </si>
  <si>
    <t>(828) 488-2638</t>
  </si>
  <si>
    <t>kwallace@fontanalib.org</t>
  </si>
  <si>
    <t>Deb Lawley</t>
  </si>
  <si>
    <t>Finance Officer</t>
  </si>
  <si>
    <t>(828) 488-2382</t>
  </si>
  <si>
    <t>dlawley@fontanalib.org</t>
  </si>
  <si>
    <t>www.fontanalib.org</t>
  </si>
  <si>
    <t>ALBERT CARLTON-CASHIERS COMMUNITY LIBRARY</t>
  </si>
  <si>
    <t>P.O. BOX 2127</t>
  </si>
  <si>
    <t>CASHIERS</t>
  </si>
  <si>
    <t>249 FRANK ALLEN RD</t>
  </si>
  <si>
    <t>JACKSON</t>
  </si>
  <si>
    <t>Serenity Richards</t>
  </si>
  <si>
    <t>Tue,Wed,Fri 10am-5:30pm, Thurs 10am-7pm,Sat 10am-4pm,closed Sun-Mon</t>
  </si>
  <si>
    <t>R-FONTANA-CASHIERS</t>
  </si>
  <si>
    <t>R-FONTANA</t>
  </si>
  <si>
    <t>NC0032</t>
  </si>
  <si>
    <t>FORSYTH COUNTY PUBLIC LIBRARY</t>
  </si>
  <si>
    <t>FORSYTH</t>
  </si>
  <si>
    <t>201 N. Chestnut St. 5th Flr.</t>
  </si>
  <si>
    <t>WINSTON-SALEM</t>
  </si>
  <si>
    <t>660 W 5TH ST</t>
  </si>
  <si>
    <t>Sylvia Sprinkle-Hamlin</t>
  </si>
  <si>
    <t>(336) 703-3016</t>
  </si>
  <si>
    <t>(336) 727-2549</t>
  </si>
  <si>
    <t>hamlinss@forsythlibrary.org</t>
  </si>
  <si>
    <t>hamlinss@forsyth.cc</t>
  </si>
  <si>
    <t>www.forsythlibrary.org</t>
  </si>
  <si>
    <t>201 N. Chestnut Street</t>
  </si>
  <si>
    <t>660 WEST FIFTH STREET</t>
  </si>
  <si>
    <t>Elizabeth Skinner</t>
  </si>
  <si>
    <t>M- Fri 8am-5pm</t>
  </si>
  <si>
    <t>C-FORSYTH-F</t>
  </si>
  <si>
    <t>C-FORSYTH</t>
  </si>
  <si>
    <t>NC0033</t>
  </si>
  <si>
    <t>FRANKLIN COUNTY LIBRARY</t>
  </si>
  <si>
    <t>FRANKLIN</t>
  </si>
  <si>
    <t>906 N MAIN ST</t>
  </si>
  <si>
    <t>LOUISBURG</t>
  </si>
  <si>
    <t>Holt Kornegay</t>
  </si>
  <si>
    <t>(919) 496-2111</t>
  </si>
  <si>
    <t>(919) 496-1339</t>
  </si>
  <si>
    <t>hkornegay@franklincountync.us</t>
  </si>
  <si>
    <t>Wayne Hunt</t>
  </si>
  <si>
    <t>Admin Support Specialist</t>
  </si>
  <si>
    <t>whunt@franklincountync.us</t>
  </si>
  <si>
    <t>www.franklincountync.us/services/library</t>
  </si>
  <si>
    <t>M-F 10-7, S 10-5</t>
  </si>
  <si>
    <t>C-FRANKLIN-F</t>
  </si>
  <si>
    <t>C-FRANKLIN</t>
  </si>
  <si>
    <t>NC0105</t>
  </si>
  <si>
    <t>GASTON COUNTY PUBLIC LIBRARY</t>
  </si>
  <si>
    <t>GASTON</t>
  </si>
  <si>
    <t>1555 East Garrison Boulevard</t>
  </si>
  <si>
    <t>GASTONIA</t>
  </si>
  <si>
    <t>Gastonia</t>
  </si>
  <si>
    <t>Laurel R. Morris</t>
  </si>
  <si>
    <t>(704) 868-2164</t>
  </si>
  <si>
    <t>(704) 853-6012</t>
  </si>
  <si>
    <t>laurel.morris@gastongov.com</t>
  </si>
  <si>
    <t>www.gastonlibrary.org</t>
  </si>
  <si>
    <t>GASTON COUNTY PUBLIC LIBRARY (REGIONAL HEADQUARTERS)</t>
  </si>
  <si>
    <t>1555 E. GARRISON BLVD</t>
  </si>
  <si>
    <t>1555 E GARRISON BLVD</t>
  </si>
  <si>
    <t>Gaston</t>
  </si>
  <si>
    <t>Laurel Morris</t>
  </si>
  <si>
    <t>M,T,Th 10-9, W,S 10-6, F 10-2</t>
  </si>
  <si>
    <t>C-GASTON-G</t>
  </si>
  <si>
    <t>C-GASTON</t>
  </si>
  <si>
    <t>NC0099</t>
  </si>
  <si>
    <t>GEORGE H. AND LAURA E. BROWN PUBLIC LIBRARY</t>
  </si>
  <si>
    <t>122 VAN NORDEN ST</t>
  </si>
  <si>
    <t>Sandra Silvey</t>
  </si>
  <si>
    <t>(252) 975-9356</t>
  </si>
  <si>
    <t>(252) 975-2015</t>
  </si>
  <si>
    <t>gmoore@washingtonnc.gov</t>
  </si>
  <si>
    <t>Sandra A. Silvey</t>
  </si>
  <si>
    <t>ssilvey@washingtonnc.gov</t>
  </si>
  <si>
    <t>www.washington-nc.libguides.com</t>
  </si>
  <si>
    <t>GLORIA J. MOORE</t>
  </si>
  <si>
    <t>Mon-Fri 10am - 7pm, Sat 10am-3pm, Sun 1-6</t>
  </si>
  <si>
    <t>M-WASHINGTON-W</t>
  </si>
  <si>
    <t>M-WASHINGTON</t>
  </si>
  <si>
    <t>NC0034</t>
  </si>
  <si>
    <t>GRANVILLE COUNTY LIBRARY SYSTEM</t>
  </si>
  <si>
    <t>GRANVILLE</t>
  </si>
  <si>
    <t>PO BOX 339</t>
  </si>
  <si>
    <t>OXFORD</t>
  </si>
  <si>
    <t>210 MAIN ST</t>
  </si>
  <si>
    <t>Jonathan Bradsher</t>
  </si>
  <si>
    <t>(919) 693-1121</t>
  </si>
  <si>
    <t>(919) 693-2244</t>
  </si>
  <si>
    <t>Jonathan.bradsher@granvillecounty.org</t>
  </si>
  <si>
    <t>www.granville.lib.nc.us</t>
  </si>
  <si>
    <t>RICHARD H. THORNTON LIBRARY</t>
  </si>
  <si>
    <t>JONATHAN BRADSHER</t>
  </si>
  <si>
    <t>MON - THURS 10-8 FRI-SAT 10-5 SUN 1-5</t>
  </si>
  <si>
    <t>C-GRANVILLE-T</t>
  </si>
  <si>
    <t>C-GRANVILLE</t>
  </si>
  <si>
    <t>NC0035</t>
  </si>
  <si>
    <t>GREENSBORO PUBLIC LIBRARY</t>
  </si>
  <si>
    <t>GUILFORD</t>
  </si>
  <si>
    <t>PO BOX 3178</t>
  </si>
  <si>
    <t>GREENSBORO</t>
  </si>
  <si>
    <t>219 N CHURCH ST</t>
  </si>
  <si>
    <t>Brigitte H. Blanton</t>
  </si>
  <si>
    <t>(336) 373-2716</t>
  </si>
  <si>
    <t>(336) 333-6781</t>
  </si>
  <si>
    <t>brigitte.blanton@greensboro-nc.gov</t>
  </si>
  <si>
    <t>Dena Keesee</t>
  </si>
  <si>
    <t>Spec Admin Support</t>
  </si>
  <si>
    <t>(336) 373-2698</t>
  </si>
  <si>
    <t>dena.keesee@greensboro-nc.gov</t>
  </si>
  <si>
    <t>www.greensborolibrary.org</t>
  </si>
  <si>
    <t>Brigitte Blanton</t>
  </si>
  <si>
    <t>M-F9am/9pm;S9am/6pm;Sun2-6pm</t>
  </si>
  <si>
    <t>C-GUILFORD-CE</t>
  </si>
  <si>
    <t>C-GUILFORD</t>
  </si>
  <si>
    <t>NC0036</t>
  </si>
  <si>
    <t>HALIFAX COUNTY LIBRARY SYSTEM</t>
  </si>
  <si>
    <t>HALIFAX</t>
  </si>
  <si>
    <t>PO BOX 97</t>
  </si>
  <si>
    <t>33 GRANVILLE ST</t>
  </si>
  <si>
    <t>Virginia Orvedahl</t>
  </si>
  <si>
    <t>(252) 583-3631</t>
  </si>
  <si>
    <t>(252) 583-8661</t>
  </si>
  <si>
    <t>orvedahlg@halifaxnc.com</t>
  </si>
  <si>
    <t>Ginny Orvedahl</t>
  </si>
  <si>
    <t>www.halifaxnc.libguides.com/hcl</t>
  </si>
  <si>
    <t>HALIFAX COUNTY LIBRARY</t>
  </si>
  <si>
    <t>Barbara Valdes</t>
  </si>
  <si>
    <t>M&amp;W: 8:30-6; Tues, Thurs.Fri.: 8:30-5; Sat. 9-12:30</t>
  </si>
  <si>
    <t>C-HALIFAX-H</t>
  </si>
  <si>
    <t>C-HALIFAX</t>
  </si>
  <si>
    <t>NC0037</t>
  </si>
  <si>
    <t>HARNETT COUNTY PUBLIC LIBRARY</t>
  </si>
  <si>
    <t>HARNETT</t>
  </si>
  <si>
    <t>PO BOX 1149</t>
  </si>
  <si>
    <t>LILLINGTON</t>
  </si>
  <si>
    <t>601 S MAIN ST</t>
  </si>
  <si>
    <t>Angela McCauley</t>
  </si>
  <si>
    <t>(910) 893-3446</t>
  </si>
  <si>
    <t>(910) 893-3001</t>
  </si>
  <si>
    <t>amccauley@harnett.org</t>
  </si>
  <si>
    <t>www.harnett.org/library</t>
  </si>
  <si>
    <t>M-TH 9am-8pm; F 9am-5pm; Sat 9am-1pm</t>
  </si>
  <si>
    <t>C-HARNETT-H</t>
  </si>
  <si>
    <t>C-HARNETT</t>
  </si>
  <si>
    <t>NC0102</t>
  </si>
  <si>
    <t>HAROLD D. COOLEY LIBRARY</t>
  </si>
  <si>
    <t>114 W CHURCH ST</t>
  </si>
  <si>
    <t>NASHVILLE</t>
  </si>
  <si>
    <t>Cati Montgomery</t>
  </si>
  <si>
    <t>(252) 459-2106</t>
  </si>
  <si>
    <t>(252) 459-8926</t>
  </si>
  <si>
    <t>cati.montgomery@townofnashvillenc.gov</t>
  </si>
  <si>
    <t>www.youseemore.com/cooleylibrary/default.asp</t>
  </si>
  <si>
    <t>M-NASHVILLE-C</t>
  </si>
  <si>
    <t>M-NASHVILLE</t>
  </si>
  <si>
    <t>NC0038</t>
  </si>
  <si>
    <t>HAYWOOD COUNTY PUBLIC LIBRARY</t>
  </si>
  <si>
    <t>HAYWOOD</t>
  </si>
  <si>
    <t>678 S HAYWOOD ST</t>
  </si>
  <si>
    <t>WAYNESVILLE</t>
  </si>
  <si>
    <t>Sharon Woodrow</t>
  </si>
  <si>
    <t>(828) 356-2504</t>
  </si>
  <si>
    <t>(828) 452-6746</t>
  </si>
  <si>
    <t>swoodrow@haywoodnc.net</t>
  </si>
  <si>
    <t>www.haywoodlibrary.org</t>
  </si>
  <si>
    <t>Mon., Tues., Wed., Fri. 9:00-6:00; Thurs. 9:00-7:00; Sat. 9:00-5:00;</t>
  </si>
  <si>
    <t>C-HAYWOOD-H</t>
  </si>
  <si>
    <t>C-HAYWOOD</t>
  </si>
  <si>
    <t>NC0039</t>
  </si>
  <si>
    <t>HENDERSON COUNTY PUBLIC LIBRARY</t>
  </si>
  <si>
    <t>HENDERSON</t>
  </si>
  <si>
    <t>301 N WASHINGTON ST</t>
  </si>
  <si>
    <t>HENDERSONVILLE</t>
  </si>
  <si>
    <t>Trina Rushing</t>
  </si>
  <si>
    <t>(828) 697-4725</t>
  </si>
  <si>
    <t>(828) 692-8449</t>
  </si>
  <si>
    <t>trushing@henderson.lib.nc.us</t>
  </si>
  <si>
    <t>www.henderson.lib.nc.us</t>
  </si>
  <si>
    <t>M-TH 9am-8pm; Fri-Sat 9am-5pm</t>
  </si>
  <si>
    <t>C-HENDERSON-H</t>
  </si>
  <si>
    <t>C-HENDERSON</t>
  </si>
  <si>
    <t>NC0079</t>
  </si>
  <si>
    <t>HICKORY PUBLIC LIBRARY</t>
  </si>
  <si>
    <t>375 3RD ST NE</t>
  </si>
  <si>
    <t>HICKORY</t>
  </si>
  <si>
    <t>Sarah Greene</t>
  </si>
  <si>
    <t>(828) 261-2275</t>
  </si>
  <si>
    <t>(828) 304-0023</t>
  </si>
  <si>
    <t>sgreene@hickorync.gov</t>
  </si>
  <si>
    <t>Viveca Huffman</t>
  </si>
  <si>
    <t>Administrative Assistant/Budget Manager</t>
  </si>
  <si>
    <t>(828) 261-2276</t>
  </si>
  <si>
    <t>vhuffman@hickorync.gov</t>
  </si>
  <si>
    <t>www.hickorync.gov/library</t>
  </si>
  <si>
    <t>PATRICK BEAVER MEMORIAL LIBRARY</t>
  </si>
  <si>
    <t>M-Th 9am-9pm, F-S 9am-5pm, Closed Sunday</t>
  </si>
  <si>
    <t>M-HICKORY-E</t>
  </si>
  <si>
    <t>M-HICKORY</t>
  </si>
  <si>
    <t>NC0080</t>
  </si>
  <si>
    <t>HIGH POINT PUBLIC LIBRARY</t>
  </si>
  <si>
    <t>PO BOX 2530</t>
  </si>
  <si>
    <t>HIGH POINT</t>
  </si>
  <si>
    <t>901 N MAIN ST</t>
  </si>
  <si>
    <t>Mary M. Sizemore</t>
  </si>
  <si>
    <t>(336) 883-3694</t>
  </si>
  <si>
    <t>(336) 883-3636</t>
  </si>
  <si>
    <t>mary.sizemore@highpointnc.gov</t>
  </si>
  <si>
    <t>Lorrie Russell</t>
  </si>
  <si>
    <t>(336) 883-3644</t>
  </si>
  <si>
    <t>lorrie.russell@highpointnc.gov</t>
  </si>
  <si>
    <t>www.highpointpubliclibrary.com</t>
  </si>
  <si>
    <t>Mary Sizemore</t>
  </si>
  <si>
    <t>9:00am - 8:00pm M-Th; 9:00am-6:00pm F&amp;S; 1:30pm-5:30pm Sun</t>
  </si>
  <si>
    <t>M-HIGHPOINT-H</t>
  </si>
  <si>
    <t>M-HIGH POINT</t>
  </si>
  <si>
    <t>NC0110</t>
  </si>
  <si>
    <t>HOCUTT ELLINGTON MEMORIAL LIBRARY</t>
  </si>
  <si>
    <t>Johnston</t>
  </si>
  <si>
    <t>100 S CHURCH ST</t>
  </si>
  <si>
    <t>CLAYTON</t>
  </si>
  <si>
    <t>Christie Starnes</t>
  </si>
  <si>
    <t>(919) 359-9366</t>
  </si>
  <si>
    <t>clstarnes@townofclaytonnc.org</t>
  </si>
  <si>
    <t>claytonlibrarync.org</t>
  </si>
  <si>
    <t>HOCUTT-ELLINGTON MEMORIAL LIBRARY</t>
  </si>
  <si>
    <t>100 S CHURCH STREET</t>
  </si>
  <si>
    <t>JOHNSTON</t>
  </si>
  <si>
    <t>M-HOCUTT</t>
  </si>
  <si>
    <t>Hocutt Ellington</t>
  </si>
  <si>
    <t>NC0040</t>
  </si>
  <si>
    <t>IREDELL COUNTY LIBRARY</t>
  </si>
  <si>
    <t>IREDELL</t>
  </si>
  <si>
    <t>PO BOX 1810</t>
  </si>
  <si>
    <t>STATESVILLE</t>
  </si>
  <si>
    <t>201 N TRADD ST</t>
  </si>
  <si>
    <t>Steve Messick</t>
  </si>
  <si>
    <t>(704) 878-3092</t>
  </si>
  <si>
    <t>(704) 878-5449</t>
  </si>
  <si>
    <t>smessick@iredell.lib.nc.us</t>
  </si>
  <si>
    <t>www.iredell.lib.nc.us</t>
  </si>
  <si>
    <t>Peggy Carter</t>
  </si>
  <si>
    <t>M-Th 9 am-9pm; F-S 9am-6pm</t>
  </si>
  <si>
    <t>C-IREDELL-I</t>
  </si>
  <si>
    <t>Johnnie</t>
  </si>
  <si>
    <t>C-IREDELL</t>
  </si>
  <si>
    <t>NC0100</t>
  </si>
  <si>
    <t>JACOB MAUNEY MEMORIAL LIBRARY</t>
  </si>
  <si>
    <t>100 S PIEDMONT AVE</t>
  </si>
  <si>
    <t>KINGS MOUNTAIN</t>
  </si>
  <si>
    <t>Sharon Stack</t>
  </si>
  <si>
    <t>(704) 739-2371</t>
  </si>
  <si>
    <t>(704) 734-4499</t>
  </si>
  <si>
    <t>sstack@mauneylibrary.org</t>
  </si>
  <si>
    <t>mauneylibrary.org</t>
  </si>
  <si>
    <t>M 9a to 8p; T 9a to 8p; W 9a to 6p; Th 9a to 6p; F 9a to 6p; Sa 9a to 1p</t>
  </si>
  <si>
    <t>M-KINGSMOUNTAIN-M</t>
  </si>
  <si>
    <t>M-KINGS MOUNTAIN</t>
  </si>
  <si>
    <t>NC0042</t>
  </si>
  <si>
    <t>LEE COUNTY LIBRARY</t>
  </si>
  <si>
    <t>LEE</t>
  </si>
  <si>
    <t>107 HAWKINS AVE</t>
  </si>
  <si>
    <t>SANFORD</t>
  </si>
  <si>
    <t>Susan Benning</t>
  </si>
  <si>
    <t>(919) 718-4665</t>
  </si>
  <si>
    <t>(919) 775-1832</t>
  </si>
  <si>
    <t>sbenning@leecountync.gov</t>
  </si>
  <si>
    <t>www.leecountync.gov/library</t>
  </si>
  <si>
    <t>LEE COUNTY LIBRARY SYSTEM</t>
  </si>
  <si>
    <t>M.,TH., F 9-6,T,W, 9-9 S 10-2</t>
  </si>
  <si>
    <t>C-LEE-L</t>
  </si>
  <si>
    <t>C-LEE</t>
  </si>
  <si>
    <t>NC0106</t>
  </si>
  <si>
    <t>LINCOLN COUNTY PUBLIC LIBRARY</t>
  </si>
  <si>
    <t>LINCOLN</t>
  </si>
  <si>
    <t>306 W MAIN ST</t>
  </si>
  <si>
    <t>LINCOLNTON</t>
  </si>
  <si>
    <t>Jennifer Sackett</t>
  </si>
  <si>
    <t>(704) 735-8044</t>
  </si>
  <si>
    <t>(704) 732-9042</t>
  </si>
  <si>
    <t>jsackett@lincolncounty.org</t>
  </si>
  <si>
    <t>Stephanie Green</t>
  </si>
  <si>
    <t>Library Administrative Assistant</t>
  </si>
  <si>
    <t>sgreen@lincolncounty.org</t>
  </si>
  <si>
    <t>www.mylincolnlibrary.org</t>
  </si>
  <si>
    <t>CHARLES R. JONAS LIBRARY</t>
  </si>
  <si>
    <t>Helena Brittain</t>
  </si>
  <si>
    <t>Mon.,Tues.,Thurs. 9am to 9pm, Wed., Fri., Sat. 9am to 6pm</t>
  </si>
  <si>
    <t>C-LINCOLN-C</t>
  </si>
  <si>
    <t>C-LINCOLN</t>
  </si>
  <si>
    <t>CC</t>
  </si>
  <si>
    <t>NC0043</t>
  </si>
  <si>
    <t>MADISON COUNTY PUBLIC LIBRARY</t>
  </si>
  <si>
    <t>MADISON</t>
  </si>
  <si>
    <t>1335 N MAIN ST</t>
  </si>
  <si>
    <t>MARSHALL</t>
  </si>
  <si>
    <t>Melanie U. Morgan</t>
  </si>
  <si>
    <t>(828) 649-3741</t>
  </si>
  <si>
    <t>(828) 649-3504</t>
  </si>
  <si>
    <t>mmorgan@madisoncountync.gov</t>
  </si>
  <si>
    <t>www.madisoncountylibrary.net</t>
  </si>
  <si>
    <t>Melanie Morgan</t>
  </si>
  <si>
    <t>Monday 9:00 am-7:00 pm, Tuesday-Thursday 9:00 am-6:00 pm, Friday 9:00 am-5:30 pm, Saturday 9:00 am-1:00 pm</t>
  </si>
  <si>
    <t>C-MADISON-M</t>
  </si>
  <si>
    <t>C-MADISON</t>
  </si>
  <si>
    <t>NC0044</t>
  </si>
  <si>
    <t>MCDOWELL COUNTY PUBLIC LIBRARY</t>
  </si>
  <si>
    <t>MCDOWELL</t>
  </si>
  <si>
    <t>90 W COURT ST</t>
  </si>
  <si>
    <t>MARION</t>
  </si>
  <si>
    <t>Marlan Brinkley</t>
  </si>
  <si>
    <t>(828) 652-3858</t>
  </si>
  <si>
    <t>(828) 652-2098</t>
  </si>
  <si>
    <t>mbrinkley@mcdowellpubliclibrary.org</t>
  </si>
  <si>
    <t>www.mcdowellpubliclibrary.org</t>
  </si>
  <si>
    <t>C-MCDOWELL-M</t>
  </si>
  <si>
    <t>C-MCDOWELL</t>
  </si>
  <si>
    <t>NC0083</t>
  </si>
  <si>
    <t>MOORESVILLE PUBLIC LIBRARY</t>
  </si>
  <si>
    <t>304 S MAIN ST</t>
  </si>
  <si>
    <t>MOORESVILLE</t>
  </si>
  <si>
    <t>Marian Lytle</t>
  </si>
  <si>
    <t>(704) 660-3272</t>
  </si>
  <si>
    <t>(704) 660-3292</t>
  </si>
  <si>
    <t>mlytle@ci.mooresville.nc.us</t>
  </si>
  <si>
    <t>Chao Huang</t>
  </si>
  <si>
    <t>Digital Services Librarian</t>
  </si>
  <si>
    <t>(704) 799-4203</t>
  </si>
  <si>
    <t>(704) 663-2459</t>
  </si>
  <si>
    <t>chuang@ci.mooresville.nc.us</t>
  </si>
  <si>
    <t>www.mooresvillelibrary.org</t>
  </si>
  <si>
    <t>Mon.-Thurs.: 9 a.m.- 9 p.m.; Fri.: 9 a.m.- 6 p.m.; Sat.: 10 a.m.- 3 p.m.; Sun.: Closed.</t>
  </si>
  <si>
    <t>M-MOORESVILLE-M</t>
  </si>
  <si>
    <t>M-MOORESVILLE</t>
  </si>
  <si>
    <t>NC0011</t>
  </si>
  <si>
    <t>NANTAHALA REGIONAL LIBRARY</t>
  </si>
  <si>
    <t>CHEROKEE</t>
  </si>
  <si>
    <t>11 BLUMENTHAL ST</t>
  </si>
  <si>
    <t>MURPHY</t>
  </si>
  <si>
    <t>Daphne Simmons</t>
  </si>
  <si>
    <t>(828) 837-2025</t>
  </si>
  <si>
    <t>(828) 837-6416</t>
  </si>
  <si>
    <t>dchildres@nantahalalibrary.org</t>
  </si>
  <si>
    <t>www.nantahalalibrary.org</t>
  </si>
  <si>
    <t>ANDREWS PUBLIC LIBRARY</t>
  </si>
  <si>
    <t>PO DRAWER 700</t>
  </si>
  <si>
    <t>ANDREWS</t>
  </si>
  <si>
    <t>871 MAIN ST</t>
  </si>
  <si>
    <t>Jane Blue</t>
  </si>
  <si>
    <t>Mon./Wed. 8:30-6; Tues./Thur. 8:30-8; Fri. 9-6; Sat. 9-3; Sun. Closed</t>
  </si>
  <si>
    <t>R-NANTAHALA-C</t>
  </si>
  <si>
    <t>R-NANTAHALA</t>
  </si>
  <si>
    <t>NC0012</t>
  </si>
  <si>
    <t>NEUSE REGIONAL LIBRARY</t>
  </si>
  <si>
    <t>510 N QUEEN ST</t>
  </si>
  <si>
    <t>KINSTON</t>
  </si>
  <si>
    <t>Agnes W. Ho</t>
  </si>
  <si>
    <t>(252) 527-7066</t>
  </si>
  <si>
    <t>(252) 527-8220</t>
  </si>
  <si>
    <t>aho@neuselibrary.org</t>
  </si>
  <si>
    <t>Stephanie Brown</t>
  </si>
  <si>
    <t>sbrown@neuselibrary.org</t>
  </si>
  <si>
    <t>www.neuselibrary.org</t>
  </si>
  <si>
    <t>KINSTON-LENOIR COUNTY PUBLIC LIBRARY</t>
  </si>
  <si>
    <t>Monday - Thursday 9:00am to 9:00 pm, Friday &amp; Saturday 9:00 am - 6:00 pm, Sunday 2:00 pm - 6:00 pm</t>
  </si>
  <si>
    <t>R-NEUSE-K</t>
  </si>
  <si>
    <t>R-NEUSE</t>
  </si>
  <si>
    <t>NC0047</t>
  </si>
  <si>
    <t>NEW HANOVER COUNTY PUBLIC LIBRARY</t>
  </si>
  <si>
    <t>NEW HANOVER</t>
  </si>
  <si>
    <t>201 CHESTNUT ST</t>
  </si>
  <si>
    <t>WILMINGTON</t>
  </si>
  <si>
    <t>HARRY TUCHMAYER</t>
  </si>
  <si>
    <t>(910) 798-6321</t>
  </si>
  <si>
    <t>(910) 798-6312</t>
  </si>
  <si>
    <t>HTUCHMAYER@NHCGOV.COM</t>
  </si>
  <si>
    <t>YVETTE MAYS</t>
  </si>
  <si>
    <t>ADMIN SUPPORT SPECIALIST</t>
  </si>
  <si>
    <t>(910) 798-6309</t>
  </si>
  <si>
    <t>YMAYS@NHCGOV.COM</t>
  </si>
  <si>
    <t>WWW.NHCLIBRARY.ORG</t>
  </si>
  <si>
    <t>JIMI RIDER</t>
  </si>
  <si>
    <t>MON &amp; TUES 9-8, WED &amp; THURS 9-6, FRI &amp; SAT 9-5, SUN 1-5</t>
  </si>
  <si>
    <t>C-NEWHANOVER-N</t>
  </si>
  <si>
    <t>C-NEW HANOVER</t>
  </si>
  <si>
    <t>NC0013</t>
  </si>
  <si>
    <t>NORTHWESTERN REGIONAL LIBRARY</t>
  </si>
  <si>
    <t>SURRY</t>
  </si>
  <si>
    <t>111 N FRONT ST</t>
  </si>
  <si>
    <t>ELKIN</t>
  </si>
  <si>
    <t>John Hedrick</t>
  </si>
  <si>
    <t>(336) 835-4894</t>
  </si>
  <si>
    <t>(336) 835-1356</t>
  </si>
  <si>
    <t>jhedrick@nwrl.org</t>
  </si>
  <si>
    <t>www.nwrl.org</t>
  </si>
  <si>
    <t>ALLEGHANY COUNTY PUBLIC LIBRARY</t>
  </si>
  <si>
    <t>PO BOX 656</t>
  </si>
  <si>
    <t>SPARTA</t>
  </si>
  <si>
    <t>122 N MAIN ST</t>
  </si>
  <si>
    <t>ALLEGHANY</t>
  </si>
  <si>
    <t>Debbie Brewer</t>
  </si>
  <si>
    <t>8:30 a.m.-6:00 p.m. Monday&amp;Thursday; 8:30 a.m.-5:30 p.m.-Tues.,Wed., Fri.; Sat.,8:30 a.m.-1:30 p.m</t>
  </si>
  <si>
    <t>R-NORTHWESTERN-A</t>
  </si>
  <si>
    <t>R-NORTHWESTERN</t>
  </si>
  <si>
    <t>NC0048</t>
  </si>
  <si>
    <t>ONSLOW COUNTY PUBLIC LIBRARY</t>
  </si>
  <si>
    <t>ONSLOW</t>
  </si>
  <si>
    <t>58 DORIS AVENUE E</t>
  </si>
  <si>
    <t>JACKSONVILLE</t>
  </si>
  <si>
    <t>Estell Carter</t>
  </si>
  <si>
    <t>(910) 455-7350</t>
  </si>
  <si>
    <t>(910) 989-5790</t>
  </si>
  <si>
    <t>valerie_suttee@onslowcountync.gov</t>
  </si>
  <si>
    <t>Valerie Suttee</t>
  </si>
  <si>
    <t>(910) 937-1425</t>
  </si>
  <si>
    <t>(910) 989-5791</t>
  </si>
  <si>
    <t>www.onslowcountync.gov/library</t>
  </si>
  <si>
    <t>M-Th, 9-6, F-Sa 9-6, Su 1-5</t>
  </si>
  <si>
    <t>C-ONSLOW-O</t>
  </si>
  <si>
    <t>C-ONSLOW</t>
  </si>
  <si>
    <t>NC0108</t>
  </si>
  <si>
    <t>ORANGE COUNTY PUBLIC LIBRARY</t>
  </si>
  <si>
    <t>137 W MARGARET LN</t>
  </si>
  <si>
    <t>HILLSBOROUGH</t>
  </si>
  <si>
    <t>Lucinda Munger</t>
  </si>
  <si>
    <t>(919) 245-2528</t>
  </si>
  <si>
    <t>(919) 644-3372</t>
  </si>
  <si>
    <t>lmunger@orangecountync.gov</t>
  </si>
  <si>
    <t>Andrea Tullos</t>
  </si>
  <si>
    <t>Asst Library Director</t>
  </si>
  <si>
    <t>(919) 245-2529</t>
  </si>
  <si>
    <t>atullos@orangecountync.gov</t>
  </si>
  <si>
    <t>http://www.orangecountync.gov/departments/library/index.php</t>
  </si>
  <si>
    <t>Hillsborough</t>
  </si>
  <si>
    <t>Orange</t>
  </si>
  <si>
    <t>Mon - Thurs 9 - 8pm; Fri - Sat 8-6pm; Sun 12 - 6pm</t>
  </si>
  <si>
    <t>C-ORANGE-O</t>
  </si>
  <si>
    <t>C-ORANGE</t>
  </si>
  <si>
    <t>NC0049</t>
  </si>
  <si>
    <t>PENDER COUNTY PUBLIC LIBRARY</t>
  </si>
  <si>
    <t>PENDER</t>
  </si>
  <si>
    <t>PO BOX 879</t>
  </si>
  <si>
    <t>BURGAW</t>
  </si>
  <si>
    <t>103 S COWAN ST</t>
  </si>
  <si>
    <t>Michael Y Taylor</t>
  </si>
  <si>
    <t>(910) 259-5113</t>
  </si>
  <si>
    <t>mtaylor@pendercountync.gov</t>
  </si>
  <si>
    <t>Mike Taylor</t>
  </si>
  <si>
    <t>penderpubliclibrary.org</t>
  </si>
  <si>
    <t>M,W,F 10-6; T,Th 10-7; Sat. 10-2</t>
  </si>
  <si>
    <t>C-PENDER-P</t>
  </si>
  <si>
    <t>C-PENDER</t>
  </si>
  <si>
    <t>NC0062</t>
  </si>
  <si>
    <t>H. LESLIE PERRY MEMORIAL LIBRARY</t>
  </si>
  <si>
    <t>VANCE</t>
  </si>
  <si>
    <t>205 BRECKENRIDGE ST</t>
  </si>
  <si>
    <t>Patti McAnally</t>
  </si>
  <si>
    <t>(252) 438-3316</t>
  </si>
  <si>
    <t>(252) 438-3744</t>
  </si>
  <si>
    <t>pmcanally@perrylibrary.org</t>
  </si>
  <si>
    <t>www.perrylibrary.org</t>
  </si>
  <si>
    <t>PERRY MEMORIAL LIBRARY</t>
  </si>
  <si>
    <t>M &amp; T 12pm-8pm, W &amp; Th 10am-8pm, F 10am-6pm, S&amp;S 1pm-5pm</t>
  </si>
  <si>
    <t>C-VANCE-H</t>
  </si>
  <si>
    <t>C-VANCE</t>
  </si>
  <si>
    <t>NP</t>
  </si>
  <si>
    <t>NC0109</t>
  </si>
  <si>
    <t>PERSON COUNTY PUBLIC LIBRARY</t>
  </si>
  <si>
    <t>PERSON</t>
  </si>
  <si>
    <t>319 S MAIN ST</t>
  </si>
  <si>
    <t>ROXBORO</t>
  </si>
  <si>
    <t>Christy M Bondy</t>
  </si>
  <si>
    <t>(336) 597-7881</t>
  </si>
  <si>
    <t>(336) 597-5081</t>
  </si>
  <si>
    <t>cbondy@personcounty.net</t>
  </si>
  <si>
    <t>www.personcounty.net/index.aspx?page=176</t>
  </si>
  <si>
    <t>319 S. MAIN STREET</t>
  </si>
  <si>
    <t>M-Th. 9:30-6, Fri, 9-5, Sat. 10-4</t>
  </si>
  <si>
    <t>C-PERSON-P</t>
  </si>
  <si>
    <t>C-PERSON</t>
  </si>
  <si>
    <t>NC0014</t>
  </si>
  <si>
    <t>PETTIGREW REGIONAL LIBRARY</t>
  </si>
  <si>
    <t>CHOWAN, PERQUIMANS,</t>
  </si>
  <si>
    <t>201 E THIRD ST</t>
  </si>
  <si>
    <t>PLYMOUTH</t>
  </si>
  <si>
    <t>Judi Bugniazet</t>
  </si>
  <si>
    <t>(252) 793-2875</t>
  </si>
  <si>
    <t>(252) 793-2818</t>
  </si>
  <si>
    <t>jbugniazet@pettigrewlibraries.org</t>
  </si>
  <si>
    <t>www.pettigrewlibraries.org</t>
  </si>
  <si>
    <t>PERQUIMANS COUNTY LIBRARY</t>
  </si>
  <si>
    <t>110 W ACADEMY ST</t>
  </si>
  <si>
    <t>PERQUIMANS</t>
  </si>
  <si>
    <t>Michele Lawrence</t>
  </si>
  <si>
    <t>M,T,Th, 9:30-7:00 W&amp;Fri. 9:30-5:00; Sat. 9:30-12</t>
  </si>
  <si>
    <t>R-PETTIGREW-P</t>
  </si>
  <si>
    <t>R-PETTIGREW</t>
  </si>
  <si>
    <t>NC0051</t>
  </si>
  <si>
    <t>POLK COUNTY PUBLIC LIBRARY</t>
  </si>
  <si>
    <t>POLK</t>
  </si>
  <si>
    <t>1289 W MILLS ST</t>
  </si>
  <si>
    <t>Rishara Finsel</t>
  </si>
  <si>
    <t>(828) 894-8721</t>
  </si>
  <si>
    <t>(828) 894-2761</t>
  </si>
  <si>
    <t>rfinsel@polklibrary.org</t>
  </si>
  <si>
    <t>www.polklibrary.org</t>
  </si>
  <si>
    <t>Wanangwa Dever</t>
  </si>
  <si>
    <t>Mon &amp; Fri 9-6; Tues - Thurs 9-8; Sat 9-4</t>
  </si>
  <si>
    <t>C-POLK-P</t>
  </si>
  <si>
    <t>dONE</t>
  </si>
  <si>
    <t>C-POLK</t>
  </si>
  <si>
    <t>NC0041</t>
  </si>
  <si>
    <t>PUBLIC LIBRARY OF JOHNSTON COUNTY &amp; SMITHFIELD</t>
  </si>
  <si>
    <t>305 MARKET ST</t>
  </si>
  <si>
    <t>SMITHFIELD</t>
  </si>
  <si>
    <t>Margaret Marshall</t>
  </si>
  <si>
    <t>(919) 934-8146</t>
  </si>
  <si>
    <t>(919) 934-8084</t>
  </si>
  <si>
    <t>mmarshall@pljcs.org</t>
  </si>
  <si>
    <t>www.pljcs.org</t>
  </si>
  <si>
    <t>PUBLIC LIBRARY OF JOHNSTON CNTY &amp; SMITHFIELD</t>
  </si>
  <si>
    <t>Monday 9:00am - 8:00pm Tuesday 9:00am - 5:30pm Wednesday 9:00am - 5:30pm Thursday 9:00am - 8:00pm Friday 9:00am - 5:30pm Saturday 9:00am - 5:00pm</t>
  </si>
  <si>
    <t>C-JOHNSTON-J</t>
  </si>
  <si>
    <t>C-JOHNSTON</t>
  </si>
  <si>
    <t>NC0052</t>
  </si>
  <si>
    <t>RANDOLPH PUBLIC LIBRARY</t>
  </si>
  <si>
    <t>RANDOLPH</t>
  </si>
  <si>
    <t>201 WORTH ST</t>
  </si>
  <si>
    <t>ASHEBORO</t>
  </si>
  <si>
    <t>ROSS HOLT</t>
  </si>
  <si>
    <t>(336) 318-6806</t>
  </si>
  <si>
    <t>(336) 318-6823</t>
  </si>
  <si>
    <t>rholt@randolphlibrary.org</t>
  </si>
  <si>
    <t>LINDA SHIRLEY</t>
  </si>
  <si>
    <t>Business Manager</t>
  </si>
  <si>
    <t>(336) 318-6812</t>
  </si>
  <si>
    <t>lsshirley@randolphlibrary.org</t>
  </si>
  <si>
    <t>www.randolphlibrary.org</t>
  </si>
  <si>
    <t>Ross Holt</t>
  </si>
  <si>
    <t>M-TH 9-9 F 9-6 S 9-5</t>
  </si>
  <si>
    <t>C-RANDOLPH-R</t>
  </si>
  <si>
    <t>C-RANDOLPH</t>
  </si>
  <si>
    <t>NC0088</t>
  </si>
  <si>
    <t>ROANOKE RAPIDS PUBLIC LIBRARY</t>
  </si>
  <si>
    <t>319 ROANOKE AVE</t>
  </si>
  <si>
    <t>ROANOKE RAPIDS</t>
  </si>
  <si>
    <t>Jeffrey C. Watson</t>
  </si>
  <si>
    <t>(252) 533-2890</t>
  </si>
  <si>
    <t>jwatson@roanokerapidsnc.com</t>
  </si>
  <si>
    <t>Head Librarian</t>
  </si>
  <si>
    <t>www.youseemore.com/RoanokeRapids/</t>
  </si>
  <si>
    <t>M-T, 10 am - 7 pm, W-F 10 am - 6 pm, Sat. 10 am - 3 pm</t>
  </si>
  <si>
    <t>M-ROANOKERAPIDS-R</t>
  </si>
  <si>
    <t>M-ROANOKE RAPIDS</t>
  </si>
  <si>
    <t>HQ</t>
  </si>
  <si>
    <t>NC0053</t>
  </si>
  <si>
    <t>ROBESON COUNTY PUBLIC LIBRARY</t>
  </si>
  <si>
    <t>ROBESON</t>
  </si>
  <si>
    <t>PO BOX 988</t>
  </si>
  <si>
    <t>LUMBERTON</t>
  </si>
  <si>
    <t>101 N CHESTNUT ST</t>
  </si>
  <si>
    <t>Katie Fountain</t>
  </si>
  <si>
    <t>(910) 738-4859</t>
  </si>
  <si>
    <t>(910) 739-8321</t>
  </si>
  <si>
    <t>kfountain@robesoncountylibrary.org</t>
  </si>
  <si>
    <t>www.robesoncountylibrary.org</t>
  </si>
  <si>
    <t>Mon/Wed/Fri/Sat 9 - 6 and Tues/Thurs 9 - 9</t>
  </si>
  <si>
    <t>C-ROBESON-L</t>
  </si>
  <si>
    <t>C-ROBESON</t>
  </si>
  <si>
    <t>NC0054</t>
  </si>
  <si>
    <t>ROCKINGHAM COUNTY PUBLIC LIBRARY</t>
  </si>
  <si>
    <t>ROCKINGHAM</t>
  </si>
  <si>
    <t>527 BOONE RD</t>
  </si>
  <si>
    <t>EDEN</t>
  </si>
  <si>
    <t>Michael P. Roche</t>
  </si>
  <si>
    <t>(336) 627-1106</t>
  </si>
  <si>
    <t>(336) 623-1258</t>
  </si>
  <si>
    <t>mproche@rcpl.org</t>
  </si>
  <si>
    <t>Cathy B. Lemons</t>
  </si>
  <si>
    <t>Administrative Assistant II</t>
  </si>
  <si>
    <t>clemons@co.rockingham.nc.us</t>
  </si>
  <si>
    <t>www.rcpl.org</t>
  </si>
  <si>
    <t>EDEN BRANCH LIBRARY</t>
  </si>
  <si>
    <t>598 S PIERCE ST</t>
  </si>
  <si>
    <t>Katherine Seaver</t>
  </si>
  <si>
    <t>M,Th 9a-8p, Tu,W,F 9a-6p, Sa 9a-4p</t>
  </si>
  <si>
    <t>C-ROCKINGHAM-E</t>
  </si>
  <si>
    <t>C-ROCKINGHAM</t>
  </si>
  <si>
    <t>NC0055</t>
  </si>
  <si>
    <t>ROWAN PUBLIC LIBRARY</t>
  </si>
  <si>
    <t>ROWAN</t>
  </si>
  <si>
    <t>201 W FISHER ST</t>
  </si>
  <si>
    <t>SALISBURY</t>
  </si>
  <si>
    <t>Jeff Hall</t>
  </si>
  <si>
    <t>(704) 216-8233</t>
  </si>
  <si>
    <t>(704) 216-8237</t>
  </si>
  <si>
    <t>jeff.hall@rowancountync.gov</t>
  </si>
  <si>
    <t>Edward Hirst</t>
  </si>
  <si>
    <t>Technical Services Supervisor</t>
  </si>
  <si>
    <t>(704) 216-8259</t>
  </si>
  <si>
    <t>(704) 216-8262</t>
  </si>
  <si>
    <t>edward.hirst@rowancountync.gov</t>
  </si>
  <si>
    <t>www.rowanpubliclibrary.org</t>
  </si>
  <si>
    <t>Melissa Oleen</t>
  </si>
  <si>
    <t>9-9 M-W, 9-6 T, 9-5 F-S</t>
  </si>
  <si>
    <t>C-ROWAN</t>
  </si>
  <si>
    <t>NC0056</t>
  </si>
  <si>
    <t>RUTHERFORD COUNTY LIBRARY</t>
  </si>
  <si>
    <t>RUTHERFORD</t>
  </si>
  <si>
    <t>255 CALLAHAN KOON RD</t>
  </si>
  <si>
    <t>SPINDALE</t>
  </si>
  <si>
    <t>April Young</t>
  </si>
  <si>
    <t>(828) 287-6117</t>
  </si>
  <si>
    <t>(828) 287-6119</t>
  </si>
  <si>
    <t>april.young@rutherfordcountync.gov</t>
  </si>
  <si>
    <t>rutherfordcountylibrary.org</t>
  </si>
  <si>
    <t>9 - 5:30 Monday - Friday; 10 - 1 Saturday</t>
  </si>
  <si>
    <t>C-RUTHERFORD-S</t>
  </si>
  <si>
    <t>C-RUTHERFORD</t>
  </si>
  <si>
    <t>NC0057</t>
  </si>
  <si>
    <t>SAMPSON-CLINTON PUBLIC LIBRARY</t>
  </si>
  <si>
    <t>SAMPSON</t>
  </si>
  <si>
    <t>217 GRAHAM ST</t>
  </si>
  <si>
    <t>CLINTON</t>
  </si>
  <si>
    <t>Heather Bonney</t>
  </si>
  <si>
    <t>(910) 592-4153</t>
  </si>
  <si>
    <t>(910) 590-3504</t>
  </si>
  <si>
    <t>hbonney@sampsonnc.com</t>
  </si>
  <si>
    <t>http://www.sampsonnc.com/departments/library_services/</t>
  </si>
  <si>
    <t>J.C. HOLLIDAY LIBRARY</t>
  </si>
  <si>
    <t>M-F 9-6 &amp; Sat 11-5</t>
  </si>
  <si>
    <t>C-SAMPSON-S</t>
  </si>
  <si>
    <t>C-SAMPSON</t>
  </si>
  <si>
    <t>NC0015</t>
  </si>
  <si>
    <t>SANDHILL REGIONAL LIBRARY SYSTEM</t>
  </si>
  <si>
    <t>RICHMOND</t>
  </si>
  <si>
    <t>412 E FRANKLIN ST</t>
  </si>
  <si>
    <t>Jesse Gibson</t>
  </si>
  <si>
    <t>(910) 997-3388</t>
  </si>
  <si>
    <t>(910) 997-2516</t>
  </si>
  <si>
    <t>jesse.gibson@srls.info</t>
  </si>
  <si>
    <t>Donna Hudson</t>
  </si>
  <si>
    <t>donna.hudson@srls.info</t>
  </si>
  <si>
    <t>www.srls.info</t>
  </si>
  <si>
    <t>ALLEN LIBRARY</t>
  </si>
  <si>
    <t>307 PAGE STREET</t>
  </si>
  <si>
    <t>BISCOE</t>
  </si>
  <si>
    <t>307 PAGE ST</t>
  </si>
  <si>
    <t>MONTGOMERY</t>
  </si>
  <si>
    <t>Dianne Saunders</t>
  </si>
  <si>
    <t>Monday, Tuesday, Thursday - 2:30 - 6; Wednesday, Friday - 9:30 - 1</t>
  </si>
  <si>
    <t>R-SANDHILL-B</t>
  </si>
  <si>
    <t>R-SANDHILL</t>
  </si>
  <si>
    <t>NC0058</t>
  </si>
  <si>
    <t>SCOTLAND COUNTY MEMORIAL LIBRARY</t>
  </si>
  <si>
    <t>SCOTLAND</t>
  </si>
  <si>
    <t>312 WEST CHURCH STREET</t>
  </si>
  <si>
    <t>LAURINBURG</t>
  </si>
  <si>
    <t>312 W CHURCH ST</t>
  </si>
  <si>
    <t>Leon L. Gyles</t>
  </si>
  <si>
    <t>(910) 276-0577</t>
  </si>
  <si>
    <t>(910) 276-4032</t>
  </si>
  <si>
    <t>lgyles@scotlandcounty.org</t>
  </si>
  <si>
    <t>www.scotlandcounty.org/library</t>
  </si>
  <si>
    <t>Leon Gyles</t>
  </si>
  <si>
    <t>M, W, F 9:30 am to 6 pm; Tu, Th 9:30 am to 7 pm; Sat 9 am to 2 pm; Sun closed</t>
  </si>
  <si>
    <t>C-SCOTLAND-L</t>
  </si>
  <si>
    <t>C-SCOTLAND</t>
  </si>
  <si>
    <t>NC0050</t>
  </si>
  <si>
    <t>SHEPPARD MEMORIAL LIBRARY</t>
  </si>
  <si>
    <t>530 S EVANS ST</t>
  </si>
  <si>
    <t>GREENVILLE</t>
  </si>
  <si>
    <t>Greg Needham</t>
  </si>
  <si>
    <t>(252) 329-4585</t>
  </si>
  <si>
    <t>(252) 329-4255</t>
  </si>
  <si>
    <t>gneedham@sheppardlibrary.org</t>
  </si>
  <si>
    <t>Lynn Woolard (Financial); Tammy Fulcher (Statistical)</t>
  </si>
  <si>
    <t>Business Manager; Head of Adult/Technical Services</t>
  </si>
  <si>
    <t>(252) 329-4586</t>
  </si>
  <si>
    <t>lwoolard@sheppardlibrary.org; tfulcher@sheppardlibrary.org</t>
  </si>
  <si>
    <t>www.sheppardlibrary.org</t>
  </si>
  <si>
    <t>Tammy Fulcher</t>
  </si>
  <si>
    <t>M-Th 9am-9pm; F-S 9am-6pm; Sun 2-5pm</t>
  </si>
  <si>
    <t>C-PITT-S</t>
  </si>
  <si>
    <t>C-PITT</t>
  </si>
  <si>
    <t>NC0093</t>
  </si>
  <si>
    <t>SOUTHERN PINES PUBLIC LIBRARY</t>
  </si>
  <si>
    <t>MOORE</t>
  </si>
  <si>
    <t>170 W CONNECTICUT AVE</t>
  </si>
  <si>
    <t>SOUTHERN PINES</t>
  </si>
  <si>
    <t>Lynn Thompson</t>
  </si>
  <si>
    <t>(910) 692-8235</t>
  </si>
  <si>
    <t>(910) 695-1037</t>
  </si>
  <si>
    <t>thompson@sppl.net</t>
  </si>
  <si>
    <t>Director of Library and IT Services</t>
  </si>
  <si>
    <t>www.sppl.net</t>
  </si>
  <si>
    <t>NA</t>
  </si>
  <si>
    <t>Mon-Thur 10:00 - 7:00, Fri-Sat 10:00 - 5:00, Sun 2:00 - 5:00</t>
  </si>
  <si>
    <t>M-SOUTHERNPINES-S</t>
  </si>
  <si>
    <t>M-SOUTHERN PINES</t>
  </si>
  <si>
    <t>NC0059</t>
  </si>
  <si>
    <t>STANLY COUNTY PUBLIC LIBRARY</t>
  </si>
  <si>
    <t>STANLY</t>
  </si>
  <si>
    <t>133 E MAIN ST</t>
  </si>
  <si>
    <t>ALBEMARLE</t>
  </si>
  <si>
    <t>Melanie J Holles</t>
  </si>
  <si>
    <t>(704) 986-3766</t>
  </si>
  <si>
    <t>(704) 983-6713</t>
  </si>
  <si>
    <t>mholles@stanlycountylibrary.org</t>
  </si>
  <si>
    <t>(704) 986-3765</t>
  </si>
  <si>
    <t>www.stanlycountylibrary.org</t>
  </si>
  <si>
    <t>Melanie Holles</t>
  </si>
  <si>
    <t>C-STANLY-A</t>
  </si>
  <si>
    <t>C-STANLY</t>
  </si>
  <si>
    <t>NC0060</t>
  </si>
  <si>
    <t>TRANSYLVANIA COUNTY LIBRARY</t>
  </si>
  <si>
    <t>TRANSYLVANIA</t>
  </si>
  <si>
    <t>212 S GASTON ST</t>
  </si>
  <si>
    <t>BREVARD</t>
  </si>
  <si>
    <t>Anna Yount</t>
  </si>
  <si>
    <t>(828) 884-3151</t>
  </si>
  <si>
    <t>(828) 877-4230</t>
  </si>
  <si>
    <t>anna.yount@transylvaniacounty.org</t>
  </si>
  <si>
    <t>Saronda Morgan</t>
  </si>
  <si>
    <t>Library Program Support Asst./Business Manager</t>
  </si>
  <si>
    <t>saronda.morgan@transylvaniacounty.org</t>
  </si>
  <si>
    <t>library.transylvaniacounty.org</t>
  </si>
  <si>
    <t>M,Th 9:30-8, Tu,W,F,S 9:30-5:30</t>
  </si>
  <si>
    <t>C-TRANSYLVANIA-B</t>
  </si>
  <si>
    <t>C-TRANSYLVANIA</t>
  </si>
  <si>
    <t>NC0061</t>
  </si>
  <si>
    <t>UNION COUNTY PUBLIC LIBRARY</t>
  </si>
  <si>
    <t>UNION</t>
  </si>
  <si>
    <t>316 E WINDSOR ST</t>
  </si>
  <si>
    <t>MONROE</t>
  </si>
  <si>
    <t>Nina Meadows</t>
  </si>
  <si>
    <t>(704) 283-8184</t>
  </si>
  <si>
    <t>(704) 282-0657</t>
  </si>
  <si>
    <t>nmeadows@union.lib.nc.us</t>
  </si>
  <si>
    <t>JoAnn Jablonski</t>
  </si>
  <si>
    <t>Training &amp; Technology Coordinator</t>
  </si>
  <si>
    <t>jjablonski@union.lib.nc.us</t>
  </si>
  <si>
    <t>www.union.lib.nc.us</t>
  </si>
  <si>
    <t>M-Th: 9am-7pm;F: 9am-6pm;Sat: 1pm-5pm; Sun: 2pm-5pm</t>
  </si>
  <si>
    <t>C-UNION-U</t>
  </si>
  <si>
    <t>C-UNION</t>
  </si>
  <si>
    <t>NC0063</t>
  </si>
  <si>
    <t>WAKE COUNTY PUBLIC LIBRARIES</t>
  </si>
  <si>
    <t>WAKE</t>
  </si>
  <si>
    <t>4020 CARYA DR</t>
  </si>
  <si>
    <t>RALEIGH</t>
  </si>
  <si>
    <t>Michael J. Wasilick</t>
  </si>
  <si>
    <t>(919) 250-4532</t>
  </si>
  <si>
    <t>(919) 250-1209</t>
  </si>
  <si>
    <t>mwasilick@wakegov.com</t>
  </si>
  <si>
    <t>Carol McCollum</t>
  </si>
  <si>
    <t>Data Coordinator</t>
  </si>
  <si>
    <t>(919) 250-1191</t>
  </si>
  <si>
    <t>cmccollum@wakegov.com</t>
  </si>
  <si>
    <t>www.wakegov.com/libraries</t>
  </si>
  <si>
    <t>C-WAKE</t>
  </si>
  <si>
    <t>NC0101</t>
  </si>
  <si>
    <t>WARREN COUNTY MEMORIAL LIBRARY</t>
  </si>
  <si>
    <t>WARREN</t>
  </si>
  <si>
    <t>119 S FRONT ST</t>
  </si>
  <si>
    <t>WARRENTON</t>
  </si>
  <si>
    <t>Cheryl Reddish</t>
  </si>
  <si>
    <t>(252) 257-4990</t>
  </si>
  <si>
    <t>(252) 257-4089</t>
  </si>
  <si>
    <t>cherylreddish@warrencountync.gov</t>
  </si>
  <si>
    <t>www.wcmlibrary.org</t>
  </si>
  <si>
    <t>9-7 M-Th 9-5 F 10-2Sat</t>
  </si>
  <si>
    <t>C-WARREN</t>
  </si>
  <si>
    <t>C-WARREN COUNTY</t>
  </si>
  <si>
    <t>NC0065</t>
  </si>
  <si>
    <t>WAYNE COUNTY PUBLIC LIBRARY</t>
  </si>
  <si>
    <t>WAYNE</t>
  </si>
  <si>
    <t>1001 E ASH ST</t>
  </si>
  <si>
    <t>GOLDSBORO</t>
  </si>
  <si>
    <t>DONNA PHILLIPS</t>
  </si>
  <si>
    <t>(919) 735-1880</t>
  </si>
  <si>
    <t>(919) 731-2889</t>
  </si>
  <si>
    <t>donna.phillips@waynegov.com</t>
  </si>
  <si>
    <t>DIANE KELLEY</t>
  </si>
  <si>
    <t>OFFICE MANAGER/FINANCIAL ASST</t>
  </si>
  <si>
    <t>(919) 581-3554</t>
  </si>
  <si>
    <t>diane.kelley@waynegov.com</t>
  </si>
  <si>
    <t>www.wcpl.org</t>
  </si>
  <si>
    <t>WAYNE COUNTY PUBLIC LIBRARY, INC.</t>
  </si>
  <si>
    <t>Donna Phillips</t>
  </si>
  <si>
    <t>Mon-Thurs: 9 am - 9 pm; Fri &amp; Sat: 9 am - 5:30 pm; Sun: closed</t>
  </si>
  <si>
    <t>C-WAYNE-G</t>
  </si>
  <si>
    <t>C-WAYNE</t>
  </si>
  <si>
    <t>NC0066</t>
  </si>
  <si>
    <t>WILSON COUNTY PUBLIC LIBRARY</t>
  </si>
  <si>
    <t>WILSON</t>
  </si>
  <si>
    <t>249 NASH ST W</t>
  </si>
  <si>
    <t>Becky Callison</t>
  </si>
  <si>
    <t>(252) 237-5355</t>
  </si>
  <si>
    <t>(252) 265-5569</t>
  </si>
  <si>
    <t>bcallison@wilson-co.com</t>
  </si>
  <si>
    <t>www.wilsoncountypubliclibrary.org</t>
  </si>
  <si>
    <t>Mon-Wed 9am-9pm; Thu-Sat 9am-6pm</t>
  </si>
  <si>
    <t>C-WILSON-W</t>
  </si>
  <si>
    <t>C-WILSON</t>
  </si>
  <si>
    <t>Tables ID</t>
  </si>
  <si>
    <t>County</t>
  </si>
  <si>
    <t>Mailing Address</t>
  </si>
  <si>
    <t>City</t>
  </si>
  <si>
    <t>Zip Code</t>
  </si>
  <si>
    <t>Zip Code Extension</t>
  </si>
  <si>
    <t>Street Address</t>
  </si>
  <si>
    <t>Director's Phone Number</t>
  </si>
  <si>
    <t>Fax Number</t>
  </si>
  <si>
    <t>Email Address</t>
  </si>
  <si>
    <t>Person Completing Form</t>
  </si>
  <si>
    <t>Title</t>
  </si>
  <si>
    <t>Phone Number</t>
  </si>
  <si>
    <t>Number of Central Libraries</t>
  </si>
  <si>
    <t>Number of Branch Libraries</t>
  </si>
  <si>
    <t>Number of Bookmobiles</t>
  </si>
  <si>
    <t>Number of Other Mobile Units</t>
  </si>
  <si>
    <t>Total Hours Open to Public</t>
  </si>
  <si>
    <t>FTE MLS w/ALA</t>
  </si>
  <si>
    <t>FTE MLS w/o ALA</t>
  </si>
  <si>
    <t>Total FTE MLS</t>
  </si>
  <si>
    <t>Other Paid FTE</t>
  </si>
  <si>
    <t>Total FTE Staff</t>
  </si>
  <si>
    <t>Director's Salary</t>
  </si>
  <si>
    <t>Director's Salary Range</t>
  </si>
  <si>
    <t>Director's Appointment Year</t>
  </si>
  <si>
    <t>Minimum MLS Salary</t>
  </si>
  <si>
    <t>Min. Hourly Rate -w/High School</t>
  </si>
  <si>
    <t>Min. Hourly Rate - w/2 Years of College</t>
  </si>
  <si>
    <t>Min. Hourly Rate - w/4 Year Degree</t>
  </si>
  <si>
    <t>Municipal Funds</t>
  </si>
  <si>
    <t>County Funds</t>
  </si>
  <si>
    <t>Total Local Funds</t>
  </si>
  <si>
    <t>Aid To Public Libraries Grant</t>
  </si>
  <si>
    <t>Other State Funds</t>
  </si>
  <si>
    <t>Total State Funds</t>
  </si>
  <si>
    <t>LSTA Grants</t>
  </si>
  <si>
    <t>Other Federal Funds</t>
  </si>
  <si>
    <t>Total Federal Funds</t>
  </si>
  <si>
    <t>Other Funds</t>
  </si>
  <si>
    <t>Total Operating Income</t>
  </si>
  <si>
    <t>Salaries and Wages</t>
  </si>
  <si>
    <t>Employee Benefits</t>
  </si>
  <si>
    <t>Total Personnel Expenditures</t>
  </si>
  <si>
    <t>Print Materials Expenditures</t>
  </si>
  <si>
    <t>Electronic Materials Expenditures</t>
  </si>
  <si>
    <t>Other Materials Expenditures</t>
  </si>
  <si>
    <t>Total Collection Expenditures</t>
  </si>
  <si>
    <t>Other Operating Expenditures</t>
  </si>
  <si>
    <t>Total Operating Expenditures</t>
  </si>
  <si>
    <t>Total Unencumbered Operational Balance</t>
  </si>
  <si>
    <t>Local Capital Income</t>
  </si>
  <si>
    <t>State Capital Income</t>
  </si>
  <si>
    <t>Federal Capital Income</t>
  </si>
  <si>
    <t>Other Capital Income</t>
  </si>
  <si>
    <t>Total Capital Income</t>
  </si>
  <si>
    <t>Total Capital Expenditures</t>
  </si>
  <si>
    <t>Adult Fiction</t>
  </si>
  <si>
    <t>Adult Nonfiction</t>
  </si>
  <si>
    <t>Total Adult Books</t>
  </si>
  <si>
    <t>Juvenile Fiction</t>
  </si>
  <si>
    <t>Juvenile Nonfiction</t>
  </si>
  <si>
    <t>Total Juvenile Books</t>
  </si>
  <si>
    <t>Young Adult Fiction</t>
  </si>
  <si>
    <t>Young Adult Nonfiction</t>
  </si>
  <si>
    <t>Total Young Adult Books</t>
  </si>
  <si>
    <t>Total Book Volumes</t>
  </si>
  <si>
    <t>Other Print Materials</t>
  </si>
  <si>
    <t>Electronic Books</t>
  </si>
  <si>
    <t>Local Databases</t>
  </si>
  <si>
    <t>Statewide Databases</t>
  </si>
  <si>
    <t>Total Databases</t>
  </si>
  <si>
    <t>Audio - Physical Units</t>
  </si>
  <si>
    <t>Audio - Downloadable</t>
  </si>
  <si>
    <t>Video - Physical Units</t>
  </si>
  <si>
    <t>Video - Downloadable</t>
  </si>
  <si>
    <t>E-Periodicals</t>
  </si>
  <si>
    <t>Agencies partnered with</t>
  </si>
  <si>
    <t>Current Print Serial Subscriptions</t>
  </si>
  <si>
    <t>Circ: Adult Fiction</t>
  </si>
  <si>
    <t>Circ: Adult Nonfiction</t>
  </si>
  <si>
    <t>Total Circ: Adult Books</t>
  </si>
  <si>
    <t>Circ: Young Adult Fiction</t>
  </si>
  <si>
    <t>Circ: Young Adult Nonfiction</t>
  </si>
  <si>
    <t>Total Circ: Young Adult Books</t>
  </si>
  <si>
    <t>Circ: Juvenile Fiction</t>
  </si>
  <si>
    <t>Circ: Juvenile Nonfiction</t>
  </si>
  <si>
    <t>Total Circ: Juvenile Books</t>
  </si>
  <si>
    <t>Total Book Circulation</t>
  </si>
  <si>
    <t>Circ: Periodicals</t>
  </si>
  <si>
    <t>Circ: Other Print Materials</t>
  </si>
  <si>
    <t>Total Print Circulation</t>
  </si>
  <si>
    <t>Circ: Analog audio</t>
  </si>
  <si>
    <t>Circ: Digital audio</t>
  </si>
  <si>
    <t>Circ: ebooks</t>
  </si>
  <si>
    <t>Circ: eperiodicals</t>
  </si>
  <si>
    <t>Total electronic materials circulation</t>
  </si>
  <si>
    <t>Circ: Other Non-Print Materials</t>
  </si>
  <si>
    <t>Circ: Central Library</t>
  </si>
  <si>
    <t>Circ: Branches</t>
  </si>
  <si>
    <t>Circ: Bookmobiles</t>
  </si>
  <si>
    <t>Circ: Other</t>
  </si>
  <si>
    <t>Technology lending</t>
  </si>
  <si>
    <t>Adult Borrowers</t>
  </si>
  <si>
    <t>Juvenile Borrowers</t>
  </si>
  <si>
    <t>Total Registered Borrowers</t>
  </si>
  <si>
    <t>Number Entering Library</t>
  </si>
  <si>
    <t>Adult Program in Library</t>
  </si>
  <si>
    <t>Adult Programs Outside Library</t>
  </si>
  <si>
    <t>Children's Programs in Library</t>
  </si>
  <si>
    <t>Children's Programs Outside Library</t>
  </si>
  <si>
    <t>Young Adult Programs in Library</t>
  </si>
  <si>
    <t>Young Adult Programs Outside Library</t>
  </si>
  <si>
    <t>Total Programs</t>
  </si>
  <si>
    <t>Adult Attendance in Library</t>
  </si>
  <si>
    <t>Adult Attendance Outside Library</t>
  </si>
  <si>
    <t>Total adult program attendance</t>
  </si>
  <si>
    <t>Children's Attendance in Library</t>
  </si>
  <si>
    <t>Children's Attendance Outside Library</t>
  </si>
  <si>
    <t>Total Children's Program Attendance</t>
  </si>
  <si>
    <t>Young Adult Attendance in Library</t>
  </si>
  <si>
    <t>Young Adult Attendance Outside Library</t>
  </si>
  <si>
    <t>Total Young Adult Program Attendance</t>
  </si>
  <si>
    <t>Total Program Attendance</t>
  </si>
  <si>
    <t>Workforce development programs</t>
  </si>
  <si>
    <t>Workforce development program attendance</t>
  </si>
  <si>
    <t>Technology programs</t>
  </si>
  <si>
    <t>Technology program attendance</t>
  </si>
  <si>
    <t>Meeting Room Use</t>
  </si>
  <si>
    <t>Meeting Room Attendance</t>
  </si>
  <si>
    <t>Total reference</t>
  </si>
  <si>
    <t>Technology reference</t>
  </si>
  <si>
    <t>Workforce development reference</t>
  </si>
  <si>
    <t>ILL Loaned</t>
  </si>
  <si>
    <t>ILL Borrowed</t>
  </si>
  <si>
    <t>Library's  Home Page URL</t>
  </si>
  <si>
    <t>Staff Only Internet Computers</t>
  </si>
  <si>
    <t>Public Internet Computers</t>
  </si>
  <si>
    <t>Users of Public Internet Computers</t>
  </si>
  <si>
    <t>Web visits</t>
  </si>
  <si>
    <t>Wireless sessions</t>
  </si>
  <si>
    <t>Name of Branch</t>
  </si>
  <si>
    <t>Branch Head</t>
  </si>
  <si>
    <t>Building Square Feet</t>
  </si>
  <si>
    <t>FTE Staff</t>
  </si>
  <si>
    <t>Hours of Operation</t>
  </si>
  <si>
    <t>Public Service Hours Per Year</t>
  </si>
  <si>
    <t>Number of Weeks Open</t>
  </si>
  <si>
    <t>PLSC ID</t>
  </si>
  <si>
    <t>PLSC SEQ</t>
  </si>
  <si>
    <t>LIB ID</t>
  </si>
  <si>
    <t>Outlet Type Code</t>
  </si>
  <si>
    <t>Metropolitan Status Code</t>
  </si>
  <si>
    <t>ILL Relationship</t>
  </si>
  <si>
    <t>Legal Basis Code</t>
  </si>
  <si>
    <t>Admin Structure Code</t>
  </si>
  <si>
    <t>PLSC Library?</t>
  </si>
  <si>
    <t>Geographic Code</t>
  </si>
  <si>
    <t>LSA Boundary Change?</t>
  </si>
  <si>
    <t>Population of Legal Service Area</t>
  </si>
  <si>
    <t>NC Dept. of Commerce Tier Designation</t>
  </si>
  <si>
    <t>Type</t>
  </si>
  <si>
    <t>11. Number of birth to Grade 5 registered participants</t>
  </si>
  <si>
    <t>16. Number of Grade 6 through Grade 12 registered participants</t>
  </si>
  <si>
    <t>17. Total SRP/SRC events/programs held for grade 6-12</t>
  </si>
  <si>
    <t>18. Total attendees at events for grades 6-12 (all ages)</t>
  </si>
  <si>
    <t>19. Total books circulated (young adult), June 1 - Aug. 31</t>
  </si>
  <si>
    <t>Total Operating Expenditures per Circulation</t>
  </si>
  <si>
    <t>Total Staff Expenditures per Circulation</t>
  </si>
  <si>
    <t>Total Collection Expenditures per Circulation</t>
  </si>
  <si>
    <t>Total Operating Expenditures per Registered Borrower</t>
  </si>
  <si>
    <t>Total Staff Expenditures per Registered Borrower</t>
  </si>
  <si>
    <t>Total Collection Expenditures per Registered Borrower</t>
  </si>
  <si>
    <t>Total Operating Expenditures per Visit</t>
  </si>
  <si>
    <t>Total Staff Expenditures per Visit</t>
  </si>
  <si>
    <t>Total Collection Expenditures per Visit</t>
  </si>
  <si>
    <t>Total Operating Expenditures per Reference Transaction</t>
  </si>
  <si>
    <t>Total Staff Expenditures per Reference Transaction</t>
  </si>
  <si>
    <t>Total Collection Expenditures per Reference Transaction</t>
  </si>
  <si>
    <t>Total Operating Expenditures per Program Attendance</t>
  </si>
  <si>
    <t>Total Staff Expenditures per Program Attendance</t>
  </si>
  <si>
    <t>Total Collection Expenditures per Program Attendance</t>
  </si>
  <si>
    <t>Total Operating Expenditures per Childrens Circulation</t>
  </si>
  <si>
    <t>Total Staff Expenditures per Childrens Circulation</t>
  </si>
  <si>
    <t>Total Collection Expenditures per  Childrens Circulation</t>
  </si>
  <si>
    <t>Total Circulation per Capita</t>
  </si>
  <si>
    <t>Library Visits per Capita</t>
  </si>
  <si>
    <t>ILLs Provided per 1,000 Served</t>
  </si>
  <si>
    <t>ILLs Received Per 1,000 Served</t>
  </si>
  <si>
    <t>Reference Transactions Per Capita</t>
  </si>
  <si>
    <t>Children's Circulation Per Capita</t>
  </si>
  <si>
    <t>Registered Borrower Per Capita</t>
  </si>
  <si>
    <t>Total Attendance Per Capita</t>
  </si>
  <si>
    <t>ILL Provided Per Capita</t>
  </si>
  <si>
    <t>ILL Received Per Capita</t>
  </si>
  <si>
    <t>Public Internet Computer Uses Per Capita</t>
  </si>
  <si>
    <t>Adult Program Attendance per Capita</t>
  </si>
  <si>
    <t>Children's Program Attendance Per Capita</t>
  </si>
  <si>
    <t>Reference Transactions Per Staff FTE</t>
  </si>
  <si>
    <t>Reference Tranasctions Per MLS FTE</t>
  </si>
  <si>
    <t>ReferenceTransactions Per Librarian FTE</t>
  </si>
  <si>
    <t>Visits Per Staff FTE</t>
  </si>
  <si>
    <t>Visits Per MLS FTE</t>
  </si>
  <si>
    <t>Visits Per Librarian FTE</t>
  </si>
  <si>
    <t>Circulation Per Librarian FTE</t>
  </si>
  <si>
    <t>Circulation Per MLS FTE</t>
  </si>
  <si>
    <t>Circulation Turnover</t>
  </si>
  <si>
    <t>Circulation per Staff FTE</t>
  </si>
  <si>
    <t>Circulation per FTE Staff Hours</t>
  </si>
  <si>
    <t>State Revenue per Capita</t>
  </si>
  <si>
    <t>Local Revenue per Capita</t>
  </si>
  <si>
    <t>Federal Revenue per Capita</t>
  </si>
  <si>
    <t>Other Revenue per Capita</t>
  </si>
  <si>
    <t>Total Revenue per Capita</t>
  </si>
  <si>
    <t>Staff Expenditures Per Capita</t>
  </si>
  <si>
    <t>Holdings Per Capita</t>
  </si>
  <si>
    <t>Electronic Serial Subscriptions Per Capita</t>
  </si>
  <si>
    <t>Print Serial Subscriptions Per Capita</t>
  </si>
  <si>
    <t>Electronic Books Per Capita</t>
  </si>
  <si>
    <t>Databases Per Capita</t>
  </si>
  <si>
    <t>MLS FTEs Per 1,000 Served</t>
  </si>
  <si>
    <t>FTEs Per 1,000 Served</t>
  </si>
  <si>
    <t>Serial Subscriptions Per 1,000 Served</t>
  </si>
  <si>
    <t>Print Materials per Capita</t>
  </si>
  <si>
    <t>Other Staff per 1,000 Population</t>
  </si>
  <si>
    <t>Electronic Books per 1,000 Served</t>
  </si>
  <si>
    <t>Databases per 1,000 Served</t>
  </si>
  <si>
    <t>Operating Expenditures on Other Per Capita</t>
  </si>
  <si>
    <t>Audio Materials Per 1,000 Served</t>
  </si>
  <si>
    <t>Video Materials Per 1,000 Served</t>
  </si>
  <si>
    <t>Total Operating Expenditures per Capita</t>
  </si>
  <si>
    <t>Total Collection Expenditures per Capita</t>
  </si>
  <si>
    <t>Print Materials Expenditures per Capita</t>
  </si>
  <si>
    <t>FTEs Per 1,000 Population</t>
  </si>
  <si>
    <t>MLS FTEs Per 1,000 Population</t>
  </si>
  <si>
    <t>Other Staff per 1,000 Served</t>
  </si>
  <si>
    <t>ILLs Provided Per Week</t>
  </si>
  <si>
    <t>ILLs Received Per Week</t>
  </si>
  <si>
    <t>Circulation Per Visit</t>
  </si>
  <si>
    <t>Circulation Per Week</t>
  </si>
  <si>
    <t>Visits Per Hour</t>
  </si>
  <si>
    <t>Visits Per Week</t>
  </si>
  <si>
    <t>Reference Transactions Per Hour</t>
  </si>
  <si>
    <t>Circulation Per Hour</t>
  </si>
  <si>
    <t>Reference Transactions Per Visit</t>
  </si>
  <si>
    <t>Reference Per Week</t>
  </si>
  <si>
    <t>Holdings Per Circulation</t>
  </si>
  <si>
    <t>Collection Expenditures Per Visit</t>
  </si>
  <si>
    <t>Holdings Per Visit</t>
  </si>
  <si>
    <t>Hours Open Per 100 Pop.</t>
  </si>
  <si>
    <t>Circulation Per Registered Borrower</t>
  </si>
  <si>
    <t>Operating Expenditure Per Visit</t>
  </si>
  <si>
    <t>Average Number of Weekly Public Service Hours Per Outlet</t>
  </si>
  <si>
    <t>Total Staff Expenditures per FTE Staff</t>
  </si>
  <si>
    <t>Expenditures on Salaries and Wages Per FTE</t>
  </si>
  <si>
    <t>FTEs Per 1,000 Circulation</t>
  </si>
  <si>
    <t>FTEs Per 1,000 Reference Transactions</t>
  </si>
  <si>
    <t>FTEs Per 1,000 Visits</t>
  </si>
  <si>
    <t>MLS FTEs Per 1,000 Circulation</t>
  </si>
  <si>
    <t>MLS FTEs Per 1,000 Reference Transactions</t>
  </si>
  <si>
    <t>MLS FTEs Per 1,000 Visits</t>
  </si>
  <si>
    <t>% of FTE Librarians With ALA_MLS Degree</t>
  </si>
  <si>
    <t>% of FTEs with Librarian Title</t>
  </si>
  <si>
    <t>% of FTEs with Other Qualifications</t>
  </si>
  <si>
    <t>% of Staff Expenditures on Benefits</t>
  </si>
  <si>
    <t>% of Staff Expenditures on Salaries &amp; Wages</t>
  </si>
  <si>
    <t>% of Operating Expenditures on Collections</t>
  </si>
  <si>
    <t>% of Operating Expenditures on Electronic Materials</t>
  </si>
  <si>
    <t>% of Operating Expeditures on Employee Benefits</t>
  </si>
  <si>
    <t>% of Operating Expenditures on Other Materials</t>
  </si>
  <si>
    <t>% of Operating Expenditures on Other</t>
  </si>
  <si>
    <t>% of Operating Expenditures on Print Materials</t>
  </si>
  <si>
    <t>% of Operating Expenditures on Salaries and Wages</t>
  </si>
  <si>
    <t>% of Operating Expenditures on Staff Expenditures</t>
  </si>
  <si>
    <t>% of Operating Income from Federal Government</t>
  </si>
  <si>
    <t>% of Operating Income from Local Government</t>
  </si>
  <si>
    <t>% of Operating Income from Other Sources</t>
  </si>
  <si>
    <t>% of Operating Income from State Government</t>
  </si>
  <si>
    <t>Benefits Per Staff FTE</t>
  </si>
  <si>
    <t>Visits per Registered Borrower</t>
  </si>
  <si>
    <t>Population Per Librarian FTE</t>
  </si>
  <si>
    <t>Population Per MLS FTE</t>
  </si>
  <si>
    <t>Population Per Staff FTE</t>
  </si>
  <si>
    <t>% of Collection Expenditures spent on Print Materials</t>
  </si>
  <si>
    <t>% of Collection Expenditures spent on Electronic Materials</t>
  </si>
  <si>
    <t>% of Collection Expenditures spent on Other Materials</t>
  </si>
  <si>
    <t>Circulation Per Salaries &amp; Wages Expenditures</t>
  </si>
  <si>
    <t>Circulation Per Employee Benefits Expenditures</t>
  </si>
  <si>
    <t>Circulation Per Total Staff Expenditures</t>
  </si>
  <si>
    <t>Circulation Per Electronic Materials Expenditures</t>
  </si>
  <si>
    <t>Circulation Per Print Materials Expenditures</t>
  </si>
  <si>
    <t>Circulation Per Other Materials Expenditures</t>
  </si>
  <si>
    <t>Circulation Per Total Collection Expenditures</t>
  </si>
  <si>
    <t>Circulation Per Total Operating Expenditures</t>
  </si>
  <si>
    <t>Circulation Per Total Revenue</t>
  </si>
  <si>
    <t>% of Holdings are Video Materials</t>
  </si>
  <si>
    <t>% of Holdings are Serial Subscriptions</t>
  </si>
  <si>
    <t>% of Holdings are Electronic Materials</t>
  </si>
  <si>
    <t>% of Holdings are Electronic Serial Subscriptions</t>
  </si>
  <si>
    <t>% of Holdings are Electronic Books</t>
  </si>
  <si>
    <t>% of Holdings are Databases</t>
  </si>
  <si>
    <t>% of Holdings are Print Materials</t>
  </si>
  <si>
    <t>% of Holdings are Audio Materials</t>
  </si>
  <si>
    <t>Circulation of Children's Materials As Percent of Total Circulation</t>
  </si>
  <si>
    <t>Alamance</t>
  </si>
  <si>
    <t>Alexander</t>
  </si>
  <si>
    <t>Bladen</t>
  </si>
  <si>
    <t>Brunswick</t>
  </si>
  <si>
    <t>Buncombe</t>
  </si>
  <si>
    <t>Burke</t>
  </si>
  <si>
    <t>Cabarrus</t>
  </si>
  <si>
    <t>Caldwell</t>
  </si>
  <si>
    <t>Caswell</t>
  </si>
  <si>
    <t>Catawba</t>
  </si>
  <si>
    <t>Chatham</t>
  </si>
  <si>
    <t>Cleveland</t>
  </si>
  <si>
    <t>Columbus</t>
  </si>
  <si>
    <t>Cumberland</t>
  </si>
  <si>
    <t>Davidson</t>
  </si>
  <si>
    <t>Davie</t>
  </si>
  <si>
    <t>Duplin</t>
  </si>
  <si>
    <t>Durham</t>
  </si>
  <si>
    <t>Edgecombe</t>
  </si>
  <si>
    <t>Forsyth</t>
  </si>
  <si>
    <t>Franklin</t>
  </si>
  <si>
    <t>Granville</t>
  </si>
  <si>
    <t>Guilford (Greensboro)</t>
  </si>
  <si>
    <t>Halifax</t>
  </si>
  <si>
    <t>Harnett</t>
  </si>
  <si>
    <t>Haywood</t>
  </si>
  <si>
    <t>Henderson</t>
  </si>
  <si>
    <t>Iredell</t>
  </si>
  <si>
    <t>Lee</t>
  </si>
  <si>
    <t>Lincoln</t>
  </si>
  <si>
    <t>Madison</t>
  </si>
  <si>
    <t>McDowell</t>
  </si>
  <si>
    <t>Mecklenburg</t>
  </si>
  <si>
    <t>Nash (Braswell)</t>
  </si>
  <si>
    <t>New Hanover</t>
  </si>
  <si>
    <t>Onslow</t>
  </si>
  <si>
    <t>Pender</t>
  </si>
  <si>
    <t>Person</t>
  </si>
  <si>
    <t>Pitt (Sheppard)</t>
  </si>
  <si>
    <t>Polk</t>
  </si>
  <si>
    <t>Randolph</t>
  </si>
  <si>
    <t>Robeson</t>
  </si>
  <si>
    <t>Rockingham</t>
  </si>
  <si>
    <t>Rowan</t>
  </si>
  <si>
    <t>Rutherford</t>
  </si>
  <si>
    <t>Sampson</t>
  </si>
  <si>
    <t>Scotland</t>
  </si>
  <si>
    <t>Stanly</t>
  </si>
  <si>
    <t>Transylvania</t>
  </si>
  <si>
    <t>Union</t>
  </si>
  <si>
    <t>Vance (Perry)</t>
  </si>
  <si>
    <t>Wake</t>
  </si>
  <si>
    <t>Warren</t>
  </si>
  <si>
    <t>Wayne</t>
  </si>
  <si>
    <t>Wilson</t>
  </si>
  <si>
    <t>TABLE 1 - LIBRARY PROFILE</t>
  </si>
  <si>
    <t>NC Dept. of Commerce tier designation (2014)</t>
  </si>
  <si>
    <t>Legal service population area</t>
  </si>
  <si>
    <t>Service outlets</t>
  </si>
  <si>
    <t>Annual hours</t>
  </si>
  <si>
    <t>Central</t>
  </si>
  <si>
    <t>Branches</t>
  </si>
  <si>
    <t>Bookmobiles</t>
  </si>
  <si>
    <t>Other mobile units</t>
  </si>
  <si>
    <t>Mobile units</t>
  </si>
  <si>
    <t>County Libraries</t>
  </si>
  <si>
    <t>Total:</t>
  </si>
  <si>
    <t>Mean average:</t>
  </si>
  <si>
    <t>Regional Libraries</t>
  </si>
  <si>
    <t>Municipal Libraries</t>
  </si>
  <si>
    <t>NC totals:</t>
  </si>
  <si>
    <t xml:space="preserve">NC mean average: </t>
  </si>
  <si>
    <t>Nash</t>
  </si>
  <si>
    <t>Vance</t>
  </si>
  <si>
    <t>Pitt</t>
  </si>
  <si>
    <t>Guilford</t>
  </si>
  <si>
    <t>Clayton</t>
  </si>
  <si>
    <t>TABLE 2 - LIBRARY STAFF</t>
  </si>
  <si>
    <t>FTE</t>
  </si>
  <si>
    <t>Total</t>
  </si>
  <si>
    <t>FTE Per</t>
  </si>
  <si>
    <t>% of Staff</t>
  </si>
  <si>
    <t>MLS</t>
  </si>
  <si>
    <t>with</t>
  </si>
  <si>
    <t>ALA/MLS</t>
  </si>
  <si>
    <t>Not ALA</t>
  </si>
  <si>
    <t>Paid Staff</t>
  </si>
  <si>
    <t>Population</t>
  </si>
  <si>
    <t>Mean average</t>
  </si>
  <si>
    <t>NC mean average</t>
  </si>
  <si>
    <t>TABLE 3 - SALARIES AND WAGES</t>
  </si>
  <si>
    <t>Minimum</t>
  </si>
  <si>
    <t>Minimum Paraprofessional Hourly Rate ($)</t>
  </si>
  <si>
    <t>Staff</t>
  </si>
  <si>
    <t>Expenditures on</t>
  </si>
  <si>
    <t>Salary</t>
  </si>
  <si>
    <t>Year</t>
  </si>
  <si>
    <t>High School</t>
  </si>
  <si>
    <t>2-Year</t>
  </si>
  <si>
    <t>4-Year</t>
  </si>
  <si>
    <t>expenditures</t>
  </si>
  <si>
    <t>salaries &amp; wages</t>
  </si>
  <si>
    <t>Salary ($)</t>
  </si>
  <si>
    <t xml:space="preserve"> range ($)</t>
  </si>
  <si>
    <t>Appointed</t>
  </si>
  <si>
    <t>Diploma</t>
  </si>
  <si>
    <t>Degree</t>
  </si>
  <si>
    <t>per capita</t>
  </si>
  <si>
    <t>per FTE</t>
  </si>
  <si>
    <t>N/A</t>
  </si>
  <si>
    <t>TABLE 4 - OPERATING INCOME</t>
  </si>
  <si>
    <t>Local Funds ($)</t>
  </si>
  <si>
    <t>State Funds ($)</t>
  </si>
  <si>
    <t>Federal Funds ($)</t>
  </si>
  <si>
    <t>Operating</t>
  </si>
  <si>
    <t>Municipal</t>
  </si>
  <si>
    <t xml:space="preserve">County </t>
  </si>
  <si>
    <t xml:space="preserve">Total </t>
  </si>
  <si>
    <t>State Aid</t>
  </si>
  <si>
    <t xml:space="preserve">Other </t>
  </si>
  <si>
    <t>LSTA</t>
  </si>
  <si>
    <t xml:space="preserve">Total  </t>
  </si>
  <si>
    <t xml:space="preserve"> Funds ($)</t>
  </si>
  <si>
    <t>Income ($)</t>
  </si>
  <si>
    <t>NC total</t>
  </si>
  <si>
    <t>TABLE 5 - OPERATING INCOME: PER CAPITA MEASURES &amp; PERCENT TOTALS</t>
  </si>
  <si>
    <t>Local</t>
  </si>
  <si>
    <t>Income</t>
  </si>
  <si>
    <t>Operating Funds as a Percent (%) of Total Income</t>
  </si>
  <si>
    <t>Per Capita($)</t>
  </si>
  <si>
    <t>Federal</t>
  </si>
  <si>
    <t>TABLE 6 - OPERATING EXPENDITURES</t>
  </si>
  <si>
    <t>% of Total</t>
  </si>
  <si>
    <t xml:space="preserve">Personnel </t>
  </si>
  <si>
    <t xml:space="preserve">% of Total </t>
  </si>
  <si>
    <t xml:space="preserve">Collection </t>
  </si>
  <si>
    <t>Personnel</t>
  </si>
  <si>
    <t>For</t>
  </si>
  <si>
    <t>Costs ($)</t>
  </si>
  <si>
    <t>Collection</t>
  </si>
  <si>
    <t>Total ($)</t>
  </si>
  <si>
    <t>Operating ($)</t>
  </si>
  <si>
    <t>($)</t>
  </si>
  <si>
    <t xml:space="preserve">Per Capita </t>
  </si>
  <si>
    <t xml:space="preserve"> Operating </t>
  </si>
  <si>
    <t xml:space="preserve"> Per Capita</t>
  </si>
  <si>
    <t>TABLE 7 - COLLECTIONS</t>
  </si>
  <si>
    <t>Print collections</t>
  </si>
  <si>
    <t>Non print collections</t>
  </si>
  <si>
    <t>Adult</t>
  </si>
  <si>
    <t>Young adult</t>
  </si>
  <si>
    <t>Juvenile</t>
  </si>
  <si>
    <t>Total Book</t>
  </si>
  <si>
    <t>Print Serial</t>
  </si>
  <si>
    <t>Audio &amp;</t>
  </si>
  <si>
    <t>Video &amp;</t>
  </si>
  <si>
    <t>ePeriodical</t>
  </si>
  <si>
    <t>Books</t>
  </si>
  <si>
    <t>Volumes</t>
  </si>
  <si>
    <t>Subscriptions</t>
  </si>
  <si>
    <t>eAudio</t>
  </si>
  <si>
    <t>eVideo</t>
  </si>
  <si>
    <t>eBooks</t>
  </si>
  <si>
    <t xml:space="preserve">TABLE 8 - COLLECTION: PERCENT TOTALS &amp; PER CAPITA MEASURES </t>
  </si>
  <si>
    <t>% of</t>
  </si>
  <si>
    <t xml:space="preserve">Books Young </t>
  </si>
  <si>
    <t>Book Volumes</t>
  </si>
  <si>
    <t>Per</t>
  </si>
  <si>
    <t>Per 1,000</t>
  </si>
  <si>
    <t>Adult Volumes</t>
  </si>
  <si>
    <t>Juvenile Volumes</t>
  </si>
  <si>
    <t>Per Capita</t>
  </si>
  <si>
    <t>Capita</t>
  </si>
  <si>
    <t xml:space="preserve"> </t>
  </si>
  <si>
    <t>TABLE 9 - CIRCULATION: TYPE OF MATERIAL</t>
  </si>
  <si>
    <t>Print</t>
  </si>
  <si>
    <t>Non-Print</t>
  </si>
  <si>
    <t>Young Adult</t>
  </si>
  <si>
    <t>Total Print</t>
  </si>
  <si>
    <t>Materials</t>
  </si>
  <si>
    <t>Periodicals</t>
  </si>
  <si>
    <t>Circulation</t>
  </si>
  <si>
    <t>ePeriodicals</t>
  </si>
  <si>
    <t>Mean Average</t>
  </si>
  <si>
    <t>NC Mean Average</t>
  </si>
  <si>
    <t xml:space="preserve">TABLE 10 - CIRCULATION: SERVICE OUTLETS &amp; SERVICE MEASURES </t>
  </si>
  <si>
    <t>Print circulation (Books only)</t>
  </si>
  <si>
    <t>Electronic Materials</t>
  </si>
  <si>
    <t>Cost Per</t>
  </si>
  <si>
    <t>% Adult</t>
  </si>
  <si>
    <t>% Young</t>
  </si>
  <si>
    <t xml:space="preserve">% Young Adult </t>
  </si>
  <si>
    <t>% Juvenile</t>
  </si>
  <si>
    <t>Fiction</t>
  </si>
  <si>
    <t>Non-Fiction</t>
  </si>
  <si>
    <t>Total or mean average*</t>
  </si>
  <si>
    <t>NC total or mean average*</t>
  </si>
  <si>
    <t>*</t>
  </si>
  <si>
    <t>Average</t>
  </si>
  <si>
    <t>TABLE 11 -  SERVICE MEASURES: USERS, VISITS, REFERENCE, ILL</t>
  </si>
  <si>
    <t>Registered Users</t>
  </si>
  <si>
    <t>Number of</t>
  </si>
  <si>
    <t>Library</t>
  </si>
  <si>
    <t>Reference</t>
  </si>
  <si>
    <t>Reference:</t>
  </si>
  <si>
    <t>Interlibrary Loan</t>
  </si>
  <si>
    <t>Annual Library</t>
  </si>
  <si>
    <t>Visits</t>
  </si>
  <si>
    <t>Transactions</t>
  </si>
  <si>
    <t>Technology/</t>
  </si>
  <si>
    <t>Workforce</t>
  </si>
  <si>
    <t>Items</t>
  </si>
  <si>
    <t>Adults</t>
  </si>
  <si>
    <t>Juveniles</t>
  </si>
  <si>
    <t>Computers</t>
  </si>
  <si>
    <t>Development</t>
  </si>
  <si>
    <t>Loaned</t>
  </si>
  <si>
    <t>Borrowed</t>
  </si>
  <si>
    <t>Totals or mean average*</t>
  </si>
  <si>
    <t>NC totals or mean average</t>
  </si>
  <si>
    <t>*Total or mean average</t>
  </si>
  <si>
    <t>TABLE 12 -  LIBRARY PROGRAMS, ATTENDANCE, AND MEETING SPACE</t>
  </si>
  <si>
    <t>Number of Programs</t>
  </si>
  <si>
    <t>Program attendance</t>
  </si>
  <si>
    <t>Young</t>
  </si>
  <si>
    <t>Attendance</t>
  </si>
  <si>
    <t>Meeting Rooms</t>
  </si>
  <si>
    <t>Children</t>
  </si>
  <si>
    <t>Use</t>
  </si>
  <si>
    <t>NC totals or mean average*</t>
  </si>
  <si>
    <t>TABLE 13 - ELECTRONIC TECHNOLOGY</t>
  </si>
  <si>
    <t>Internet Computers</t>
  </si>
  <si>
    <t>Public per</t>
  </si>
  <si>
    <t>Use Sessions</t>
  </si>
  <si>
    <t>Wireless</t>
  </si>
  <si>
    <t>Technology</t>
  </si>
  <si>
    <t>of Internet</t>
  </si>
  <si>
    <t>Internet</t>
  </si>
  <si>
    <t>Website</t>
  </si>
  <si>
    <t>Lending</t>
  </si>
  <si>
    <t>Databases</t>
  </si>
  <si>
    <t>Only</t>
  </si>
  <si>
    <t>Public</t>
  </si>
  <si>
    <t>Sessions</t>
  </si>
  <si>
    <t>TABLE 14 -  SUMMER READING PROGRAM</t>
  </si>
  <si>
    <t xml:space="preserve"> Library staff did</t>
  </si>
  <si>
    <t>AGE 0-5TH GRADE</t>
  </si>
  <si>
    <t>6-12TH GRADE</t>
  </si>
  <si>
    <t>TOTALS</t>
  </si>
  <si>
    <t>school/daycare visits</t>
  </si>
  <si>
    <t>Registered</t>
  </si>
  <si>
    <t>Programs/</t>
  </si>
  <si>
    <t>Event</t>
  </si>
  <si>
    <t>Minutes</t>
  </si>
  <si>
    <t xml:space="preserve"> to advertise SRP</t>
  </si>
  <si>
    <t>Participants</t>
  </si>
  <si>
    <t>Events</t>
  </si>
  <si>
    <t>Read</t>
  </si>
  <si>
    <t>Circulated</t>
  </si>
  <si>
    <t>Totals</t>
  </si>
  <si>
    <t>NC totals</t>
  </si>
  <si>
    <t>July 1, 2015 - June 30, 2016</t>
  </si>
  <si>
    <t>Chapel Hill</t>
  </si>
  <si>
    <t>Farmville</t>
  </si>
  <si>
    <t>Hickory</t>
  </si>
  <si>
    <t>High Point</t>
  </si>
  <si>
    <t>Kings Mountain</t>
  </si>
  <si>
    <t>Nashville</t>
  </si>
  <si>
    <t>Roanoke Rapids</t>
  </si>
  <si>
    <t>Southern Pines</t>
  </si>
  <si>
    <t>Washington</t>
  </si>
  <si>
    <t>Albemarle</t>
  </si>
  <si>
    <t>AMY</t>
  </si>
  <si>
    <t>Appalachian</t>
  </si>
  <si>
    <t>BHM</t>
  </si>
  <si>
    <t>CPC</t>
  </si>
  <si>
    <t>E. Albemarle</t>
  </si>
  <si>
    <t>Fontana</t>
  </si>
  <si>
    <t>Nantahala</t>
  </si>
  <si>
    <t>Neuse</t>
  </si>
  <si>
    <t>Northwestern</t>
  </si>
  <si>
    <t>Pettigrew</t>
  </si>
  <si>
    <t>Sandhill</t>
  </si>
  <si>
    <t>DRAFT Statistical Report of North Carolina Public Libraries</t>
  </si>
  <si>
    <t>-</t>
  </si>
  <si>
    <t xml:space="preserve"> - </t>
  </si>
  <si>
    <t>Total Use of Electronic Materials</t>
  </si>
  <si>
    <t>LIBPAS_EXPORT_V-1.0</t>
  </si>
  <si>
    <t>PI_NAME=YES</t>
  </si>
  <si>
    <t>LS_ID</t>
  </si>
  <si>
    <t>SP_ID</t>
  </si>
  <si>
    <t>Collection_ID</t>
  </si>
  <si>
    <t>Period_ID</t>
  </si>
  <si>
    <t>Subperiod_ID</t>
  </si>
  <si>
    <t>MASTER</t>
  </si>
  <si>
    <t>LIBRNOMAST</t>
  </si>
  <si>
    <t>LIBRARIA</t>
  </si>
  <si>
    <t>OTHPAID</t>
  </si>
  <si>
    <t>TOTSTAFF</t>
  </si>
  <si>
    <t>PERMASTER_TOT</t>
  </si>
  <si>
    <t>VOLUNTEER</t>
  </si>
  <si>
    <t>DIR_SAL</t>
  </si>
  <si>
    <t>DIR_SAL_RANGE</t>
  </si>
  <si>
    <t>DIR_APPT_YR</t>
  </si>
  <si>
    <t>MIN_MLS_SAL</t>
  </si>
  <si>
    <t>MIN_HS</t>
  </si>
  <si>
    <t>MIN_TWOYR</t>
  </si>
  <si>
    <t>MIN_FOURYR</t>
  </si>
  <si>
    <t>66,245 - 105,991</t>
  </si>
  <si>
    <t>49841.00 - 75237.00</t>
  </si>
  <si>
    <t>45,670-64,531</t>
  </si>
  <si>
    <t>43,641-77,523</t>
  </si>
  <si>
    <t>38,500-43,000</t>
  </si>
  <si>
    <t>74,000-106,000</t>
  </si>
  <si>
    <t>70,087 - 112,140</t>
  </si>
  <si>
    <t>82,293-125,886</t>
  </si>
  <si>
    <t>53214-82481</t>
  </si>
  <si>
    <t>76,014-117,336</t>
  </si>
  <si>
    <t>$48,687 - $81,146</t>
  </si>
  <si>
    <t>72,225-112,056</t>
  </si>
  <si>
    <t>85405-138355</t>
  </si>
  <si>
    <t>$112,800 - $195,811</t>
  </si>
  <si>
    <t>69870 - 89085</t>
  </si>
  <si>
    <t>$49,692 - $77,562</t>
  </si>
  <si>
    <t>$49,046 - $73,568</t>
  </si>
  <si>
    <t>$75000 - $84074</t>
  </si>
  <si>
    <t>$67,714-$113,962</t>
  </si>
  <si>
    <t>59,938 - 89,908</t>
  </si>
  <si>
    <t>57,397-89,009</t>
  </si>
  <si>
    <t>$44,839-$79,628</t>
  </si>
  <si>
    <t>83,905 to 163,615</t>
  </si>
  <si>
    <t>54,614-80,567</t>
  </si>
  <si>
    <t>$43,000-$65,000</t>
  </si>
  <si>
    <t>82,243.20 - 133,660.80</t>
  </si>
  <si>
    <t>59,290 - 84,701</t>
  </si>
  <si>
    <t>72,442-112,289</t>
  </si>
  <si>
    <t>49,851 - 73,778</t>
  </si>
  <si>
    <t>99,290-165,483</t>
  </si>
  <si>
    <t>50,668-82251</t>
  </si>
  <si>
    <t>$56,620-$87,761</t>
  </si>
  <si>
    <t>42,719 - 61,028</t>
  </si>
  <si>
    <t>$66,592 - $107,367</t>
  </si>
  <si>
    <t>70638-127955</t>
  </si>
  <si>
    <t>$83,855 - $143,770</t>
  </si>
  <si>
    <t>$63,600-$98,644</t>
  </si>
  <si>
    <t>41,068-60,967</t>
  </si>
  <si>
    <t>62,265 to 99,001</t>
  </si>
  <si>
    <t>$62629 - $95557</t>
  </si>
  <si>
    <t>49500-72768</t>
  </si>
  <si>
    <t>$70,205-$110,361</t>
  </si>
  <si>
    <t>$81,696 -</t>
  </si>
  <si>
    <t>91470-155499</t>
  </si>
  <si>
    <t>$50,146- $75,219</t>
  </si>
  <si>
    <t>$70,196-$112,314</t>
  </si>
  <si>
    <t>75967-124480</t>
  </si>
  <si>
    <t>$58,655 - $93,848</t>
  </si>
  <si>
    <t>48,660-83,688</t>
  </si>
  <si>
    <t>51,750-80,213</t>
  </si>
  <si>
    <t>41,856 - 68,587</t>
  </si>
  <si>
    <t>54890-93172</t>
  </si>
  <si>
    <t>64,795-100,385</t>
  </si>
  <si>
    <t>59,500 - 95,200</t>
  </si>
  <si>
    <t>62837-94255</t>
  </si>
  <si>
    <t>$67,079 - $107,014</t>
  </si>
  <si>
    <t>60028 - 93004</t>
  </si>
  <si>
    <t>47073 to  68222</t>
  </si>
  <si>
    <t>$86,299.20 - $129,480.00</t>
  </si>
  <si>
    <t>$63,225-$94,837</t>
  </si>
  <si>
    <t>56226-84340</t>
  </si>
  <si>
    <t>63,211-94,817</t>
  </si>
  <si>
    <t>72,601-108,901</t>
  </si>
  <si>
    <t>79,400 - 135,100</t>
  </si>
  <si>
    <t>50967-81547</t>
  </si>
  <si>
    <t>$57683-$89965</t>
  </si>
  <si>
    <t>61,140 - 103,356</t>
  </si>
  <si>
    <t xml:space="preserve">          Five-Year Statewide Summary</t>
  </si>
  <si>
    <t>Collections/Circulation</t>
  </si>
  <si>
    <t>Print Book</t>
  </si>
  <si>
    <t xml:space="preserve">Electronic </t>
  </si>
  <si>
    <t>Cost per</t>
  </si>
  <si>
    <t>Grand</t>
  </si>
  <si>
    <t>Circulation ($)</t>
  </si>
  <si>
    <t>2011-2012</t>
  </si>
  <si>
    <t>2012-2013</t>
  </si>
  <si>
    <t>2013-2014</t>
  </si>
  <si>
    <t>2014-2015</t>
  </si>
  <si>
    <t>Trend</t>
  </si>
  <si>
    <t>Operating Income</t>
  </si>
  <si>
    <t>Local Income</t>
  </si>
  <si>
    <t>Total Income</t>
  </si>
  <si>
    <t>Per Capita ($)</t>
  </si>
  <si>
    <t>State Aid ($)</t>
  </si>
  <si>
    <t>Per capita ($)</t>
  </si>
  <si>
    <t>Operating Expenditures</t>
  </si>
  <si>
    <t>Expenses ($)</t>
  </si>
  <si>
    <t>Service Measures</t>
  </si>
  <si>
    <t xml:space="preserve">Library </t>
  </si>
  <si>
    <t xml:space="preserve">Public </t>
  </si>
  <si>
    <t>Questions</t>
  </si>
  <si>
    <t>Computer</t>
  </si>
  <si>
    <t>Annual</t>
  </si>
  <si>
    <t>Borrowers</t>
  </si>
  <si>
    <t>Usage</t>
  </si>
  <si>
    <t>Hours</t>
  </si>
  <si>
    <t>Program/FTE Staff Measures</t>
  </si>
  <si>
    <t>Program</t>
  </si>
  <si>
    <t>FTE Staff Per</t>
  </si>
  <si>
    <t>% Staff</t>
  </si>
  <si>
    <t>Programs</t>
  </si>
  <si>
    <t>ALA MLS</t>
  </si>
  <si>
    <t>25,000 Pop.</t>
  </si>
  <si>
    <t>with ALA MLS</t>
  </si>
  <si>
    <t>2015-2016</t>
  </si>
  <si>
    <t xml:space="preserve">      2011-2016</t>
  </si>
  <si>
    <t xml:space="preserve">                           DRAFT  Statistical Report of North Carolina Public Libraries, July 1, 2015- June 30, 2016</t>
  </si>
  <si>
    <t>Usage*</t>
  </si>
  <si>
    <t>Circulation**</t>
  </si>
  <si>
    <t>**The number also includes database usage for the first time.</t>
  </si>
  <si>
    <t xml:space="preserve">*2015-16 includes database usage along with ebooks, downloadable audio, downloadable video, and eperiodicals for the first time. </t>
  </si>
  <si>
    <t>Total Collection Use</t>
  </si>
  <si>
    <t>Mooresville</t>
  </si>
  <si>
    <t>staff expenditures per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</si>
</sst>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&quot;$&quot;* #,##0_);_(&quot;$&quot;* \(#,##0\);_(&quot;$&quot;* &quot;-&quot;??_);_(@_)"/>
    <numFmt numFmtId="168" formatCode="&quot;$&quot;#,##0"/>
    <numFmt numFmtId="169" formatCode="_(&quot;$&quot;* #,##0.0_);_(&quot;$&quot;* \(#,##0.0\);_(&quot;$&quot;* &quot;-&quot;??_);_(@_)"/>
    <numFmt numFmtId="170" formatCode="0.000"/>
    <numFmt numFmtId="171" formatCode="_(* #,##0.0_);_(* \(#,##0.0\);_(* &quot;-&quot;??_);_(@_)"/>
    <numFmt numFmtId="172" formatCode="_(* #,##0.000_);_(* \(#,##0.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i/>
      <sz val="11"/>
      <name val="Calibri"/>
      <family val="2"/>
      <scheme val="minor"/>
    </font>
    <font>
      <i/>
      <sz val="10"/>
      <name val="Arial"/>
      <family val="2"/>
    </font>
    <font>
      <sz val="10"/>
      <color indexed="10"/>
      <name val="Calibri"/>
      <family val="2"/>
      <scheme val="minor"/>
    </font>
    <font>
      <sz val="11"/>
      <name val="Arial"/>
      <family val="2"/>
    </font>
    <font>
      <u/>
      <sz val="11"/>
      <color theme="11"/>
      <name val="Calibri"/>
      <family val="2"/>
      <scheme val="minor"/>
    </font>
    <font>
      <b/>
      <sz val="14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theme="0" tint="-0.249977111117893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11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3" fontId="2" fillId="0" borderId="0" xfId="0" applyNumberFormat="1" applyFont="1" applyFill="1"/>
    <xf numFmtId="10" fontId="2" fillId="0" borderId="0" xfId="0" applyNumberFormat="1" applyFont="1" applyFill="1"/>
    <xf numFmtId="6" fontId="2" fillId="0" borderId="0" xfId="0" applyNumberFormat="1" applyFont="1" applyFill="1"/>
    <xf numFmtId="8" fontId="2" fillId="0" borderId="0" xfId="0" applyNumberFormat="1" applyFont="1" applyFill="1"/>
    <xf numFmtId="3" fontId="2" fillId="2" borderId="0" xfId="0" applyNumberFormat="1" applyFont="1" applyFill="1"/>
    <xf numFmtId="8" fontId="2" fillId="2" borderId="0" xfId="0" applyNumberFormat="1" applyFont="1" applyFill="1"/>
    <xf numFmtId="0" fontId="5" fillId="0" borderId="0" xfId="4" applyFill="1"/>
    <xf numFmtId="4" fontId="2" fillId="0" borderId="0" xfId="0" applyNumberFormat="1" applyFont="1" applyFill="1"/>
    <xf numFmtId="0" fontId="3" fillId="0" borderId="1" xfId="0" applyFont="1" applyFill="1" applyBorder="1"/>
    <xf numFmtId="0" fontId="4" fillId="0" borderId="0" xfId="0" applyFont="1" applyFill="1"/>
    <xf numFmtId="2" fontId="4" fillId="0" borderId="0" xfId="0" applyNumberFormat="1" applyFont="1" applyFill="1"/>
    <xf numFmtId="44" fontId="4" fillId="0" borderId="0" xfId="2" applyNumberFormat="1" applyFont="1" applyFill="1"/>
    <xf numFmtId="164" fontId="4" fillId="0" borderId="0" xfId="1" applyNumberFormat="1" applyFont="1" applyFill="1"/>
    <xf numFmtId="0" fontId="3" fillId="0" borderId="0" xfId="0" applyFont="1" applyFill="1"/>
    <xf numFmtId="165" fontId="4" fillId="0" borderId="0" xfId="3" applyNumberFormat="1" applyFont="1" applyFill="1"/>
    <xf numFmtId="0" fontId="7" fillId="0" borderId="0" xfId="0" applyFont="1" applyFill="1" applyBorder="1"/>
    <xf numFmtId="0" fontId="8" fillId="0" borderId="2" xfId="0" applyFont="1" applyBorder="1"/>
    <xf numFmtId="0" fontId="8" fillId="0" borderId="3" xfId="0" applyFont="1" applyBorder="1"/>
    <xf numFmtId="0" fontId="8" fillId="0" borderId="3" xfId="0" applyNumberFormat="1" applyFont="1" applyBorder="1"/>
    <xf numFmtId="164" fontId="8" fillId="0" borderId="3" xfId="1" applyNumberFormat="1" applyFont="1" applyBorder="1"/>
    <xf numFmtId="1" fontId="8" fillId="0" borderId="3" xfId="1" applyNumberFormat="1" applyFont="1" applyBorder="1"/>
    <xf numFmtId="0" fontId="8" fillId="0" borderId="0" xfId="0" applyFont="1"/>
    <xf numFmtId="0" fontId="10" fillId="0" borderId="5" xfId="0" applyFont="1" applyFill="1" applyBorder="1"/>
    <xf numFmtId="0" fontId="11" fillId="0" borderId="0" xfId="0" applyFont="1" applyFill="1" applyBorder="1"/>
    <xf numFmtId="0" fontId="8" fillId="0" borderId="0" xfId="0" applyNumberFormat="1" applyFont="1" applyFill="1" applyBorder="1"/>
    <xf numFmtId="164" fontId="8" fillId="0" borderId="0" xfId="1" applyNumberFormat="1" applyFont="1" applyFill="1" applyBorder="1"/>
    <xf numFmtId="1" fontId="8" fillId="0" borderId="0" xfId="1" applyNumberFormat="1" applyFont="1" applyFill="1" applyBorder="1"/>
    <xf numFmtId="0" fontId="8" fillId="0" borderId="5" xfId="0" applyFont="1" applyFill="1" applyBorder="1"/>
    <xf numFmtId="0" fontId="8" fillId="0" borderId="0" xfId="0" applyFont="1" applyFill="1" applyBorder="1"/>
    <xf numFmtId="1" fontId="4" fillId="0" borderId="14" xfId="1" applyNumberFormat="1" applyFont="1" applyFill="1" applyBorder="1" applyAlignment="1">
      <alignment horizontal="center"/>
    </xf>
    <xf numFmtId="1" fontId="4" fillId="0" borderId="15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1" fontId="4" fillId="0" borderId="14" xfId="1" applyNumberFormat="1" applyFont="1" applyFill="1" applyBorder="1" applyAlignment="1">
      <alignment horizontal="center" wrapText="1"/>
    </xf>
    <xf numFmtId="164" fontId="4" fillId="0" borderId="15" xfId="1" applyNumberFormat="1" applyFont="1" applyFill="1" applyBorder="1" applyAlignment="1">
      <alignment horizontal="center"/>
    </xf>
    <xf numFmtId="0" fontId="7" fillId="0" borderId="18" xfId="0" applyFont="1" applyBorder="1"/>
    <xf numFmtId="0" fontId="4" fillId="0" borderId="19" xfId="0" applyFont="1" applyFill="1" applyBorder="1" applyAlignment="1">
      <alignment horizontal="center"/>
    </xf>
    <xf numFmtId="0" fontId="7" fillId="0" borderId="19" xfId="2" applyNumberFormat="1" applyFont="1" applyFill="1" applyBorder="1" applyAlignment="1">
      <alignment horizontal="center"/>
    </xf>
    <xf numFmtId="164" fontId="7" fillId="0" borderId="19" xfId="1" applyNumberFormat="1" applyFont="1" applyFill="1" applyBorder="1" applyAlignment="1">
      <alignment horizontal="center"/>
    </xf>
    <xf numFmtId="1" fontId="7" fillId="0" borderId="19" xfId="1" applyNumberFormat="1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3" fontId="7" fillId="0" borderId="21" xfId="0" applyNumberFormat="1" applyFont="1" applyFill="1" applyBorder="1"/>
    <xf numFmtId="164" fontId="7" fillId="0" borderId="0" xfId="1" applyNumberFormat="1" applyFont="1" applyBorder="1"/>
    <xf numFmtId="1" fontId="7" fillId="0" borderId="0" xfId="1" applyNumberFormat="1" applyFont="1" applyBorder="1"/>
    <xf numFmtId="164" fontId="7" fillId="0" borderId="8" xfId="1" applyNumberFormat="1" applyFont="1" applyBorder="1"/>
    <xf numFmtId="164" fontId="7" fillId="0" borderId="6" xfId="1" applyNumberFormat="1" applyFont="1" applyBorder="1"/>
    <xf numFmtId="166" fontId="9" fillId="0" borderId="22" xfId="2" applyNumberFormat="1" applyFont="1" applyBorder="1" applyAlignment="1">
      <alignment horizontal="right"/>
    </xf>
    <xf numFmtId="164" fontId="9" fillId="0" borderId="24" xfId="1" applyNumberFormat="1" applyFont="1" applyBorder="1"/>
    <xf numFmtId="1" fontId="9" fillId="0" borderId="24" xfId="1" applyNumberFormat="1" applyFont="1" applyBorder="1"/>
    <xf numFmtId="164" fontId="9" fillId="0" borderId="24" xfId="1" applyNumberFormat="1" applyFont="1" applyBorder="1" applyAlignment="1">
      <alignment horizontal="right"/>
    </xf>
    <xf numFmtId="164" fontId="9" fillId="0" borderId="23" xfId="1" applyNumberFormat="1" applyFont="1" applyBorder="1"/>
    <xf numFmtId="0" fontId="7" fillId="0" borderId="19" xfId="2" applyNumberFormat="1" applyFont="1" applyBorder="1"/>
    <xf numFmtId="164" fontId="7" fillId="0" borderId="19" xfId="1" applyNumberFormat="1" applyFont="1" applyBorder="1"/>
    <xf numFmtId="1" fontId="7" fillId="0" borderId="19" xfId="1" applyNumberFormat="1" applyFont="1" applyBorder="1"/>
    <xf numFmtId="164" fontId="7" fillId="0" borderId="20" xfId="1" applyNumberFormat="1" applyFont="1" applyBorder="1"/>
    <xf numFmtId="0" fontId="7" fillId="0" borderId="21" xfId="0" applyFont="1" applyFill="1" applyBorder="1"/>
    <xf numFmtId="0" fontId="7" fillId="0" borderId="0" xfId="2" applyNumberFormat="1" applyFont="1" applyBorder="1"/>
    <xf numFmtId="0" fontId="7" fillId="0" borderId="19" xfId="0" applyFont="1" applyBorder="1"/>
    <xf numFmtId="0" fontId="9" fillId="0" borderId="25" xfId="2" applyNumberFormat="1" applyFont="1" applyBorder="1" applyAlignment="1">
      <alignment horizontal="right"/>
    </xf>
    <xf numFmtId="164" fontId="9" fillId="0" borderId="27" xfId="1" applyNumberFormat="1" applyFont="1" applyBorder="1"/>
    <xf numFmtId="1" fontId="9" fillId="0" borderId="27" xfId="1" applyNumberFormat="1" applyFont="1" applyBorder="1"/>
    <xf numFmtId="164" fontId="9" fillId="0" borderId="27" xfId="1" applyNumberFormat="1" applyFont="1" applyBorder="1" applyAlignment="1">
      <alignment horizontal="right"/>
    </xf>
    <xf numFmtId="164" fontId="9" fillId="0" borderId="26" xfId="1" applyNumberFormat="1" applyFont="1" applyBorder="1"/>
    <xf numFmtId="0" fontId="8" fillId="0" borderId="3" xfId="0" applyFont="1" applyFill="1" applyBorder="1"/>
    <xf numFmtId="0" fontId="8" fillId="0" borderId="0" xfId="2" applyNumberFormat="1" applyFont="1" applyBorder="1"/>
    <xf numFmtId="164" fontId="8" fillId="0" borderId="0" xfId="1" applyNumberFormat="1" applyFont="1" applyBorder="1"/>
    <xf numFmtId="1" fontId="8" fillId="0" borderId="0" xfId="1" applyNumberFormat="1" applyFont="1" applyBorder="1"/>
    <xf numFmtId="164" fontId="8" fillId="0" borderId="6" xfId="1" applyNumberFormat="1" applyFont="1" applyBorder="1"/>
    <xf numFmtId="166" fontId="13" fillId="0" borderId="11" xfId="2" applyNumberFormat="1" applyFont="1" applyBorder="1" applyAlignment="1">
      <alignment horizontal="right"/>
    </xf>
    <xf numFmtId="164" fontId="13" fillId="0" borderId="11" xfId="1" applyNumberFormat="1" applyFont="1" applyBorder="1"/>
    <xf numFmtId="1" fontId="13" fillId="0" borderId="11" xfId="1" applyNumberFormat="1" applyFont="1" applyBorder="1"/>
    <xf numFmtId="1" fontId="13" fillId="0" borderId="11" xfId="1" applyNumberFormat="1" applyFont="1" applyBorder="1" applyAlignment="1">
      <alignment horizontal="right"/>
    </xf>
    <xf numFmtId="164" fontId="13" fillId="0" borderId="12" xfId="1" applyNumberFormat="1" applyFont="1" applyBorder="1"/>
    <xf numFmtId="0" fontId="8" fillId="0" borderId="0" xfId="0" applyNumberFormat="1" applyFont="1"/>
    <xf numFmtId="164" fontId="8" fillId="0" borderId="0" xfId="1" applyNumberFormat="1" applyFont="1"/>
    <xf numFmtId="1" fontId="8" fillId="0" borderId="0" xfId="1" applyNumberFormat="1" applyFont="1"/>
    <xf numFmtId="164" fontId="8" fillId="0" borderId="0" xfId="1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2" fillId="0" borderId="8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2" fontId="7" fillId="0" borderId="3" xfId="0" applyNumberFormat="1" applyFont="1" applyBorder="1"/>
    <xf numFmtId="0" fontId="6" fillId="0" borderId="0" xfId="0" applyFont="1"/>
    <xf numFmtId="0" fontId="16" fillId="0" borderId="0" xfId="0" applyFont="1" applyFill="1"/>
    <xf numFmtId="2" fontId="7" fillId="0" borderId="0" xfId="0" applyNumberFormat="1" applyFont="1" applyFill="1" applyBorder="1"/>
    <xf numFmtId="0" fontId="7" fillId="0" borderId="5" xfId="0" applyFont="1" applyFill="1" applyBorder="1"/>
    <xf numFmtId="165" fontId="7" fillId="0" borderId="0" xfId="3" applyNumberFormat="1" applyFont="1" applyFill="1" applyBorder="1"/>
    <xf numFmtId="0" fontId="4" fillId="0" borderId="28" xfId="0" applyFont="1" applyFill="1" applyBorder="1"/>
    <xf numFmtId="2" fontId="4" fillId="0" borderId="8" xfId="0" applyNumberFormat="1" applyFont="1" applyFill="1" applyBorder="1" applyAlignment="1">
      <alignment horizontal="center"/>
    </xf>
    <xf numFmtId="165" fontId="4" fillId="0" borderId="9" xfId="3" applyNumberFormat="1" applyFont="1" applyFill="1" applyBorder="1" applyAlignment="1">
      <alignment horizontal="center"/>
    </xf>
    <xf numFmtId="0" fontId="4" fillId="0" borderId="29" xfId="0" applyFont="1" applyFill="1" applyBorder="1"/>
    <xf numFmtId="2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65" fontId="4" fillId="0" borderId="13" xfId="3" applyNumberFormat="1" applyFont="1" applyFill="1" applyBorder="1" applyAlignment="1">
      <alignment horizontal="center"/>
    </xf>
    <xf numFmtId="0" fontId="4" fillId="0" borderId="30" xfId="0" applyFont="1" applyFill="1" applyBorder="1"/>
    <xf numFmtId="2" fontId="4" fillId="0" borderId="14" xfId="0" applyNumberFormat="1" applyFont="1" applyFill="1" applyBorder="1" applyAlignment="1">
      <alignment horizontal="center"/>
    </xf>
    <xf numFmtId="165" fontId="4" fillId="0" borderId="17" xfId="3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2" fontId="7" fillId="0" borderId="19" xfId="3" applyNumberFormat="1" applyFont="1" applyFill="1" applyBorder="1" applyAlignment="1">
      <alignment horizontal="center"/>
    </xf>
    <xf numFmtId="165" fontId="7" fillId="0" borderId="20" xfId="3" applyNumberFormat="1" applyFont="1" applyFill="1" applyBorder="1" applyAlignment="1">
      <alignment horizontal="center"/>
    </xf>
    <xf numFmtId="2" fontId="7" fillId="0" borderId="0" xfId="2" applyNumberFormat="1" applyFont="1" applyBorder="1"/>
    <xf numFmtId="9" fontId="7" fillId="0" borderId="8" xfId="3" applyFont="1" applyBorder="1"/>
    <xf numFmtId="9" fontId="7" fillId="0" borderId="6" xfId="3" applyFont="1" applyBorder="1"/>
    <xf numFmtId="2" fontId="9" fillId="0" borderId="22" xfId="2" applyNumberFormat="1" applyFont="1" applyBorder="1"/>
    <xf numFmtId="2" fontId="9" fillId="0" borderId="24" xfId="2" applyNumberFormat="1" applyFont="1" applyBorder="1"/>
    <xf numFmtId="9" fontId="9" fillId="0" borderId="23" xfId="3" applyFont="1" applyBorder="1"/>
    <xf numFmtId="165" fontId="7" fillId="0" borderId="20" xfId="3" applyNumberFormat="1" applyFont="1" applyBorder="1"/>
    <xf numFmtId="2" fontId="7" fillId="0" borderId="0" xfId="3" applyNumberFormat="1" applyFont="1" applyBorder="1"/>
    <xf numFmtId="9" fontId="7" fillId="0" borderId="6" xfId="3" applyNumberFormat="1" applyFont="1" applyBorder="1"/>
    <xf numFmtId="0" fontId="7" fillId="0" borderId="3" xfId="0" applyFont="1" applyFill="1" applyBorder="1"/>
    <xf numFmtId="165" fontId="7" fillId="0" borderId="6" xfId="3" applyNumberFormat="1" applyFont="1" applyBorder="1"/>
    <xf numFmtId="2" fontId="13" fillId="0" borderId="11" xfId="2" applyNumberFormat="1" applyFont="1" applyBorder="1"/>
    <xf numFmtId="0" fontId="7" fillId="0" borderId="0" xfId="0" applyFont="1"/>
    <xf numFmtId="2" fontId="7" fillId="0" borderId="0" xfId="0" applyNumberFormat="1" applyFont="1"/>
    <xf numFmtId="165" fontId="7" fillId="0" borderId="0" xfId="3" applyNumberFormat="1" applyFont="1" applyFill="1"/>
    <xf numFmtId="2" fontId="6" fillId="0" borderId="0" xfId="0" applyNumberFormat="1" applyFont="1"/>
    <xf numFmtId="165" fontId="6" fillId="0" borderId="0" xfId="3" applyNumberFormat="1" applyFont="1"/>
    <xf numFmtId="0" fontId="11" fillId="0" borderId="2" xfId="0" applyFont="1" applyBorder="1"/>
    <xf numFmtId="0" fontId="11" fillId="0" borderId="3" xfId="0" applyFont="1" applyBorder="1"/>
    <xf numFmtId="167" fontId="11" fillId="0" borderId="3" xfId="2" applyNumberFormat="1" applyFont="1" applyBorder="1"/>
    <xf numFmtId="4" fontId="11" fillId="0" borderId="3" xfId="0" applyNumberFormat="1" applyFont="1" applyBorder="1"/>
    <xf numFmtId="44" fontId="11" fillId="0" borderId="3" xfId="2" applyNumberFormat="1" applyFont="1" applyBorder="1"/>
    <xf numFmtId="44" fontId="0" fillId="0" borderId="0" xfId="2" applyNumberFormat="1" applyFont="1" applyBorder="1"/>
    <xf numFmtId="167" fontId="11" fillId="0" borderId="0" xfId="2" applyNumberFormat="1" applyFont="1" applyFill="1" applyBorder="1"/>
    <xf numFmtId="4" fontId="11" fillId="0" borderId="0" xfId="0" applyNumberFormat="1" applyFont="1" applyFill="1" applyBorder="1"/>
    <xf numFmtId="44" fontId="11" fillId="0" borderId="0" xfId="2" applyNumberFormat="1" applyFont="1" applyFill="1" applyBorder="1"/>
    <xf numFmtId="0" fontId="11" fillId="0" borderId="5" xfId="0" applyFont="1" applyFill="1" applyBorder="1"/>
    <xf numFmtId="167" fontId="4" fillId="0" borderId="9" xfId="2" applyNumberFormat="1" applyFont="1" applyFill="1" applyBorder="1" applyAlignment="1">
      <alignment horizontal="center"/>
    </xf>
    <xf numFmtId="44" fontId="4" fillId="0" borderId="10" xfId="2" applyNumberFormat="1" applyFont="1" applyFill="1" applyBorder="1" applyAlignment="1">
      <alignment horizontal="right"/>
    </xf>
    <xf numFmtId="44" fontId="4" fillId="0" borderId="10" xfId="2" applyNumberFormat="1" applyFont="1" applyFill="1" applyBorder="1" applyAlignment="1">
      <alignment horizontal="center"/>
    </xf>
    <xf numFmtId="44" fontId="4" fillId="0" borderId="12" xfId="2" applyNumberFormat="1" applyFont="1" applyFill="1" applyBorder="1" applyAlignment="1">
      <alignment horizontal="right"/>
    </xf>
    <xf numFmtId="0" fontId="17" fillId="0" borderId="0" xfId="0" applyFont="1"/>
    <xf numFmtId="167" fontId="4" fillId="0" borderId="32" xfId="2" applyNumberFormat="1" applyFont="1" applyFill="1" applyBorder="1"/>
    <xf numFmtId="0" fontId="4" fillId="0" borderId="4" xfId="0" applyFont="1" applyFill="1" applyBorder="1" applyAlignment="1">
      <alignment horizontal="center"/>
    </xf>
    <xf numFmtId="167" fontId="4" fillId="0" borderId="13" xfId="2" applyNumberFormat="1" applyFont="1" applyFill="1" applyBorder="1" applyAlignment="1">
      <alignment horizontal="center"/>
    </xf>
    <xf numFmtId="44" fontId="4" fillId="0" borderId="6" xfId="2" applyNumberFormat="1" applyFont="1" applyFill="1" applyBorder="1" applyAlignment="1">
      <alignment horizontal="center"/>
    </xf>
    <xf numFmtId="44" fontId="4" fillId="0" borderId="32" xfId="2" applyNumberFormat="1" applyFont="1" applyFill="1" applyBorder="1" applyAlignment="1">
      <alignment horizontal="center"/>
    </xf>
    <xf numFmtId="167" fontId="4" fillId="0" borderId="14" xfId="2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4" fontId="4" fillId="0" borderId="14" xfId="2" applyNumberFormat="1" applyFont="1" applyFill="1" applyBorder="1" applyAlignment="1">
      <alignment horizontal="center"/>
    </xf>
    <xf numFmtId="44" fontId="4" fillId="0" borderId="17" xfId="2" applyNumberFormat="1" applyFont="1" applyFill="1" applyBorder="1" applyAlignment="1">
      <alignment horizontal="center"/>
    </xf>
    <xf numFmtId="167" fontId="7" fillId="0" borderId="19" xfId="2" applyNumberFormat="1" applyFont="1" applyFill="1" applyBorder="1" applyAlignment="1">
      <alignment horizontal="center"/>
    </xf>
    <xf numFmtId="44" fontId="7" fillId="0" borderId="19" xfId="2" applyFont="1" applyFill="1" applyBorder="1" applyAlignment="1">
      <alignment horizontal="center"/>
    </xf>
    <xf numFmtId="44" fontId="7" fillId="0" borderId="19" xfId="2" applyNumberFormat="1" applyFont="1" applyFill="1" applyBorder="1" applyAlignment="1">
      <alignment horizontal="center"/>
    </xf>
    <xf numFmtId="44" fontId="7" fillId="0" borderId="20" xfId="2" applyNumberFormat="1" applyFont="1" applyFill="1" applyBorder="1" applyAlignment="1">
      <alignment horizontal="center"/>
    </xf>
    <xf numFmtId="167" fontId="7" fillId="0" borderId="20" xfId="2" applyNumberFormat="1" applyFont="1" applyFill="1" applyBorder="1" applyAlignment="1">
      <alignment horizontal="center"/>
    </xf>
    <xf numFmtId="167" fontId="7" fillId="0" borderId="0" xfId="2" applyNumberFormat="1" applyFont="1" applyBorder="1"/>
    <xf numFmtId="44" fontId="7" fillId="0" borderId="0" xfId="2" applyNumberFormat="1" applyFont="1" applyBorder="1"/>
    <xf numFmtId="8" fontId="7" fillId="0" borderId="0" xfId="2" applyNumberFormat="1" applyFont="1" applyBorder="1"/>
    <xf numFmtId="167" fontId="7" fillId="0" borderId="19" xfId="2" applyNumberFormat="1" applyFont="1" applyBorder="1"/>
    <xf numFmtId="44" fontId="7" fillId="0" borderId="19" xfId="2" applyFont="1" applyBorder="1"/>
    <xf numFmtId="44" fontId="7" fillId="0" borderId="19" xfId="2" applyNumberFormat="1" applyFont="1" applyBorder="1"/>
    <xf numFmtId="44" fontId="7" fillId="0" borderId="20" xfId="2" applyNumberFormat="1" applyFont="1" applyBorder="1"/>
    <xf numFmtId="167" fontId="7" fillId="0" borderId="20" xfId="2" applyNumberFormat="1" applyFont="1" applyBorder="1"/>
    <xf numFmtId="167" fontId="7" fillId="0" borderId="6" xfId="2" applyNumberFormat="1" applyFont="1" applyBorder="1"/>
    <xf numFmtId="167" fontId="9" fillId="0" borderId="22" xfId="2" applyNumberFormat="1" applyFont="1" applyBorder="1"/>
    <xf numFmtId="44" fontId="9" fillId="0" borderId="24" xfId="2" applyFont="1" applyBorder="1"/>
    <xf numFmtId="1" fontId="9" fillId="0" borderId="24" xfId="2" applyNumberFormat="1" applyFont="1" applyBorder="1"/>
    <xf numFmtId="167" fontId="9" fillId="0" borderId="24" xfId="2" applyNumberFormat="1" applyFont="1" applyBorder="1"/>
    <xf numFmtId="44" fontId="9" fillId="0" borderId="24" xfId="2" applyNumberFormat="1" applyFont="1" applyBorder="1"/>
    <xf numFmtId="44" fontId="9" fillId="0" borderId="23" xfId="2" applyNumberFormat="1" applyFont="1" applyBorder="1"/>
    <xf numFmtId="167" fontId="9" fillId="0" borderId="25" xfId="2" applyNumberFormat="1" applyFont="1" applyBorder="1"/>
    <xf numFmtId="44" fontId="9" fillId="0" borderId="27" xfId="2" applyFont="1" applyBorder="1"/>
    <xf numFmtId="1" fontId="9" fillId="0" borderId="27" xfId="2" applyNumberFormat="1" applyFont="1" applyBorder="1"/>
    <xf numFmtId="167" fontId="9" fillId="0" borderId="27" xfId="2" applyNumberFormat="1" applyFont="1" applyBorder="1"/>
    <xf numFmtId="167" fontId="9" fillId="0" borderId="26" xfId="2" applyNumberFormat="1" applyFont="1" applyBorder="1"/>
    <xf numFmtId="167" fontId="8" fillId="0" borderId="0" xfId="2" applyNumberFormat="1" applyFont="1" applyBorder="1"/>
    <xf numFmtId="44" fontId="8" fillId="0" borderId="0" xfId="2" applyFont="1" applyBorder="1"/>
    <xf numFmtId="44" fontId="8" fillId="0" borderId="0" xfId="2" applyNumberFormat="1" applyFont="1" applyBorder="1"/>
    <xf numFmtId="44" fontId="8" fillId="0" borderId="6" xfId="2" applyNumberFormat="1" applyFont="1" applyBorder="1"/>
    <xf numFmtId="167" fontId="8" fillId="0" borderId="6" xfId="2" applyNumberFormat="1" applyFont="1" applyBorder="1"/>
    <xf numFmtId="167" fontId="9" fillId="0" borderId="11" xfId="2" applyNumberFormat="1" applyFont="1" applyBorder="1"/>
    <xf numFmtId="44" fontId="9" fillId="0" borderId="11" xfId="2" applyNumberFormat="1" applyFont="1" applyBorder="1"/>
    <xf numFmtId="167" fontId="9" fillId="0" borderId="12" xfId="2" applyNumberFormat="1" applyFont="1" applyBorder="1"/>
    <xf numFmtId="167" fontId="0" fillId="0" borderId="0" xfId="2" applyNumberFormat="1" applyFont="1"/>
    <xf numFmtId="44" fontId="0" fillId="0" borderId="0" xfId="2" applyNumberFormat="1" applyFont="1"/>
    <xf numFmtId="0" fontId="9" fillId="0" borderId="0" xfId="0" applyFont="1" applyFill="1" applyBorder="1" applyAlignment="1">
      <alignment horizontal="right"/>
    </xf>
    <xf numFmtId="0" fontId="10" fillId="0" borderId="0" xfId="0" applyFont="1" applyFill="1"/>
    <xf numFmtId="3" fontId="4" fillId="0" borderId="33" xfId="0" applyNumberFormat="1" applyFont="1" applyFill="1" applyBorder="1"/>
    <xf numFmtId="3" fontId="4" fillId="0" borderId="7" xfId="0" applyNumberFormat="1" applyFont="1" applyFill="1" applyBorder="1"/>
    <xf numFmtId="3" fontId="4" fillId="0" borderId="8" xfId="0" applyNumberFormat="1" applyFont="1" applyFill="1" applyBorder="1"/>
    <xf numFmtId="3" fontId="4" fillId="0" borderId="9" xfId="0" applyNumberFormat="1" applyFont="1" applyFill="1" applyBorder="1"/>
    <xf numFmtId="3" fontId="4" fillId="0" borderId="8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/>
    </xf>
    <xf numFmtId="3" fontId="4" fillId="0" borderId="6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35" xfId="0" applyFont="1" applyFill="1" applyBorder="1"/>
    <xf numFmtId="0" fontId="4" fillId="0" borderId="3" xfId="0" applyFont="1" applyFill="1" applyBorder="1"/>
    <xf numFmtId="3" fontId="4" fillId="0" borderId="2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165" fontId="7" fillId="0" borderId="19" xfId="3" applyNumberFormat="1" applyFont="1" applyFill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168" fontId="7" fillId="0" borderId="0" xfId="2" applyNumberFormat="1" applyFont="1" applyBorder="1"/>
    <xf numFmtId="168" fontId="7" fillId="0" borderId="8" xfId="2" applyNumberFormat="1" applyFont="1" applyBorder="1"/>
    <xf numFmtId="168" fontId="7" fillId="0" borderId="6" xfId="2" applyNumberFormat="1" applyFont="1" applyBorder="1"/>
    <xf numFmtId="168" fontId="9" fillId="0" borderId="24" xfId="2" applyNumberFormat="1" applyFont="1" applyBorder="1"/>
    <xf numFmtId="168" fontId="9" fillId="0" borderId="23" xfId="2" applyNumberFormat="1" applyFont="1" applyBorder="1"/>
    <xf numFmtId="165" fontId="7" fillId="0" borderId="19" xfId="3" applyNumberFormat="1" applyFont="1" applyBorder="1"/>
    <xf numFmtId="0" fontId="7" fillId="0" borderId="20" xfId="0" applyFont="1" applyBorder="1"/>
    <xf numFmtId="0" fontId="7" fillId="0" borderId="31" xfId="0" applyFont="1" applyFill="1" applyBorder="1"/>
    <xf numFmtId="168" fontId="9" fillId="0" borderId="22" xfId="2" applyNumberFormat="1" applyFont="1" applyBorder="1"/>
    <xf numFmtId="168" fontId="9" fillId="0" borderId="25" xfId="2" applyNumberFormat="1" applyFont="1" applyBorder="1"/>
    <xf numFmtId="165" fontId="8" fillId="0" borderId="0" xfId="3" applyNumberFormat="1" applyFont="1" applyBorder="1"/>
    <xf numFmtId="165" fontId="8" fillId="0" borderId="6" xfId="3" applyNumberFormat="1" applyFont="1" applyBorder="1"/>
    <xf numFmtId="165" fontId="11" fillId="0" borderId="16" xfId="3" applyNumberFormat="1" applyFont="1" applyFill="1" applyBorder="1"/>
    <xf numFmtId="0" fontId="4" fillId="0" borderId="33" xfId="0" applyFont="1" applyFill="1" applyBorder="1"/>
    <xf numFmtId="44" fontId="4" fillId="0" borderId="9" xfId="2" applyFont="1" applyFill="1" applyBorder="1" applyAlignment="1">
      <alignment horizontal="center"/>
    </xf>
    <xf numFmtId="44" fontId="4" fillId="0" borderId="7" xfId="2" applyFont="1" applyFill="1" applyBorder="1"/>
    <xf numFmtId="165" fontId="4" fillId="0" borderId="7" xfId="3" applyNumberFormat="1" applyFont="1" applyFill="1" applyBorder="1"/>
    <xf numFmtId="165" fontId="4" fillId="0" borderId="8" xfId="3" applyNumberFormat="1" applyFont="1" applyFill="1" applyBorder="1"/>
    <xf numFmtId="0" fontId="18" fillId="0" borderId="0" xfId="0" applyFont="1"/>
    <xf numFmtId="0" fontId="4" fillId="0" borderId="5" xfId="0" applyFont="1" applyFill="1" applyBorder="1"/>
    <xf numFmtId="44" fontId="4" fillId="0" borderId="13" xfId="2" applyFont="1" applyFill="1" applyBorder="1" applyAlignment="1">
      <alignment horizontal="center"/>
    </xf>
    <xf numFmtId="44" fontId="4" fillId="0" borderId="0" xfId="2" applyFont="1" applyFill="1" applyBorder="1" applyAlignment="1">
      <alignment horizontal="center"/>
    </xf>
    <xf numFmtId="165" fontId="4" fillId="0" borderId="36" xfId="3" applyNumberFormat="1" applyFont="1" applyFill="1" applyBorder="1" applyAlignment="1">
      <alignment horizontal="centerContinuous"/>
    </xf>
    <xf numFmtId="165" fontId="4" fillId="0" borderId="0" xfId="3" applyNumberFormat="1" applyFont="1" applyFill="1" applyBorder="1" applyAlignment="1">
      <alignment horizontal="centerContinuous"/>
    </xf>
    <xf numFmtId="165" fontId="4" fillId="0" borderId="34" xfId="3" applyNumberFormat="1" applyFont="1" applyFill="1" applyBorder="1" applyAlignment="1">
      <alignment horizontal="centerContinuous"/>
    </xf>
    <xf numFmtId="0" fontId="4" fillId="0" borderId="0" xfId="0" applyFont="1" applyFill="1" applyBorder="1"/>
    <xf numFmtId="44" fontId="4" fillId="0" borderId="14" xfId="2" applyFont="1" applyFill="1" applyBorder="1" applyAlignment="1">
      <alignment horizontal="center"/>
    </xf>
    <xf numFmtId="165" fontId="4" fillId="0" borderId="14" xfId="3" applyNumberFormat="1" applyFont="1" applyFill="1" applyBorder="1" applyAlignment="1">
      <alignment horizontal="center"/>
    </xf>
    <xf numFmtId="165" fontId="4" fillId="0" borderId="15" xfId="3" applyNumberFormat="1" applyFont="1" applyFill="1" applyBorder="1" applyAlignment="1">
      <alignment horizontal="center"/>
    </xf>
    <xf numFmtId="44" fontId="7" fillId="0" borderId="0" xfId="2" applyFont="1" applyBorder="1"/>
    <xf numFmtId="165" fontId="7" fillId="0" borderId="0" xfId="3" applyNumberFormat="1" applyFont="1" applyBorder="1"/>
    <xf numFmtId="44" fontId="9" fillId="0" borderId="22" xfId="2" applyFont="1" applyBorder="1"/>
    <xf numFmtId="165" fontId="9" fillId="0" borderId="24" xfId="3" applyNumberFormat="1" applyFont="1" applyBorder="1"/>
    <xf numFmtId="165" fontId="9" fillId="0" borderId="23" xfId="3" applyNumberFormat="1" applyFont="1" applyBorder="1"/>
    <xf numFmtId="0" fontId="19" fillId="0" borderId="0" xfId="0" applyFont="1"/>
    <xf numFmtId="0" fontId="20" fillId="0" borderId="0" xfId="0" applyFont="1"/>
    <xf numFmtId="44" fontId="9" fillId="0" borderId="25" xfId="2" applyFont="1" applyBorder="1"/>
    <xf numFmtId="165" fontId="9" fillId="0" borderId="27" xfId="3" applyNumberFormat="1" applyFont="1" applyBorder="1"/>
    <xf numFmtId="165" fontId="9" fillId="0" borderId="26" xfId="3" applyNumberFormat="1" applyFont="1" applyBorder="1"/>
    <xf numFmtId="44" fontId="9" fillId="0" borderId="11" xfId="2" applyFont="1" applyBorder="1"/>
    <xf numFmtId="165" fontId="9" fillId="0" borderId="11" xfId="3" applyNumberFormat="1" applyFont="1" applyBorder="1"/>
    <xf numFmtId="0" fontId="9" fillId="0" borderId="0" xfId="0" applyFont="1"/>
    <xf numFmtId="0" fontId="8" fillId="0" borderId="0" xfId="0" applyFont="1" applyFill="1"/>
    <xf numFmtId="44" fontId="8" fillId="0" borderId="0" xfId="2" applyFont="1"/>
    <xf numFmtId="165" fontId="8" fillId="0" borderId="0" xfId="3" applyNumberFormat="1" applyFont="1"/>
    <xf numFmtId="0" fontId="11" fillId="0" borderId="0" xfId="0" applyFont="1"/>
    <xf numFmtId="44" fontId="0" fillId="0" borderId="0" xfId="2" applyFont="1"/>
    <xf numFmtId="165" fontId="0" fillId="0" borderId="0" xfId="3" applyNumberFormat="1" applyFont="1"/>
    <xf numFmtId="3" fontId="7" fillId="0" borderId="3" xfId="0" applyNumberFormat="1" applyFont="1" applyBorder="1"/>
    <xf numFmtId="9" fontId="7" fillId="0" borderId="3" xfId="3" applyFont="1" applyBorder="1"/>
    <xf numFmtId="44" fontId="7" fillId="0" borderId="3" xfId="2" applyFont="1" applyBorder="1"/>
    <xf numFmtId="3" fontId="6" fillId="0" borderId="0" xfId="0" applyNumberFormat="1" applyFont="1"/>
    <xf numFmtId="44" fontId="6" fillId="0" borderId="0" xfId="2" applyFont="1"/>
    <xf numFmtId="167" fontId="6" fillId="0" borderId="0" xfId="2" applyNumberFormat="1" applyFont="1"/>
    <xf numFmtId="3" fontId="7" fillId="0" borderId="0" xfId="0" applyNumberFormat="1" applyFont="1" applyFill="1" applyBorder="1"/>
    <xf numFmtId="9" fontId="7" fillId="0" borderId="0" xfId="3" applyFont="1" applyFill="1" applyBorder="1"/>
    <xf numFmtId="44" fontId="7" fillId="0" borderId="0" xfId="2" applyFont="1" applyFill="1" applyBorder="1"/>
    <xf numFmtId="0" fontId="4" fillId="0" borderId="28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9" fontId="4" fillId="0" borderId="8" xfId="3" applyFont="1" applyFill="1" applyBorder="1" applyAlignment="1">
      <alignment horizontal="center"/>
    </xf>
    <xf numFmtId="44" fontId="4" fillId="0" borderId="8" xfId="2" applyFont="1" applyFill="1" applyBorder="1" applyAlignment="1">
      <alignment horizontal="center"/>
    </xf>
    <xf numFmtId="165" fontId="4" fillId="0" borderId="8" xfId="3" applyNumberFormat="1" applyFont="1" applyFill="1" applyBorder="1" applyAlignment="1">
      <alignment horizontal="center" wrapText="1"/>
    </xf>
    <xf numFmtId="167" fontId="4" fillId="0" borderId="8" xfId="2" applyNumberFormat="1" applyFont="1" applyFill="1" applyBorder="1" applyAlignment="1">
      <alignment horizontal="center"/>
    </xf>
    <xf numFmtId="165" fontId="4" fillId="0" borderId="8" xfId="3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9" fontId="4" fillId="0" borderId="6" xfId="3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165" fontId="4" fillId="0" borderId="6" xfId="3" applyNumberFormat="1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9" fontId="4" fillId="0" borderId="14" xfId="3" applyFont="1" applyFill="1" applyBorder="1" applyAlignment="1">
      <alignment horizontal="center" wrapText="1"/>
    </xf>
    <xf numFmtId="44" fontId="4" fillId="0" borderId="14" xfId="2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167" fontId="4" fillId="0" borderId="14" xfId="2" applyNumberFormat="1" applyFont="1" applyFill="1" applyBorder="1" applyAlignment="1">
      <alignment horizontal="center" wrapText="1"/>
    </xf>
    <xf numFmtId="165" fontId="4" fillId="0" borderId="14" xfId="3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/>
    </xf>
    <xf numFmtId="9" fontId="7" fillId="0" borderId="19" xfId="3" applyFont="1" applyFill="1" applyBorder="1" applyAlignment="1">
      <alignment horizontal="center"/>
    </xf>
    <xf numFmtId="3" fontId="7" fillId="0" borderId="19" xfId="0" applyNumberFormat="1" applyFont="1" applyBorder="1"/>
    <xf numFmtId="44" fontId="7" fillId="0" borderId="20" xfId="2" applyFont="1" applyBorder="1"/>
    <xf numFmtId="167" fontId="7" fillId="0" borderId="0" xfId="2" applyNumberFormat="1" applyFont="1"/>
    <xf numFmtId="165" fontId="7" fillId="0" borderId="0" xfId="3" applyNumberFormat="1" applyFont="1"/>
    <xf numFmtId="44" fontId="7" fillId="0" borderId="0" xfId="2" applyFont="1"/>
    <xf numFmtId="169" fontId="7" fillId="0" borderId="0" xfId="2" applyNumberFormat="1" applyFont="1"/>
    <xf numFmtId="44" fontId="7" fillId="0" borderId="6" xfId="2" applyFont="1" applyBorder="1"/>
    <xf numFmtId="165" fontId="9" fillId="0" borderId="22" xfId="3" applyNumberFormat="1" applyFont="1" applyBorder="1"/>
    <xf numFmtId="3" fontId="7" fillId="0" borderId="19" xfId="2" applyNumberFormat="1" applyFont="1" applyBorder="1"/>
    <xf numFmtId="9" fontId="7" fillId="0" borderId="19" xfId="3" applyFont="1" applyBorder="1"/>
    <xf numFmtId="44" fontId="9" fillId="0" borderId="12" xfId="2" applyFont="1" applyBorder="1"/>
    <xf numFmtId="9" fontId="6" fillId="0" borderId="0" xfId="3" applyFont="1"/>
    <xf numFmtId="1" fontId="7" fillId="0" borderId="3" xfId="2" applyNumberFormat="1" applyFont="1" applyBorder="1"/>
    <xf numFmtId="1" fontId="6" fillId="0" borderId="0" xfId="2" applyNumberFormat="1" applyFont="1"/>
    <xf numFmtId="1" fontId="6" fillId="0" borderId="0" xfId="3" applyNumberFormat="1" applyFont="1"/>
    <xf numFmtId="1" fontId="0" fillId="0" borderId="0" xfId="0" applyNumberFormat="1"/>
    <xf numFmtId="1" fontId="7" fillId="0" borderId="0" xfId="2" applyNumberFormat="1" applyFont="1" applyFill="1" applyBorder="1"/>
    <xf numFmtId="1" fontId="4" fillId="0" borderId="1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7" fillId="0" borderId="19" xfId="2" applyNumberFormat="1" applyFont="1" applyFill="1" applyBorder="1" applyAlignment="1">
      <alignment horizontal="center"/>
    </xf>
    <xf numFmtId="1" fontId="7" fillId="0" borderId="19" xfId="2" applyNumberFormat="1" applyFont="1" applyBorder="1"/>
    <xf numFmtId="1" fontId="7" fillId="0" borderId="19" xfId="0" applyNumberFormat="1" applyFont="1" applyBorder="1"/>
    <xf numFmtId="1" fontId="7" fillId="0" borderId="20" xfId="0" applyNumberFormat="1" applyFont="1" applyBorder="1"/>
    <xf numFmtId="164" fontId="7" fillId="0" borderId="0" xfId="1" applyNumberFormat="1" applyFont="1"/>
    <xf numFmtId="164" fontId="7" fillId="0" borderId="0" xfId="1" applyNumberFormat="1" applyFont="1" applyFill="1" applyBorder="1"/>
    <xf numFmtId="1" fontId="7" fillId="0" borderId="20" xfId="2" applyNumberFormat="1" applyFont="1" applyBorder="1"/>
    <xf numFmtId="1" fontId="7" fillId="0" borderId="0" xfId="2" applyNumberFormat="1" applyFont="1" applyBorder="1"/>
    <xf numFmtId="1" fontId="6" fillId="0" borderId="0" xfId="2" applyNumberFormat="1" applyFont="1" applyBorder="1"/>
    <xf numFmtId="1" fontId="6" fillId="0" borderId="6" xfId="2" applyNumberFormat="1" applyFont="1" applyBorder="1"/>
    <xf numFmtId="164" fontId="9" fillId="0" borderId="11" xfId="1" applyNumberFormat="1" applyFont="1" applyBorder="1"/>
    <xf numFmtId="164" fontId="9" fillId="0" borderId="12" xfId="1" applyNumberFormat="1" applyFont="1" applyBorder="1"/>
    <xf numFmtId="166" fontId="8" fillId="0" borderId="0" xfId="0" applyNumberFormat="1" applyFont="1"/>
    <xf numFmtId="0" fontId="17" fillId="0" borderId="0" xfId="0" applyFont="1" applyFill="1"/>
    <xf numFmtId="165" fontId="17" fillId="0" borderId="0" xfId="3" applyNumberFormat="1" applyFont="1" applyFill="1"/>
    <xf numFmtId="166" fontId="17" fillId="0" borderId="0" xfId="0" applyNumberFormat="1" applyFont="1" applyFill="1"/>
    <xf numFmtId="165" fontId="4" fillId="0" borderId="7" xfId="3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4" fillId="0" borderId="38" xfId="0" applyNumberFormat="1" applyFont="1" applyFill="1" applyBorder="1" applyAlignment="1">
      <alignment horizontal="center"/>
    </xf>
    <xf numFmtId="165" fontId="4" fillId="0" borderId="16" xfId="3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7" fillId="0" borderId="19" xfId="2" applyNumberFormat="1" applyFont="1" applyFill="1" applyBorder="1" applyAlignment="1">
      <alignment horizontal="center"/>
    </xf>
    <xf numFmtId="166" fontId="7" fillId="0" borderId="19" xfId="3" applyNumberFormat="1" applyFont="1" applyFill="1" applyBorder="1" applyAlignment="1">
      <alignment horizontal="center"/>
    </xf>
    <xf numFmtId="166" fontId="7" fillId="0" borderId="20" xfId="3" applyNumberFormat="1" applyFont="1" applyFill="1" applyBorder="1" applyAlignment="1">
      <alignment horizontal="center"/>
    </xf>
    <xf numFmtId="166" fontId="7" fillId="0" borderId="0" xfId="2" applyNumberFormat="1" applyFont="1" applyFill="1" applyBorder="1"/>
    <xf numFmtId="166" fontId="7" fillId="0" borderId="6" xfId="3" applyNumberFormat="1" applyFont="1" applyBorder="1"/>
    <xf numFmtId="166" fontId="7" fillId="0" borderId="19" xfId="2" applyNumberFormat="1" applyFont="1" applyBorder="1"/>
    <xf numFmtId="166" fontId="7" fillId="0" borderId="19" xfId="3" applyNumberFormat="1" applyFont="1" applyBorder="1"/>
    <xf numFmtId="166" fontId="7" fillId="0" borderId="20" xfId="3" applyNumberFormat="1" applyFont="1" applyBorder="1"/>
    <xf numFmtId="166" fontId="9" fillId="0" borderId="24" xfId="2" applyNumberFormat="1" applyFont="1" applyBorder="1"/>
    <xf numFmtId="166" fontId="9" fillId="0" borderId="23" xfId="3" applyNumberFormat="1" applyFont="1" applyBorder="1"/>
    <xf numFmtId="166" fontId="7" fillId="0" borderId="0" xfId="2" applyNumberFormat="1" applyFont="1" applyBorder="1"/>
    <xf numFmtId="166" fontId="7" fillId="0" borderId="0" xfId="3" applyNumberFormat="1" applyFont="1" applyBorder="1"/>
    <xf numFmtId="0" fontId="11" fillId="0" borderId="3" xfId="0" applyFont="1" applyFill="1" applyBorder="1"/>
    <xf numFmtId="165" fontId="0" fillId="0" borderId="0" xfId="3" applyNumberFormat="1" applyFont="1" applyBorder="1"/>
    <xf numFmtId="166" fontId="0" fillId="0" borderId="0" xfId="2" applyNumberFormat="1" applyFont="1" applyBorder="1"/>
    <xf numFmtId="166" fontId="0" fillId="0" borderId="0" xfId="3" applyNumberFormat="1" applyFont="1" applyBorder="1"/>
    <xf numFmtId="166" fontId="0" fillId="0" borderId="6" xfId="3" applyNumberFormat="1" applyFont="1" applyBorder="1"/>
    <xf numFmtId="166" fontId="9" fillId="0" borderId="12" xfId="3" applyNumberFormat="1" applyFont="1" applyBorder="1"/>
    <xf numFmtId="166" fontId="0" fillId="0" borderId="0" xfId="0" applyNumberFormat="1"/>
    <xf numFmtId="0" fontId="22" fillId="0" borderId="0" xfId="0" applyFont="1"/>
    <xf numFmtId="164" fontId="17" fillId="0" borderId="0" xfId="1" applyNumberFormat="1" applyFont="1" applyFill="1"/>
    <xf numFmtId="164" fontId="4" fillId="0" borderId="32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2" xfId="1" applyNumberFormat="1" applyFont="1" applyFill="1" applyBorder="1"/>
    <xf numFmtId="164" fontId="4" fillId="0" borderId="4" xfId="1" applyNumberFormat="1" applyFont="1" applyFill="1" applyBorder="1"/>
    <xf numFmtId="164" fontId="4" fillId="0" borderId="13" xfId="1" applyNumberFormat="1" applyFont="1" applyFill="1" applyBorder="1" applyAlignment="1">
      <alignment horizontal="center"/>
    </xf>
    <xf numFmtId="164" fontId="4" fillId="0" borderId="4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16" xfId="1" applyNumberFormat="1" applyFont="1" applyFill="1" applyBorder="1" applyAlignment="1">
      <alignment horizontal="center"/>
    </xf>
    <xf numFmtId="164" fontId="9" fillId="0" borderId="22" xfId="1" applyNumberFormat="1" applyFont="1" applyBorder="1"/>
    <xf numFmtId="164" fontId="9" fillId="0" borderId="15" xfId="1" applyNumberFormat="1" applyFont="1" applyBorder="1"/>
    <xf numFmtId="164" fontId="8" fillId="0" borderId="24" xfId="1" applyNumberFormat="1" applyFont="1" applyBorder="1"/>
    <xf numFmtId="164" fontId="9" fillId="0" borderId="36" xfId="1" applyNumberFormat="1" applyFont="1" applyBorder="1"/>
    <xf numFmtId="165" fontId="17" fillId="0" borderId="0" xfId="3" applyNumberFormat="1" applyFont="1"/>
    <xf numFmtId="2" fontId="17" fillId="0" borderId="0" xfId="3" applyNumberFormat="1" applyFont="1"/>
    <xf numFmtId="2" fontId="17" fillId="0" borderId="0" xfId="3" applyNumberFormat="1" applyFont="1" applyFill="1"/>
    <xf numFmtId="2" fontId="17" fillId="0" borderId="0" xfId="2" applyNumberFormat="1" applyFont="1" applyFill="1"/>
    <xf numFmtId="0" fontId="4" fillId="0" borderId="7" xfId="0" applyFont="1" applyFill="1" applyBorder="1" applyAlignment="1">
      <alignment horizontal="centerContinuous"/>
    </xf>
    <xf numFmtId="165" fontId="4" fillId="0" borderId="7" xfId="3" applyNumberFormat="1" applyFont="1" applyFill="1" applyBorder="1" applyAlignment="1">
      <alignment horizontal="centerContinuous"/>
    </xf>
    <xf numFmtId="2" fontId="4" fillId="0" borderId="9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>
      <alignment horizontal="center"/>
    </xf>
    <xf numFmtId="165" fontId="4" fillId="0" borderId="4" xfId="3" applyNumberFormat="1" applyFont="1" applyFill="1" applyBorder="1" applyAlignment="1">
      <alignment horizontal="center"/>
    </xf>
    <xf numFmtId="2" fontId="4" fillId="0" borderId="13" xfId="3" applyNumberFormat="1" applyFont="1" applyFill="1" applyBorder="1" applyAlignment="1">
      <alignment horizontal="center"/>
    </xf>
    <xf numFmtId="2" fontId="4" fillId="0" borderId="6" xfId="3" applyNumberFormat="1" applyFont="1" applyFill="1" applyBorder="1" applyAlignment="1">
      <alignment horizontal="center"/>
    </xf>
    <xf numFmtId="2" fontId="4" fillId="0" borderId="6" xfId="2" applyNumberFormat="1" applyFont="1" applyFill="1" applyBorder="1" applyAlignment="1">
      <alignment horizontal="center"/>
    </xf>
    <xf numFmtId="2" fontId="7" fillId="0" borderId="20" xfId="3" applyNumberFormat="1" applyFont="1" applyFill="1" applyBorder="1" applyAlignment="1">
      <alignment horizontal="center"/>
    </xf>
    <xf numFmtId="170" fontId="7" fillId="0" borderId="0" xfId="3" applyNumberFormat="1" applyFont="1"/>
    <xf numFmtId="2" fontId="7" fillId="0" borderId="0" xfId="3" applyNumberFormat="1" applyFont="1"/>
    <xf numFmtId="44" fontId="7" fillId="0" borderId="6" xfId="2" applyNumberFormat="1" applyFont="1" applyBorder="1"/>
    <xf numFmtId="165" fontId="0" fillId="0" borderId="0" xfId="0" applyNumberFormat="1"/>
    <xf numFmtId="170" fontId="9" fillId="0" borderId="24" xfId="3" applyNumberFormat="1" applyFont="1" applyBorder="1"/>
    <xf numFmtId="2" fontId="9" fillId="0" borderId="24" xfId="3" applyNumberFormat="1" applyFont="1" applyBorder="1"/>
    <xf numFmtId="44" fontId="9" fillId="0" borderId="23" xfId="2" applyFont="1" applyBorder="1"/>
    <xf numFmtId="170" fontId="7" fillId="0" borderId="19" xfId="3" applyNumberFormat="1" applyFont="1" applyBorder="1"/>
    <xf numFmtId="2" fontId="7" fillId="0" borderId="20" xfId="3" applyNumberFormat="1" applyFont="1" applyBorder="1"/>
    <xf numFmtId="164" fontId="9" fillId="0" borderId="25" xfId="1" applyNumberFormat="1" applyFont="1" applyBorder="1"/>
    <xf numFmtId="1" fontId="8" fillId="0" borderId="0" xfId="2" applyNumberFormat="1" applyFont="1" applyBorder="1"/>
    <xf numFmtId="170" fontId="8" fillId="0" borderId="0" xfId="3" applyNumberFormat="1" applyFont="1" applyBorder="1"/>
    <xf numFmtId="2" fontId="8" fillId="0" borderId="6" xfId="3" applyNumberFormat="1" applyFont="1" applyBorder="1"/>
    <xf numFmtId="0" fontId="20" fillId="0" borderId="0" xfId="0" applyFont="1" applyAlignment="1">
      <alignment horizontal="right"/>
    </xf>
    <xf numFmtId="1" fontId="9" fillId="0" borderId="0" xfId="0" applyNumberFormat="1" applyFont="1"/>
    <xf numFmtId="2" fontId="9" fillId="0" borderId="0" xfId="0" applyNumberFormat="1" applyFont="1"/>
    <xf numFmtId="2" fontId="8" fillId="0" borderId="0" xfId="3" applyNumberFormat="1" applyFont="1"/>
    <xf numFmtId="2" fontId="8" fillId="0" borderId="0" xfId="2" applyNumberFormat="1" applyFont="1"/>
    <xf numFmtId="2" fontId="0" fillId="0" borderId="0" xfId="3" applyNumberFormat="1" applyFont="1"/>
    <xf numFmtId="2" fontId="8" fillId="0" borderId="0" xfId="0" applyNumberFormat="1" applyFont="1"/>
    <xf numFmtId="2" fontId="17" fillId="0" borderId="0" xfId="0" applyNumberFormat="1" applyFont="1" applyFill="1"/>
    <xf numFmtId="0" fontId="4" fillId="0" borderId="8" xfId="0" applyFont="1" applyFill="1" applyBorder="1" applyAlignment="1">
      <alignment horizontal="centerContinuous"/>
    </xf>
    <xf numFmtId="165" fontId="4" fillId="0" borderId="12" xfId="3" applyNumberFormat="1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164" fontId="4" fillId="0" borderId="33" xfId="1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6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1" fontId="7" fillId="0" borderId="0" xfId="1" applyNumberFormat="1" applyFont="1"/>
    <xf numFmtId="164" fontId="7" fillId="0" borderId="34" xfId="1" applyNumberFormat="1" applyFont="1" applyBorder="1"/>
    <xf numFmtId="171" fontId="9" fillId="0" borderId="24" xfId="1" applyNumberFormat="1" applyFont="1" applyBorder="1"/>
    <xf numFmtId="3" fontId="7" fillId="0" borderId="31" xfId="0" applyNumberFormat="1" applyFont="1" applyFill="1" applyBorder="1"/>
    <xf numFmtId="171" fontId="9" fillId="0" borderId="27" xfId="1" applyNumberFormat="1" applyFont="1" applyBorder="1"/>
    <xf numFmtId="164" fontId="0" fillId="0" borderId="6" xfId="1" applyNumberFormat="1" applyFont="1" applyBorder="1"/>
    <xf numFmtId="165" fontId="9" fillId="0" borderId="0" xfId="3" applyNumberFormat="1" applyFont="1"/>
    <xf numFmtId="164" fontId="9" fillId="0" borderId="0" xfId="1" applyNumberFormat="1" applyFont="1"/>
    <xf numFmtId="164" fontId="0" fillId="0" borderId="0" xfId="1" applyNumberFormat="1" applyFont="1"/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2" fontId="4" fillId="0" borderId="9" xfId="0" applyNumberFormat="1" applyFont="1" applyFill="1" applyBorder="1" applyAlignment="1">
      <alignment horizontal="centerContinuous"/>
    </xf>
    <xf numFmtId="0" fontId="4" fillId="0" borderId="32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7" fillId="0" borderId="32" xfId="0" applyFont="1" applyFill="1" applyBorder="1"/>
    <xf numFmtId="0" fontId="7" fillId="0" borderId="2" xfId="0" applyFont="1" applyFill="1" applyBorder="1"/>
    <xf numFmtId="2" fontId="4" fillId="0" borderId="32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3" fontId="7" fillId="0" borderId="7" xfId="1" applyNumberFormat="1" applyFont="1" applyBorder="1"/>
    <xf numFmtId="43" fontId="7" fillId="0" borderId="0" xfId="1" applyNumberFormat="1" applyFont="1" applyBorder="1"/>
    <xf numFmtId="43" fontId="9" fillId="0" borderId="24" xfId="1" applyNumberFormat="1" applyFont="1" applyBorder="1"/>
    <xf numFmtId="43" fontId="9" fillId="0" borderId="27" xfId="1" applyNumberFormat="1" applyFont="1" applyBorder="1"/>
    <xf numFmtId="171" fontId="9" fillId="0" borderId="26" xfId="1" applyNumberFormat="1" applyFont="1" applyBorder="1"/>
    <xf numFmtId="164" fontId="8" fillId="0" borderId="23" xfId="1" applyNumberFormat="1" applyFont="1" applyBorder="1"/>
    <xf numFmtId="43" fontId="9" fillId="0" borderId="11" xfId="1" applyNumberFormat="1" applyFont="1" applyBorder="1"/>
    <xf numFmtId="164" fontId="20" fillId="0" borderId="0" xfId="1" applyNumberFormat="1" applyFont="1"/>
    <xf numFmtId="0" fontId="17" fillId="0" borderId="0" xfId="0" applyFont="1" applyFill="1" applyAlignment="1">
      <alignment horizontal="left"/>
    </xf>
    <xf numFmtId="0" fontId="17" fillId="0" borderId="0" xfId="0" applyFont="1" applyFill="1" applyBorder="1"/>
    <xf numFmtId="0" fontId="4" fillId="0" borderId="12" xfId="0" applyFont="1" applyFill="1" applyBorder="1" applyAlignment="1">
      <alignment horizontal="center"/>
    </xf>
    <xf numFmtId="0" fontId="21" fillId="0" borderId="6" xfId="0" applyFont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21" fillId="0" borderId="1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3" fontId="7" fillId="0" borderId="0" xfId="1" applyNumberFormat="1" applyFont="1" applyBorder="1"/>
    <xf numFmtId="0" fontId="7" fillId="0" borderId="6" xfId="2" applyNumberFormat="1" applyFont="1" applyBorder="1"/>
    <xf numFmtId="168" fontId="9" fillId="0" borderId="27" xfId="2" applyNumberFormat="1" applyFont="1" applyBorder="1"/>
    <xf numFmtId="168" fontId="9" fillId="0" borderId="26" xfId="2" applyNumberFormat="1" applyFont="1" applyBorder="1"/>
    <xf numFmtId="44" fontId="7" fillId="0" borderId="16" xfId="2" applyFont="1" applyBorder="1"/>
    <xf numFmtId="165" fontId="7" fillId="0" borderId="16" xfId="3" applyNumberFormat="1" applyFont="1" applyBorder="1"/>
    <xf numFmtId="165" fontId="7" fillId="0" borderId="14" xfId="3" applyNumberFormat="1" applyFont="1" applyBorder="1"/>
    <xf numFmtId="0" fontId="7" fillId="0" borderId="16" xfId="0" applyFont="1" applyBorder="1"/>
    <xf numFmtId="0" fontId="7" fillId="0" borderId="14" xfId="0" applyFont="1" applyBorder="1"/>
    <xf numFmtId="164" fontId="9" fillId="0" borderId="0" xfId="1" applyNumberFormat="1" applyFont="1" applyFill="1" applyBorder="1" applyAlignment="1">
      <alignment horizontal="right"/>
    </xf>
    <xf numFmtId="164" fontId="8" fillId="0" borderId="16" xfId="1" applyNumberFormat="1" applyFont="1" applyFill="1" applyBorder="1"/>
    <xf numFmtId="0" fontId="7" fillId="0" borderId="0" xfId="1" applyNumberFormat="1" applyFont="1" applyFill="1" applyBorder="1"/>
    <xf numFmtId="0" fontId="7" fillId="0" borderId="0" xfId="1" applyNumberFormat="1" applyFont="1" applyBorder="1"/>
    <xf numFmtId="0" fontId="7" fillId="0" borderId="0" xfId="1" applyNumberFormat="1" applyFont="1"/>
    <xf numFmtId="164" fontId="9" fillId="0" borderId="34" xfId="1" applyNumberFormat="1" applyFont="1" applyBorder="1"/>
    <xf numFmtId="3" fontId="7" fillId="0" borderId="6" xfId="1" applyNumberFormat="1" applyFont="1" applyBorder="1"/>
    <xf numFmtId="2" fontId="7" fillId="0" borderId="16" xfId="2" applyNumberFormat="1" applyFont="1" applyBorder="1"/>
    <xf numFmtId="2" fontId="7" fillId="0" borderId="16" xfId="3" applyNumberFormat="1" applyFont="1" applyBorder="1"/>
    <xf numFmtId="9" fontId="9" fillId="0" borderId="23" xfId="3" applyNumberFormat="1" applyFont="1" applyBorder="1"/>
    <xf numFmtId="1" fontId="7" fillId="0" borderId="6" xfId="2" applyNumberFormat="1" applyFont="1" applyBorder="1"/>
    <xf numFmtId="1" fontId="7" fillId="0" borderId="6" xfId="1" applyNumberFormat="1" applyFont="1" applyBorder="1"/>
    <xf numFmtId="0" fontId="7" fillId="0" borderId="6" xfId="1" applyNumberFormat="1" applyFont="1" applyFill="1" applyBorder="1"/>
    <xf numFmtId="44" fontId="9" fillId="0" borderId="22" xfId="2" applyNumberFormat="1" applyFont="1" applyBorder="1"/>
    <xf numFmtId="164" fontId="7" fillId="0" borderId="0" xfId="1" applyNumberFormat="1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7" fillId="0" borderId="6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right"/>
    </xf>
    <xf numFmtId="0" fontId="7" fillId="0" borderId="0" xfId="1" applyNumberFormat="1" applyFont="1" applyFill="1" applyBorder="1" applyAlignment="1">
      <alignment horizontal="right"/>
    </xf>
    <xf numFmtId="164" fontId="0" fillId="0" borderId="0" xfId="0" applyNumberFormat="1"/>
    <xf numFmtId="164" fontId="7" fillId="0" borderId="36" xfId="1" applyNumberFormat="1" applyFont="1" applyBorder="1" applyAlignment="1">
      <alignment horizontal="right"/>
    </xf>
    <xf numFmtId="3" fontId="0" fillId="0" borderId="0" xfId="0" applyNumberFormat="1"/>
    <xf numFmtId="165" fontId="7" fillId="0" borderId="0" xfId="3" applyNumberFormat="1" applyFont="1" applyBorder="1" applyAlignment="1">
      <alignment horizontal="right"/>
    </xf>
    <xf numFmtId="165" fontId="7" fillId="0" borderId="0" xfId="3" applyNumberFormat="1" applyFont="1" applyAlignment="1">
      <alignment horizontal="right"/>
    </xf>
    <xf numFmtId="164" fontId="7" fillId="0" borderId="0" xfId="0" applyNumberFormat="1" applyFont="1"/>
    <xf numFmtId="164" fontId="9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7" fillId="0" borderId="6" xfId="0" applyNumberFormat="1" applyFont="1" applyBorder="1"/>
    <xf numFmtId="164" fontId="20" fillId="0" borderId="0" xfId="0" applyNumberFormat="1" applyFont="1"/>
    <xf numFmtId="164" fontId="4" fillId="0" borderId="33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4" fontId="9" fillId="0" borderId="0" xfId="0" applyNumberFormat="1" applyFont="1"/>
    <xf numFmtId="164" fontId="22" fillId="0" borderId="0" xfId="0" applyNumberFormat="1" applyFont="1"/>
    <xf numFmtId="164" fontId="12" fillId="0" borderId="42" xfId="0" applyNumberFormat="1" applyFont="1" applyFill="1" applyBorder="1" applyAlignment="1">
      <alignment vertical="center"/>
    </xf>
    <xf numFmtId="164" fontId="6" fillId="0" borderId="32" xfId="0" applyNumberFormat="1" applyFont="1" applyFill="1" applyBorder="1"/>
    <xf numFmtId="164" fontId="7" fillId="0" borderId="13" xfId="1" applyNumberFormat="1" applyFont="1" applyBorder="1"/>
    <xf numFmtId="3" fontId="7" fillId="0" borderId="41" xfId="0" applyNumberFormat="1" applyFont="1" applyFill="1" applyBorder="1"/>
    <xf numFmtId="164" fontId="7" fillId="0" borderId="5" xfId="1" applyNumberFormat="1" applyFont="1" applyBorder="1"/>
    <xf numFmtId="164" fontId="7" fillId="0" borderId="5" xfId="0" applyNumberFormat="1" applyFont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3" fontId="7" fillId="0" borderId="25" xfId="0" applyNumberFormat="1" applyFont="1" applyFill="1" applyBorder="1"/>
    <xf numFmtId="164" fontId="7" fillId="0" borderId="33" xfId="0" applyNumberFormat="1" applyFont="1" applyBorder="1"/>
    <xf numFmtId="164" fontId="7" fillId="0" borderId="41" xfId="1" applyNumberFormat="1" applyFont="1" applyBorder="1"/>
    <xf numFmtId="164" fontId="7" fillId="0" borderId="40" xfId="1" applyNumberFormat="1" applyFont="1" applyBorder="1"/>
    <xf numFmtId="164" fontId="8" fillId="0" borderId="25" xfId="1" applyNumberFormat="1" applyFont="1" applyBorder="1"/>
    <xf numFmtId="164" fontId="8" fillId="0" borderId="27" xfId="0" applyNumberFormat="1" applyFont="1" applyBorder="1"/>
    <xf numFmtId="166" fontId="9" fillId="0" borderId="40" xfId="2" applyNumberFormat="1" applyFont="1" applyBorder="1" applyAlignment="1">
      <alignment horizontal="right"/>
    </xf>
    <xf numFmtId="3" fontId="7" fillId="0" borderId="5" xfId="0" applyNumberFormat="1" applyFont="1" applyFill="1" applyBorder="1"/>
    <xf numFmtId="1" fontId="11" fillId="0" borderId="3" xfId="0" applyNumberFormat="1" applyFont="1" applyBorder="1"/>
    <xf numFmtId="1" fontId="11" fillId="0" borderId="0" xfId="0" applyNumberFormat="1" applyFont="1" applyFill="1" applyBorder="1"/>
    <xf numFmtId="1" fontId="4" fillId="0" borderId="32" xfId="1" applyNumberFormat="1" applyFont="1" applyFill="1" applyBorder="1" applyAlignment="1">
      <alignment horizontal="center"/>
    </xf>
    <xf numFmtId="1" fontId="9" fillId="0" borderId="11" xfId="2" applyNumberFormat="1" applyFont="1" applyBorder="1"/>
    <xf numFmtId="168" fontId="9" fillId="0" borderId="10" xfId="2" applyNumberFormat="1" applyFont="1" applyBorder="1"/>
    <xf numFmtId="168" fontId="9" fillId="0" borderId="11" xfId="2" applyNumberFormat="1" applyFont="1" applyBorder="1"/>
    <xf numFmtId="168" fontId="9" fillId="0" borderId="12" xfId="2" applyNumberFormat="1" applyFont="1" applyBorder="1"/>
    <xf numFmtId="9" fontId="9" fillId="0" borderId="11" xfId="3" applyFont="1" applyBorder="1"/>
    <xf numFmtId="9" fontId="9" fillId="0" borderId="12" xfId="3" applyFont="1" applyBorder="1"/>
    <xf numFmtId="3" fontId="7" fillId="0" borderId="16" xfId="2" applyNumberFormat="1" applyFont="1" applyBorder="1"/>
    <xf numFmtId="9" fontId="7" fillId="0" borderId="16" xfId="3" applyFont="1" applyBorder="1"/>
    <xf numFmtId="3" fontId="7" fillId="0" borderId="16" xfId="0" applyNumberFormat="1" applyFont="1" applyBorder="1"/>
    <xf numFmtId="167" fontId="7" fillId="0" borderId="16" xfId="2" applyNumberFormat="1" applyFont="1" applyBorder="1"/>
    <xf numFmtId="44" fontId="7" fillId="0" borderId="14" xfId="2" applyFont="1" applyBorder="1"/>
    <xf numFmtId="9" fontId="9" fillId="0" borderId="24" xfId="3" applyFont="1" applyBorder="1"/>
    <xf numFmtId="4" fontId="9" fillId="0" borderId="24" xfId="2" applyNumberFormat="1" applyFont="1" applyBorder="1"/>
    <xf numFmtId="44" fontId="9" fillId="0" borderId="41" xfId="2" applyNumberFormat="1" applyFont="1" applyBorder="1"/>
    <xf numFmtId="9" fontId="9" fillId="0" borderId="36" xfId="3" applyFont="1" applyBorder="1"/>
    <xf numFmtId="44" fontId="9" fillId="0" borderId="36" xfId="2" applyNumberFormat="1" applyFont="1" applyBorder="1"/>
    <xf numFmtId="44" fontId="9" fillId="0" borderId="34" xfId="2" applyNumberFormat="1" applyFont="1" applyBorder="1"/>
    <xf numFmtId="3" fontId="6" fillId="0" borderId="19" xfId="0" applyNumberFormat="1" applyFont="1" applyBorder="1"/>
    <xf numFmtId="165" fontId="6" fillId="0" borderId="19" xfId="3" applyNumberFormat="1" applyFont="1" applyBorder="1"/>
    <xf numFmtId="44" fontId="6" fillId="0" borderId="19" xfId="2" applyFont="1" applyBorder="1"/>
    <xf numFmtId="167" fontId="6" fillId="0" borderId="19" xfId="2" applyNumberFormat="1" applyFont="1" applyBorder="1"/>
    <xf numFmtId="44" fontId="6" fillId="0" borderId="20" xfId="2" applyFont="1" applyBorder="1"/>
    <xf numFmtId="166" fontId="9" fillId="0" borderId="11" xfId="3" applyNumberFormat="1" applyFont="1" applyBorder="1"/>
    <xf numFmtId="164" fontId="4" fillId="0" borderId="0" xfId="1" applyNumberFormat="1" applyFont="1" applyFill="1" applyBorder="1"/>
    <xf numFmtId="164" fontId="4" fillId="0" borderId="32" xfId="1" applyNumberFormat="1" applyFont="1" applyFill="1" applyBorder="1"/>
    <xf numFmtId="0" fontId="7" fillId="0" borderId="6" xfId="1" applyNumberFormat="1" applyFont="1" applyBorder="1" applyAlignment="1">
      <alignment horizontal="right"/>
    </xf>
    <xf numFmtId="172" fontId="9" fillId="0" borderId="11" xfId="1" applyNumberFormat="1" applyFont="1" applyBorder="1"/>
    <xf numFmtId="166" fontId="9" fillId="0" borderId="24" xfId="3" applyNumberFormat="1" applyFont="1" applyBorder="1"/>
    <xf numFmtId="164" fontId="8" fillId="0" borderId="4" xfId="0" applyNumberFormat="1" applyFont="1" applyBorder="1"/>
    <xf numFmtId="0" fontId="0" fillId="0" borderId="16" xfId="0" applyBorder="1"/>
    <xf numFmtId="1" fontId="7" fillId="0" borderId="43" xfId="3" applyNumberFormat="1" applyFont="1" applyFill="1" applyBorder="1" applyAlignment="1">
      <alignment horizontal="center"/>
    </xf>
    <xf numFmtId="164" fontId="7" fillId="0" borderId="13" xfId="1" applyNumberFormat="1" applyFont="1" applyBorder="1" applyAlignment="1">
      <alignment horizontal="right"/>
    </xf>
    <xf numFmtId="1" fontId="7" fillId="0" borderId="43" xfId="3" applyNumberFormat="1" applyFont="1" applyBorder="1"/>
    <xf numFmtId="1" fontId="8" fillId="0" borderId="13" xfId="3" applyNumberFormat="1" applyFont="1" applyBorder="1"/>
    <xf numFmtId="164" fontId="9" fillId="0" borderId="42" xfId="1" applyNumberFormat="1" applyFont="1" applyBorder="1"/>
    <xf numFmtId="4" fontId="0" fillId="0" borderId="0" xfId="0" applyNumberFormat="1"/>
    <xf numFmtId="10" fontId="0" fillId="0" borderId="0" xfId="0" applyNumberFormat="1"/>
    <xf numFmtId="6" fontId="0" fillId="0" borderId="0" xfId="0" applyNumberFormat="1"/>
    <xf numFmtId="8" fontId="0" fillId="0" borderId="0" xfId="0" applyNumberFormat="1"/>
    <xf numFmtId="0" fontId="7" fillId="0" borderId="0" xfId="0" applyFont="1" applyAlignment="1">
      <alignment vertical="center"/>
    </xf>
    <xf numFmtId="0" fontId="28" fillId="0" borderId="46" xfId="0" applyFont="1" applyBorder="1" applyProtection="1"/>
    <xf numFmtId="3" fontId="28" fillId="0" borderId="4" xfId="0" applyNumberFormat="1" applyFont="1" applyBorder="1" applyAlignment="1" applyProtection="1">
      <alignment horizontal="center"/>
    </xf>
    <xf numFmtId="4" fontId="28" fillId="0" borderId="4" xfId="0" applyNumberFormat="1" applyFont="1" applyBorder="1" applyAlignment="1" applyProtection="1">
      <alignment horizontal="center"/>
    </xf>
    <xf numFmtId="4" fontId="28" fillId="0" borderId="32" xfId="0" applyNumberFormat="1" applyFont="1" applyBorder="1" applyAlignment="1" applyProtection="1">
      <alignment horizontal="center"/>
    </xf>
    <xf numFmtId="3" fontId="28" fillId="0" borderId="47" xfId="0" applyNumberFormat="1" applyFont="1" applyBorder="1" applyAlignment="1" applyProtection="1">
      <alignment horizontal="center"/>
    </xf>
    <xf numFmtId="0" fontId="28" fillId="0" borderId="48" xfId="0" applyFont="1" applyBorder="1" applyProtection="1"/>
    <xf numFmtId="3" fontId="28" fillId="0" borderId="6" xfId="0" applyNumberFormat="1" applyFont="1" applyBorder="1" applyAlignment="1" applyProtection="1">
      <alignment horizontal="center"/>
    </xf>
    <xf numFmtId="4" fontId="28" fillId="0" borderId="6" xfId="0" applyNumberFormat="1" applyFont="1" applyBorder="1" applyAlignment="1" applyProtection="1">
      <alignment horizontal="center"/>
    </xf>
    <xf numFmtId="4" fontId="28" fillId="0" borderId="13" xfId="0" applyNumberFormat="1" applyFont="1" applyBorder="1" applyAlignment="1" applyProtection="1">
      <alignment horizontal="center"/>
    </xf>
    <xf numFmtId="3" fontId="28" fillId="0" borderId="38" xfId="0" applyNumberFormat="1" applyFont="1" applyBorder="1" applyAlignment="1" applyProtection="1">
      <alignment horizontal="center"/>
    </xf>
    <xf numFmtId="0" fontId="28" fillId="0" borderId="49" xfId="0" applyFont="1" applyBorder="1" applyAlignment="1" applyProtection="1">
      <alignment horizontal="center"/>
    </xf>
    <xf numFmtId="3" fontId="28" fillId="0" borderId="21" xfId="0" applyNumberFormat="1" applyFont="1" applyBorder="1" applyAlignment="1" applyProtection="1">
      <alignment horizontal="center"/>
    </xf>
    <xf numFmtId="4" fontId="28" fillId="0" borderId="21" xfId="0" applyNumberFormat="1" applyFont="1" applyBorder="1" applyAlignment="1" applyProtection="1">
      <alignment horizontal="center"/>
    </xf>
    <xf numFmtId="3" fontId="28" fillId="0" borderId="50" xfId="0" applyNumberFormat="1" applyFont="1" applyBorder="1" applyAlignment="1" applyProtection="1">
      <alignment horizontal="center"/>
    </xf>
    <xf numFmtId="0" fontId="28" fillId="0" borderId="51" xfId="0" applyFont="1" applyBorder="1" applyAlignment="1" applyProtection="1">
      <alignment horizontal="center"/>
    </xf>
    <xf numFmtId="3" fontId="28" fillId="0" borderId="31" xfId="0" applyNumberFormat="1" applyFont="1" applyFill="1" applyBorder="1" applyAlignment="1">
      <alignment horizontal="center"/>
    </xf>
    <xf numFmtId="4" fontId="28" fillId="0" borderId="31" xfId="0" applyNumberFormat="1" applyFont="1" applyFill="1" applyBorder="1" applyAlignment="1">
      <alignment horizontal="center"/>
    </xf>
    <xf numFmtId="3" fontId="28" fillId="0" borderId="52" xfId="0" applyNumberFormat="1" applyFont="1" applyFill="1" applyBorder="1" applyAlignment="1">
      <alignment horizontal="center"/>
    </xf>
    <xf numFmtId="0" fontId="28" fillId="0" borderId="51" xfId="0" applyFont="1" applyBorder="1" applyAlignment="1">
      <alignment horizontal="center"/>
    </xf>
    <xf numFmtId="3" fontId="28" fillId="0" borderId="25" xfId="1" applyNumberFormat="1" applyFont="1" applyBorder="1" applyAlignment="1">
      <alignment horizontal="center"/>
    </xf>
    <xf numFmtId="3" fontId="28" fillId="0" borderId="53" xfId="1" applyNumberFormat="1" applyFont="1" applyBorder="1" applyAlignment="1">
      <alignment horizontal="center"/>
    </xf>
    <xf numFmtId="3" fontId="28" fillId="0" borderId="26" xfId="0" applyNumberFormat="1" applyFont="1" applyFill="1" applyBorder="1" applyAlignment="1">
      <alignment horizontal="center"/>
    </xf>
    <xf numFmtId="3" fontId="28" fillId="0" borderId="53" xfId="0" applyNumberFormat="1" applyFont="1" applyFill="1" applyBorder="1" applyAlignment="1">
      <alignment horizontal="center"/>
    </xf>
    <xf numFmtId="3" fontId="28" fillId="0" borderId="34" xfId="0" applyNumberFormat="1" applyFont="1" applyBorder="1" applyAlignment="1" applyProtection="1">
      <alignment horizontal="center"/>
    </xf>
    <xf numFmtId="4" fontId="28" fillId="0" borderId="34" xfId="0" applyNumberFormat="1" applyFont="1" applyBorder="1" applyAlignment="1" applyProtection="1">
      <alignment horizontal="center"/>
    </xf>
    <xf numFmtId="3" fontId="28" fillId="0" borderId="31" xfId="0" applyNumberFormat="1" applyFont="1" applyFill="1" applyBorder="1" applyAlignment="1" applyProtection="1">
      <alignment horizontal="center"/>
    </xf>
    <xf numFmtId="4" fontId="28" fillId="0" borderId="52" xfId="0" applyNumberFormat="1" applyFont="1" applyFill="1" applyBorder="1" applyAlignment="1">
      <alignment horizontal="center"/>
    </xf>
    <xf numFmtId="0" fontId="28" fillId="0" borderId="55" xfId="0" applyFont="1" applyBorder="1" applyAlignment="1">
      <alignment horizont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/>
    </xf>
    <xf numFmtId="4" fontId="28" fillId="0" borderId="31" xfId="0" applyNumberFormat="1" applyFont="1" applyFill="1" applyBorder="1" applyAlignment="1" applyProtection="1">
      <alignment horizontal="center"/>
    </xf>
    <xf numFmtId="165" fontId="28" fillId="0" borderId="52" xfId="3" applyNumberFormat="1" applyFont="1" applyFill="1" applyBorder="1" applyAlignment="1" applyProtection="1">
      <alignment horizontal="center"/>
    </xf>
    <xf numFmtId="0" fontId="28" fillId="0" borderId="48" xfId="0" applyFont="1" applyBorder="1" applyAlignment="1" applyProtection="1">
      <alignment horizontal="center"/>
    </xf>
    <xf numFmtId="3" fontId="28" fillId="0" borderId="13" xfId="0" applyNumberFormat="1" applyFont="1" applyFill="1" applyBorder="1" applyAlignment="1">
      <alignment horizontal="center"/>
    </xf>
    <xf numFmtId="3" fontId="28" fillId="0" borderId="13" xfId="0" applyNumberFormat="1" applyFont="1" applyFill="1" applyBorder="1" applyAlignment="1" applyProtection="1">
      <alignment horizontal="center"/>
    </xf>
    <xf numFmtId="165" fontId="28" fillId="0" borderId="38" xfId="3" applyNumberFormat="1" applyFont="1" applyFill="1" applyBorder="1" applyAlignment="1" applyProtection="1">
      <alignment horizontal="center"/>
    </xf>
    <xf numFmtId="0" fontId="28" fillId="0" borderId="49" xfId="0" applyFont="1" applyBorder="1" applyAlignment="1">
      <alignment horizontal="center"/>
    </xf>
    <xf numFmtId="1" fontId="28" fillId="0" borderId="25" xfId="0" applyNumberFormat="1" applyFont="1" applyBorder="1" applyAlignment="1">
      <alignment horizontal="center"/>
    </xf>
    <xf numFmtId="1" fontId="28" fillId="0" borderId="25" xfId="1" applyNumberFormat="1" applyFont="1" applyBorder="1" applyAlignment="1">
      <alignment horizontal="center"/>
    </xf>
    <xf numFmtId="165" fontId="28" fillId="0" borderId="53" xfId="3" applyNumberFormat="1" applyFont="1" applyBorder="1" applyAlignment="1">
      <alignment horizontal="center"/>
    </xf>
    <xf numFmtId="3" fontId="28" fillId="0" borderId="4" xfId="0" applyNumberFormat="1" applyFont="1" applyFill="1" applyBorder="1" applyAlignment="1">
      <alignment horizontal="center"/>
    </xf>
    <xf numFmtId="165" fontId="28" fillId="0" borderId="56" xfId="3" applyNumberFormat="1" applyFont="1" applyFill="1" applyBorder="1" applyAlignment="1">
      <alignment horizontal="center"/>
    </xf>
    <xf numFmtId="0" fontId="28" fillId="0" borderId="57" xfId="0" applyFont="1" applyBorder="1" applyAlignment="1" applyProtection="1">
      <alignment horizontal="center"/>
    </xf>
    <xf numFmtId="3" fontId="28" fillId="0" borderId="15" xfId="0" applyNumberFormat="1" applyFont="1" applyFill="1" applyBorder="1" applyAlignment="1">
      <alignment horizontal="center"/>
    </xf>
    <xf numFmtId="3" fontId="28" fillId="0" borderId="58" xfId="0" applyNumberFormat="1" applyFont="1" applyFill="1" applyBorder="1" applyAlignment="1">
      <alignment horizontal="center"/>
    </xf>
    <xf numFmtId="37" fontId="28" fillId="0" borderId="25" xfId="1" applyNumberFormat="1" applyFont="1" applyBorder="1" applyAlignment="1">
      <alignment horizontal="center"/>
    </xf>
    <xf numFmtId="3" fontId="28" fillId="0" borderId="26" xfId="1" applyNumberFormat="1" applyFont="1" applyFill="1" applyBorder="1" applyAlignment="1">
      <alignment horizontal="center"/>
    </xf>
    <xf numFmtId="164" fontId="28" fillId="0" borderId="0" xfId="1" applyNumberFormat="1" applyFont="1"/>
    <xf numFmtId="0" fontId="29" fillId="0" borderId="0" xfId="0" applyFont="1"/>
    <xf numFmtId="0" fontId="28" fillId="0" borderId="0" xfId="0" applyFont="1" applyFill="1" applyBorder="1" applyAlignment="1" applyProtection="1">
      <alignment horizontal="left"/>
    </xf>
    <xf numFmtId="3" fontId="28" fillId="0" borderId="31" xfId="1" applyNumberFormat="1" applyFont="1" applyBorder="1" applyAlignment="1">
      <alignment horizontal="center"/>
    </xf>
    <xf numFmtId="37" fontId="28" fillId="0" borderId="31" xfId="1" applyNumberFormat="1" applyFont="1" applyBorder="1" applyAlignment="1">
      <alignment horizontal="center"/>
    </xf>
    <xf numFmtId="37" fontId="28" fillId="0" borderId="31" xfId="1" applyNumberFormat="1" applyFont="1" applyFill="1" applyBorder="1" applyAlignment="1">
      <alignment horizontal="center"/>
    </xf>
    <xf numFmtId="37" fontId="28" fillId="0" borderId="26" xfId="1" applyNumberFormat="1" applyFont="1" applyFill="1" applyBorder="1" applyAlignment="1">
      <alignment horizontal="center"/>
    </xf>
    <xf numFmtId="0" fontId="27" fillId="0" borderId="54" xfId="0" applyFont="1" applyBorder="1" applyAlignment="1" applyProtection="1">
      <alignment horizontal="center" vertical="center"/>
    </xf>
    <xf numFmtId="0" fontId="27" fillId="0" borderId="36" xfId="0" applyFont="1" applyBorder="1" applyAlignment="1" applyProtection="1">
      <alignment horizontal="center" vertical="center"/>
    </xf>
    <xf numFmtId="0" fontId="27" fillId="0" borderId="50" xfId="0" applyFont="1" applyBorder="1" applyAlignment="1" applyProtection="1">
      <alignment horizontal="center" vertical="center"/>
    </xf>
    <xf numFmtId="4" fontId="12" fillId="0" borderId="0" xfId="0" applyNumberFormat="1" applyFont="1" applyAlignment="1">
      <alignment horizontal="center"/>
    </xf>
    <xf numFmtId="0" fontId="7" fillId="0" borderId="0" xfId="0" applyFont="1" applyAlignment="1"/>
    <xf numFmtId="0" fontId="24" fillId="0" borderId="0" xfId="0" applyFont="1" applyBorder="1" applyAlignment="1">
      <alignment horizontal="center"/>
    </xf>
    <xf numFmtId="3" fontId="25" fillId="0" borderId="0" xfId="0" applyNumberFormat="1" applyFont="1" applyAlignment="1" applyProtection="1">
      <alignment horizontal="left"/>
    </xf>
    <xf numFmtId="0" fontId="26" fillId="0" borderId="16" xfId="0" applyFont="1" applyBorder="1" applyAlignment="1" applyProtection="1">
      <alignment horizontal="center"/>
    </xf>
    <xf numFmtId="0" fontId="27" fillId="0" borderId="44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45" xfId="0" applyFont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>
      <alignment horizontal="center" wrapText="1"/>
    </xf>
    <xf numFmtId="164" fontId="4" fillId="0" borderId="17" xfId="1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" fillId="0" borderId="17" xfId="2" applyNumberFormat="1" applyFont="1" applyFill="1" applyBorder="1" applyAlignment="1">
      <alignment horizontal="center" wrapText="1"/>
    </xf>
    <xf numFmtId="164" fontId="4" fillId="0" borderId="9" xfId="1" applyNumberFormat="1" applyFont="1" applyFill="1" applyBorder="1" applyAlignment="1">
      <alignment horizontal="center" wrapText="1"/>
    </xf>
    <xf numFmtId="164" fontId="4" fillId="0" borderId="10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22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34" xfId="0" applyFont="1" applyBorder="1" applyAlignment="1"/>
    <xf numFmtId="0" fontId="9" fillId="0" borderId="24" xfId="0" applyFont="1" applyFill="1" applyBorder="1" applyAlignment="1">
      <alignment horizontal="center"/>
    </xf>
    <xf numFmtId="168" fontId="9" fillId="0" borderId="25" xfId="0" applyNumberFormat="1" applyFont="1" applyFill="1" applyBorder="1" applyAlignment="1">
      <alignment horizontal="center"/>
    </xf>
    <xf numFmtId="168" fontId="9" fillId="0" borderId="27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1" fillId="0" borderId="6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" fontId="4" fillId="0" borderId="9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 wrapText="1"/>
    </xf>
    <xf numFmtId="164" fontId="4" fillId="0" borderId="33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7" fillId="0" borderId="8" xfId="0" applyFont="1" applyBorder="1" applyAlignment="1"/>
    <xf numFmtId="0" fontId="4" fillId="0" borderId="4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64" fontId="25" fillId="0" borderId="24" xfId="1" applyNumberFormat="1" applyFont="1" applyBorder="1"/>
    <xf numFmtId="164" fontId="28" fillId="0" borderId="19" xfId="1" applyNumberFormat="1" applyFont="1" applyBorder="1"/>
    <xf numFmtId="3" fontId="28" fillId="0" borderId="0" xfId="0" applyNumberFormat="1" applyFont="1" applyFill="1" applyBorder="1" applyAlignment="1" applyProtection="1"/>
    <xf numFmtId="3" fontId="28" fillId="0" borderId="0" xfId="0" applyNumberFormat="1" applyFont="1" applyFill="1"/>
    <xf numFmtId="3" fontId="28" fillId="0" borderId="0" xfId="1" applyNumberFormat="1" applyFont="1" applyBorder="1"/>
  </cellXfs>
  <cellStyles count="44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Data%20Coordinator\PLS\FY14%202013-2014\2013-2014StatisticalReports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 (computable)"/>
      <sheetName val="LibPAS export"/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Outlets"/>
      <sheetName val="all data (unlinked)"/>
      <sheetName val="regional"/>
      <sheetName val="county"/>
      <sheetName val="muni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4">
          <cell r="AG84">
            <v>2906.83</v>
          </cell>
        </row>
        <row r="85">
          <cell r="AL85">
            <v>37186.383561643837</v>
          </cell>
          <cell r="AM85">
            <v>10.427733333333338</v>
          </cell>
          <cell r="AN85">
            <v>11.568169014084503</v>
          </cell>
          <cell r="AO85">
            <v>503.02869565217384</v>
          </cell>
          <cell r="IW85">
            <v>14.746115500000002</v>
          </cell>
          <cell r="KK85">
            <v>33798.962500000001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mailto:laurel.morris@gastongov.com" TargetMode="External"/><Relationship Id="rId1" Type="http://schemas.openxmlformats.org/officeDocument/2006/relationships/hyperlink" Target="mailto:kmakens@dconc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mailto:laurel.morris@gastongov.com" TargetMode="External"/><Relationship Id="rId1" Type="http://schemas.openxmlformats.org/officeDocument/2006/relationships/hyperlink" Target="mailto:kmakens@dconc.go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K33" sqref="K33"/>
    </sheetView>
  </sheetViews>
  <sheetFormatPr defaultRowHeight="15" x14ac:dyDescent="0.25"/>
  <cols>
    <col min="2" max="2" width="17" customWidth="1"/>
    <col min="3" max="3" width="14.28515625" customWidth="1"/>
    <col min="4" max="4" width="12.140625" customWidth="1"/>
    <col min="5" max="5" width="14.7109375" customWidth="1"/>
    <col min="6" max="6" width="11.85546875" customWidth="1"/>
    <col min="7" max="7" width="12.140625" customWidth="1"/>
    <col min="8" max="8" width="12" customWidth="1"/>
    <col min="9" max="9" width="14.140625" customWidth="1"/>
    <col min="11" max="11" width="11.140625" bestFit="1" customWidth="1"/>
  </cols>
  <sheetData>
    <row r="1" spans="1:9" x14ac:dyDescent="0.25">
      <c r="A1" s="119"/>
      <c r="B1" s="630"/>
      <c r="C1" s="631"/>
      <c r="D1" s="631"/>
      <c r="E1" s="631"/>
      <c r="F1" s="631"/>
      <c r="G1" s="631"/>
      <c r="H1" s="631"/>
      <c r="I1" s="631"/>
    </row>
    <row r="2" spans="1:9" ht="18.75" x14ac:dyDescent="0.3">
      <c r="A2" s="632" t="s">
        <v>2248</v>
      </c>
      <c r="B2" s="632"/>
      <c r="C2" s="632"/>
      <c r="D2" s="632"/>
      <c r="E2" s="632"/>
      <c r="F2" s="632"/>
      <c r="G2" s="632"/>
      <c r="H2" s="632"/>
      <c r="I2" s="632"/>
    </row>
    <row r="3" spans="1:9" ht="18.75" x14ac:dyDescent="0.3">
      <c r="A3" s="632" t="s">
        <v>2286</v>
      </c>
      <c r="B3" s="632"/>
      <c r="C3" s="632"/>
      <c r="D3" s="632"/>
      <c r="E3" s="632"/>
      <c r="F3" s="632"/>
      <c r="G3" s="632"/>
      <c r="H3" s="632"/>
      <c r="I3" s="632"/>
    </row>
    <row r="4" spans="1:9" ht="15.75" x14ac:dyDescent="0.25">
      <c r="A4" s="250"/>
      <c r="B4" s="633" t="s">
        <v>2287</v>
      </c>
      <c r="C4" s="633"/>
      <c r="D4" s="633"/>
      <c r="E4" s="633"/>
      <c r="F4" s="633"/>
      <c r="G4" s="633"/>
      <c r="H4" s="633"/>
      <c r="I4" s="633"/>
    </row>
    <row r="5" spans="1:9" ht="16.5" thickBot="1" x14ac:dyDescent="0.3">
      <c r="A5" s="250"/>
      <c r="B5" s="634"/>
      <c r="C5" s="634"/>
      <c r="D5" s="634"/>
      <c r="E5" s="634"/>
      <c r="F5" s="634"/>
      <c r="G5" s="634"/>
      <c r="H5" s="634"/>
      <c r="I5" s="634"/>
    </row>
    <row r="6" spans="1:9" ht="15.75" thickTop="1" x14ac:dyDescent="0.25">
      <c r="A6" s="572"/>
      <c r="B6" s="635" t="s">
        <v>2249</v>
      </c>
      <c r="C6" s="636"/>
      <c r="D6" s="636"/>
      <c r="E6" s="636"/>
      <c r="F6" s="636"/>
      <c r="G6" s="636"/>
      <c r="H6" s="636"/>
      <c r="I6" s="637"/>
    </row>
    <row r="7" spans="1:9" x14ac:dyDescent="0.25">
      <c r="A7" s="119"/>
      <c r="B7" s="573"/>
      <c r="C7" s="574" t="s">
        <v>1952</v>
      </c>
      <c r="D7" s="575" t="s">
        <v>2250</v>
      </c>
      <c r="E7" s="574" t="s">
        <v>1990</v>
      </c>
      <c r="F7" s="575" t="s">
        <v>2250</v>
      </c>
      <c r="G7" s="574" t="s">
        <v>2251</v>
      </c>
      <c r="H7" s="576" t="s">
        <v>2252</v>
      </c>
      <c r="I7" s="577" t="s">
        <v>2253</v>
      </c>
    </row>
    <row r="8" spans="1:9" x14ac:dyDescent="0.25">
      <c r="A8" s="119"/>
      <c r="B8" s="578"/>
      <c r="C8" s="579" t="s">
        <v>2250</v>
      </c>
      <c r="D8" s="580" t="s">
        <v>2031</v>
      </c>
      <c r="E8" s="579" t="s">
        <v>2250</v>
      </c>
      <c r="F8" s="580" t="s">
        <v>2054</v>
      </c>
      <c r="G8" s="579" t="s">
        <v>2052</v>
      </c>
      <c r="H8" s="581" t="s">
        <v>1952</v>
      </c>
      <c r="I8" s="582" t="s">
        <v>1952</v>
      </c>
    </row>
    <row r="9" spans="1:9" x14ac:dyDescent="0.25">
      <c r="A9" s="119"/>
      <c r="B9" s="583" t="s">
        <v>1969</v>
      </c>
      <c r="C9" s="584" t="s">
        <v>2031</v>
      </c>
      <c r="D9" s="585" t="s">
        <v>2044</v>
      </c>
      <c r="E9" s="584" t="s">
        <v>2054</v>
      </c>
      <c r="F9" s="585" t="s">
        <v>2044</v>
      </c>
      <c r="G9" s="584" t="s">
        <v>2288</v>
      </c>
      <c r="H9" s="585" t="s">
        <v>2254</v>
      </c>
      <c r="I9" s="586" t="s">
        <v>2289</v>
      </c>
    </row>
    <row r="10" spans="1:9" x14ac:dyDescent="0.25">
      <c r="A10" s="119"/>
      <c r="B10" s="587" t="s">
        <v>2255</v>
      </c>
      <c r="C10" s="588">
        <v>16519371</v>
      </c>
      <c r="D10" s="589">
        <f>C10/10056683</f>
        <v>1.6426262018997715</v>
      </c>
      <c r="E10" s="588">
        <v>43606506</v>
      </c>
      <c r="F10" s="589">
        <f>E10/10056683</f>
        <v>4.3360724405850322</v>
      </c>
      <c r="G10" s="589" t="s">
        <v>1982</v>
      </c>
      <c r="H10" s="589">
        <v>3.4620960724285679</v>
      </c>
      <c r="I10" s="590">
        <v>55515553</v>
      </c>
    </row>
    <row r="11" spans="1:9" x14ac:dyDescent="0.25">
      <c r="A11" s="119"/>
      <c r="B11" s="587" t="s">
        <v>2256</v>
      </c>
      <c r="C11" s="588">
        <v>16516721</v>
      </c>
      <c r="D11" s="589">
        <f t="shared" ref="D11:F14" si="0">C11/10056683</f>
        <v>1.6423626955329107</v>
      </c>
      <c r="E11" s="588">
        <v>41433833</v>
      </c>
      <c r="F11" s="589">
        <f t="shared" si="0"/>
        <v>4.1200297354505455</v>
      </c>
      <c r="G11" s="588">
        <v>1923426</v>
      </c>
      <c r="H11" s="589">
        <v>3.6978150634223197</v>
      </c>
      <c r="I11" s="590">
        <v>52705420</v>
      </c>
    </row>
    <row r="12" spans="1:9" x14ac:dyDescent="0.25">
      <c r="A12" s="119"/>
      <c r="B12" s="591" t="s">
        <v>2257</v>
      </c>
      <c r="C12" s="592">
        <v>16751726</v>
      </c>
      <c r="D12" s="589">
        <f t="shared" si="0"/>
        <v>1.6657307384552142</v>
      </c>
      <c r="E12" s="618">
        <v>40655365</v>
      </c>
      <c r="F12" s="589">
        <f t="shared" si="0"/>
        <v>4.04262170737608</v>
      </c>
      <c r="G12" s="592">
        <v>2555501</v>
      </c>
      <c r="H12" s="589">
        <v>3.8299368362597574</v>
      </c>
      <c r="I12" s="593">
        <v>52848517</v>
      </c>
    </row>
    <row r="13" spans="1:9" x14ac:dyDescent="0.25">
      <c r="A13" s="119"/>
      <c r="B13" s="587" t="s">
        <v>2258</v>
      </c>
      <c r="C13" s="594">
        <v>16035113</v>
      </c>
      <c r="D13" s="589">
        <f t="shared" si="0"/>
        <v>1.5944733467287375</v>
      </c>
      <c r="E13" s="594">
        <v>39279024</v>
      </c>
      <c r="F13" s="589">
        <f t="shared" si="0"/>
        <v>3.9057633615377951</v>
      </c>
      <c r="G13" s="619">
        <v>3279927</v>
      </c>
      <c r="H13" s="589">
        <v>4.0853234694953935</v>
      </c>
      <c r="I13" s="595">
        <v>51495304</v>
      </c>
    </row>
    <row r="14" spans="1:9" x14ac:dyDescent="0.25">
      <c r="A14" s="119"/>
      <c r="B14" s="587" t="s">
        <v>2285</v>
      </c>
      <c r="C14" s="594">
        <v>15583977</v>
      </c>
      <c r="D14" s="589">
        <f t="shared" si="0"/>
        <v>1.549614022834368</v>
      </c>
      <c r="E14" s="594">
        <v>37314196</v>
      </c>
      <c r="F14" s="589">
        <f t="shared" si="0"/>
        <v>3.7103880076562024</v>
      </c>
      <c r="G14" s="619">
        <v>11200066</v>
      </c>
      <c r="H14" s="589">
        <v>3.8003045074653068</v>
      </c>
      <c r="I14" s="595">
        <v>56914204</v>
      </c>
    </row>
    <row r="15" spans="1:9" x14ac:dyDescent="0.25">
      <c r="A15" s="119"/>
      <c r="B15" s="587" t="s">
        <v>2259</v>
      </c>
      <c r="C15" s="588"/>
      <c r="D15" s="588"/>
      <c r="E15" s="588"/>
      <c r="F15" s="588"/>
      <c r="G15" s="588"/>
      <c r="H15" s="588"/>
      <c r="I15" s="595"/>
    </row>
    <row r="16" spans="1:9" x14ac:dyDescent="0.25">
      <c r="A16" s="572"/>
      <c r="B16" s="627" t="s">
        <v>2260</v>
      </c>
      <c r="C16" s="628"/>
      <c r="D16" s="628"/>
      <c r="E16" s="628"/>
      <c r="F16" s="628"/>
      <c r="G16" s="628"/>
      <c r="H16" s="628"/>
      <c r="I16" s="629"/>
    </row>
    <row r="17" spans="1:11" x14ac:dyDescent="0.25">
      <c r="A17" s="119"/>
      <c r="B17" s="573"/>
      <c r="C17" s="574" t="s">
        <v>1999</v>
      </c>
      <c r="D17" s="575" t="s">
        <v>2261</v>
      </c>
      <c r="E17" s="574" t="s">
        <v>1952</v>
      </c>
      <c r="F17" s="575" t="s">
        <v>1991</v>
      </c>
      <c r="G17" s="574" t="s">
        <v>2003</v>
      </c>
      <c r="H17" s="576" t="s">
        <v>1952</v>
      </c>
      <c r="I17" s="577" t="s">
        <v>2262</v>
      </c>
    </row>
    <row r="18" spans="1:11" x14ac:dyDescent="0.25">
      <c r="A18" s="119"/>
      <c r="B18" s="583" t="s">
        <v>1969</v>
      </c>
      <c r="C18" s="596" t="s">
        <v>1996</v>
      </c>
      <c r="D18" s="597" t="s">
        <v>2263</v>
      </c>
      <c r="E18" s="596" t="s">
        <v>2264</v>
      </c>
      <c r="F18" s="597" t="s">
        <v>2263</v>
      </c>
      <c r="G18" s="596" t="s">
        <v>2000</v>
      </c>
      <c r="H18" s="585" t="s">
        <v>2000</v>
      </c>
      <c r="I18" s="586" t="s">
        <v>2265</v>
      </c>
    </row>
    <row r="19" spans="1:11" x14ac:dyDescent="0.25">
      <c r="A19" s="119"/>
      <c r="B19" s="587" t="s">
        <v>2255</v>
      </c>
      <c r="C19" s="588">
        <v>173651303</v>
      </c>
      <c r="D19" s="589">
        <f>C19/10056683</f>
        <v>17.267254322324767</v>
      </c>
      <c r="E19" s="598">
        <v>13558825</v>
      </c>
      <c r="F19" s="589">
        <f>E19/10056683</f>
        <v>1.3482402696793765</v>
      </c>
      <c r="G19" s="588">
        <v>1420010</v>
      </c>
      <c r="H19" s="588">
        <v>200122098</v>
      </c>
      <c r="I19" s="589">
        <f>H19/10056683</f>
        <v>19.899413951896467</v>
      </c>
    </row>
    <row r="20" spans="1:11" x14ac:dyDescent="0.25">
      <c r="A20" s="119"/>
      <c r="B20" s="587" t="s">
        <v>2256</v>
      </c>
      <c r="C20" s="588">
        <v>177206394</v>
      </c>
      <c r="D20" s="589">
        <f t="shared" ref="D20" si="1">C20/10056683</f>
        <v>17.62075964808675</v>
      </c>
      <c r="E20" s="598">
        <v>13518665</v>
      </c>
      <c r="F20" s="589">
        <f t="shared" ref="F20" si="2">E20/10056683</f>
        <v>1.3442469052668757</v>
      </c>
      <c r="G20" s="588">
        <v>1675778</v>
      </c>
      <c r="H20" s="588">
        <v>206160285</v>
      </c>
      <c r="I20" s="589">
        <f t="shared" ref="I20" si="3">H20/10056683</f>
        <v>20.49982931747973</v>
      </c>
    </row>
    <row r="21" spans="1:11" x14ac:dyDescent="0.25">
      <c r="A21" s="119"/>
      <c r="B21" s="591" t="s">
        <v>2257</v>
      </c>
      <c r="C21" s="618">
        <v>183175780</v>
      </c>
      <c r="D21" s="589">
        <f t="shared" ref="D21" si="4">C21/10056683</f>
        <v>18.214333692331756</v>
      </c>
      <c r="E21" s="618">
        <v>13851494</v>
      </c>
      <c r="F21" s="589">
        <f t="shared" ref="F21" si="5">E21/10056683</f>
        <v>1.3773422111445692</v>
      </c>
      <c r="G21" s="618">
        <v>1606642</v>
      </c>
      <c r="H21" s="618">
        <v>212601150</v>
      </c>
      <c r="I21" s="589">
        <f t="shared" ref="I21" si="6">H21/10056683</f>
        <v>21.140285519589312</v>
      </c>
    </row>
    <row r="22" spans="1:11" x14ac:dyDescent="0.25">
      <c r="A22" s="119"/>
      <c r="B22" s="587" t="s">
        <v>2258</v>
      </c>
      <c r="C22" s="594">
        <v>192488470</v>
      </c>
      <c r="D22" s="589">
        <f t="shared" ref="D22" si="7">C22/10056683</f>
        <v>19.140353732935601</v>
      </c>
      <c r="E22" s="594">
        <v>13231062</v>
      </c>
      <c r="F22" s="589">
        <f t="shared" ref="F22" si="8">E22/10056683</f>
        <v>1.3156487084260287</v>
      </c>
      <c r="G22" s="594">
        <v>1669041</v>
      </c>
      <c r="H22" s="594">
        <v>218302244</v>
      </c>
      <c r="I22" s="589">
        <f t="shared" ref="I22" si="9">H22/10056683</f>
        <v>21.707181582635148</v>
      </c>
    </row>
    <row r="23" spans="1:11" x14ac:dyDescent="0.25">
      <c r="A23" s="119"/>
      <c r="B23" s="587" t="s">
        <v>2285</v>
      </c>
      <c r="C23" s="594">
        <v>197009535</v>
      </c>
      <c r="D23" s="589">
        <f t="shared" ref="D23" si="10">C23/10056683</f>
        <v>19.589912001800197</v>
      </c>
      <c r="E23" s="594">
        <v>14207033</v>
      </c>
      <c r="F23" s="589">
        <f t="shared" ref="F23" si="11">E23/10056683</f>
        <v>1.4126957168680767</v>
      </c>
      <c r="G23" s="594">
        <v>1811433</v>
      </c>
      <c r="H23" s="594">
        <v>223704770</v>
      </c>
      <c r="I23" s="589">
        <f t="shared" ref="I23" si="12">H23/10056683</f>
        <v>22.244389129099524</v>
      </c>
    </row>
    <row r="24" spans="1:11" x14ac:dyDescent="0.25">
      <c r="A24" s="572"/>
      <c r="B24" s="587" t="s">
        <v>2259</v>
      </c>
      <c r="C24" s="588"/>
      <c r="D24" s="588"/>
      <c r="E24" s="588"/>
      <c r="F24" s="588"/>
      <c r="G24" s="588"/>
      <c r="H24" s="588"/>
      <c r="I24" s="595"/>
    </row>
    <row r="25" spans="1:11" x14ac:dyDescent="0.25">
      <c r="A25" s="119"/>
      <c r="B25" s="627" t="s">
        <v>2266</v>
      </c>
      <c r="C25" s="628"/>
      <c r="D25" s="628"/>
      <c r="E25" s="628"/>
      <c r="F25" s="628"/>
      <c r="G25" s="628"/>
      <c r="H25" s="628"/>
      <c r="I25" s="629"/>
    </row>
    <row r="26" spans="1:11" x14ac:dyDescent="0.25">
      <c r="A26" s="119"/>
      <c r="B26" s="573"/>
      <c r="C26" s="574" t="s">
        <v>2009</v>
      </c>
      <c r="D26" s="575" t="s">
        <v>2009</v>
      </c>
      <c r="E26" s="574" t="s">
        <v>2052</v>
      </c>
      <c r="F26" s="575" t="s">
        <v>2052</v>
      </c>
      <c r="G26" s="574" t="s">
        <v>415</v>
      </c>
      <c r="H26" s="576" t="s">
        <v>415</v>
      </c>
      <c r="I26" s="577" t="s">
        <v>1952</v>
      </c>
    </row>
    <row r="27" spans="1:11" x14ac:dyDescent="0.25">
      <c r="A27" s="119"/>
      <c r="B27" s="583" t="s">
        <v>1969</v>
      </c>
      <c r="C27" s="596" t="s">
        <v>2267</v>
      </c>
      <c r="D27" s="597" t="s">
        <v>2263</v>
      </c>
      <c r="E27" s="596" t="s">
        <v>2267</v>
      </c>
      <c r="F27" s="597" t="s">
        <v>2263</v>
      </c>
      <c r="G27" s="596" t="s">
        <v>2267</v>
      </c>
      <c r="H27" s="585" t="s">
        <v>2263</v>
      </c>
      <c r="I27" s="586" t="s">
        <v>2263</v>
      </c>
    </row>
    <row r="28" spans="1:11" x14ac:dyDescent="0.25">
      <c r="A28" s="119"/>
      <c r="B28" s="587" t="s">
        <v>2255</v>
      </c>
      <c r="C28" s="588">
        <v>135235039</v>
      </c>
      <c r="D28" s="589">
        <f>C28/10056683</f>
        <v>13.447280678927635</v>
      </c>
      <c r="E28" s="598">
        <v>20081347</v>
      </c>
      <c r="F28" s="589">
        <f>E28/10056683</f>
        <v>1.9968161470337684</v>
      </c>
      <c r="G28" s="588">
        <v>36883792</v>
      </c>
      <c r="H28" s="589">
        <f>G28/10056683</f>
        <v>3.6675901984779675</v>
      </c>
      <c r="I28" s="599">
        <v>19.11168702443937</v>
      </c>
      <c r="K28" s="497"/>
    </row>
    <row r="29" spans="1:11" x14ac:dyDescent="0.25">
      <c r="A29" s="119"/>
      <c r="B29" s="587" t="s">
        <v>2256</v>
      </c>
      <c r="C29" s="594">
        <v>137651547</v>
      </c>
      <c r="D29" s="589">
        <f t="shared" ref="D29" si="13">C29/10056683</f>
        <v>13.687569450086077</v>
      </c>
      <c r="E29" s="594">
        <v>20902474</v>
      </c>
      <c r="F29" s="589">
        <f t="shared" ref="F29" si="14">E29/10056683</f>
        <v>2.0784660309965024</v>
      </c>
      <c r="G29" s="594">
        <v>36340875</v>
      </c>
      <c r="H29" s="589">
        <f t="shared" ref="H29" si="15">G29/10056683</f>
        <v>3.6136045055810153</v>
      </c>
      <c r="I29" s="599">
        <v>19.379639986663594</v>
      </c>
      <c r="K29" s="497"/>
    </row>
    <row r="30" spans="1:11" x14ac:dyDescent="0.25">
      <c r="A30" s="119"/>
      <c r="B30" s="591" t="s">
        <v>2257</v>
      </c>
      <c r="C30" s="624">
        <v>142247644</v>
      </c>
      <c r="D30" s="589">
        <f t="shared" ref="D30" si="16">C30/10056683</f>
        <v>14.14458862827833</v>
      </c>
      <c r="E30" s="623">
        <v>21679327</v>
      </c>
      <c r="F30" s="589">
        <f t="shared" ref="F30" si="17">E30/10056683</f>
        <v>2.1557134693417304</v>
      </c>
      <c r="G30" s="624">
        <v>38479511</v>
      </c>
      <c r="H30" s="589">
        <f t="shared" ref="H30" si="18">G30/10056683</f>
        <v>3.8262626951649961</v>
      </c>
      <c r="I30" s="599">
        <v>20.126564792785057</v>
      </c>
      <c r="K30" s="497"/>
    </row>
    <row r="31" spans="1:11" x14ac:dyDescent="0.25">
      <c r="A31" s="119"/>
      <c r="B31" s="587" t="s">
        <v>2258</v>
      </c>
      <c r="C31" s="594">
        <v>148060276</v>
      </c>
      <c r="D31" s="589">
        <f t="shared" ref="D31" si="19">C31/10056683</f>
        <v>14.722575624587153</v>
      </c>
      <c r="E31" s="594">
        <v>22816663</v>
      </c>
      <c r="F31" s="589">
        <f t="shared" ref="F31" si="20">E31/10056683</f>
        <v>2.2688060267982992</v>
      </c>
      <c r="G31" s="594">
        <v>39498035</v>
      </c>
      <c r="H31" s="589">
        <f t="shared" ref="H31" si="21">G31/10056683</f>
        <v>3.9275410192406381</v>
      </c>
      <c r="I31" s="599">
        <v>20.918922670626092</v>
      </c>
      <c r="K31" s="497"/>
    </row>
    <row r="32" spans="1:11" x14ac:dyDescent="0.25">
      <c r="A32" s="572"/>
      <c r="B32" s="587" t="s">
        <v>2285</v>
      </c>
      <c r="C32" s="594">
        <v>151564562</v>
      </c>
      <c r="D32" s="589">
        <f t="shared" ref="D32" si="22">C32/10056683</f>
        <v>15.071029085832775</v>
      </c>
      <c r="E32" s="594">
        <v>23318997</v>
      </c>
      <c r="F32" s="589">
        <f t="shared" ref="F32" si="23">E32/10056683</f>
        <v>2.3187562937004178</v>
      </c>
      <c r="G32" s="594">
        <v>41407747</v>
      </c>
      <c r="H32" s="589">
        <f t="shared" ref="H32" si="24">G32/10056683</f>
        <v>4.1174358384369878</v>
      </c>
      <c r="I32" s="599">
        <v>21.50722121797018</v>
      </c>
      <c r="K32" s="497"/>
    </row>
    <row r="33" spans="1:9" x14ac:dyDescent="0.25">
      <c r="A33" s="119"/>
      <c r="B33" s="587" t="s">
        <v>2259</v>
      </c>
      <c r="C33" s="588"/>
      <c r="D33" s="588"/>
      <c r="E33" s="588"/>
      <c r="F33" s="588"/>
      <c r="G33" s="588"/>
      <c r="H33" s="588"/>
      <c r="I33" s="595"/>
    </row>
    <row r="34" spans="1:9" x14ac:dyDescent="0.25">
      <c r="A34" s="119"/>
      <c r="B34" s="627" t="s">
        <v>2268</v>
      </c>
      <c r="C34" s="628"/>
      <c r="D34" s="628"/>
      <c r="E34" s="628"/>
      <c r="F34" s="628"/>
      <c r="G34" s="628"/>
      <c r="H34" s="628"/>
      <c r="I34" s="629"/>
    </row>
    <row r="35" spans="1:9" x14ac:dyDescent="0.25">
      <c r="A35" s="119"/>
      <c r="B35" s="573"/>
      <c r="C35" s="574"/>
      <c r="D35" s="575" t="s">
        <v>2076</v>
      </c>
      <c r="E35" s="574"/>
      <c r="F35" s="575" t="s">
        <v>2269</v>
      </c>
      <c r="G35" s="574"/>
      <c r="H35" s="576" t="s">
        <v>2270</v>
      </c>
      <c r="I35" s="577"/>
    </row>
    <row r="36" spans="1:9" x14ac:dyDescent="0.25">
      <c r="A36" s="119"/>
      <c r="B36" s="578"/>
      <c r="C36" s="579" t="s">
        <v>2076</v>
      </c>
      <c r="D36" s="580" t="s">
        <v>2271</v>
      </c>
      <c r="E36" s="579" t="s">
        <v>2075</v>
      </c>
      <c r="F36" s="580" t="s">
        <v>2080</v>
      </c>
      <c r="G36" s="579" t="s">
        <v>2123</v>
      </c>
      <c r="H36" s="581" t="s">
        <v>2272</v>
      </c>
      <c r="I36" s="582" t="s">
        <v>2273</v>
      </c>
    </row>
    <row r="37" spans="1:9" x14ac:dyDescent="0.25">
      <c r="A37" s="119"/>
      <c r="B37" s="583" t="s">
        <v>1969</v>
      </c>
      <c r="C37" s="596" t="s">
        <v>2271</v>
      </c>
      <c r="D37" s="597" t="s">
        <v>2044</v>
      </c>
      <c r="E37" s="596" t="s">
        <v>2080</v>
      </c>
      <c r="F37" s="597" t="s">
        <v>2044</v>
      </c>
      <c r="G37" s="596" t="s">
        <v>2274</v>
      </c>
      <c r="H37" s="585" t="s">
        <v>2275</v>
      </c>
      <c r="I37" s="586" t="s">
        <v>2276</v>
      </c>
    </row>
    <row r="38" spans="1:9" x14ac:dyDescent="0.25">
      <c r="A38" s="119"/>
      <c r="B38" s="587" t="s">
        <v>2255</v>
      </c>
      <c r="C38" s="588">
        <v>9062999</v>
      </c>
      <c r="D38" s="589">
        <f>C38/10056683</f>
        <v>0.90119167522730903</v>
      </c>
      <c r="E38" s="598">
        <v>36786662</v>
      </c>
      <c r="F38" s="589">
        <f>E38/10056683</f>
        <v>3.6579319443597855</v>
      </c>
      <c r="G38" s="588">
        <v>5573568</v>
      </c>
      <c r="H38" s="625">
        <v>9324569</v>
      </c>
      <c r="I38" s="590">
        <v>905229</v>
      </c>
    </row>
    <row r="39" spans="1:9" x14ac:dyDescent="0.25">
      <c r="A39" s="119"/>
      <c r="B39" s="587" t="s">
        <v>2256</v>
      </c>
      <c r="C39" s="588">
        <v>9103160</v>
      </c>
      <c r="D39" s="589">
        <f t="shared" ref="D39" si="25">C39/10056683</f>
        <v>0.90518513907617448</v>
      </c>
      <c r="E39" s="598">
        <v>35655287</v>
      </c>
      <c r="F39" s="589">
        <f t="shared" ref="F39" si="26">E39/10056683</f>
        <v>3.5454321270741058</v>
      </c>
      <c r="G39" s="588">
        <v>5441968</v>
      </c>
      <c r="H39" s="625">
        <v>8582110</v>
      </c>
      <c r="I39" s="590">
        <v>919597</v>
      </c>
    </row>
    <row r="40" spans="1:9" x14ac:dyDescent="0.25">
      <c r="A40" s="119"/>
      <c r="B40" s="600" t="s">
        <v>2257</v>
      </c>
      <c r="C40" s="601">
        <v>6723220</v>
      </c>
      <c r="D40" s="589">
        <f t="shared" ref="D40" si="27">C40/10056683</f>
        <v>0.66853255690768021</v>
      </c>
      <c r="E40" s="602">
        <v>35106249</v>
      </c>
      <c r="F40" s="589">
        <f t="shared" ref="F40" si="28">E40/10056683</f>
        <v>3.4908377841878879</v>
      </c>
      <c r="G40" s="618">
        <v>5059879</v>
      </c>
      <c r="H40" s="618">
        <v>7806189</v>
      </c>
      <c r="I40" s="593">
        <v>920240</v>
      </c>
    </row>
    <row r="41" spans="1:9" x14ac:dyDescent="0.25">
      <c r="A41" s="572"/>
      <c r="B41" s="587" t="s">
        <v>2258</v>
      </c>
      <c r="C41" s="594">
        <v>6718938</v>
      </c>
      <c r="D41" s="589">
        <f t="shared" ref="D41" si="29">C41/10056683</f>
        <v>0.66810677039337918</v>
      </c>
      <c r="E41" s="594">
        <v>35523633</v>
      </c>
      <c r="F41" s="589">
        <f t="shared" ref="F41" si="30">E41/10056683</f>
        <v>3.5323409318957353</v>
      </c>
      <c r="G41" s="594">
        <v>5128357</v>
      </c>
      <c r="H41" s="626">
        <v>7340714</v>
      </c>
      <c r="I41" s="595">
        <v>928242</v>
      </c>
    </row>
    <row r="42" spans="1:9" x14ac:dyDescent="0.25">
      <c r="A42" s="119"/>
      <c r="B42" s="587" t="s">
        <v>2285</v>
      </c>
      <c r="C42" s="594">
        <v>6421224</v>
      </c>
      <c r="D42" s="589">
        <f t="shared" ref="D42" si="31">C42/10056683</f>
        <v>0.63850317246750243</v>
      </c>
      <c r="E42" s="594">
        <v>33462021</v>
      </c>
      <c r="F42" s="589">
        <f t="shared" ref="F42" si="32">E42/10056683</f>
        <v>3.3273417288781997</v>
      </c>
      <c r="G42" s="594">
        <v>5497023</v>
      </c>
      <c r="H42" s="626">
        <v>6576183</v>
      </c>
      <c r="I42" s="595">
        <v>943313</v>
      </c>
    </row>
    <row r="43" spans="1:9" x14ac:dyDescent="0.25">
      <c r="A43" s="119"/>
      <c r="B43" s="587" t="s">
        <v>2259</v>
      </c>
      <c r="C43" s="588"/>
      <c r="D43" s="588"/>
      <c r="E43" s="588"/>
      <c r="F43" s="588"/>
      <c r="G43" s="588"/>
      <c r="H43" s="588"/>
      <c r="I43" s="595"/>
    </row>
    <row r="44" spans="1:9" x14ac:dyDescent="0.25">
      <c r="A44" s="119"/>
      <c r="B44" s="627" t="s">
        <v>2277</v>
      </c>
      <c r="C44" s="628"/>
      <c r="D44" s="628"/>
      <c r="E44" s="628"/>
      <c r="F44" s="628"/>
      <c r="G44" s="628"/>
      <c r="H44" s="628"/>
      <c r="I44" s="629"/>
    </row>
    <row r="45" spans="1:9" x14ac:dyDescent="0.25">
      <c r="A45" s="119"/>
      <c r="B45" s="573"/>
      <c r="C45" s="574" t="s">
        <v>1952</v>
      </c>
      <c r="D45" s="575" t="s">
        <v>2278</v>
      </c>
      <c r="E45" s="574" t="s">
        <v>2098</v>
      </c>
      <c r="F45" s="575" t="s">
        <v>1952</v>
      </c>
      <c r="G45" s="574" t="s">
        <v>1952</v>
      </c>
      <c r="H45" s="576" t="s">
        <v>2279</v>
      </c>
      <c r="I45" s="577" t="s">
        <v>2280</v>
      </c>
    </row>
    <row r="46" spans="1:9" x14ac:dyDescent="0.25">
      <c r="A46" s="119"/>
      <c r="B46" s="583" t="s">
        <v>1969</v>
      </c>
      <c r="C46" s="596" t="s">
        <v>2281</v>
      </c>
      <c r="D46" s="597" t="s">
        <v>2098</v>
      </c>
      <c r="E46" s="596" t="s">
        <v>2044</v>
      </c>
      <c r="F46" s="597" t="s">
        <v>2282</v>
      </c>
      <c r="G46" s="596" t="s">
        <v>1713</v>
      </c>
      <c r="H46" s="585" t="s">
        <v>2283</v>
      </c>
      <c r="I46" s="586" t="s">
        <v>2284</v>
      </c>
    </row>
    <row r="47" spans="1:9" x14ac:dyDescent="0.25">
      <c r="A47" s="119"/>
      <c r="B47" s="587" t="s">
        <v>2255</v>
      </c>
      <c r="C47" s="588">
        <v>101624</v>
      </c>
      <c r="D47" s="598">
        <v>2426516</v>
      </c>
      <c r="E47" s="589">
        <f>D47/10056683</f>
        <v>0.24128393029789247</v>
      </c>
      <c r="F47" s="598">
        <v>700.30000000000007</v>
      </c>
      <c r="G47" s="598">
        <v>2859.4300000000012</v>
      </c>
      <c r="H47" s="603">
        <f>G47/(10056683/25000)</f>
        <v>7.108283118797722</v>
      </c>
      <c r="I47" s="604">
        <v>0.24490895038521657</v>
      </c>
    </row>
    <row r="48" spans="1:9" x14ac:dyDescent="0.25">
      <c r="A48" s="119"/>
      <c r="B48" s="605" t="s">
        <v>2256</v>
      </c>
      <c r="C48" s="606">
        <v>111799</v>
      </c>
      <c r="D48" s="607">
        <v>2592184</v>
      </c>
      <c r="E48" s="589">
        <f t="shared" ref="E48" si="33">D48/10056683</f>
        <v>0.25775735399037636</v>
      </c>
      <c r="F48" s="607">
        <v>717.02999999999986</v>
      </c>
      <c r="G48" s="607">
        <v>2881.07</v>
      </c>
      <c r="H48" s="603">
        <f t="shared" ref="H48:H51" si="34">G48/(10056683/25000)</f>
        <v>7.1620781921832481</v>
      </c>
      <c r="I48" s="608">
        <v>0.2488762855466892</v>
      </c>
    </row>
    <row r="49" spans="2:9" x14ac:dyDescent="0.25">
      <c r="B49" s="609" t="s">
        <v>2257</v>
      </c>
      <c r="C49" s="592">
        <v>120019</v>
      </c>
      <c r="D49" s="592">
        <v>2605492</v>
      </c>
      <c r="E49" s="589">
        <f t="shared" ref="E49" si="35">D49/10056683</f>
        <v>0.25908065313384143</v>
      </c>
      <c r="F49" s="610">
        <v>718.87999999999988</v>
      </c>
      <c r="G49" s="611">
        <v>2906.83</v>
      </c>
      <c r="H49" s="603">
        <f t="shared" si="34"/>
        <v>7.2261152111486462</v>
      </c>
      <c r="I49" s="612">
        <v>0.2473072040676613</v>
      </c>
    </row>
    <row r="50" spans="2:9" x14ac:dyDescent="0.25">
      <c r="B50" s="587" t="s">
        <v>2258</v>
      </c>
      <c r="C50" s="613">
        <v>126622</v>
      </c>
      <c r="D50" s="613">
        <v>2697782</v>
      </c>
      <c r="E50" s="589">
        <f t="shared" ref="E50" si="36">D50/10056683</f>
        <v>0.26825763524613433</v>
      </c>
      <c r="F50" s="613">
        <v>743.64</v>
      </c>
      <c r="G50" s="613">
        <v>2966.3499999999995</v>
      </c>
      <c r="H50" s="603">
        <f t="shared" si="34"/>
        <v>7.3740765220500624</v>
      </c>
      <c r="I50" s="614">
        <v>0.20174361498595209</v>
      </c>
    </row>
    <row r="51" spans="2:9" x14ac:dyDescent="0.25">
      <c r="B51" s="587" t="s">
        <v>2285</v>
      </c>
      <c r="C51" s="613">
        <v>141704</v>
      </c>
      <c r="D51" s="613">
        <v>2969203</v>
      </c>
      <c r="E51" s="589">
        <f t="shared" ref="E51" si="37">D51/10056683</f>
        <v>0.29524675283092844</v>
      </c>
      <c r="F51" s="613">
        <v>763.56</v>
      </c>
      <c r="G51" s="613">
        <v>3038.36</v>
      </c>
      <c r="H51" s="603">
        <f t="shared" si="34"/>
        <v>7.5530868378768634</v>
      </c>
      <c r="I51" s="614">
        <v>0.25130000000000002</v>
      </c>
    </row>
    <row r="52" spans="2:9" ht="15.75" thickBot="1" x14ac:dyDescent="0.3">
      <c r="B52" s="615" t="s">
        <v>2259</v>
      </c>
      <c r="C52" s="616"/>
      <c r="D52" s="616"/>
      <c r="E52" s="616"/>
      <c r="F52" s="616"/>
      <c r="G52" s="616"/>
      <c r="H52" s="616"/>
      <c r="I52" s="617"/>
    </row>
    <row r="53" spans="2:9" ht="15.75" thickTop="1" x14ac:dyDescent="0.25"/>
    <row r="54" spans="2:9" x14ac:dyDescent="0.25">
      <c r="B54" s="622"/>
    </row>
    <row r="55" spans="2:9" x14ac:dyDescent="0.25">
      <c r="B55" s="620" t="s">
        <v>2291</v>
      </c>
    </row>
    <row r="56" spans="2:9" x14ac:dyDescent="0.25">
      <c r="B56" s="621" t="s">
        <v>2290</v>
      </c>
    </row>
  </sheetData>
  <mergeCells count="10">
    <mergeCell ref="B16:I16"/>
    <mergeCell ref="B25:I25"/>
    <mergeCell ref="B34:I34"/>
    <mergeCell ref="B44:I44"/>
    <mergeCell ref="B1:I1"/>
    <mergeCell ref="A2:I2"/>
    <mergeCell ref="A3:I3"/>
    <mergeCell ref="B4:I4"/>
    <mergeCell ref="B5:I5"/>
    <mergeCell ref="B6:I6"/>
  </mergeCells>
  <pageMargins left="0.7" right="0.7" top="0.75" bottom="0.75" header="0.3" footer="0.3"/>
  <pageSetup orientation="portrait" verticalDpi="597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Summary!C19:C23</xm:f>
              <xm:sqref>C24</xm:sqref>
            </x14:sparkline>
            <x14:sparkline>
              <xm:f>Summary!D19:D23</xm:f>
              <xm:sqref>D24</xm:sqref>
            </x14:sparkline>
            <x14:sparkline>
              <xm:f>Summary!E19:E23</xm:f>
              <xm:sqref>E24</xm:sqref>
            </x14:sparkline>
            <x14:sparkline>
              <xm:f>Summary!F19:F23</xm:f>
              <xm:sqref>F24</xm:sqref>
            </x14:sparkline>
            <x14:sparkline>
              <xm:f>Summary!G19:G23</xm:f>
              <xm:sqref>G24</xm:sqref>
            </x14:sparkline>
            <x14:sparkline>
              <xm:f>Summary!H19:H23</xm:f>
              <xm:sqref>H24</xm:sqref>
            </x14:sparkline>
            <x14:sparkline>
              <xm:f>Summary!I19:I23</xm:f>
              <xm:sqref>I24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Summary!C28:C32</xm:f>
              <xm:sqref>C33</xm:sqref>
            </x14:sparkline>
            <x14:sparkline>
              <xm:f>Summary!D28:D32</xm:f>
              <xm:sqref>D33</xm:sqref>
            </x14:sparkline>
            <x14:sparkline>
              <xm:f>Summary!E28:E32</xm:f>
              <xm:sqref>E33</xm:sqref>
            </x14:sparkline>
            <x14:sparkline>
              <xm:f>Summary!F28:F32</xm:f>
              <xm:sqref>F33</xm:sqref>
            </x14:sparkline>
            <x14:sparkline>
              <xm:f>Summary!G28:G32</xm:f>
              <xm:sqref>G33</xm:sqref>
            </x14:sparkline>
            <x14:sparkline>
              <xm:f>Summary!H28:H32</xm:f>
              <xm:sqref>H33</xm:sqref>
            </x14:sparkline>
            <x14:sparkline>
              <xm:f>Summary!I28:I32</xm:f>
              <xm:sqref>I33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Summary!C38:C42</xm:f>
              <xm:sqref>C43</xm:sqref>
            </x14:sparkline>
            <x14:sparkline>
              <xm:f>Summary!D38:D42</xm:f>
              <xm:sqref>D43</xm:sqref>
            </x14:sparkline>
            <x14:sparkline>
              <xm:f>Summary!E38:E42</xm:f>
              <xm:sqref>E43</xm:sqref>
            </x14:sparkline>
            <x14:sparkline>
              <xm:f>Summary!F38:F42</xm:f>
              <xm:sqref>F43</xm:sqref>
            </x14:sparkline>
            <x14:sparkline>
              <xm:f>Summary!G38:G42</xm:f>
              <xm:sqref>G43</xm:sqref>
            </x14:sparkline>
            <x14:sparkline>
              <xm:f>Summary!H38:H42</xm:f>
              <xm:sqref>H43</xm:sqref>
            </x14:sparkline>
            <x14:sparkline>
              <xm:f>Summary!I38:I42</xm:f>
              <xm:sqref>I43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Summary!C47:C51</xm:f>
              <xm:sqref>C52</xm:sqref>
            </x14:sparkline>
            <x14:sparkline>
              <xm:f>Summary!D47:D51</xm:f>
              <xm:sqref>D52</xm:sqref>
            </x14:sparkline>
            <x14:sparkline>
              <xm:f>Summary!E47:E51</xm:f>
              <xm:sqref>E52</xm:sqref>
            </x14:sparkline>
            <x14:sparkline>
              <xm:f>Summary!F47:F51</xm:f>
              <xm:sqref>F52</xm:sqref>
            </x14:sparkline>
            <x14:sparkline>
              <xm:f>Summary!G47:G51</xm:f>
              <xm:sqref>G52</xm:sqref>
            </x14:sparkline>
            <x14:sparkline>
              <xm:f>Summary!H47:H51</xm:f>
              <xm:sqref>H52</xm:sqref>
            </x14:sparkline>
            <x14:sparkline>
              <xm:f>Summary!I47:I51</xm:f>
              <xm:sqref>I52</xm:sqref>
            </x14:sparkline>
          </x14:sparklines>
        </x14:sparklineGroup>
        <x14:sparklineGroup manualMax="0" manualMin="0" displayEmptyCellsAs="gap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Summary!C10:C14</xm:f>
              <xm:sqref>C15</xm:sqref>
            </x14:sparkline>
            <x14:sparkline>
              <xm:f>Summary!D10:D14</xm:f>
              <xm:sqref>D15</xm:sqref>
            </x14:sparkline>
            <x14:sparkline>
              <xm:f>Summary!E10:E14</xm:f>
              <xm:sqref>E15</xm:sqref>
            </x14:sparkline>
            <x14:sparkline>
              <xm:f>Summary!F10:F14</xm:f>
              <xm:sqref>F15</xm:sqref>
            </x14:sparkline>
            <x14:sparkline>
              <xm:f>Summary!G10:G14</xm:f>
              <xm:sqref>G15</xm:sqref>
            </x14:sparkline>
            <x14:sparkline>
              <xm:f>Summary!H10:H14</xm:f>
              <xm:sqref>H15</xm:sqref>
            </x14:sparkline>
            <x14:sparkline>
              <xm:f>Summary!I10:I14</xm:f>
              <xm:sqref>I15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M8" sqref="M8"/>
    </sheetView>
  </sheetViews>
  <sheetFormatPr defaultColWidth="8.85546875" defaultRowHeight="15" x14ac:dyDescent="0.25"/>
  <cols>
    <col min="1" max="1" width="7.140625" style="356" customWidth="1"/>
    <col min="2" max="2" width="21.28515625" style="356" customWidth="1"/>
    <col min="3" max="3" width="10.85546875" style="79" customWidth="1"/>
    <col min="4" max="4" width="11.28515625" style="79" customWidth="1"/>
    <col min="5" max="5" width="10.28515625" style="79" customWidth="1"/>
    <col min="6" max="6" width="10" style="79" customWidth="1"/>
    <col min="7" max="7" width="11.42578125" style="79" customWidth="1"/>
    <col min="8" max="8" width="11" style="79" customWidth="1"/>
    <col min="9" max="13" width="11.42578125" style="79" customWidth="1"/>
    <col min="14" max="14" width="13.7109375" customWidth="1"/>
    <col min="15" max="16384" width="8.85546875" style="356"/>
  </cols>
  <sheetData>
    <row r="1" spans="1:14" x14ac:dyDescent="0.25">
      <c r="A1" s="27"/>
      <c r="B1" s="27"/>
      <c r="M1" s="183" t="s">
        <v>2156</v>
      </c>
    </row>
    <row r="2" spans="1:14" ht="15.75" x14ac:dyDescent="0.25">
      <c r="A2" s="184" t="s">
        <v>2047</v>
      </c>
      <c r="B2" s="322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475" t="s">
        <v>2134</v>
      </c>
    </row>
    <row r="3" spans="1:14" ht="15.75" thickBot="1" x14ac:dyDescent="0.3">
      <c r="A3" s="322"/>
      <c r="B3" s="322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562"/>
    </row>
    <row r="4" spans="1:14" ht="15.75" customHeight="1" thickTop="1" x14ac:dyDescent="0.2">
      <c r="A4" s="94"/>
      <c r="B4" s="643"/>
      <c r="C4" s="691" t="s">
        <v>2048</v>
      </c>
      <c r="D4" s="692"/>
      <c r="E4" s="692"/>
      <c r="F4" s="692"/>
      <c r="G4" s="693"/>
      <c r="H4" s="691" t="s">
        <v>2049</v>
      </c>
      <c r="I4" s="692"/>
      <c r="J4" s="692"/>
      <c r="K4" s="692"/>
      <c r="L4" s="465"/>
      <c r="M4" s="649" t="s">
        <v>2159</v>
      </c>
      <c r="N4" s="688" t="s">
        <v>2292</v>
      </c>
    </row>
    <row r="5" spans="1:14" ht="15" customHeight="1" x14ac:dyDescent="0.2">
      <c r="A5" s="97"/>
      <c r="B5" s="686"/>
      <c r="C5" s="358" t="s">
        <v>2022</v>
      </c>
      <c r="D5" s="359" t="s">
        <v>2050</v>
      </c>
      <c r="E5" s="359" t="s">
        <v>2024</v>
      </c>
      <c r="F5" s="360"/>
      <c r="G5" s="358" t="s">
        <v>2051</v>
      </c>
      <c r="H5" s="358" t="s">
        <v>2027</v>
      </c>
      <c r="I5" s="359" t="s">
        <v>2028</v>
      </c>
      <c r="J5" s="361"/>
      <c r="K5" s="557"/>
      <c r="L5" s="556"/>
      <c r="M5" s="638"/>
      <c r="N5" s="689"/>
    </row>
    <row r="6" spans="1:14" ht="15.75" customHeight="1" thickBot="1" x14ac:dyDescent="0.25">
      <c r="A6" s="101"/>
      <c r="B6" s="687"/>
      <c r="C6" s="37" t="s">
        <v>2030</v>
      </c>
      <c r="D6" s="37" t="s">
        <v>2030</v>
      </c>
      <c r="E6" s="37" t="s">
        <v>2030</v>
      </c>
      <c r="F6" s="363" t="s">
        <v>2053</v>
      </c>
      <c r="G6" s="364" t="s">
        <v>2054</v>
      </c>
      <c r="H6" s="37" t="s">
        <v>2033</v>
      </c>
      <c r="I6" s="37" t="s">
        <v>2034</v>
      </c>
      <c r="J6" s="37" t="s">
        <v>2035</v>
      </c>
      <c r="K6" s="364" t="s">
        <v>2055</v>
      </c>
      <c r="L6" s="365" t="s">
        <v>2113</v>
      </c>
      <c r="M6" s="639"/>
      <c r="N6" s="690"/>
    </row>
    <row r="7" spans="1:14" ht="15.75" thickTop="1" thickBot="1" x14ac:dyDescent="0.25">
      <c r="A7" s="40"/>
      <c r="B7" s="41" t="s">
        <v>1938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5"/>
      <c r="N7" s="563"/>
    </row>
    <row r="8" spans="1:14" thickTop="1" x14ac:dyDescent="0.2">
      <c r="A8" s="46" t="str">
        <f>'Table 8'!A8</f>
        <v>NC0103</v>
      </c>
      <c r="B8" s="46" t="str">
        <f>'Table 8'!B8</f>
        <v>Alamance</v>
      </c>
      <c r="C8" s="489">
        <f>County!CQ3</f>
        <v>233379</v>
      </c>
      <c r="D8" s="489">
        <f>County!CT3</f>
        <v>22859</v>
      </c>
      <c r="E8" s="489">
        <f>County!CW3</f>
        <v>200708</v>
      </c>
      <c r="F8" s="490">
        <f>County!CY3</f>
        <v>6418</v>
      </c>
      <c r="G8" s="491">
        <f>County!DA3</f>
        <v>470473</v>
      </c>
      <c r="H8" s="491">
        <f>County!DD3</f>
        <v>59191</v>
      </c>
      <c r="I8" s="491">
        <f>County!DE3</f>
        <v>285299</v>
      </c>
      <c r="J8" s="491">
        <f>County!DF3</f>
        <v>5212</v>
      </c>
      <c r="K8" s="491">
        <f>County!DG3</f>
        <v>3765</v>
      </c>
      <c r="L8" s="491">
        <f>County!IR3</f>
        <v>106184</v>
      </c>
      <c r="M8" s="492">
        <f>County!IS3</f>
        <v>119802</v>
      </c>
      <c r="N8" s="564">
        <f>County!IU3</f>
        <v>937098</v>
      </c>
    </row>
    <row r="9" spans="1:14" ht="14.25" x14ac:dyDescent="0.2">
      <c r="A9" s="46" t="str">
        <f>'Table 8'!A9</f>
        <v>NC0016</v>
      </c>
      <c r="B9" s="46" t="str">
        <f>'Table 8'!B9</f>
        <v>Alexander</v>
      </c>
      <c r="C9" s="489">
        <f>County!CQ4</f>
        <v>34500</v>
      </c>
      <c r="D9" s="493" t="s">
        <v>2158</v>
      </c>
      <c r="E9" s="489">
        <f>County!CW4</f>
        <v>42978</v>
      </c>
      <c r="F9" s="489">
        <f>County!CY4</f>
        <v>558</v>
      </c>
      <c r="G9" s="491">
        <f>County!DA4</f>
        <v>85500</v>
      </c>
      <c r="H9" s="491">
        <f>County!DD4</f>
        <v>6384</v>
      </c>
      <c r="I9" s="491">
        <f>County!DE4</f>
        <v>19926</v>
      </c>
      <c r="J9" s="491">
        <f>County!DF4</f>
        <v>300</v>
      </c>
      <c r="K9" s="493" t="s">
        <v>2158</v>
      </c>
      <c r="L9" s="491">
        <f>County!IR4</f>
        <v>1312</v>
      </c>
      <c r="M9" s="492">
        <f>County!IS4</f>
        <v>2044</v>
      </c>
      <c r="N9" s="564">
        <f>County!IU4</f>
        <v>113422</v>
      </c>
    </row>
    <row r="10" spans="1:14" ht="14.25" x14ac:dyDescent="0.2">
      <c r="A10" s="46" t="str">
        <f>'Table 8'!A10</f>
        <v>NC0017</v>
      </c>
      <c r="B10" s="46" t="str">
        <f>'Table 8'!B10</f>
        <v>Bladen</v>
      </c>
      <c r="C10" s="489">
        <f>County!CQ5</f>
        <v>14310</v>
      </c>
      <c r="D10" s="493" t="s">
        <v>2158</v>
      </c>
      <c r="E10" s="489">
        <f>County!CW5</f>
        <v>12985</v>
      </c>
      <c r="F10" s="489">
        <f>County!CY5</f>
        <v>17</v>
      </c>
      <c r="G10" s="491">
        <f>County!DA5</f>
        <v>27312</v>
      </c>
      <c r="H10" s="491">
        <f>County!DD5</f>
        <v>1735</v>
      </c>
      <c r="I10" s="491">
        <f>County!DE5</f>
        <v>3374</v>
      </c>
      <c r="J10" s="491">
        <f>County!DF5</f>
        <v>114</v>
      </c>
      <c r="K10" s="493" t="s">
        <v>2158</v>
      </c>
      <c r="L10" s="491">
        <f>County!IR5</f>
        <v>4491</v>
      </c>
      <c r="M10" s="492">
        <f>County!IS5</f>
        <v>4978</v>
      </c>
      <c r="N10" s="564">
        <f>County!IU5</f>
        <v>37026</v>
      </c>
    </row>
    <row r="11" spans="1:14" ht="14.25" x14ac:dyDescent="0.2">
      <c r="A11" s="46" t="str">
        <f>'Table 8'!A11</f>
        <v>NC0018</v>
      </c>
      <c r="B11" s="46" t="str">
        <f>'Table 8'!B11</f>
        <v>Brunswick</v>
      </c>
      <c r="C11" s="489">
        <f>County!CQ6</f>
        <v>227822</v>
      </c>
      <c r="D11" s="493" t="s">
        <v>2158</v>
      </c>
      <c r="E11" s="489">
        <f>County!CW6</f>
        <v>84862</v>
      </c>
      <c r="F11" s="489">
        <f>County!CY6</f>
        <v>750</v>
      </c>
      <c r="G11" s="491">
        <f>County!DA6</f>
        <v>313434</v>
      </c>
      <c r="H11" s="491">
        <f>County!DD6</f>
        <v>18377</v>
      </c>
      <c r="I11" s="491">
        <f>County!DE6</f>
        <v>36859</v>
      </c>
      <c r="J11" s="491">
        <f>County!DF6</f>
        <v>12938</v>
      </c>
      <c r="K11" s="493" t="s">
        <v>2158</v>
      </c>
      <c r="L11" s="491">
        <f>County!IR6</f>
        <v>29018</v>
      </c>
      <c r="M11" s="492">
        <f>County!IS6</f>
        <v>43293</v>
      </c>
      <c r="N11" s="564">
        <f>County!IU6</f>
        <v>410626</v>
      </c>
    </row>
    <row r="12" spans="1:14" ht="14.25" x14ac:dyDescent="0.2">
      <c r="A12" s="46" t="str">
        <f>'Table 8'!A12</f>
        <v>NC0019</v>
      </c>
      <c r="B12" s="46" t="str">
        <f>'Table 8'!B12</f>
        <v>Buncombe</v>
      </c>
      <c r="C12" s="489">
        <f>County!CQ7</f>
        <v>597246</v>
      </c>
      <c r="D12" s="489">
        <f>County!CT7</f>
        <v>41826</v>
      </c>
      <c r="E12" s="489">
        <f>County!CW7</f>
        <v>511441</v>
      </c>
      <c r="F12" s="489">
        <f>County!CY7</f>
        <v>3</v>
      </c>
      <c r="G12" s="491">
        <f>County!DA7</f>
        <v>1153203</v>
      </c>
      <c r="H12" s="491">
        <f>County!DD7</f>
        <v>278932</v>
      </c>
      <c r="I12" s="491">
        <f>County!DE7</f>
        <v>166028</v>
      </c>
      <c r="J12" s="491">
        <f>County!DF7</f>
        <v>148361</v>
      </c>
      <c r="K12" s="491">
        <f>County!DG7</f>
        <v>9099</v>
      </c>
      <c r="L12" s="491">
        <f>County!IR7</f>
        <v>156384</v>
      </c>
      <c r="M12" s="492">
        <f>County!IS7</f>
        <v>416713</v>
      </c>
      <c r="N12" s="564">
        <f>County!IU7</f>
        <v>1913541</v>
      </c>
    </row>
    <row r="13" spans="1:14" ht="14.25" x14ac:dyDescent="0.2">
      <c r="A13" s="46" t="str">
        <f>'Table 8'!A13</f>
        <v>NC0020</v>
      </c>
      <c r="B13" s="46" t="str">
        <f>'Table 8'!B13</f>
        <v>Burke</v>
      </c>
      <c r="C13" s="489">
        <f>County!CQ8</f>
        <v>83467</v>
      </c>
      <c r="D13" s="489">
        <f>County!CT8</f>
        <v>12277</v>
      </c>
      <c r="E13" s="489">
        <f>County!CW8</f>
        <v>61356</v>
      </c>
      <c r="F13" s="489">
        <f>County!CY8</f>
        <v>219</v>
      </c>
      <c r="G13" s="491">
        <f>County!DA8</f>
        <v>157342</v>
      </c>
      <c r="H13" s="491">
        <f>County!DD8</f>
        <v>8251</v>
      </c>
      <c r="I13" s="491">
        <f>County!DE8</f>
        <v>1421</v>
      </c>
      <c r="J13" s="491">
        <f>County!DF8</f>
        <v>15585</v>
      </c>
      <c r="K13" s="493" t="s">
        <v>2158</v>
      </c>
      <c r="L13" s="491">
        <f>County!IR8</f>
        <v>18879</v>
      </c>
      <c r="M13" s="492">
        <f>County!IS8</f>
        <v>37093</v>
      </c>
      <c r="N13" s="564">
        <f>County!IU8</f>
        <v>207678</v>
      </c>
    </row>
    <row r="14" spans="1:14" ht="14.25" x14ac:dyDescent="0.2">
      <c r="A14" s="46" t="str">
        <f>'Table 8'!A14</f>
        <v>NC0021</v>
      </c>
      <c r="B14" s="46" t="str">
        <f>'Table 8'!B14</f>
        <v>Cabarrus</v>
      </c>
      <c r="C14" s="489">
        <f>County!CQ9</f>
        <v>253376</v>
      </c>
      <c r="D14" s="493" t="s">
        <v>2158</v>
      </c>
      <c r="E14" s="489">
        <f>County!CW9</f>
        <v>358786</v>
      </c>
      <c r="F14" s="489">
        <f>County!CY9</f>
        <v>1004</v>
      </c>
      <c r="G14" s="491">
        <f>County!DA9</f>
        <v>632623</v>
      </c>
      <c r="H14" s="491">
        <f>County!DD9</f>
        <v>41373</v>
      </c>
      <c r="I14" s="491">
        <f>County!DE9</f>
        <v>52854</v>
      </c>
      <c r="J14" s="491">
        <f>County!DF9</f>
        <v>11421</v>
      </c>
      <c r="K14" s="491">
        <f>County!DG9</f>
        <v>3970</v>
      </c>
      <c r="L14" s="491">
        <f>County!IR9</f>
        <v>50391</v>
      </c>
      <c r="M14" s="492">
        <f>County!IS9</f>
        <v>80404</v>
      </c>
      <c r="N14" s="564">
        <f>County!IU9</f>
        <v>815965</v>
      </c>
    </row>
    <row r="15" spans="1:14" ht="14.25" x14ac:dyDescent="0.2">
      <c r="A15" s="46" t="str">
        <f>'Table 8'!A15</f>
        <v>NC0022</v>
      </c>
      <c r="B15" s="46" t="str">
        <f>'Table 8'!B15</f>
        <v>Caldwell</v>
      </c>
      <c r="C15" s="489">
        <f>County!CQ10</f>
        <v>97180</v>
      </c>
      <c r="D15" s="489">
        <f>County!CT10</f>
        <v>10971</v>
      </c>
      <c r="E15" s="489">
        <f>County!CW10</f>
        <v>63104</v>
      </c>
      <c r="F15" s="489">
        <f>County!CY10</f>
        <v>3830</v>
      </c>
      <c r="G15" s="491">
        <f>County!DA10</f>
        <v>175293</v>
      </c>
      <c r="H15" s="491">
        <f>County!DD10</f>
        <v>19306</v>
      </c>
      <c r="I15" s="491">
        <f>County!DE10</f>
        <v>53348</v>
      </c>
      <c r="J15" s="491">
        <f>County!DF10</f>
        <v>16086</v>
      </c>
      <c r="K15" s="491">
        <f>County!DG10</f>
        <v>425</v>
      </c>
      <c r="L15" s="491">
        <f>County!IR10</f>
        <v>22249</v>
      </c>
      <c r="M15" s="492">
        <f>County!IS10</f>
        <v>48697</v>
      </c>
      <c r="N15" s="564">
        <f>County!IU10</f>
        <v>286709</v>
      </c>
    </row>
    <row r="16" spans="1:14" ht="14.25" x14ac:dyDescent="0.2">
      <c r="A16" s="46" t="str">
        <f>'Table 8'!A16</f>
        <v>NC0107</v>
      </c>
      <c r="B16" s="46" t="str">
        <f>'Table 8'!B16</f>
        <v>Caswell</v>
      </c>
      <c r="C16" s="489">
        <f>County!CQ11</f>
        <v>17535</v>
      </c>
      <c r="D16" s="489">
        <f>County!CT11</f>
        <v>3849</v>
      </c>
      <c r="E16" s="489">
        <f>County!CW11</f>
        <v>16089</v>
      </c>
      <c r="F16" s="489">
        <f>County!CY11</f>
        <v>600</v>
      </c>
      <c r="G16" s="491">
        <f>County!DA11</f>
        <v>41578</v>
      </c>
      <c r="H16" s="491">
        <f>County!DD11</f>
        <v>1647</v>
      </c>
      <c r="I16" s="491">
        <f>County!DE11</f>
        <v>8925</v>
      </c>
      <c r="J16" s="491">
        <f>County!DF11</f>
        <v>1963</v>
      </c>
      <c r="K16" s="493" t="s">
        <v>2158</v>
      </c>
      <c r="L16" s="491">
        <f>County!IR11</f>
        <v>76</v>
      </c>
      <c r="M16" s="492">
        <f>County!IS11</f>
        <v>2465</v>
      </c>
      <c r="N16" s="564">
        <f>County!IU11</f>
        <v>54190</v>
      </c>
    </row>
    <row r="17" spans="1:14" ht="14.25" x14ac:dyDescent="0.2">
      <c r="A17" s="46" t="str">
        <f>'Table 8'!A17</f>
        <v>NC0023</v>
      </c>
      <c r="B17" s="46" t="str">
        <f>'Table 8'!B17</f>
        <v>Catawba</v>
      </c>
      <c r="C17" s="489">
        <f>County!CQ12</f>
        <v>156320</v>
      </c>
      <c r="D17" s="489">
        <f>County!CT12</f>
        <v>19926</v>
      </c>
      <c r="E17" s="489">
        <f>County!CW12</f>
        <v>139382</v>
      </c>
      <c r="F17" s="489">
        <f>County!CY12</f>
        <v>5014</v>
      </c>
      <c r="G17" s="491">
        <f>County!DA12</f>
        <v>320642</v>
      </c>
      <c r="H17" s="491">
        <f>County!DD12</f>
        <v>45064</v>
      </c>
      <c r="I17" s="491">
        <f>County!DE12</f>
        <v>164837</v>
      </c>
      <c r="J17" s="491">
        <f>County!DF12</f>
        <v>23793</v>
      </c>
      <c r="K17" s="491">
        <f>County!DG12</f>
        <v>518</v>
      </c>
      <c r="L17" s="491">
        <f>County!IR12</f>
        <v>111132</v>
      </c>
      <c r="M17" s="492">
        <f>County!IS12</f>
        <v>161433</v>
      </c>
      <c r="N17" s="564">
        <f>County!IU12</f>
        <v>665986</v>
      </c>
    </row>
    <row r="18" spans="1:14" ht="14.25" x14ac:dyDescent="0.2">
      <c r="A18" s="46" t="str">
        <f>'Table 8'!A18</f>
        <v>NC0104</v>
      </c>
      <c r="B18" s="46" t="str">
        <f>'Table 8'!B18</f>
        <v>Chatham</v>
      </c>
      <c r="C18" s="489">
        <f>County!CQ13</f>
        <v>82568</v>
      </c>
      <c r="D18" s="489">
        <f>County!CT13</f>
        <v>8557</v>
      </c>
      <c r="E18" s="489">
        <f>County!CW13</f>
        <v>89240</v>
      </c>
      <c r="F18" s="489">
        <f>County!CY13</f>
        <v>2225</v>
      </c>
      <c r="G18" s="491">
        <f>County!DA13</f>
        <v>182590</v>
      </c>
      <c r="H18" s="491">
        <f>County!DD13</f>
        <v>16313</v>
      </c>
      <c r="I18" s="491">
        <f>County!DE13</f>
        <v>38153</v>
      </c>
      <c r="J18" s="491">
        <f>County!DF13</f>
        <v>29316</v>
      </c>
      <c r="K18" s="491">
        <f>County!DG13</f>
        <v>1275</v>
      </c>
      <c r="L18" s="491">
        <f>County!IR13</f>
        <v>8013</v>
      </c>
      <c r="M18" s="492">
        <f>County!IS13</f>
        <v>42953</v>
      </c>
      <c r="N18" s="564">
        <f>County!IU13</f>
        <v>275659</v>
      </c>
    </row>
    <row r="19" spans="1:14" ht="14.25" x14ac:dyDescent="0.2">
      <c r="A19" s="46" t="str">
        <f>'Table 8'!A19</f>
        <v>NC0024</v>
      </c>
      <c r="B19" s="46" t="str">
        <f>'Table 8'!B19</f>
        <v>Cleveland</v>
      </c>
      <c r="C19" s="489">
        <f>County!CQ14</f>
        <v>76580</v>
      </c>
      <c r="D19" s="489">
        <f>County!CT14</f>
        <v>6737</v>
      </c>
      <c r="E19" s="489">
        <f>County!CW14</f>
        <v>60429</v>
      </c>
      <c r="F19" s="489">
        <f>County!CY14</f>
        <v>8</v>
      </c>
      <c r="G19" s="491">
        <f>County!DA14</f>
        <v>144141</v>
      </c>
      <c r="H19" s="491">
        <f>County!DD14</f>
        <v>26724</v>
      </c>
      <c r="I19" s="491">
        <f>County!DE14</f>
        <v>19028</v>
      </c>
      <c r="J19" s="491">
        <f>County!DF14</f>
        <v>12170</v>
      </c>
      <c r="K19" s="493" t="s">
        <v>2158</v>
      </c>
      <c r="L19" s="491">
        <f>County!IR14</f>
        <v>22493</v>
      </c>
      <c r="M19" s="492">
        <f>County!IS14</f>
        <v>36360</v>
      </c>
      <c r="N19" s="564">
        <f>County!IU14</f>
        <v>229934</v>
      </c>
    </row>
    <row r="20" spans="1:14" ht="14.25" x14ac:dyDescent="0.2">
      <c r="A20" s="46" t="str">
        <f>'Table 8'!A20</f>
        <v>NC0025</v>
      </c>
      <c r="B20" s="46" t="str">
        <f>'Table 8'!B20</f>
        <v>Columbus</v>
      </c>
      <c r="C20" s="489">
        <f>County!CQ15</f>
        <v>64983</v>
      </c>
      <c r="D20" s="493" t="s">
        <v>2158</v>
      </c>
      <c r="E20" s="489">
        <f>County!CW15</f>
        <v>24012</v>
      </c>
      <c r="F20" s="489">
        <f>County!CY15</f>
        <v>1810</v>
      </c>
      <c r="G20" s="491">
        <f>County!DA15</f>
        <v>90805</v>
      </c>
      <c r="H20" s="491">
        <f>County!DD15</f>
        <v>2475</v>
      </c>
      <c r="I20" s="491">
        <f>County!DE15</f>
        <v>11777</v>
      </c>
      <c r="J20" s="491">
        <f>County!DF15</f>
        <v>2537</v>
      </c>
      <c r="K20" s="493" t="s">
        <v>2158</v>
      </c>
      <c r="L20" s="491">
        <f>County!IR15</f>
        <v>3641</v>
      </c>
      <c r="M20" s="492">
        <f>County!IS15</f>
        <v>6658</v>
      </c>
      <c r="N20" s="564">
        <f>County!IU15</f>
        <v>111235</v>
      </c>
    </row>
    <row r="21" spans="1:14" ht="14.25" x14ac:dyDescent="0.2">
      <c r="A21" s="46" t="str">
        <f>'Table 8'!A21</f>
        <v>NC0026</v>
      </c>
      <c r="B21" s="46" t="str">
        <f>'Table 8'!B21</f>
        <v>Cumberland</v>
      </c>
      <c r="C21" s="489">
        <f>County!CQ16</f>
        <v>464595</v>
      </c>
      <c r="D21" s="489">
        <f>County!CT16</f>
        <v>87741</v>
      </c>
      <c r="E21" s="489">
        <f>County!CW16</f>
        <v>589174</v>
      </c>
      <c r="F21" s="489">
        <f>County!CY16</f>
        <v>13488</v>
      </c>
      <c r="G21" s="491">
        <f>County!DA16</f>
        <v>1161038</v>
      </c>
      <c r="H21" s="491">
        <f>County!DD16</f>
        <v>117448</v>
      </c>
      <c r="I21" s="491">
        <f>County!DE16</f>
        <v>253441</v>
      </c>
      <c r="J21" s="491">
        <f>County!DF16</f>
        <v>91437</v>
      </c>
      <c r="K21" s="491">
        <f>County!DG16</f>
        <v>5129</v>
      </c>
      <c r="L21" s="491">
        <f>County!IR16</f>
        <v>295235</v>
      </c>
      <c r="M21" s="492">
        <f>County!IS16</f>
        <v>427483</v>
      </c>
      <c r="N21" s="564">
        <f>County!IU16</f>
        <v>1923728</v>
      </c>
    </row>
    <row r="22" spans="1:14" ht="14.25" x14ac:dyDescent="0.2">
      <c r="A22" s="46" t="str">
        <f>'Table 8'!A22</f>
        <v>NC0027</v>
      </c>
      <c r="B22" s="46" t="str">
        <f>'Table 8'!B22</f>
        <v>Davidson</v>
      </c>
      <c r="C22" s="489">
        <f>County!CQ17</f>
        <v>191829</v>
      </c>
      <c r="D22" s="489">
        <f>County!CT17</f>
        <v>18581</v>
      </c>
      <c r="E22" s="489">
        <f>County!CW17</f>
        <v>131755</v>
      </c>
      <c r="F22" s="489">
        <f>County!CY17</f>
        <v>819</v>
      </c>
      <c r="G22" s="491">
        <f>County!DA17</f>
        <v>345957</v>
      </c>
      <c r="H22" s="491">
        <f>County!DD17</f>
        <v>31470</v>
      </c>
      <c r="I22" s="491">
        <f>County!DE17</f>
        <v>105020</v>
      </c>
      <c r="J22" s="491">
        <f>County!DF17</f>
        <v>59477</v>
      </c>
      <c r="K22" s="491">
        <f>County!DG17</f>
        <v>2522</v>
      </c>
      <c r="L22" s="491">
        <f>County!IR17</f>
        <v>31371</v>
      </c>
      <c r="M22" s="492">
        <f>County!IS17</f>
        <v>107304</v>
      </c>
      <c r="N22" s="564">
        <f>County!IU17</f>
        <v>575881</v>
      </c>
    </row>
    <row r="23" spans="1:14" ht="14.25" x14ac:dyDescent="0.2">
      <c r="A23" s="46" t="str">
        <f>'Table 8'!A23</f>
        <v>NC0028</v>
      </c>
      <c r="B23" s="46" t="str">
        <f>'Table 8'!B23</f>
        <v>Davie</v>
      </c>
      <c r="C23" s="489">
        <f>County!CQ18</f>
        <v>32489</v>
      </c>
      <c r="D23" s="489">
        <f>County!CT18</f>
        <v>3296</v>
      </c>
      <c r="E23" s="489">
        <f>County!CW18</f>
        <v>32421</v>
      </c>
      <c r="F23" s="489">
        <f>County!CY18</f>
        <v>292</v>
      </c>
      <c r="G23" s="491">
        <f>County!DA18</f>
        <v>69658</v>
      </c>
      <c r="H23" s="491">
        <f>County!DD18</f>
        <v>5751</v>
      </c>
      <c r="I23" s="491">
        <f>County!DE18</f>
        <v>7635</v>
      </c>
      <c r="J23" s="491">
        <f>County!DF18</f>
        <v>9372</v>
      </c>
      <c r="K23" s="493" t="s">
        <v>2158</v>
      </c>
      <c r="L23" s="491">
        <f>County!IR18</f>
        <v>17076</v>
      </c>
      <c r="M23" s="492">
        <f>County!IS18</f>
        <v>27261</v>
      </c>
      <c r="N23" s="564">
        <f>County!IU18</f>
        <v>110993</v>
      </c>
    </row>
    <row r="24" spans="1:14" ht="14.25" x14ac:dyDescent="0.2">
      <c r="A24" s="46" t="str">
        <f>'Table 8'!A24</f>
        <v>NC0029</v>
      </c>
      <c r="B24" s="46" t="str">
        <f>'Table 8'!B24</f>
        <v>Duplin</v>
      </c>
      <c r="C24" s="489">
        <f>County!CQ19</f>
        <v>27056</v>
      </c>
      <c r="D24" s="489">
        <f>County!CT19</f>
        <v>791</v>
      </c>
      <c r="E24" s="489">
        <f>County!CW19</f>
        <v>16215</v>
      </c>
      <c r="F24" s="489">
        <f>County!CY19</f>
        <v>148</v>
      </c>
      <c r="G24" s="491">
        <f>County!DA19</f>
        <v>44210</v>
      </c>
      <c r="H24" s="491">
        <f>County!DD19</f>
        <v>2239</v>
      </c>
      <c r="I24" s="491">
        <f>County!DE19</f>
        <v>8594</v>
      </c>
      <c r="J24" s="491">
        <f>County!DF19</f>
        <v>3699</v>
      </c>
      <c r="K24" s="493" t="s">
        <v>2158</v>
      </c>
      <c r="L24" s="491">
        <f>County!IR19</f>
        <v>1971</v>
      </c>
      <c r="M24" s="492">
        <f>County!IS19</f>
        <v>5857</v>
      </c>
      <c r="N24" s="564">
        <f>County!IU19</f>
        <v>60713</v>
      </c>
    </row>
    <row r="25" spans="1:14" ht="14.25" x14ac:dyDescent="0.2">
      <c r="A25" s="46" t="str">
        <f>'Table 8'!A25</f>
        <v>NC0030</v>
      </c>
      <c r="B25" s="46" t="str">
        <f>'Table 8'!B25</f>
        <v>Durham</v>
      </c>
      <c r="C25" s="489">
        <f>County!CQ20</f>
        <v>811764</v>
      </c>
      <c r="D25" s="489">
        <f>County!CT20</f>
        <v>79980</v>
      </c>
      <c r="E25" s="489">
        <f>County!CW20</f>
        <v>1029035</v>
      </c>
      <c r="F25" s="493" t="s">
        <v>2158</v>
      </c>
      <c r="G25" s="491">
        <f>County!DA20</f>
        <v>1920779</v>
      </c>
      <c r="H25" s="491">
        <f>County!DD20</f>
        <v>225961</v>
      </c>
      <c r="I25" s="491">
        <f>County!DE20</f>
        <v>589035</v>
      </c>
      <c r="J25" s="491">
        <f>County!DF20</f>
        <v>107910</v>
      </c>
      <c r="K25" s="491">
        <f>County!DG20</f>
        <v>16771</v>
      </c>
      <c r="L25" s="491">
        <f>County!IR20</f>
        <v>221288</v>
      </c>
      <c r="M25" s="492">
        <f>County!IS20</f>
        <v>418675</v>
      </c>
      <c r="N25" s="564">
        <f>County!IU20</f>
        <v>3102878</v>
      </c>
    </row>
    <row r="26" spans="1:14" ht="14.25" x14ac:dyDescent="0.2">
      <c r="A26" s="46" t="str">
        <f>'Table 8'!A26</f>
        <v>NC0031</v>
      </c>
      <c r="B26" s="46" t="str">
        <f>'Table 8'!B26</f>
        <v>Edgecombe</v>
      </c>
      <c r="C26" s="489">
        <f>County!CQ21</f>
        <v>34059</v>
      </c>
      <c r="D26" s="489">
        <f>County!CT21</f>
        <v>2264</v>
      </c>
      <c r="E26" s="489">
        <f>County!CW21</f>
        <v>20199</v>
      </c>
      <c r="F26" s="489">
        <f>County!CY21</f>
        <v>119</v>
      </c>
      <c r="G26" s="491">
        <f>County!DA21</f>
        <v>56641</v>
      </c>
      <c r="H26" s="491">
        <f>County!DD21</f>
        <v>1171</v>
      </c>
      <c r="I26" s="491">
        <f>County!DE21</f>
        <v>807</v>
      </c>
      <c r="J26" s="491">
        <f>County!DF21</f>
        <v>328</v>
      </c>
      <c r="K26" s="493" t="s">
        <v>2158</v>
      </c>
      <c r="L26" s="491">
        <f>County!IR21</f>
        <v>15266</v>
      </c>
      <c r="M26" s="492">
        <f>County!IS21</f>
        <v>15731</v>
      </c>
      <c r="N26" s="564">
        <f>County!IU21</f>
        <v>74213</v>
      </c>
    </row>
    <row r="27" spans="1:14" ht="14.25" x14ac:dyDescent="0.2">
      <c r="A27" s="46" t="str">
        <f>'Table 8'!A27</f>
        <v>NC0032</v>
      </c>
      <c r="B27" s="46" t="str">
        <f>'Table 8'!B27</f>
        <v>Forsyth</v>
      </c>
      <c r="C27" s="489">
        <f>County!CQ22</f>
        <v>509785</v>
      </c>
      <c r="D27" s="489">
        <f>County!CT22</f>
        <v>39725</v>
      </c>
      <c r="E27" s="489">
        <f>County!CW22</f>
        <v>414467</v>
      </c>
      <c r="F27" s="489">
        <f>County!CY22</f>
        <v>18149</v>
      </c>
      <c r="G27" s="491">
        <f>County!DA22</f>
        <v>1082936</v>
      </c>
      <c r="H27" s="491">
        <f>County!DD22</f>
        <v>140765</v>
      </c>
      <c r="I27" s="491">
        <f>County!DE22</f>
        <v>196005</v>
      </c>
      <c r="J27" s="491">
        <f>County!DF22</f>
        <v>113073</v>
      </c>
      <c r="K27" s="491">
        <f>County!DG22</f>
        <v>2070</v>
      </c>
      <c r="L27" s="491">
        <f>County!IR22</f>
        <v>456325</v>
      </c>
      <c r="M27" s="492">
        <f>County!IS22</f>
        <v>631081</v>
      </c>
      <c r="N27" s="564">
        <f>County!IU22</f>
        <v>1991202</v>
      </c>
    </row>
    <row r="28" spans="1:14" ht="14.25" x14ac:dyDescent="0.2">
      <c r="A28" s="46" t="str">
        <f>'Table 8'!A28</f>
        <v>NC0033</v>
      </c>
      <c r="B28" s="46" t="str">
        <f>'Table 8'!B28</f>
        <v>Franklin</v>
      </c>
      <c r="C28" s="489">
        <f>County!CQ23</f>
        <v>48474</v>
      </c>
      <c r="D28" s="493" t="s">
        <v>2158</v>
      </c>
      <c r="E28" s="489">
        <f>County!CW23</f>
        <v>50864</v>
      </c>
      <c r="F28" s="489">
        <f>County!CY23</f>
        <v>1821</v>
      </c>
      <c r="G28" s="491">
        <f>County!DA23</f>
        <v>106780</v>
      </c>
      <c r="H28" s="491">
        <f>County!DD23</f>
        <v>15749</v>
      </c>
      <c r="I28" s="491">
        <f>County!DE23</f>
        <v>15564</v>
      </c>
      <c r="J28" s="491">
        <f>County!DF23</f>
        <v>6462</v>
      </c>
      <c r="K28" s="493" t="s">
        <v>2158</v>
      </c>
      <c r="L28" s="491">
        <f>County!IR23</f>
        <v>7324</v>
      </c>
      <c r="M28" s="492">
        <f>County!IS23</f>
        <v>14856</v>
      </c>
      <c r="N28" s="564">
        <f>County!IU23</f>
        <v>179603</v>
      </c>
    </row>
    <row r="29" spans="1:14" ht="14.25" x14ac:dyDescent="0.2">
      <c r="A29" s="46" t="str">
        <f>'Table 8'!A29</f>
        <v>NC0105</v>
      </c>
      <c r="B29" s="46" t="str">
        <f>'Table 8'!B29</f>
        <v>Gaston</v>
      </c>
      <c r="C29" s="489">
        <f>County!CQ24</f>
        <v>350358</v>
      </c>
      <c r="D29" s="489">
        <f>County!CT24</f>
        <v>43516</v>
      </c>
      <c r="E29" s="489">
        <f>County!CW24</f>
        <v>356613</v>
      </c>
      <c r="F29" s="493" t="s">
        <v>2158</v>
      </c>
      <c r="G29" s="491">
        <f>County!DA24</f>
        <v>750487</v>
      </c>
      <c r="H29" s="491">
        <f>County!DD24</f>
        <v>64791</v>
      </c>
      <c r="I29" s="491">
        <f>County!DE24</f>
        <v>192849</v>
      </c>
      <c r="J29" s="491">
        <f>County!DF24</f>
        <v>48469</v>
      </c>
      <c r="K29" s="491">
        <f>County!DG24</f>
        <v>2556</v>
      </c>
      <c r="L29" s="491">
        <f>County!IR24</f>
        <v>134200</v>
      </c>
      <c r="M29" s="492">
        <f>County!IS24</f>
        <v>208310</v>
      </c>
      <c r="N29" s="564">
        <f>County!IU24</f>
        <v>1196374</v>
      </c>
    </row>
    <row r="30" spans="1:14" ht="14.25" x14ac:dyDescent="0.2">
      <c r="A30" s="46" t="str">
        <f>'Table 8'!A30</f>
        <v>NC0034</v>
      </c>
      <c r="B30" s="46" t="str">
        <f>'Table 8'!B30</f>
        <v>Granville</v>
      </c>
      <c r="C30" s="489">
        <f>County!CQ25</f>
        <v>53120</v>
      </c>
      <c r="D30" s="489">
        <f>County!CT25</f>
        <v>6436</v>
      </c>
      <c r="E30" s="489">
        <f>County!CW25</f>
        <v>48211</v>
      </c>
      <c r="F30" s="489">
        <f>County!CY25</f>
        <v>1286</v>
      </c>
      <c r="G30" s="491">
        <f>County!DA25</f>
        <v>109053</v>
      </c>
      <c r="H30" s="491">
        <f>County!DD25</f>
        <v>4864</v>
      </c>
      <c r="I30" s="491">
        <f>County!DE25</f>
        <v>23001</v>
      </c>
      <c r="J30" s="491">
        <f>County!DF25</f>
        <v>10908</v>
      </c>
      <c r="K30" s="493" t="s">
        <v>2158</v>
      </c>
      <c r="L30" s="491">
        <f>County!IR25</f>
        <v>12791</v>
      </c>
      <c r="M30" s="492">
        <f>County!IS25</f>
        <v>24807</v>
      </c>
      <c r="N30" s="564">
        <f>County!IU25</f>
        <v>161651</v>
      </c>
    </row>
    <row r="31" spans="1:14" ht="14.25" x14ac:dyDescent="0.2">
      <c r="A31" s="46" t="str">
        <f>'Table 8'!A31</f>
        <v>NC0035</v>
      </c>
      <c r="B31" s="46" t="str">
        <f>'Table 8'!B31</f>
        <v>Guilford (Greensboro)</v>
      </c>
      <c r="C31" s="489">
        <f>County!CQ26</f>
        <v>375357</v>
      </c>
      <c r="D31" s="489">
        <f>County!CT26</f>
        <v>63810</v>
      </c>
      <c r="E31" s="489">
        <f>County!CW26</f>
        <v>658763</v>
      </c>
      <c r="F31" s="493" t="s">
        <v>2158</v>
      </c>
      <c r="G31" s="491">
        <f>County!DA26</f>
        <v>1097930</v>
      </c>
      <c r="H31" s="491">
        <f>County!DD26</f>
        <v>147051</v>
      </c>
      <c r="I31" s="491">
        <f>County!DE26</f>
        <v>301423</v>
      </c>
      <c r="J31" s="491">
        <f>County!DF26</f>
        <v>201514</v>
      </c>
      <c r="K31" s="491">
        <f>County!DG26</f>
        <v>3308</v>
      </c>
      <c r="L31" s="491">
        <f>County!IR26</f>
        <v>365169</v>
      </c>
      <c r="M31" s="492">
        <f>County!IS26</f>
        <v>664420</v>
      </c>
      <c r="N31" s="564">
        <f>County!IU26</f>
        <v>2116395</v>
      </c>
    </row>
    <row r="32" spans="1:14" ht="14.25" x14ac:dyDescent="0.2">
      <c r="A32" s="46" t="str">
        <f>'Table 8'!A32</f>
        <v>NC0036</v>
      </c>
      <c r="B32" s="46" t="str">
        <f>'Table 8'!B32</f>
        <v>Halifax</v>
      </c>
      <c r="C32" s="489">
        <f>County!CQ27</f>
        <v>90088</v>
      </c>
      <c r="D32" s="489">
        <f>County!CT27</f>
        <v>527</v>
      </c>
      <c r="E32" s="489">
        <f>County!CW27</f>
        <v>9761</v>
      </c>
      <c r="F32" s="489">
        <f>County!CY27</f>
        <v>357</v>
      </c>
      <c r="G32" s="491">
        <f>County!DA27</f>
        <v>100733</v>
      </c>
      <c r="H32" s="491">
        <f>County!DD27</f>
        <v>981</v>
      </c>
      <c r="I32" s="491">
        <f>County!DE27</f>
        <v>202</v>
      </c>
      <c r="J32" s="491">
        <f>County!DF27</f>
        <v>38</v>
      </c>
      <c r="K32" s="493" t="s">
        <v>2158</v>
      </c>
      <c r="L32" s="491">
        <f>County!IR27</f>
        <v>5276</v>
      </c>
      <c r="M32" s="492">
        <f>County!IS27</f>
        <v>5314</v>
      </c>
      <c r="N32" s="564">
        <f>County!IU27</f>
        <v>107230</v>
      </c>
    </row>
    <row r="33" spans="1:14" ht="14.25" x14ac:dyDescent="0.2">
      <c r="A33" s="46" t="str">
        <f>'Table 8'!A33</f>
        <v>NC0037</v>
      </c>
      <c r="B33" s="46" t="str">
        <f>'Table 8'!B33</f>
        <v>Harnett</v>
      </c>
      <c r="C33" s="489">
        <f>County!CQ28</f>
        <v>78903</v>
      </c>
      <c r="D33" s="489">
        <f>County!CT28</f>
        <v>7131</v>
      </c>
      <c r="E33" s="489">
        <f>County!CW28</f>
        <v>130151</v>
      </c>
      <c r="F33" s="489">
        <f>County!CY28</f>
        <v>963</v>
      </c>
      <c r="G33" s="491">
        <f>County!DA28</f>
        <v>218075</v>
      </c>
      <c r="H33" s="491">
        <f>County!DD28</f>
        <v>13545</v>
      </c>
      <c r="I33" s="491">
        <f>County!DE28</f>
        <v>31224</v>
      </c>
      <c r="J33" s="491">
        <f>County!DF28</f>
        <v>12570</v>
      </c>
      <c r="K33" s="493" t="s">
        <v>2158</v>
      </c>
      <c r="L33" s="491">
        <f>County!IR28</f>
        <v>62380</v>
      </c>
      <c r="M33" s="492">
        <f>County!IS28</f>
        <v>80337</v>
      </c>
      <c r="N33" s="564">
        <f>County!IU28</f>
        <v>338350</v>
      </c>
    </row>
    <row r="34" spans="1:14" ht="14.25" x14ac:dyDescent="0.2">
      <c r="A34" s="46" t="str">
        <f>'Table 8'!A34</f>
        <v>NC0038</v>
      </c>
      <c r="B34" s="46" t="str">
        <f>'Table 8'!B34</f>
        <v>Haywood</v>
      </c>
      <c r="C34" s="489">
        <f>County!CQ29</f>
        <v>139324</v>
      </c>
      <c r="D34" s="489">
        <f>County!CT29</f>
        <v>5029</v>
      </c>
      <c r="E34" s="489">
        <f>County!CW29</f>
        <v>62021</v>
      </c>
      <c r="F34" s="489">
        <f>County!CY29</f>
        <v>4692</v>
      </c>
      <c r="G34" s="491">
        <f>County!DA29</f>
        <v>211585</v>
      </c>
      <c r="H34" s="491">
        <f>County!DD29</f>
        <v>35356</v>
      </c>
      <c r="I34" s="491">
        <f>County!DE29</f>
        <v>56207</v>
      </c>
      <c r="J34" s="491">
        <f>County!DF29</f>
        <v>19262</v>
      </c>
      <c r="K34" s="491">
        <f>County!DG29</f>
        <v>434</v>
      </c>
      <c r="L34" s="491">
        <f>County!IR29</f>
        <v>21271</v>
      </c>
      <c r="M34" s="492">
        <f>County!IS29</f>
        <v>51457</v>
      </c>
      <c r="N34" s="564">
        <f>County!IU29</f>
        <v>344360</v>
      </c>
    </row>
    <row r="35" spans="1:14" ht="14.25" x14ac:dyDescent="0.2">
      <c r="A35" s="46" t="str">
        <f>'Table 8'!A35</f>
        <v>NC0039</v>
      </c>
      <c r="B35" s="46" t="str">
        <f>'Table 8'!B35</f>
        <v>Henderson</v>
      </c>
      <c r="C35" s="489">
        <f>County!CQ30</f>
        <v>349986</v>
      </c>
      <c r="D35" s="489">
        <f>County!CT30</f>
        <v>22144</v>
      </c>
      <c r="E35" s="489">
        <f>County!CW30</f>
        <v>202720</v>
      </c>
      <c r="F35" s="489">
        <f>County!CY30</f>
        <v>3631</v>
      </c>
      <c r="G35" s="491">
        <f>County!DA30</f>
        <v>578481</v>
      </c>
      <c r="H35" s="491">
        <f>County!DD30</f>
        <v>84504</v>
      </c>
      <c r="I35" s="491">
        <f>County!DE30</f>
        <v>211877</v>
      </c>
      <c r="J35" s="491">
        <f>County!DF30</f>
        <v>51511</v>
      </c>
      <c r="K35" s="491">
        <f>County!DG30</f>
        <v>673</v>
      </c>
      <c r="L35" s="491">
        <f>County!IR30</f>
        <v>83508</v>
      </c>
      <c r="M35" s="492">
        <f>County!IS30</f>
        <v>163618</v>
      </c>
      <c r="N35" s="564">
        <f>County!IU30</f>
        <v>1010554</v>
      </c>
    </row>
    <row r="36" spans="1:14" ht="14.25" x14ac:dyDescent="0.2">
      <c r="A36" s="46" t="str">
        <f>'Table 8'!A36</f>
        <v>NC0040</v>
      </c>
      <c r="B36" s="46" t="str">
        <f>'Table 8'!B36</f>
        <v>Iredell</v>
      </c>
      <c r="C36" s="489">
        <f>County!CQ31</f>
        <v>194103</v>
      </c>
      <c r="D36" s="489">
        <f>County!CT31</f>
        <v>17659</v>
      </c>
      <c r="E36" s="489">
        <f>County!CW31</f>
        <v>141560</v>
      </c>
      <c r="F36" s="493" t="s">
        <v>2158</v>
      </c>
      <c r="G36" s="491">
        <f>County!DA31</f>
        <v>354244</v>
      </c>
      <c r="H36" s="491">
        <f>County!DD31</f>
        <v>25057</v>
      </c>
      <c r="I36" s="491">
        <f>County!DE31</f>
        <v>53</v>
      </c>
      <c r="J36" s="491">
        <f>County!DF31</f>
        <v>23843</v>
      </c>
      <c r="K36" s="491">
        <f>County!DG31</f>
        <v>23801</v>
      </c>
      <c r="L36" s="491">
        <f>County!IR31</f>
        <v>42762</v>
      </c>
      <c r="M36" s="492">
        <f>County!IS31</f>
        <v>95605</v>
      </c>
      <c r="N36" s="564">
        <f>County!IU31</f>
        <v>469760</v>
      </c>
    </row>
    <row r="37" spans="1:14" ht="14.25" x14ac:dyDescent="0.2">
      <c r="A37" s="46" t="str">
        <f>'Table 8'!A37</f>
        <v>NC0041</v>
      </c>
      <c r="B37" s="46" t="str">
        <f>'Table 8'!B37</f>
        <v>Johnston</v>
      </c>
      <c r="C37" s="489">
        <f>County!CQ32</f>
        <v>111042</v>
      </c>
      <c r="D37" s="489">
        <f>County!CT32</f>
        <v>18311</v>
      </c>
      <c r="E37" s="489">
        <f>County!CW32</f>
        <v>110420</v>
      </c>
      <c r="F37" s="493" t="s">
        <v>2158</v>
      </c>
      <c r="G37" s="491">
        <f>County!DA32</f>
        <v>242009</v>
      </c>
      <c r="H37" s="491">
        <f>County!DD32</f>
        <v>14108</v>
      </c>
      <c r="I37" s="491">
        <f>County!DE32</f>
        <v>15068</v>
      </c>
      <c r="J37" s="491">
        <f>County!DF32</f>
        <v>5504</v>
      </c>
      <c r="K37" s="493" t="s">
        <v>2158</v>
      </c>
      <c r="L37" s="491">
        <f>County!IR32</f>
        <v>34929</v>
      </c>
      <c r="M37" s="492">
        <f>County!IS32</f>
        <v>41379</v>
      </c>
      <c r="N37" s="564">
        <f>County!IU32</f>
        <v>311619</v>
      </c>
    </row>
    <row r="38" spans="1:14" ht="14.25" x14ac:dyDescent="0.2">
      <c r="A38" s="46" t="str">
        <f>'Table 8'!A38</f>
        <v>NC0042</v>
      </c>
      <c r="B38" s="46" t="str">
        <f>'Table 8'!B38</f>
        <v>Lee</v>
      </c>
      <c r="C38" s="489">
        <f>County!CQ33</f>
        <v>52291</v>
      </c>
      <c r="D38" s="489">
        <f>County!CT33</f>
        <v>308</v>
      </c>
      <c r="E38" s="489">
        <f>County!CW33</f>
        <v>28993</v>
      </c>
      <c r="F38" s="489">
        <f>County!CY33</f>
        <v>478</v>
      </c>
      <c r="G38" s="491">
        <f>County!DA33</f>
        <v>82420</v>
      </c>
      <c r="H38" s="491">
        <f>County!DD33</f>
        <v>7033</v>
      </c>
      <c r="I38" s="491">
        <f>County!DE33</f>
        <v>19491</v>
      </c>
      <c r="J38" s="491">
        <f>County!DF33</f>
        <v>10962</v>
      </c>
      <c r="K38" s="491">
        <f>County!DG33</f>
        <v>20</v>
      </c>
      <c r="L38" s="491">
        <f>County!IR33</f>
        <v>7955</v>
      </c>
      <c r="M38" s="492">
        <f>County!IS33</f>
        <v>20431</v>
      </c>
      <c r="N38" s="564">
        <f>County!IU33</f>
        <v>128043</v>
      </c>
    </row>
    <row r="39" spans="1:14" ht="14.25" x14ac:dyDescent="0.2">
      <c r="A39" s="46" t="str">
        <f>'Table 8'!A39</f>
        <v>NC0106</v>
      </c>
      <c r="B39" s="46" t="str">
        <f>'Table 8'!B39</f>
        <v>Lincoln</v>
      </c>
      <c r="C39" s="489">
        <f>County!CQ34</f>
        <v>84599</v>
      </c>
      <c r="D39" s="489">
        <f>County!CT34</f>
        <v>7779</v>
      </c>
      <c r="E39" s="489">
        <f>County!CW34</f>
        <v>87001</v>
      </c>
      <c r="F39" s="493" t="s">
        <v>2158</v>
      </c>
      <c r="G39" s="491">
        <f>County!DA34</f>
        <v>179379</v>
      </c>
      <c r="H39" s="491">
        <f>County!DD34</f>
        <v>18708</v>
      </c>
      <c r="I39" s="491">
        <f>County!DE34</f>
        <v>38475</v>
      </c>
      <c r="J39" s="491">
        <f>County!DF34</f>
        <v>15274</v>
      </c>
      <c r="K39" s="491">
        <f>County!DG34</f>
        <v>1373</v>
      </c>
      <c r="L39" s="491">
        <f>County!IR34</f>
        <v>29548</v>
      </c>
      <c r="M39" s="492">
        <f>County!IS34</f>
        <v>52667</v>
      </c>
      <c r="N39" s="564">
        <f>County!IU34</f>
        <v>281566</v>
      </c>
    </row>
    <row r="40" spans="1:14" ht="14.25" x14ac:dyDescent="0.2">
      <c r="A40" s="46" t="str">
        <f>'Table 8'!A40</f>
        <v>NC0043</v>
      </c>
      <c r="B40" s="46" t="str">
        <f>'Table 8'!B40</f>
        <v>Madison</v>
      </c>
      <c r="C40" s="489">
        <f>County!CQ35</f>
        <v>38364</v>
      </c>
      <c r="D40" s="489">
        <f>County!CT35</f>
        <v>3033</v>
      </c>
      <c r="E40" s="489">
        <f>County!CW35</f>
        <v>21171</v>
      </c>
      <c r="F40" s="489">
        <f>County!CY35</f>
        <v>2391</v>
      </c>
      <c r="G40" s="491">
        <f>County!DA35</f>
        <v>64959</v>
      </c>
      <c r="H40" s="491">
        <f>County!DD35</f>
        <v>7379</v>
      </c>
      <c r="I40" s="491">
        <f>County!DE35</f>
        <v>24992</v>
      </c>
      <c r="J40" s="491">
        <f>County!DF35</f>
        <v>5940</v>
      </c>
      <c r="K40" s="493" t="s">
        <v>2158</v>
      </c>
      <c r="L40" s="491">
        <f>County!IR35</f>
        <v>3129</v>
      </c>
      <c r="M40" s="492">
        <f>County!IS35</f>
        <v>10560</v>
      </c>
      <c r="N40" s="564">
        <f>County!IU35</f>
        <v>106424</v>
      </c>
    </row>
    <row r="41" spans="1:14" ht="14.25" x14ac:dyDescent="0.2">
      <c r="A41" s="46" t="str">
        <f>'Table 8'!A41</f>
        <v>NC0044</v>
      </c>
      <c r="B41" s="46" t="str">
        <f>'Table 8'!B41</f>
        <v>McDowell</v>
      </c>
      <c r="C41" s="489">
        <f>County!CQ36</f>
        <v>63720</v>
      </c>
      <c r="D41" s="489">
        <f>County!CT36</f>
        <v>5600</v>
      </c>
      <c r="E41" s="489">
        <f>County!CW36</f>
        <v>28635</v>
      </c>
      <c r="F41" s="489">
        <f>County!CY36</f>
        <v>2392</v>
      </c>
      <c r="G41" s="491">
        <f>County!DA36</f>
        <v>100589</v>
      </c>
      <c r="H41" s="491">
        <f>County!DD36</f>
        <v>11543</v>
      </c>
      <c r="I41" s="491">
        <f>County!DE36</f>
        <v>36272</v>
      </c>
      <c r="J41" s="491">
        <f>County!DF36</f>
        <v>12178</v>
      </c>
      <c r="K41" s="493" t="s">
        <v>2158</v>
      </c>
      <c r="L41" s="491">
        <f>County!IR36</f>
        <v>628</v>
      </c>
      <c r="M41" s="492">
        <f>County!IS36</f>
        <v>13833</v>
      </c>
      <c r="N41" s="564">
        <f>County!IU36</f>
        <v>161234</v>
      </c>
    </row>
    <row r="42" spans="1:14" ht="14.25" x14ac:dyDescent="0.2">
      <c r="A42" s="46" t="str">
        <f>'Table 8'!A42</f>
        <v>NC0045</v>
      </c>
      <c r="B42" s="46" t="str">
        <f>'Table 8'!B42</f>
        <v>Mecklenburg</v>
      </c>
      <c r="C42" s="489">
        <f>County!CQ37</f>
        <v>1648288</v>
      </c>
      <c r="D42" s="489">
        <f>County!CT37</f>
        <v>254177</v>
      </c>
      <c r="E42" s="489">
        <f>County!CW37</f>
        <v>2569265</v>
      </c>
      <c r="F42" s="493" t="s">
        <v>2158</v>
      </c>
      <c r="G42" s="491">
        <f>County!DA37</f>
        <v>4471730</v>
      </c>
      <c r="H42" s="491">
        <f>County!DD37</f>
        <v>544482</v>
      </c>
      <c r="I42" s="491">
        <f>County!DE37</f>
        <v>593124</v>
      </c>
      <c r="J42" s="491">
        <f>County!DF37</f>
        <v>648188</v>
      </c>
      <c r="K42" s="491">
        <f>County!DG37</f>
        <v>49503</v>
      </c>
      <c r="L42" s="491">
        <f>County!IR37</f>
        <v>1820141</v>
      </c>
      <c r="M42" s="492">
        <f>County!IS37</f>
        <v>2703230</v>
      </c>
      <c r="N42" s="564">
        <f>County!IU37</f>
        <v>8127168</v>
      </c>
    </row>
    <row r="43" spans="1:14" ht="14.25" x14ac:dyDescent="0.2">
      <c r="A43" s="46" t="str">
        <f>'Table 8'!A43</f>
        <v>NC0046</v>
      </c>
      <c r="B43" s="46" t="str">
        <f>'Table 8'!B43</f>
        <v>Nash (Braswell)</v>
      </c>
      <c r="C43" s="489">
        <f>County!CQ38</f>
        <v>80103</v>
      </c>
      <c r="D43" s="489">
        <f>County!CT38</f>
        <v>11733</v>
      </c>
      <c r="E43" s="489">
        <f>County!CW38</f>
        <v>94693</v>
      </c>
      <c r="F43" s="489">
        <f>County!CY38</f>
        <v>797</v>
      </c>
      <c r="G43" s="491">
        <f>County!DA38</f>
        <v>187326</v>
      </c>
      <c r="H43" s="491">
        <f>County!DD38</f>
        <v>10337</v>
      </c>
      <c r="I43" s="491">
        <f>County!DE38</f>
        <v>29316</v>
      </c>
      <c r="J43" s="491">
        <f>County!DF38</f>
        <v>17944</v>
      </c>
      <c r="K43" s="493" t="s">
        <v>2158</v>
      </c>
      <c r="L43" s="491">
        <f>County!IR38</f>
        <v>23059</v>
      </c>
      <c r="M43" s="492">
        <f>County!IS38</f>
        <v>42586</v>
      </c>
      <c r="N43" s="564">
        <f>County!IU38</f>
        <v>268323</v>
      </c>
    </row>
    <row r="44" spans="1:14" ht="14.25" x14ac:dyDescent="0.2">
      <c r="A44" s="46" t="str">
        <f>'Table 8'!A44</f>
        <v>NC0047</v>
      </c>
      <c r="B44" s="46" t="str">
        <f>'Table 8'!B44</f>
        <v>New Hanover</v>
      </c>
      <c r="C44" s="489">
        <f>County!CQ39</f>
        <v>454287</v>
      </c>
      <c r="D44" s="493" t="s">
        <v>2158</v>
      </c>
      <c r="E44" s="489">
        <f>County!CW39</f>
        <v>394988</v>
      </c>
      <c r="F44" s="489">
        <f>County!CY39</f>
        <v>8789</v>
      </c>
      <c r="G44" s="491">
        <f>County!DA39</f>
        <v>890700</v>
      </c>
      <c r="H44" s="491">
        <f>County!DD39</f>
        <v>136674</v>
      </c>
      <c r="I44" s="491">
        <f>County!DE39</f>
        <v>232877</v>
      </c>
      <c r="J44" s="491">
        <f>County!DF39</f>
        <v>73857</v>
      </c>
      <c r="K44" s="491">
        <f>County!DG39</f>
        <v>1259</v>
      </c>
      <c r="L44" s="491">
        <f>County!IR39</f>
        <v>333851</v>
      </c>
      <c r="M44" s="492">
        <f>County!IS39</f>
        <v>468759</v>
      </c>
      <c r="N44" s="564">
        <f>County!IU39</f>
        <v>1669768</v>
      </c>
    </row>
    <row r="45" spans="1:14" ht="14.25" x14ac:dyDescent="0.2">
      <c r="A45" s="46" t="str">
        <f>'Table 8'!A45</f>
        <v>NC0048</v>
      </c>
      <c r="B45" s="46" t="str">
        <f>'Table 8'!B45</f>
        <v>Onslow</v>
      </c>
      <c r="C45" s="489">
        <f>County!CQ40</f>
        <v>145855</v>
      </c>
      <c r="D45" s="489">
        <f>County!CT40</f>
        <v>24181</v>
      </c>
      <c r="E45" s="489">
        <f>County!CW40</f>
        <v>212190</v>
      </c>
      <c r="F45" s="489">
        <f>County!CY40</f>
        <v>796</v>
      </c>
      <c r="G45" s="491">
        <f>County!DA40</f>
        <v>384092</v>
      </c>
      <c r="H45" s="491">
        <f>County!DD40</f>
        <v>22013</v>
      </c>
      <c r="I45" s="491">
        <f>County!DE40</f>
        <v>114999</v>
      </c>
      <c r="J45" s="491">
        <f>County!DF40</f>
        <v>32948</v>
      </c>
      <c r="K45" s="491">
        <f>County!DG40</f>
        <v>3636</v>
      </c>
      <c r="L45" s="491">
        <f>County!IR40</f>
        <v>239704</v>
      </c>
      <c r="M45" s="492">
        <f>County!IS40</f>
        <v>294352</v>
      </c>
      <c r="N45" s="564">
        <f>County!IU40</f>
        <v>797392</v>
      </c>
    </row>
    <row r="46" spans="1:14" ht="14.25" x14ac:dyDescent="0.2">
      <c r="A46" s="46" t="str">
        <f>'Table 8'!A46</f>
        <v>NC0108</v>
      </c>
      <c r="B46" s="46" t="str">
        <f>'Table 8'!B46</f>
        <v>Orange</v>
      </c>
      <c r="C46" s="489">
        <f>County!CQ41</f>
        <v>106605</v>
      </c>
      <c r="D46" s="489">
        <f>County!CT41</f>
        <v>17680</v>
      </c>
      <c r="E46" s="489">
        <f>County!CW41</f>
        <v>214644</v>
      </c>
      <c r="F46" s="489">
        <f>County!CY41</f>
        <v>3697</v>
      </c>
      <c r="G46" s="491">
        <f>County!DA41</f>
        <v>342626</v>
      </c>
      <c r="H46" s="491">
        <f>County!DD41</f>
        <v>26858</v>
      </c>
      <c r="I46" s="491">
        <f>County!DE41</f>
        <v>66438</v>
      </c>
      <c r="J46" s="491">
        <f>County!DF41</f>
        <v>8279</v>
      </c>
      <c r="K46" s="493" t="s">
        <v>2158</v>
      </c>
      <c r="L46" s="491">
        <f>County!IR41</f>
        <v>3585</v>
      </c>
      <c r="M46" s="492">
        <f>County!IS41</f>
        <v>14807</v>
      </c>
      <c r="N46" s="564">
        <f>County!IU41</f>
        <v>450372</v>
      </c>
    </row>
    <row r="47" spans="1:14" ht="14.25" x14ac:dyDescent="0.2">
      <c r="A47" s="46" t="str">
        <f>'Table 8'!A47</f>
        <v>NC0049</v>
      </c>
      <c r="B47" s="46" t="str">
        <f>'Table 8'!B47</f>
        <v>Pender</v>
      </c>
      <c r="C47" s="489">
        <f>County!CQ42</f>
        <v>88309</v>
      </c>
      <c r="D47" s="489">
        <f>County!CT42</f>
        <v>9625</v>
      </c>
      <c r="E47" s="489">
        <f>County!CW42</f>
        <v>78307</v>
      </c>
      <c r="F47" s="489">
        <f>County!CY42</f>
        <v>571</v>
      </c>
      <c r="G47" s="491">
        <f>County!DA42</f>
        <v>176842</v>
      </c>
      <c r="H47" s="491">
        <f>County!DD42</f>
        <v>11720</v>
      </c>
      <c r="I47" s="491">
        <f>County!DE42</f>
        <v>22877</v>
      </c>
      <c r="J47" s="491">
        <f>County!DF42</f>
        <v>15186</v>
      </c>
      <c r="K47" s="491">
        <f>County!DG42</f>
        <v>1349</v>
      </c>
      <c r="L47" s="491">
        <f>County!IR42</f>
        <v>35833</v>
      </c>
      <c r="M47" s="492">
        <f>County!IS42</f>
        <v>53626</v>
      </c>
      <c r="N47" s="564">
        <f>County!IU42</f>
        <v>264025</v>
      </c>
    </row>
    <row r="48" spans="1:14" ht="14.25" x14ac:dyDescent="0.2">
      <c r="A48" s="46" t="str">
        <f>'Table 8'!A48</f>
        <v>NC0109</v>
      </c>
      <c r="B48" s="46" t="str">
        <f>'Table 8'!B48</f>
        <v>Person</v>
      </c>
      <c r="C48" s="489">
        <f>County!CQ43</f>
        <v>51974</v>
      </c>
      <c r="D48" s="489">
        <f>County!CT43</f>
        <v>2801</v>
      </c>
      <c r="E48" s="489">
        <f>County!CW43</f>
        <v>82628</v>
      </c>
      <c r="F48" s="489">
        <f>County!CY43</f>
        <v>3307</v>
      </c>
      <c r="G48" s="491">
        <f>County!DA43</f>
        <v>146190</v>
      </c>
      <c r="H48" s="491">
        <f>County!DD43</f>
        <v>6321</v>
      </c>
      <c r="I48" s="491">
        <f>County!DE43</f>
        <v>10839</v>
      </c>
      <c r="J48" s="491">
        <f>County!DF43</f>
        <v>6511</v>
      </c>
      <c r="K48" s="491">
        <f>County!DG43</f>
        <v>194</v>
      </c>
      <c r="L48" s="491">
        <f>County!IR43</f>
        <v>2073</v>
      </c>
      <c r="M48" s="492">
        <f>County!IS43</f>
        <v>10075</v>
      </c>
      <c r="N48" s="564">
        <f>County!IU43</f>
        <v>190637</v>
      </c>
    </row>
    <row r="49" spans="1:14" ht="14.25" x14ac:dyDescent="0.2">
      <c r="A49" s="46" t="str">
        <f>'Table 8'!A49</f>
        <v>NC0050</v>
      </c>
      <c r="B49" s="46" t="str">
        <f>'Table 8'!B49</f>
        <v>Pitt (Sheppard)</v>
      </c>
      <c r="C49" s="489">
        <f>County!CQ44</f>
        <v>178211</v>
      </c>
      <c r="D49" s="489">
        <f>County!CT44</f>
        <v>20457</v>
      </c>
      <c r="E49" s="489">
        <f>County!CW44</f>
        <v>226207</v>
      </c>
      <c r="F49" s="489">
        <f>County!CY44</f>
        <v>1147</v>
      </c>
      <c r="G49" s="491">
        <f>County!DA44</f>
        <v>426022</v>
      </c>
      <c r="H49" s="491">
        <f>County!DD44</f>
        <v>32064</v>
      </c>
      <c r="I49" s="491">
        <f>County!DE44</f>
        <v>18873</v>
      </c>
      <c r="J49" s="491">
        <f>County!DF44</f>
        <v>12557</v>
      </c>
      <c r="K49" s="491">
        <f>County!DG44</f>
        <v>2032</v>
      </c>
      <c r="L49" s="491">
        <f>County!IR44</f>
        <v>93943</v>
      </c>
      <c r="M49" s="492">
        <f>County!IS44</f>
        <v>115499</v>
      </c>
      <c r="N49" s="564">
        <f>County!IU44</f>
        <v>585491</v>
      </c>
    </row>
    <row r="50" spans="1:14" ht="14.25" x14ac:dyDescent="0.2">
      <c r="A50" s="46" t="str">
        <f>'Table 8'!A50</f>
        <v>NC0051</v>
      </c>
      <c r="B50" s="46" t="str">
        <f>'Table 8'!B50</f>
        <v>Polk</v>
      </c>
      <c r="C50" s="489">
        <f>County!CQ45</f>
        <v>55989</v>
      </c>
      <c r="D50" s="489">
        <f>County!CT45</f>
        <v>3837</v>
      </c>
      <c r="E50" s="489">
        <f>County!CW45</f>
        <v>25940</v>
      </c>
      <c r="F50" s="489">
        <f>County!CY45</f>
        <v>1031</v>
      </c>
      <c r="G50" s="491">
        <f>County!DA45</f>
        <v>86797</v>
      </c>
      <c r="H50" s="491">
        <f>County!DD45</f>
        <v>10097</v>
      </c>
      <c r="I50" s="491">
        <f>County!DE45</f>
        <v>55322</v>
      </c>
      <c r="J50" s="491">
        <f>County!DF45</f>
        <v>5532</v>
      </c>
      <c r="K50" s="491">
        <f>County!DG45</f>
        <v>85</v>
      </c>
      <c r="L50" s="491">
        <f>County!IR45</f>
        <v>5802</v>
      </c>
      <c r="M50" s="492">
        <f>County!IS45</f>
        <v>14915</v>
      </c>
      <c r="N50" s="564">
        <f>County!IU45</f>
        <v>163635</v>
      </c>
    </row>
    <row r="51" spans="1:14" ht="14.25" x14ac:dyDescent="0.2">
      <c r="A51" s="46" t="str">
        <f>'Table 8'!A51</f>
        <v>NC0052</v>
      </c>
      <c r="B51" s="46" t="str">
        <f>'Table 8'!B51</f>
        <v>Randolph</v>
      </c>
      <c r="C51" s="489">
        <f>County!CQ46</f>
        <v>191922</v>
      </c>
      <c r="D51" s="489">
        <f>County!CT46</f>
        <v>23272</v>
      </c>
      <c r="E51" s="489">
        <f>County!CW46</f>
        <v>155773</v>
      </c>
      <c r="F51" s="489">
        <f>County!CY46</f>
        <v>1711</v>
      </c>
      <c r="G51" s="491">
        <f>County!DA46</f>
        <v>372678</v>
      </c>
      <c r="H51" s="491">
        <f>County!DD46</f>
        <v>18953</v>
      </c>
      <c r="I51" s="491">
        <f>County!DE46</f>
        <v>143134</v>
      </c>
      <c r="J51" s="491">
        <f>County!DF46</f>
        <v>18632</v>
      </c>
      <c r="K51" s="491">
        <f>County!DG46</f>
        <v>1822</v>
      </c>
      <c r="L51" s="491">
        <f>County!IR46</f>
        <v>51603</v>
      </c>
      <c r="M51" s="492">
        <f>County!IS46</f>
        <v>78530</v>
      </c>
      <c r="N51" s="564">
        <f>County!IU46</f>
        <v>606822</v>
      </c>
    </row>
    <row r="52" spans="1:14" ht="14.25" x14ac:dyDescent="0.2">
      <c r="A52" s="46" t="str">
        <f>'Table 8'!A52</f>
        <v>NC0053</v>
      </c>
      <c r="B52" s="46" t="str">
        <f>'Table 8'!B52</f>
        <v>Robeson</v>
      </c>
      <c r="C52" s="489">
        <f>County!CQ47</f>
        <v>56383</v>
      </c>
      <c r="D52" s="493" t="s">
        <v>2158</v>
      </c>
      <c r="E52" s="489">
        <f>County!CW47</f>
        <v>50731</v>
      </c>
      <c r="F52" s="493" t="s">
        <v>2158</v>
      </c>
      <c r="G52" s="491">
        <f>County!DA47</f>
        <v>113501</v>
      </c>
      <c r="H52" s="491">
        <f>County!DD47</f>
        <v>1158</v>
      </c>
      <c r="I52" s="491">
        <f>County!DE47</f>
        <v>21200</v>
      </c>
      <c r="J52" s="491">
        <f>County!DF47</f>
        <v>37</v>
      </c>
      <c r="K52" s="493" t="s">
        <v>2158</v>
      </c>
      <c r="L52" s="491">
        <f>County!IR47</f>
        <v>677</v>
      </c>
      <c r="M52" s="492">
        <f>County!IS47</f>
        <v>885</v>
      </c>
      <c r="N52" s="564">
        <f>County!IU47</f>
        <v>136573</v>
      </c>
    </row>
    <row r="53" spans="1:14" ht="14.25" x14ac:dyDescent="0.2">
      <c r="A53" s="46" t="str">
        <f>'Table 8'!A53</f>
        <v>NC0054</v>
      </c>
      <c r="B53" s="46" t="str">
        <f>'Table 8'!B53</f>
        <v>Rockingham</v>
      </c>
      <c r="C53" s="489">
        <f>County!CQ48</f>
        <v>171762</v>
      </c>
      <c r="D53" s="489">
        <f>County!CT48</f>
        <v>13652</v>
      </c>
      <c r="E53" s="489">
        <f>County!CW48</f>
        <v>76109</v>
      </c>
      <c r="F53" s="489">
        <f>County!CY48</f>
        <v>4216</v>
      </c>
      <c r="G53" s="491">
        <f>County!DA48</f>
        <v>268284</v>
      </c>
      <c r="H53" s="491">
        <f>County!DD48</f>
        <v>11913</v>
      </c>
      <c r="I53" s="491">
        <f>County!DE48</f>
        <v>62274</v>
      </c>
      <c r="J53" s="491">
        <f>County!DF48</f>
        <v>2419</v>
      </c>
      <c r="K53" s="491">
        <f>County!DG48</f>
        <v>529</v>
      </c>
      <c r="L53" s="491">
        <f>County!IR48</f>
        <v>55507</v>
      </c>
      <c r="M53" s="492">
        <f>County!IS48</f>
        <v>58528</v>
      </c>
      <c r="N53" s="564">
        <f>County!IU48</f>
        <v>401124</v>
      </c>
    </row>
    <row r="54" spans="1:14" ht="14.25" x14ac:dyDescent="0.2">
      <c r="A54" s="46" t="str">
        <f>'Table 8'!A54</f>
        <v>NC0055</v>
      </c>
      <c r="B54" s="46" t="str">
        <f>'Table 8'!B54</f>
        <v>Rowan</v>
      </c>
      <c r="C54" s="489">
        <f>County!CQ49</f>
        <v>220291</v>
      </c>
      <c r="D54" s="489">
        <f>County!CT49</f>
        <v>21231</v>
      </c>
      <c r="E54" s="489">
        <f>County!CW49</f>
        <v>176085</v>
      </c>
      <c r="F54" s="493" t="s">
        <v>2158</v>
      </c>
      <c r="G54" s="491">
        <f>County!DA49</f>
        <v>417607</v>
      </c>
      <c r="H54" s="491">
        <f>County!DD49</f>
        <v>27963</v>
      </c>
      <c r="I54" s="491">
        <f>County!DE49</f>
        <v>92930</v>
      </c>
      <c r="J54" s="491">
        <f>County!DF49</f>
        <v>26500</v>
      </c>
      <c r="K54" s="491">
        <f>County!DG49</f>
        <v>880</v>
      </c>
      <c r="L54" s="491">
        <f>County!IR49</f>
        <v>115912</v>
      </c>
      <c r="M54" s="492">
        <f>County!IS49</f>
        <v>154304</v>
      </c>
      <c r="N54" s="564">
        <f>County!IU49</f>
        <v>681855</v>
      </c>
    </row>
    <row r="55" spans="1:14" ht="14.25" x14ac:dyDescent="0.2">
      <c r="A55" s="46" t="str">
        <f>'Table 8'!A55</f>
        <v>NC0056</v>
      </c>
      <c r="B55" s="46" t="str">
        <f>'Table 8'!B55</f>
        <v>Rutherford</v>
      </c>
      <c r="C55" s="489">
        <f>County!CQ50</f>
        <v>70471</v>
      </c>
      <c r="D55" s="489">
        <f>County!CT50</f>
        <v>5981</v>
      </c>
      <c r="E55" s="489">
        <f>County!CW50</f>
        <v>46428</v>
      </c>
      <c r="F55" s="489">
        <f>County!CY50</f>
        <v>11254</v>
      </c>
      <c r="G55" s="491">
        <f>County!DA50</f>
        <v>134134</v>
      </c>
      <c r="H55" s="491">
        <f>County!DD50</f>
        <v>12078</v>
      </c>
      <c r="I55" s="491">
        <f>County!DE50</f>
        <v>58415</v>
      </c>
      <c r="J55" s="491">
        <f>County!DF50</f>
        <v>9230</v>
      </c>
      <c r="K55" s="491">
        <f>County!DG50</f>
        <v>86</v>
      </c>
      <c r="L55" s="491">
        <f>County!IR50</f>
        <v>14027</v>
      </c>
      <c r="M55" s="492">
        <f>County!IS50</f>
        <v>26396</v>
      </c>
      <c r="N55" s="564">
        <f>County!IU50</f>
        <v>227970</v>
      </c>
    </row>
    <row r="56" spans="1:14" ht="14.25" x14ac:dyDescent="0.2">
      <c r="A56" s="46" t="str">
        <f>'Table 8'!A56</f>
        <v>NC0057</v>
      </c>
      <c r="B56" s="46" t="str">
        <f>'Table 8'!B56</f>
        <v>Sampson</v>
      </c>
      <c r="C56" s="489">
        <f>County!CQ51</f>
        <v>32218</v>
      </c>
      <c r="D56" s="489">
        <f>County!CT51</f>
        <v>1711</v>
      </c>
      <c r="E56" s="489">
        <f>County!CW51</f>
        <v>31294</v>
      </c>
      <c r="F56" s="489">
        <f>County!CY51</f>
        <v>406</v>
      </c>
      <c r="G56" s="491">
        <f>County!DA51</f>
        <v>68897</v>
      </c>
      <c r="H56" s="491">
        <f>County!DD51</f>
        <v>756</v>
      </c>
      <c r="I56" s="491">
        <f>County!DE51</f>
        <v>12805</v>
      </c>
      <c r="J56" s="491">
        <f>County!DF51</f>
        <v>2352</v>
      </c>
      <c r="K56" s="493" t="s">
        <v>2158</v>
      </c>
      <c r="L56" s="491">
        <f>County!IR51</f>
        <v>7185</v>
      </c>
      <c r="M56" s="492">
        <f>County!IS51</f>
        <v>9750</v>
      </c>
      <c r="N56" s="564">
        <f>County!IU51</f>
        <v>91995</v>
      </c>
    </row>
    <row r="57" spans="1:14" ht="14.25" x14ac:dyDescent="0.2">
      <c r="A57" s="46" t="str">
        <f>'Table 8'!A57</f>
        <v>NC0058</v>
      </c>
      <c r="B57" s="46" t="str">
        <f>'Table 8'!B57</f>
        <v>Scotland</v>
      </c>
      <c r="C57" s="489">
        <f>County!CQ52</f>
        <v>21552</v>
      </c>
      <c r="D57" s="489">
        <f>County!CT52</f>
        <v>3379</v>
      </c>
      <c r="E57" s="489">
        <f>County!CW52</f>
        <v>13849</v>
      </c>
      <c r="F57" s="493" t="s">
        <v>2158</v>
      </c>
      <c r="G57" s="491">
        <f>County!DA52</f>
        <v>38780</v>
      </c>
      <c r="H57" s="491">
        <f>County!DD52</f>
        <v>2505</v>
      </c>
      <c r="I57" s="491">
        <f>County!DE52</f>
        <v>16118</v>
      </c>
      <c r="J57" s="491">
        <f>County!DF52</f>
        <v>1467</v>
      </c>
      <c r="K57" s="493" t="s">
        <v>2158</v>
      </c>
      <c r="L57" s="491">
        <f>County!IR52</f>
        <v>4757</v>
      </c>
      <c r="M57" s="492">
        <f>County!IS52</f>
        <v>6368</v>
      </c>
      <c r="N57" s="564">
        <f>County!IU52</f>
        <v>63627</v>
      </c>
    </row>
    <row r="58" spans="1:14" ht="14.25" x14ac:dyDescent="0.2">
      <c r="A58" s="46" t="str">
        <f>'Table 8'!A58</f>
        <v>NC0059</v>
      </c>
      <c r="B58" s="46" t="str">
        <f>'Table 8'!B58</f>
        <v>Stanly</v>
      </c>
      <c r="C58" s="494" t="s">
        <v>2158</v>
      </c>
      <c r="D58" s="494" t="s">
        <v>2158</v>
      </c>
      <c r="E58" s="494" t="s">
        <v>2158</v>
      </c>
      <c r="F58" s="494" t="s">
        <v>2158</v>
      </c>
      <c r="G58" s="494" t="s">
        <v>2158</v>
      </c>
      <c r="H58" s="494" t="s">
        <v>2158</v>
      </c>
      <c r="I58" s="494" t="s">
        <v>2158</v>
      </c>
      <c r="J58" s="494" t="s">
        <v>2158</v>
      </c>
      <c r="K58" s="494" t="s">
        <v>2158</v>
      </c>
      <c r="L58" s="491">
        <f>County!IR53</f>
        <v>5244</v>
      </c>
      <c r="M58" s="558" t="s">
        <v>2158</v>
      </c>
      <c r="N58" s="564">
        <f>County!IU53</f>
        <v>17149</v>
      </c>
    </row>
    <row r="59" spans="1:14" ht="14.25" x14ac:dyDescent="0.2">
      <c r="A59" s="46" t="str">
        <f>'Table 8'!A59</f>
        <v>NC0060</v>
      </c>
      <c r="B59" s="46" t="str">
        <f>'Table 8'!B59</f>
        <v>Transylvania</v>
      </c>
      <c r="C59" s="489">
        <f>County!CQ54</f>
        <v>124401</v>
      </c>
      <c r="D59" s="489">
        <f>County!CT54</f>
        <v>9536</v>
      </c>
      <c r="E59" s="489">
        <f>County!CW54</f>
        <v>79229</v>
      </c>
      <c r="F59" s="493" t="s">
        <v>2158</v>
      </c>
      <c r="G59" s="491">
        <f>County!DA54</f>
        <v>213166</v>
      </c>
      <c r="H59" s="491">
        <f>County!DD54</f>
        <v>27143</v>
      </c>
      <c r="I59" s="491">
        <f>County!DE54</f>
        <v>56342</v>
      </c>
      <c r="J59" s="491">
        <f>County!DF54</f>
        <v>29604</v>
      </c>
      <c r="K59" s="491">
        <f>County!DG54</f>
        <v>3186</v>
      </c>
      <c r="L59" s="491">
        <f>County!IR54</f>
        <v>45374</v>
      </c>
      <c r="M59" s="492">
        <f>County!IS54</f>
        <v>85278</v>
      </c>
      <c r="N59" s="564">
        <f>County!IU54</f>
        <v>374815</v>
      </c>
    </row>
    <row r="60" spans="1:14" ht="14.25" x14ac:dyDescent="0.2">
      <c r="A60" s="46" t="str">
        <f>'Table 8'!A60</f>
        <v>NC0061</v>
      </c>
      <c r="B60" s="46" t="str">
        <f>'Table 8'!B60</f>
        <v>Union</v>
      </c>
      <c r="C60" s="489">
        <f>County!CQ55</f>
        <v>238335</v>
      </c>
      <c r="D60" s="493" t="s">
        <v>2158</v>
      </c>
      <c r="E60" s="489">
        <f>County!CW55</f>
        <v>378982</v>
      </c>
      <c r="F60" s="489">
        <f>County!CY55</f>
        <v>4574</v>
      </c>
      <c r="G60" s="491">
        <f>County!DA55</f>
        <v>663709</v>
      </c>
      <c r="H60" s="491">
        <f>County!DD55</f>
        <v>51858</v>
      </c>
      <c r="I60" s="491">
        <f>County!DE55</f>
        <v>161382</v>
      </c>
      <c r="J60" s="491">
        <f>County!DF55</f>
        <v>49659</v>
      </c>
      <c r="K60" s="491">
        <f>County!DG55</f>
        <v>2263</v>
      </c>
      <c r="L60" s="491">
        <f>County!IR55</f>
        <v>276108</v>
      </c>
      <c r="M60" s="492">
        <f>County!IS55</f>
        <v>338553</v>
      </c>
      <c r="N60" s="564">
        <f>County!IU55</f>
        <v>1205226</v>
      </c>
    </row>
    <row r="61" spans="1:14" ht="14.25" x14ac:dyDescent="0.2">
      <c r="A61" s="46" t="str">
        <f>'Table 8'!A61</f>
        <v>NC0062</v>
      </c>
      <c r="B61" s="46" t="str">
        <f>'Table 8'!B61</f>
        <v>Vance (Perry)</v>
      </c>
      <c r="C61" s="489">
        <f>County!CQ56</f>
        <v>33869</v>
      </c>
      <c r="D61" s="489">
        <f>County!CT56</f>
        <v>5126</v>
      </c>
      <c r="E61" s="489">
        <f>County!CW56</f>
        <v>39609</v>
      </c>
      <c r="F61" s="489">
        <f>County!CY56</f>
        <v>722</v>
      </c>
      <c r="G61" s="491">
        <f>County!DA56</f>
        <v>79326</v>
      </c>
      <c r="H61" s="491">
        <f>County!DD56</f>
        <v>4693</v>
      </c>
      <c r="I61" s="491">
        <f>County!DE56</f>
        <v>4808</v>
      </c>
      <c r="J61" s="491">
        <f>County!DF56</f>
        <v>3136</v>
      </c>
      <c r="K61" s="493" t="s">
        <v>2158</v>
      </c>
      <c r="L61" s="491">
        <f>County!IR56</f>
        <v>2962</v>
      </c>
      <c r="M61" s="492">
        <f>County!IS56</f>
        <v>6734</v>
      </c>
      <c r="N61" s="564">
        <f>County!IU56</f>
        <v>94925</v>
      </c>
    </row>
    <row r="62" spans="1:14" ht="14.25" x14ac:dyDescent="0.2">
      <c r="A62" s="46" t="str">
        <f>'Table 8'!A62</f>
        <v>NC0063</v>
      </c>
      <c r="B62" s="46" t="str">
        <f>'Table 8'!B62</f>
        <v>Wake</v>
      </c>
      <c r="C62" s="489">
        <f>County!CQ57</f>
        <v>3017164</v>
      </c>
      <c r="D62" s="489">
        <f>County!CT57</f>
        <v>422150</v>
      </c>
      <c r="E62" s="489">
        <f>County!CW57</f>
        <v>5717566</v>
      </c>
      <c r="F62" s="489">
        <f>County!CY57</f>
        <v>53920</v>
      </c>
      <c r="G62" s="491">
        <f>County!DA57</f>
        <v>9210800</v>
      </c>
      <c r="H62" s="491">
        <f>County!DD57</f>
        <v>534735</v>
      </c>
      <c r="I62" s="493" t="s">
        <v>2158</v>
      </c>
      <c r="J62" s="491">
        <f>County!DF57</f>
        <v>590156</v>
      </c>
      <c r="K62" s="493" t="s">
        <v>2158</v>
      </c>
      <c r="L62" s="491">
        <f>County!IR57</f>
        <v>551642</v>
      </c>
      <c r="M62" s="492">
        <f>County!IS57</f>
        <v>1398512</v>
      </c>
      <c r="N62" s="564">
        <f>County!IU57</f>
        <v>10887333</v>
      </c>
    </row>
    <row r="63" spans="1:14" ht="14.25" x14ac:dyDescent="0.2">
      <c r="A63" s="46" t="str">
        <f>'Table 8'!A63</f>
        <v>NC0101</v>
      </c>
      <c r="B63" s="46" t="str">
        <f>'Table 8'!B63</f>
        <v>Warren</v>
      </c>
      <c r="C63" s="489">
        <f>County!CQ58</f>
        <v>18364</v>
      </c>
      <c r="D63" s="493" t="s">
        <v>2158</v>
      </c>
      <c r="E63" s="489">
        <f>County!CW58</f>
        <v>13055</v>
      </c>
      <c r="F63" s="489">
        <f>County!CY58</f>
        <v>3646</v>
      </c>
      <c r="G63" s="491">
        <f>County!DA58</f>
        <v>35065</v>
      </c>
      <c r="H63" s="491">
        <f>County!DD58</f>
        <v>1923</v>
      </c>
      <c r="I63" s="491">
        <f>County!DE58</f>
        <v>8328</v>
      </c>
      <c r="J63" s="491">
        <f>County!DF58</f>
        <v>73</v>
      </c>
      <c r="K63" s="493" t="s">
        <v>2158</v>
      </c>
      <c r="L63" s="491">
        <f>County!IR58</f>
        <v>625</v>
      </c>
      <c r="M63" s="492">
        <f>County!IS58</f>
        <v>841</v>
      </c>
      <c r="N63" s="564">
        <f>County!IU58</f>
        <v>47643</v>
      </c>
    </row>
    <row r="64" spans="1:14" ht="14.25" x14ac:dyDescent="0.2">
      <c r="A64" s="46" t="str">
        <f>'Table 8'!A64</f>
        <v>NC0065</v>
      </c>
      <c r="B64" s="46" t="str">
        <f>'Table 8'!B64</f>
        <v>Wayne</v>
      </c>
      <c r="C64" s="489">
        <f>County!CQ59</f>
        <v>103559</v>
      </c>
      <c r="D64" s="493" t="s">
        <v>2158</v>
      </c>
      <c r="E64" s="489">
        <f>County!CW59</f>
        <v>98627</v>
      </c>
      <c r="F64" s="489">
        <f>County!CY59</f>
        <v>2633</v>
      </c>
      <c r="G64" s="491">
        <f>County!DA59</f>
        <v>218647</v>
      </c>
      <c r="H64" s="491">
        <f>County!DD59</f>
        <v>12793</v>
      </c>
      <c r="I64" s="491">
        <f>County!DE59</f>
        <v>35505</v>
      </c>
      <c r="J64" s="491">
        <f>County!DF59</f>
        <v>21277</v>
      </c>
      <c r="K64" s="491">
        <f>County!DG59</f>
        <v>511</v>
      </c>
      <c r="L64" s="491">
        <f>County!IR59</f>
        <v>89257</v>
      </c>
      <c r="M64" s="492">
        <f>County!IS59</f>
        <v>113443</v>
      </c>
      <c r="N64" s="564">
        <f>County!IU59</f>
        <v>377999</v>
      </c>
    </row>
    <row r="65" spans="1:14" ht="14.25" x14ac:dyDescent="0.2">
      <c r="A65" s="46" t="str">
        <f>'Table 8'!A65</f>
        <v>NC0066</v>
      </c>
      <c r="B65" s="46" t="str">
        <f>'Table 8'!B65</f>
        <v>Wilson</v>
      </c>
      <c r="C65" s="489">
        <f>County!CQ60</f>
        <v>98531</v>
      </c>
      <c r="D65" s="489">
        <f>County!CT60</f>
        <v>10917</v>
      </c>
      <c r="E65" s="489">
        <f>County!CW60</f>
        <v>100535</v>
      </c>
      <c r="F65" s="489">
        <f>County!CY60</f>
        <v>5111</v>
      </c>
      <c r="G65" s="491">
        <f>County!DA60</f>
        <v>215094</v>
      </c>
      <c r="H65" s="491">
        <f>County!DD60</f>
        <v>12874</v>
      </c>
      <c r="I65" s="491">
        <f>County!DE60</f>
        <v>34114</v>
      </c>
      <c r="J65" s="491">
        <f>County!DF60</f>
        <v>7117</v>
      </c>
      <c r="K65" s="493" t="s">
        <v>2158</v>
      </c>
      <c r="L65" s="491">
        <f>County!IR60</f>
        <v>73322</v>
      </c>
      <c r="M65" s="492">
        <f>County!IS60</f>
        <v>81661</v>
      </c>
      <c r="N65" s="564">
        <f>County!IU60</f>
        <v>342521</v>
      </c>
    </row>
    <row r="66" spans="1:14" thickBot="1" x14ac:dyDescent="0.25">
      <c r="A66" s="653" t="s">
        <v>2056</v>
      </c>
      <c r="B66" s="654"/>
      <c r="C66" s="52">
        <f t="shared" ref="C66:M66" si="0">AVERAGE(C8:C65)</f>
        <v>232438.85964912281</v>
      </c>
      <c r="D66" s="52">
        <f t="shared" si="0"/>
        <v>30915.41304347826</v>
      </c>
      <c r="E66" s="52">
        <f t="shared" si="0"/>
        <v>293197.4736842105</v>
      </c>
      <c r="F66" s="52">
        <f t="shared" si="0"/>
        <v>3952.391304347826</v>
      </c>
      <c r="G66" s="52">
        <f t="shared" si="0"/>
        <v>558506.87719298247</v>
      </c>
      <c r="H66" s="52">
        <f t="shared" si="0"/>
        <v>53037.84210526316</v>
      </c>
      <c r="I66" s="52">
        <f t="shared" si="0"/>
        <v>86447.928571428565</v>
      </c>
      <c r="J66" s="52">
        <f t="shared" si="0"/>
        <v>46880.491228070176</v>
      </c>
      <c r="K66" s="52">
        <f t="shared" si="0"/>
        <v>4678.8387096774195</v>
      </c>
      <c r="L66" s="52">
        <f t="shared" si="0"/>
        <v>107514.79310344828</v>
      </c>
      <c r="M66" s="55">
        <f t="shared" si="0"/>
        <v>178272.12280701756</v>
      </c>
      <c r="N66" s="367">
        <f>SUM(N8:N65)</f>
        <v>48886228</v>
      </c>
    </row>
    <row r="67" spans="1:14" ht="15.75" thickTop="1" thickBot="1" x14ac:dyDescent="0.25">
      <c r="A67" s="655" t="s">
        <v>1941</v>
      </c>
      <c r="B67" s="6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9"/>
      <c r="N67" s="565"/>
    </row>
    <row r="68" spans="1:14" thickTop="1" x14ac:dyDescent="0.2">
      <c r="A68" s="46" t="str">
        <f>'Table 8'!A68</f>
        <v>NC0001</v>
      </c>
      <c r="B68" s="46" t="str">
        <f>'Table 8'!B68</f>
        <v>Albemarle</v>
      </c>
      <c r="C68" s="489">
        <f>Regional!CQ3</f>
        <v>40744</v>
      </c>
      <c r="D68" s="489">
        <f>Regional!CT3</f>
        <v>3168</v>
      </c>
      <c r="E68" s="489">
        <f>Regional!CW3</f>
        <v>29411</v>
      </c>
      <c r="F68" s="489">
        <f>Regional!CY3</f>
        <v>435</v>
      </c>
      <c r="G68" s="491">
        <f>Regional!DA3</f>
        <v>73758</v>
      </c>
      <c r="H68" s="491">
        <f>Regional!DD3</f>
        <v>4067</v>
      </c>
      <c r="I68" s="491">
        <f>Regional!DE3</f>
        <v>14767</v>
      </c>
      <c r="J68" s="491">
        <f>Regional!DF3</f>
        <v>34</v>
      </c>
      <c r="K68" s="493" t="s">
        <v>2158</v>
      </c>
      <c r="L68" s="489">
        <f>Regional!IS3</f>
        <v>3266</v>
      </c>
      <c r="M68" s="492">
        <f>Regional!IT3</f>
        <v>3325</v>
      </c>
      <c r="N68" s="564">
        <f>Regional!IV3</f>
        <v>95912</v>
      </c>
    </row>
    <row r="69" spans="1:14" ht="14.25" x14ac:dyDescent="0.2">
      <c r="A69" s="46" t="str">
        <f>'Table 8'!A69</f>
        <v>NC0003</v>
      </c>
      <c r="B69" s="46" t="str">
        <f>'Table 8'!B69</f>
        <v>AMY</v>
      </c>
      <c r="C69" s="489">
        <f>Regional!CQ4</f>
        <v>121315</v>
      </c>
      <c r="D69" s="489">
        <f>Regional!CT4</f>
        <v>9275</v>
      </c>
      <c r="E69" s="489">
        <f>Regional!CW4</f>
        <v>166029</v>
      </c>
      <c r="F69" s="489">
        <f>Regional!CY4</f>
        <v>14939</v>
      </c>
      <c r="G69" s="491">
        <f>Regional!DA4</f>
        <v>311962</v>
      </c>
      <c r="H69" s="491">
        <f>Regional!DD4</f>
        <v>4614</v>
      </c>
      <c r="I69" s="491">
        <f>Regional!DE4</f>
        <v>8879</v>
      </c>
      <c r="J69" s="491">
        <f>Regional!DF4</f>
        <v>74</v>
      </c>
      <c r="K69" s="493" t="s">
        <v>2158</v>
      </c>
      <c r="L69" s="489">
        <f>Regional!IS4</f>
        <v>2472</v>
      </c>
      <c r="M69" s="492">
        <f>Regional!IT4</f>
        <v>2986</v>
      </c>
      <c r="N69" s="564">
        <f>Regional!IV4</f>
        <v>331735</v>
      </c>
    </row>
    <row r="70" spans="1:14" ht="14.25" x14ac:dyDescent="0.2">
      <c r="A70" s="46" t="str">
        <f>'Table 8'!A70</f>
        <v>NC0002</v>
      </c>
      <c r="B70" s="46" t="str">
        <f>'Table 8'!B70</f>
        <v>Appalachian</v>
      </c>
      <c r="C70" s="489">
        <f>Regional!CQ5</f>
        <v>232312</v>
      </c>
      <c r="D70" s="489">
        <f>Regional!CT5</f>
        <v>28474</v>
      </c>
      <c r="E70" s="489">
        <f>Regional!CW5</f>
        <v>194074</v>
      </c>
      <c r="F70" s="489">
        <f>Regional!CY5</f>
        <v>4026</v>
      </c>
      <c r="G70" s="491">
        <f>Regional!DA5</f>
        <v>470246</v>
      </c>
      <c r="H70" s="491">
        <f>Regional!DD5</f>
        <v>40512</v>
      </c>
      <c r="I70" s="491">
        <f>Regional!DE5</f>
        <v>120258</v>
      </c>
      <c r="J70" s="491">
        <f>Regional!DF5</f>
        <v>12076</v>
      </c>
      <c r="K70" s="493" t="s">
        <v>2158</v>
      </c>
      <c r="L70" s="489">
        <f>Regional!IS5</f>
        <v>81160</v>
      </c>
      <c r="M70" s="492">
        <f>Regional!IT5</f>
        <v>95378</v>
      </c>
      <c r="N70" s="564">
        <f>Regional!IV5</f>
        <v>725076</v>
      </c>
    </row>
    <row r="71" spans="1:14" ht="14.25" x14ac:dyDescent="0.2">
      <c r="A71" s="46" t="str">
        <f>'Table 8'!A71</f>
        <v>NC0004</v>
      </c>
      <c r="B71" s="46" t="str">
        <f>'Table 8'!B71</f>
        <v>BHM</v>
      </c>
      <c r="C71" s="489">
        <f>Regional!CQ6</f>
        <v>41567</v>
      </c>
      <c r="D71" s="489">
        <f>Regional!CT6</f>
        <v>137</v>
      </c>
      <c r="E71" s="489">
        <f>Regional!CW6</f>
        <v>27404</v>
      </c>
      <c r="F71" s="489">
        <f>Regional!CY6</f>
        <v>616</v>
      </c>
      <c r="G71" s="491">
        <f>Regional!DA6</f>
        <v>70275</v>
      </c>
      <c r="H71" s="491">
        <f>Regional!DD6</f>
        <v>1766</v>
      </c>
      <c r="I71" s="491">
        <f>Regional!DE6</f>
        <v>11271</v>
      </c>
      <c r="J71" s="491">
        <f>Regional!DF6</f>
        <v>866</v>
      </c>
      <c r="K71" s="491">
        <f>Regional!DG6</f>
        <v>128</v>
      </c>
      <c r="L71" s="489">
        <f>Regional!IS6</f>
        <v>3980</v>
      </c>
      <c r="M71" s="492">
        <f>Regional!IT6</f>
        <v>5336</v>
      </c>
      <c r="N71" s="564">
        <f>Regional!IV6</f>
        <v>88310</v>
      </c>
    </row>
    <row r="72" spans="1:14" ht="14.25" x14ac:dyDescent="0.2">
      <c r="A72" s="46" t="str">
        <f>'Table 8'!A72</f>
        <v>NC0006</v>
      </c>
      <c r="B72" s="46" t="str">
        <f>'Table 8'!B72</f>
        <v>CPC</v>
      </c>
      <c r="C72" s="489">
        <f>Regional!CQ7</f>
        <v>237991</v>
      </c>
      <c r="D72" s="489">
        <f>Regional!CT7</f>
        <v>18449</v>
      </c>
      <c r="E72" s="489">
        <f>Regional!CW7</f>
        <v>153803</v>
      </c>
      <c r="F72" s="489">
        <f>Regional!CY7</f>
        <v>7057</v>
      </c>
      <c r="G72" s="491">
        <f>Regional!DA7</f>
        <v>441199</v>
      </c>
      <c r="H72" s="491">
        <f>Regional!DD7</f>
        <v>40239</v>
      </c>
      <c r="I72" s="491">
        <f>Regional!DE7</f>
        <v>20293</v>
      </c>
      <c r="J72" s="491">
        <f>Regional!DF7</f>
        <v>2790</v>
      </c>
      <c r="K72" s="493" t="s">
        <v>2158</v>
      </c>
      <c r="L72" s="489">
        <f>Regional!IS7</f>
        <v>100849</v>
      </c>
      <c r="M72" s="492">
        <f>Regional!IT7</f>
        <v>113677</v>
      </c>
      <c r="N72" s="564">
        <f>Regional!IV7</f>
        <v>608603</v>
      </c>
    </row>
    <row r="73" spans="1:14" ht="14.25" x14ac:dyDescent="0.2">
      <c r="A73" s="46" t="str">
        <f>'Table 8'!A73</f>
        <v>NC0007</v>
      </c>
      <c r="B73" s="46" t="str">
        <f>'Table 8'!B73</f>
        <v>E. Albemarle</v>
      </c>
      <c r="C73" s="489">
        <f>Regional!CQ8</f>
        <v>163700</v>
      </c>
      <c r="D73" s="489">
        <f>Regional!CT8</f>
        <v>10331</v>
      </c>
      <c r="E73" s="489">
        <f>Regional!CW8</f>
        <v>131445</v>
      </c>
      <c r="F73" s="489">
        <f>Regional!CY8</f>
        <v>2579</v>
      </c>
      <c r="G73" s="491">
        <f>Regional!DA8</f>
        <v>314651</v>
      </c>
      <c r="H73" s="491">
        <f>Regional!DD8</f>
        <v>22388</v>
      </c>
      <c r="I73" s="491">
        <f>Regional!DE8</f>
        <v>78209</v>
      </c>
      <c r="J73" s="491">
        <f>Regional!DF8</f>
        <v>17818</v>
      </c>
      <c r="K73" s="491">
        <f>Regional!DG8</f>
        <v>311</v>
      </c>
      <c r="L73" s="489">
        <f>Regional!IS8</f>
        <v>40944</v>
      </c>
      <c r="M73" s="492">
        <f>Regional!IT8</f>
        <v>60025</v>
      </c>
      <c r="N73" s="564">
        <f>Regional!IV8</f>
        <v>474537</v>
      </c>
    </row>
    <row r="74" spans="1:14" ht="14.25" x14ac:dyDescent="0.2">
      <c r="A74" s="46" t="str">
        <f>'Table 8'!A74</f>
        <v>NC0008</v>
      </c>
      <c r="B74" s="46" t="str">
        <f>'Table 8'!B74</f>
        <v>Fontana</v>
      </c>
      <c r="C74" s="489">
        <f>Regional!CQ9</f>
        <v>172664</v>
      </c>
      <c r="D74" s="489">
        <f>Regional!CT9</f>
        <v>9146</v>
      </c>
      <c r="E74" s="489">
        <f>Regional!CW9</f>
        <v>108530</v>
      </c>
      <c r="F74" s="489">
        <f>Regional!CY9</f>
        <v>5401</v>
      </c>
      <c r="G74" s="491">
        <f>Regional!DA9</f>
        <v>295741</v>
      </c>
      <c r="H74" s="491">
        <f>Regional!DD9</f>
        <v>30912</v>
      </c>
      <c r="I74" s="491">
        <f>Regional!DE9</f>
        <v>34957</v>
      </c>
      <c r="J74" s="491">
        <f>Regional!DF9</f>
        <v>42077</v>
      </c>
      <c r="K74" s="491">
        <f>Regional!DG9</f>
        <v>1537</v>
      </c>
      <c r="L74" s="489">
        <f>Regional!IS9</f>
        <v>8924</v>
      </c>
      <c r="M74" s="492">
        <f>Regional!IT9</f>
        <v>58380</v>
      </c>
      <c r="N74" s="564">
        <f>Regional!IV9</f>
        <v>416500</v>
      </c>
    </row>
    <row r="75" spans="1:14" ht="14.25" x14ac:dyDescent="0.2">
      <c r="A75" s="46" t="str">
        <f>'Table 8'!A75</f>
        <v>NC0011</v>
      </c>
      <c r="B75" s="46" t="str">
        <f>'Table 8'!B75</f>
        <v>Nantahala</v>
      </c>
      <c r="C75" s="489">
        <f>Regional!CQ10</f>
        <v>122167</v>
      </c>
      <c r="D75" s="493" t="s">
        <v>2158</v>
      </c>
      <c r="E75" s="489">
        <f>Regional!CW10</f>
        <v>59109</v>
      </c>
      <c r="F75" s="489">
        <f>Regional!CY10</f>
        <v>4261</v>
      </c>
      <c r="G75" s="491">
        <f>Regional!DA10</f>
        <v>191931</v>
      </c>
      <c r="H75" s="491">
        <f>Regional!DD10</f>
        <v>10692</v>
      </c>
      <c r="I75" s="491">
        <f>Regional!DE10</f>
        <v>52073</v>
      </c>
      <c r="J75" s="491">
        <f>Regional!DF10</f>
        <v>116</v>
      </c>
      <c r="K75" s="493" t="s">
        <v>2158</v>
      </c>
      <c r="L75" s="489">
        <f>Regional!IS10</f>
        <v>68850</v>
      </c>
      <c r="M75" s="492">
        <f>Regional!IT10</f>
        <v>70048</v>
      </c>
      <c r="N75" s="564">
        <f>Regional!IV10</f>
        <v>323721</v>
      </c>
    </row>
    <row r="76" spans="1:14" ht="14.25" x14ac:dyDescent="0.2">
      <c r="A76" s="46" t="str">
        <f>'Table 8'!A76</f>
        <v>NC0012</v>
      </c>
      <c r="B76" s="46" t="str">
        <f>'Table 8'!B76</f>
        <v>Neuse</v>
      </c>
      <c r="C76" s="489">
        <f>Regional!CQ11</f>
        <v>109930</v>
      </c>
      <c r="D76" s="489">
        <f>Regional!CT11</f>
        <v>8476</v>
      </c>
      <c r="E76" s="489">
        <f>Regional!CW11</f>
        <v>53880</v>
      </c>
      <c r="F76" s="489">
        <f>Regional!CY11</f>
        <v>3310</v>
      </c>
      <c r="G76" s="491">
        <f>Regional!DA11</f>
        <v>180111</v>
      </c>
      <c r="H76" s="491">
        <f>Regional!DD11</f>
        <v>8894</v>
      </c>
      <c r="I76" s="491">
        <f>Regional!DE11</f>
        <v>44315</v>
      </c>
      <c r="J76" s="491">
        <f>Regional!DF11</f>
        <v>4162</v>
      </c>
      <c r="K76" s="491">
        <f>Regional!DG11</f>
        <v>1083</v>
      </c>
      <c r="L76" s="489">
        <f>Regional!IS11</f>
        <v>9859</v>
      </c>
      <c r="M76" s="492">
        <f>Regional!IT11</f>
        <v>16456</v>
      </c>
      <c r="N76" s="564">
        <f>Regional!IV11</f>
        <v>249120</v>
      </c>
    </row>
    <row r="77" spans="1:14" ht="14.25" x14ac:dyDescent="0.2">
      <c r="A77" s="46" t="str">
        <f>'Table 8'!A77</f>
        <v>NC0013</v>
      </c>
      <c r="B77" s="46" t="str">
        <f>'Table 8'!B77</f>
        <v>Northwestern</v>
      </c>
      <c r="C77" s="489">
        <f>Regional!CQ12</f>
        <v>191361</v>
      </c>
      <c r="D77" s="489">
        <f>Regional!CT12</f>
        <v>8552</v>
      </c>
      <c r="E77" s="489">
        <f>Regional!CW12</f>
        <v>164339</v>
      </c>
      <c r="F77" s="489">
        <f>Regional!CY12</f>
        <v>4911</v>
      </c>
      <c r="G77" s="491">
        <f>Regional!DA12</f>
        <v>369973</v>
      </c>
      <c r="H77" s="491">
        <f>Regional!DD12</f>
        <v>10659</v>
      </c>
      <c r="I77" s="491">
        <f>Regional!DE12</f>
        <v>36826</v>
      </c>
      <c r="J77" s="491">
        <f>Regional!DF12</f>
        <v>9076</v>
      </c>
      <c r="K77" s="493" t="s">
        <v>2158</v>
      </c>
      <c r="L77" s="489">
        <f>Regional!IS12</f>
        <v>16813</v>
      </c>
      <c r="M77" s="492">
        <f>Regional!IT12</f>
        <v>27015</v>
      </c>
      <c r="N77" s="564">
        <f>Regional!IV12</f>
        <v>443368</v>
      </c>
    </row>
    <row r="78" spans="1:14" ht="14.25" x14ac:dyDescent="0.2">
      <c r="A78" s="46" t="str">
        <f>'Table 8'!A78</f>
        <v>NC0014</v>
      </c>
      <c r="B78" s="46" t="str">
        <f>'Table 8'!B78</f>
        <v>Pettigrew</v>
      </c>
      <c r="C78" s="489">
        <f>Regional!CQ13</f>
        <v>49770</v>
      </c>
      <c r="D78" s="489">
        <f>Regional!CT13</f>
        <v>4653</v>
      </c>
      <c r="E78" s="489">
        <f>Regional!CW13</f>
        <v>37140</v>
      </c>
      <c r="F78" s="489">
        <f>Regional!CY13</f>
        <v>1831</v>
      </c>
      <c r="G78" s="491">
        <f>Regional!DA13</f>
        <v>93873</v>
      </c>
      <c r="H78" s="491">
        <f>Regional!DD13</f>
        <v>8332</v>
      </c>
      <c r="I78" s="491">
        <f>Regional!DE13</f>
        <v>25750</v>
      </c>
      <c r="J78" s="491">
        <f>Regional!DF13</f>
        <v>7789</v>
      </c>
      <c r="K78" s="493" t="s">
        <v>2158</v>
      </c>
      <c r="L78" s="489">
        <f>Regional!IS13</f>
        <v>5687</v>
      </c>
      <c r="M78" s="492">
        <f>Regional!IT13</f>
        <v>14633</v>
      </c>
      <c r="N78" s="564">
        <f>Regional!IV13</f>
        <v>142944</v>
      </c>
    </row>
    <row r="79" spans="1:14" ht="14.25" x14ac:dyDescent="0.2">
      <c r="A79" s="46" t="str">
        <f>'Table 8'!A79</f>
        <v>NC0015</v>
      </c>
      <c r="B79" s="46" t="str">
        <f>'Table 8'!B79</f>
        <v>Sandhill</v>
      </c>
      <c r="C79" s="489">
        <f>Regional!CQ14</f>
        <v>139532</v>
      </c>
      <c r="D79" s="489">
        <f>Regional!CT14</f>
        <v>18607</v>
      </c>
      <c r="E79" s="489">
        <f>Regional!CW14</f>
        <v>133653</v>
      </c>
      <c r="F79" s="489">
        <f>Regional!CY14</f>
        <v>4120</v>
      </c>
      <c r="G79" s="491">
        <f>Regional!DA14</f>
        <v>295912</v>
      </c>
      <c r="H79" s="491">
        <f>Regional!DD14</f>
        <v>12329</v>
      </c>
      <c r="I79" s="491">
        <f>Regional!DE14</f>
        <v>34557</v>
      </c>
      <c r="J79" s="491">
        <f>Regional!DF14</f>
        <v>14103</v>
      </c>
      <c r="K79" s="491">
        <f>Regional!DG14</f>
        <v>1351</v>
      </c>
      <c r="L79" s="489">
        <f>Regional!IS14</f>
        <v>7630</v>
      </c>
      <c r="M79" s="492">
        <f>Regional!IT14</f>
        <v>24497</v>
      </c>
      <c r="N79" s="564">
        <f>Regional!IV14</f>
        <v>365882</v>
      </c>
    </row>
    <row r="80" spans="1:14" thickBot="1" x14ac:dyDescent="0.25">
      <c r="A80" s="653" t="s">
        <v>2056</v>
      </c>
      <c r="B80" s="654"/>
      <c r="C80" s="52">
        <f t="shared" ref="C80:M80" si="1">AVERAGE(C68:C79)</f>
        <v>135254.41666666666</v>
      </c>
      <c r="D80" s="52">
        <f t="shared" si="1"/>
        <v>10842.545454545454</v>
      </c>
      <c r="E80" s="52">
        <f t="shared" si="1"/>
        <v>104901.41666666667</v>
      </c>
      <c r="F80" s="52">
        <f t="shared" si="1"/>
        <v>4457.166666666667</v>
      </c>
      <c r="G80" s="52">
        <f t="shared" si="1"/>
        <v>259136</v>
      </c>
      <c r="H80" s="52">
        <f t="shared" si="1"/>
        <v>16283.666666666666</v>
      </c>
      <c r="I80" s="52">
        <f t="shared" si="1"/>
        <v>40179.583333333336</v>
      </c>
      <c r="J80" s="52">
        <f t="shared" si="1"/>
        <v>9248.4166666666661</v>
      </c>
      <c r="K80" s="52">
        <f t="shared" si="1"/>
        <v>882</v>
      </c>
      <c r="L80" s="52">
        <f t="shared" si="1"/>
        <v>29202.833333333332</v>
      </c>
      <c r="M80" s="55">
        <f t="shared" si="1"/>
        <v>40979.666666666664</v>
      </c>
      <c r="N80" s="367">
        <f>SUM(N68:N79)</f>
        <v>4265708</v>
      </c>
    </row>
    <row r="81" spans="1:14" ht="15.75" thickTop="1" thickBot="1" x14ac:dyDescent="0.25">
      <c r="A81" s="62"/>
      <c r="B81" s="41" t="s">
        <v>1942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9"/>
      <c r="N81" s="565"/>
    </row>
    <row r="82" spans="1:14" thickTop="1" x14ac:dyDescent="0.2">
      <c r="A82" s="46" t="str">
        <f>'Table 8'!A82</f>
        <v>NC0071</v>
      </c>
      <c r="B82" s="46" t="str">
        <f>'Table 8'!B82</f>
        <v>Chapel Hill</v>
      </c>
      <c r="C82" s="489">
        <f>Municipal!CQ3</f>
        <v>328891</v>
      </c>
      <c r="D82" s="489">
        <f>Municipal!CT3</f>
        <v>43294</v>
      </c>
      <c r="E82" s="489">
        <f>Municipal!CW3</f>
        <v>635304</v>
      </c>
      <c r="F82" s="489">
        <f>Municipal!CY3</f>
        <v>4517</v>
      </c>
      <c r="G82" s="491">
        <f>Municipal!DA3</f>
        <v>1012006</v>
      </c>
      <c r="H82" s="491">
        <f>Municipal!DD3</f>
        <v>123323</v>
      </c>
      <c r="I82" s="491">
        <f>Municipal!DE3</f>
        <v>191958</v>
      </c>
      <c r="J82" s="491">
        <f>Municipal!DF3</f>
        <v>52700</v>
      </c>
      <c r="K82" s="491">
        <f>Municipal!DG3</f>
        <v>5585</v>
      </c>
      <c r="L82" s="489">
        <f>Municipal!IT3</f>
        <v>100728</v>
      </c>
      <c r="M82" s="492">
        <f>Municipal!IU3</f>
        <v>190453</v>
      </c>
      <c r="N82" s="516">
        <f>Municipal!IW3</f>
        <v>1486300</v>
      </c>
    </row>
    <row r="83" spans="1:14" ht="14.25" x14ac:dyDescent="0.2">
      <c r="A83" s="46"/>
      <c r="B83" s="46" t="str">
        <f>'Table 8'!B83</f>
        <v>Clayton</v>
      </c>
      <c r="C83" s="489">
        <f>Municipal!CQ4</f>
        <v>36928</v>
      </c>
      <c r="D83" s="489">
        <f>Municipal!CT4</f>
        <v>3607</v>
      </c>
      <c r="E83" s="489">
        <f>Municipal!CW4</f>
        <v>45718</v>
      </c>
      <c r="F83" s="493" t="s">
        <v>2157</v>
      </c>
      <c r="G83" s="491">
        <f>Municipal!DA4</f>
        <v>92598</v>
      </c>
      <c r="H83" s="491">
        <f>Municipal!DD4</f>
        <v>826</v>
      </c>
      <c r="I83" s="491">
        <f>Municipal!DE4</f>
        <v>11</v>
      </c>
      <c r="J83" s="491">
        <f>Municipal!DF4</f>
        <v>1686</v>
      </c>
      <c r="K83" s="493" t="s">
        <v>2158</v>
      </c>
      <c r="L83" s="489">
        <f>Municipal!IT4</f>
        <v>154</v>
      </c>
      <c r="M83" s="492">
        <f>Municipal!IU4</f>
        <v>2677</v>
      </c>
      <c r="N83" s="516">
        <f>Municipal!IW4</f>
        <v>95275</v>
      </c>
    </row>
    <row r="84" spans="1:14" ht="14.25" x14ac:dyDescent="0.2">
      <c r="A84" s="46" t="str">
        <f>'Table 8'!A84</f>
        <v>NC0110</v>
      </c>
      <c r="B84" s="46" t="str">
        <f>'Table 8'!B84</f>
        <v>Farmville</v>
      </c>
      <c r="C84" s="489">
        <f>Municipal!CQ5</f>
        <v>8583</v>
      </c>
      <c r="D84" s="489">
        <f>Municipal!CT5</f>
        <v>779</v>
      </c>
      <c r="E84" s="489">
        <f>Municipal!CW5</f>
        <v>5126</v>
      </c>
      <c r="F84" s="489">
        <f>Municipal!CY5</f>
        <v>772</v>
      </c>
      <c r="G84" s="491">
        <f>Municipal!DA5</f>
        <v>20325</v>
      </c>
      <c r="H84" s="491">
        <f>Municipal!DD5</f>
        <v>601</v>
      </c>
      <c r="I84" s="491">
        <f>Municipal!DE5</f>
        <v>936</v>
      </c>
      <c r="J84" s="491">
        <f>Municipal!DF5</f>
        <v>1543</v>
      </c>
      <c r="K84" s="491">
        <f>Municipal!DG5</f>
        <v>120</v>
      </c>
      <c r="L84" s="489">
        <f>Municipal!IT5</f>
        <v>10683</v>
      </c>
      <c r="M84" s="492">
        <f>Municipal!IU5</f>
        <v>12666</v>
      </c>
      <c r="N84" s="516">
        <f>Municipal!IW5</f>
        <v>34208</v>
      </c>
    </row>
    <row r="85" spans="1:14" ht="14.25" x14ac:dyDescent="0.2">
      <c r="A85" s="46" t="str">
        <f>'Table 8'!A85</f>
        <v>NC0075</v>
      </c>
      <c r="B85" s="46" t="str">
        <f>'Table 8'!B85</f>
        <v>Hickory</v>
      </c>
      <c r="C85" s="489">
        <f>Municipal!CQ6</f>
        <v>113953</v>
      </c>
      <c r="D85" s="489">
        <f>Municipal!CT6</f>
        <v>11205</v>
      </c>
      <c r="E85" s="489">
        <f>Municipal!CW6</f>
        <v>103808</v>
      </c>
      <c r="F85" s="489">
        <f>Municipal!CY6</f>
        <v>1593</v>
      </c>
      <c r="G85" s="491">
        <f>Municipal!DA6</f>
        <v>230559</v>
      </c>
      <c r="H85" s="491">
        <f>Municipal!DD6</f>
        <v>32166</v>
      </c>
      <c r="I85" s="491">
        <f>Municipal!DE6</f>
        <v>97133</v>
      </c>
      <c r="J85" s="491">
        <f>Municipal!DF6</f>
        <v>10982</v>
      </c>
      <c r="K85" s="493" t="s">
        <v>2158</v>
      </c>
      <c r="L85" s="489">
        <f>Municipal!IT6</f>
        <v>30629</v>
      </c>
      <c r="M85" s="492">
        <f>Municipal!IU6</f>
        <v>48809</v>
      </c>
      <c r="N85" s="516">
        <f>Municipal!IW6</f>
        <v>401469</v>
      </c>
    </row>
    <row r="86" spans="1:14" ht="14.25" x14ac:dyDescent="0.2">
      <c r="A86" s="46" t="str">
        <f>'Table 8'!A86</f>
        <v>NC0079</v>
      </c>
      <c r="B86" s="46" t="str">
        <f>'Table 8'!B86</f>
        <v>High Point</v>
      </c>
      <c r="C86" s="489">
        <f>Municipal!CQ7</f>
        <v>203769</v>
      </c>
      <c r="D86" s="489">
        <f>Municipal!CT7</f>
        <v>19694</v>
      </c>
      <c r="E86" s="489">
        <f>Municipal!CW7</f>
        <v>156309</v>
      </c>
      <c r="F86" s="489">
        <f>Municipal!CY7</f>
        <v>803</v>
      </c>
      <c r="G86" s="491">
        <f>Municipal!DA7</f>
        <v>380581</v>
      </c>
      <c r="H86" s="491">
        <f>Municipal!DD7</f>
        <v>49386</v>
      </c>
      <c r="I86" s="491">
        <f>Municipal!DE7</f>
        <v>168413</v>
      </c>
      <c r="J86" s="491">
        <f>Municipal!DF7</f>
        <v>32374</v>
      </c>
      <c r="K86" s="491">
        <f>Municipal!DG7</f>
        <v>574</v>
      </c>
      <c r="L86" s="489">
        <f>Municipal!IT7</f>
        <v>100423</v>
      </c>
      <c r="M86" s="492">
        <f>Municipal!IU7</f>
        <v>148011</v>
      </c>
      <c r="N86" s="516">
        <f>Municipal!IW7</f>
        <v>782596</v>
      </c>
    </row>
    <row r="87" spans="1:14" ht="14.25" x14ac:dyDescent="0.2">
      <c r="A87" s="46" t="str">
        <f>'Table 8'!A87</f>
        <v>NC0080</v>
      </c>
      <c r="B87" s="46" t="str">
        <f>'Table 8'!B87</f>
        <v>Kings Mountain</v>
      </c>
      <c r="C87" s="489">
        <f>Municipal!CQ8</f>
        <v>34542</v>
      </c>
      <c r="D87" s="489">
        <f>Municipal!CT8</f>
        <v>3694</v>
      </c>
      <c r="E87" s="489">
        <f>Municipal!CW8</f>
        <v>37631</v>
      </c>
      <c r="F87" s="489">
        <f>Municipal!CY8</f>
        <v>449</v>
      </c>
      <c r="G87" s="491">
        <f>Municipal!DA8</f>
        <v>78253</v>
      </c>
      <c r="H87" s="491">
        <f>Municipal!DD8</f>
        <v>2849</v>
      </c>
      <c r="I87" s="491">
        <f>Municipal!DE8</f>
        <v>11904</v>
      </c>
      <c r="J87" s="491">
        <f>Municipal!DF8</f>
        <v>3519</v>
      </c>
      <c r="K87" s="491">
        <f>Municipal!DG8</f>
        <v>312</v>
      </c>
      <c r="L87" s="489">
        <f>Municipal!IT8</f>
        <v>18085</v>
      </c>
      <c r="M87" s="492">
        <f>Municipal!IU8</f>
        <v>22345</v>
      </c>
      <c r="N87" s="516">
        <f>Municipal!IW8</f>
        <v>114945</v>
      </c>
    </row>
    <row r="88" spans="1:14" ht="14.25" x14ac:dyDescent="0.2">
      <c r="A88" s="46" t="str">
        <f>'Table 8'!A88</f>
        <v>NC0100</v>
      </c>
      <c r="B88" s="46" t="str">
        <f>'Table 8'!B88</f>
        <v>Mooresville</v>
      </c>
      <c r="C88" s="489">
        <f>Municipal!CQ9</f>
        <v>115660</v>
      </c>
      <c r="D88" s="489">
        <f>Municipal!CT9</f>
        <v>14932</v>
      </c>
      <c r="E88" s="489">
        <f>Municipal!CW9</f>
        <v>192972</v>
      </c>
      <c r="F88" s="489">
        <f>Municipal!CY9</f>
        <v>42</v>
      </c>
      <c r="G88" s="491">
        <f>Municipal!DA9</f>
        <v>323616</v>
      </c>
      <c r="H88" s="491">
        <f>Municipal!DD9</f>
        <v>40320</v>
      </c>
      <c r="I88" s="491">
        <f>Municipal!DE9</f>
        <v>101275</v>
      </c>
      <c r="J88" s="491">
        <f>Municipal!DF9</f>
        <v>33248</v>
      </c>
      <c r="K88" s="491">
        <f>Municipal!DG9</f>
        <v>1551</v>
      </c>
      <c r="L88" s="489">
        <f>Municipal!IT9</f>
        <v>17884</v>
      </c>
      <c r="M88" s="492">
        <f>Municipal!IU9</f>
        <v>69760</v>
      </c>
      <c r="N88" s="516">
        <f>Municipal!IW9</f>
        <v>517894</v>
      </c>
    </row>
    <row r="89" spans="1:14" ht="14.25" x14ac:dyDescent="0.2">
      <c r="A89" s="46" t="str">
        <f>'Table 8'!A89</f>
        <v>NC0083</v>
      </c>
      <c r="B89" s="46" t="str">
        <f>'Table 8'!B89</f>
        <v>Nashville</v>
      </c>
      <c r="C89" s="489">
        <f>Municipal!CQ10</f>
        <v>13147</v>
      </c>
      <c r="D89" s="489">
        <f>Municipal!CT10</f>
        <v>982</v>
      </c>
      <c r="E89" s="489">
        <f>Municipal!CW10</f>
        <v>6345</v>
      </c>
      <c r="F89" s="489">
        <f>Municipal!CY10</f>
        <v>377</v>
      </c>
      <c r="G89" s="491">
        <f>Municipal!DA10</f>
        <v>20851</v>
      </c>
      <c r="H89" s="491">
        <f>Municipal!DD10</f>
        <v>519</v>
      </c>
      <c r="I89" s="491">
        <f>Municipal!DE10</f>
        <v>6288</v>
      </c>
      <c r="J89" s="491">
        <f>Municipal!DF10</f>
        <v>1</v>
      </c>
      <c r="K89" s="493" t="s">
        <v>2158</v>
      </c>
      <c r="L89" s="489">
        <f>Municipal!IT10</f>
        <v>1089</v>
      </c>
      <c r="M89" s="492">
        <f>Municipal!IU10</f>
        <v>1102</v>
      </c>
      <c r="N89" s="516">
        <f>Municipal!IW10</f>
        <v>28748</v>
      </c>
    </row>
    <row r="90" spans="1:14" ht="14.25" x14ac:dyDescent="0.2">
      <c r="A90" s="46" t="str">
        <f>'Table 8'!A90</f>
        <v>NC0102</v>
      </c>
      <c r="B90" s="46" t="str">
        <f>'Table 8'!B90</f>
        <v>Roanoke Rapids</v>
      </c>
      <c r="C90" s="489">
        <f>Municipal!CQ11</f>
        <v>14735</v>
      </c>
      <c r="D90" s="489">
        <f>Municipal!CT11</f>
        <v>1602</v>
      </c>
      <c r="E90" s="489">
        <f>Municipal!CW11</f>
        <v>8429</v>
      </c>
      <c r="F90" s="489">
        <f>Municipal!CY11</f>
        <v>350</v>
      </c>
      <c r="G90" s="491">
        <f>Municipal!DA11</f>
        <v>25216</v>
      </c>
      <c r="H90" s="491">
        <f>Municipal!DD11</f>
        <v>981</v>
      </c>
      <c r="I90" s="491">
        <f>Municipal!DE11</f>
        <v>3838</v>
      </c>
      <c r="J90" s="491">
        <f>Municipal!DF11</f>
        <v>32</v>
      </c>
      <c r="K90" s="493" t="s">
        <v>2158</v>
      </c>
      <c r="L90" s="489">
        <f>Municipal!IT11</f>
        <v>732</v>
      </c>
      <c r="M90" s="492">
        <f>Municipal!IU11</f>
        <v>819</v>
      </c>
      <c r="N90" s="516">
        <f>Municipal!IW11</f>
        <v>30852</v>
      </c>
    </row>
    <row r="91" spans="1:14" ht="14.25" x14ac:dyDescent="0.2">
      <c r="A91" s="46" t="str">
        <f>'Table 8'!A91</f>
        <v>NC0088</v>
      </c>
      <c r="B91" s="46" t="str">
        <f>'Table 8'!B91</f>
        <v>Southern Pines</v>
      </c>
      <c r="C91" s="489">
        <f>Municipal!CQ12</f>
        <v>47805</v>
      </c>
      <c r="D91" s="489">
        <f>Municipal!CT12</f>
        <v>2786</v>
      </c>
      <c r="E91" s="489">
        <f>Municipal!CW12</f>
        <v>49647</v>
      </c>
      <c r="F91" s="489">
        <f>Municipal!CY12</f>
        <v>1019</v>
      </c>
      <c r="G91" s="491">
        <f>Municipal!DA12</f>
        <v>101257</v>
      </c>
      <c r="H91" s="491">
        <f>Municipal!DD12</f>
        <v>12285</v>
      </c>
      <c r="I91" s="491">
        <f>Municipal!DE12</f>
        <v>5313</v>
      </c>
      <c r="J91" s="491">
        <f>Municipal!DF12</f>
        <v>7948</v>
      </c>
      <c r="K91" s="491">
        <f>Municipal!DG12</f>
        <v>186</v>
      </c>
      <c r="L91" s="489">
        <f>Municipal!IT12</f>
        <v>14322</v>
      </c>
      <c r="M91" s="492">
        <f>Municipal!IU12</f>
        <v>25992</v>
      </c>
      <c r="N91" s="516">
        <f>Municipal!IW12</f>
        <v>141311</v>
      </c>
    </row>
    <row r="92" spans="1:14" ht="14.25" x14ac:dyDescent="0.2">
      <c r="A92" s="46" t="str">
        <f>'Table 8'!A92</f>
        <v>NC0093</v>
      </c>
      <c r="B92" s="46" t="str">
        <f>'Table 8'!B92</f>
        <v>Washington</v>
      </c>
      <c r="C92" s="489">
        <f>Municipal!CQ13</f>
        <v>54768</v>
      </c>
      <c r="D92" s="489">
        <f>Municipal!CT13</f>
        <v>5643</v>
      </c>
      <c r="E92" s="489">
        <f>Municipal!CW13</f>
        <v>21839</v>
      </c>
      <c r="F92" s="496">
        <f>Municipal!CY13</f>
        <v>2160</v>
      </c>
      <c r="G92" s="491">
        <f>Municipal!DA13</f>
        <v>84410</v>
      </c>
      <c r="H92" s="491">
        <f>Municipal!DD13</f>
        <v>8396</v>
      </c>
      <c r="I92" s="491">
        <f>Municipal!DE13</f>
        <v>27487</v>
      </c>
      <c r="J92" s="491">
        <f>Municipal!DF13</f>
        <v>6498</v>
      </c>
      <c r="K92" s="493" t="s">
        <v>2158</v>
      </c>
      <c r="L92" s="496">
        <f>Municipal!IT13</f>
        <v>104</v>
      </c>
      <c r="M92" s="492">
        <f>Municipal!IU13</f>
        <v>7016</v>
      </c>
      <c r="N92" s="516">
        <f>Municipal!IW13</f>
        <v>128670</v>
      </c>
    </row>
    <row r="93" spans="1:14" thickBot="1" x14ac:dyDescent="0.25">
      <c r="A93" s="657" t="s">
        <v>2056</v>
      </c>
      <c r="B93" s="658"/>
      <c r="C93" s="64">
        <f t="shared" ref="C93:M93" si="2">AVERAGE(C82:C92)</f>
        <v>88434.636363636368</v>
      </c>
      <c r="D93" s="64">
        <f t="shared" si="2"/>
        <v>9838</v>
      </c>
      <c r="E93" s="64">
        <f t="shared" si="2"/>
        <v>114829.81818181818</v>
      </c>
      <c r="F93" s="369">
        <f t="shared" si="2"/>
        <v>1208.2</v>
      </c>
      <c r="G93" s="64">
        <f t="shared" si="2"/>
        <v>215424.72727272726</v>
      </c>
      <c r="H93" s="64">
        <f t="shared" si="2"/>
        <v>24695.636363636364</v>
      </c>
      <c r="I93" s="64">
        <f t="shared" si="2"/>
        <v>55868.727272727272</v>
      </c>
      <c r="J93" s="64">
        <f t="shared" si="2"/>
        <v>13684.636363636364</v>
      </c>
      <c r="K93" s="64">
        <f t="shared" si="2"/>
        <v>1388</v>
      </c>
      <c r="L93" s="64">
        <f t="shared" si="2"/>
        <v>26803</v>
      </c>
      <c r="M93" s="67">
        <f t="shared" si="2"/>
        <v>48150</v>
      </c>
      <c r="N93" s="367">
        <f>SUM(N82:N92)</f>
        <v>3762268</v>
      </c>
    </row>
    <row r="94" spans="1:14" ht="16.5" thickTop="1" thickBot="1" x14ac:dyDescent="0.3">
      <c r="A94" s="33"/>
      <c r="B94" s="68"/>
      <c r="C94" s="70"/>
      <c r="D94" s="70"/>
      <c r="E94" s="70"/>
      <c r="F94" s="368"/>
      <c r="M94" s="72"/>
      <c r="N94" s="566"/>
    </row>
    <row r="95" spans="1:14" thickTop="1" x14ac:dyDescent="0.2">
      <c r="A95" s="659" t="s">
        <v>2057</v>
      </c>
      <c r="B95" s="660"/>
      <c r="C95" s="319">
        <f>AVERAGE(C82:C92,C68:C79,C8:C65)</f>
        <v>198060.61249999999</v>
      </c>
      <c r="D95" s="319">
        <f t="shared" ref="D95:M95" si="3">AVERAGE(D82:D92,D68:D79,D8:D65)</f>
        <v>24258.75</v>
      </c>
      <c r="E95" s="319">
        <f t="shared" si="3"/>
        <v>240427.51250000001</v>
      </c>
      <c r="F95" s="319">
        <f t="shared" si="3"/>
        <v>3637.9117647058824</v>
      </c>
      <c r="G95" s="319">
        <f t="shared" si="3"/>
        <v>466427.45</v>
      </c>
      <c r="H95" s="319">
        <f t="shared" si="3"/>
        <v>43627.662499999999</v>
      </c>
      <c r="I95" s="319">
        <f t="shared" si="3"/>
        <v>75161.962025316461</v>
      </c>
      <c r="J95" s="319">
        <f t="shared" si="3"/>
        <v>36671.25</v>
      </c>
      <c r="K95" s="319">
        <f t="shared" si="3"/>
        <v>3756.7142857142858</v>
      </c>
      <c r="L95" s="319">
        <f t="shared" si="3"/>
        <v>84952.160493827163</v>
      </c>
      <c r="M95" s="320">
        <f t="shared" si="3"/>
        <v>139786.46249999999</v>
      </c>
      <c r="N95" s="567">
        <f>SUM(N82:N92,N68:N79,N8:N57,N59:N65)</f>
        <v>56897055</v>
      </c>
    </row>
    <row r="96" spans="1:14" x14ac:dyDescent="0.25">
      <c r="C96" s="313"/>
      <c r="N96" s="398" t="s">
        <v>1952</v>
      </c>
    </row>
    <row r="97" spans="3:3" x14ac:dyDescent="0.25">
      <c r="C97" s="313"/>
    </row>
  </sheetData>
  <mergeCells count="10">
    <mergeCell ref="M4:M6"/>
    <mergeCell ref="N4:N6"/>
    <mergeCell ref="A93:B93"/>
    <mergeCell ref="A95:B95"/>
    <mergeCell ref="B4:B6"/>
    <mergeCell ref="C4:G4"/>
    <mergeCell ref="H4:K4"/>
    <mergeCell ref="A66:B66"/>
    <mergeCell ref="A67:B67"/>
    <mergeCell ref="A80:B80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H28" sqref="H28"/>
    </sheetView>
  </sheetViews>
  <sheetFormatPr defaultColWidth="8.85546875" defaultRowHeight="15" x14ac:dyDescent="0.25"/>
  <cols>
    <col min="1" max="1" width="7.42578125" customWidth="1"/>
    <col min="2" max="2" width="19.42578125" customWidth="1"/>
    <col min="3" max="3" width="14" bestFit="1" customWidth="1"/>
    <col min="4" max="5" width="11" customWidth="1"/>
    <col min="6" max="6" width="13.140625" customWidth="1"/>
    <col min="7" max="7" width="10.42578125" style="252" customWidth="1"/>
    <col min="8" max="8" width="11.42578125" style="252" customWidth="1"/>
    <col min="9" max="9" width="15.85546875" style="402" customWidth="1"/>
    <col min="10" max="10" width="11.140625" style="402" customWidth="1"/>
    <col min="11" max="11" width="11.7109375" style="401" customWidth="1"/>
  </cols>
  <sheetData>
    <row r="1" spans="1:12" x14ac:dyDescent="0.25">
      <c r="A1" s="138"/>
      <c r="B1" s="138"/>
      <c r="C1" s="138"/>
      <c r="D1" s="138"/>
      <c r="E1" s="138"/>
      <c r="F1" s="138"/>
      <c r="G1" s="370"/>
      <c r="H1" s="370"/>
      <c r="I1" s="371"/>
      <c r="J1" s="371"/>
      <c r="K1" s="183" t="s">
        <v>2156</v>
      </c>
    </row>
    <row r="2" spans="1:12" x14ac:dyDescent="0.25">
      <c r="A2" s="322" t="s">
        <v>2058</v>
      </c>
      <c r="B2" s="322"/>
      <c r="C2" s="322"/>
      <c r="D2" s="322"/>
      <c r="E2" s="322"/>
      <c r="F2" s="322"/>
      <c r="G2" s="323"/>
      <c r="H2" s="323"/>
      <c r="I2" s="372"/>
      <c r="J2" s="372"/>
      <c r="K2" s="475" t="s">
        <v>2134</v>
      </c>
    </row>
    <row r="3" spans="1:12" ht="15.75" thickBot="1" x14ac:dyDescent="0.3">
      <c r="A3" s="322"/>
      <c r="B3" s="322"/>
      <c r="C3" s="322"/>
      <c r="D3" s="322"/>
      <c r="E3" s="322"/>
      <c r="F3" s="322"/>
      <c r="G3" s="323"/>
      <c r="H3" s="323"/>
      <c r="I3" s="372"/>
      <c r="J3" s="372"/>
      <c r="K3" s="373"/>
    </row>
    <row r="4" spans="1:12" ht="15.75" thickTop="1" x14ac:dyDescent="0.25">
      <c r="A4" s="94"/>
      <c r="B4" s="643"/>
      <c r="C4" s="374" t="s">
        <v>2059</v>
      </c>
      <c r="D4" s="374"/>
      <c r="E4" s="374"/>
      <c r="F4" s="374"/>
      <c r="G4" s="375"/>
      <c r="H4" s="375"/>
      <c r="I4" s="376" t="s">
        <v>2060</v>
      </c>
      <c r="J4" s="377" t="s">
        <v>1952</v>
      </c>
      <c r="K4" s="378" t="s">
        <v>2061</v>
      </c>
    </row>
    <row r="5" spans="1:12" x14ac:dyDescent="0.25">
      <c r="A5" s="97"/>
      <c r="B5" s="686"/>
      <c r="C5" s="140" t="s">
        <v>2062</v>
      </c>
      <c r="D5" s="140" t="s">
        <v>2062</v>
      </c>
      <c r="E5" s="140" t="s">
        <v>2063</v>
      </c>
      <c r="F5" s="140" t="s">
        <v>2064</v>
      </c>
      <c r="G5" s="379" t="s">
        <v>2065</v>
      </c>
      <c r="H5" s="379" t="s">
        <v>2065</v>
      </c>
      <c r="I5" s="380" t="s">
        <v>2054</v>
      </c>
      <c r="J5" s="381" t="s">
        <v>2054</v>
      </c>
      <c r="K5" s="382" t="s">
        <v>2054</v>
      </c>
    </row>
    <row r="6" spans="1:12" ht="15.75" thickBot="1" x14ac:dyDescent="0.3">
      <c r="A6" s="101"/>
      <c r="B6" s="687"/>
      <c r="C6" s="145" t="s">
        <v>2066</v>
      </c>
      <c r="D6" s="145" t="s">
        <v>2067</v>
      </c>
      <c r="E6" s="145" t="s">
        <v>1626</v>
      </c>
      <c r="F6" s="145" t="s">
        <v>2067</v>
      </c>
      <c r="G6" s="232" t="s">
        <v>2066</v>
      </c>
      <c r="H6" s="232" t="s">
        <v>2067</v>
      </c>
      <c r="I6" s="380" t="s">
        <v>2044</v>
      </c>
      <c r="J6" s="381" t="s">
        <v>2044</v>
      </c>
      <c r="K6" s="382" t="s">
        <v>2015</v>
      </c>
    </row>
    <row r="7" spans="1:12" ht="16.5" thickTop="1" thickBot="1" x14ac:dyDescent="0.3">
      <c r="A7" s="40"/>
      <c r="B7" s="41" t="s">
        <v>1938</v>
      </c>
      <c r="C7" s="202"/>
      <c r="D7" s="202"/>
      <c r="E7" s="202"/>
      <c r="F7" s="202"/>
      <c r="G7" s="202"/>
      <c r="H7" s="202"/>
      <c r="I7" s="202"/>
      <c r="J7" s="202"/>
      <c r="K7" s="383"/>
    </row>
    <row r="8" spans="1:12" ht="15.75" thickTop="1" x14ac:dyDescent="0.25">
      <c r="A8" s="46" t="str">
        <f>'Table 9'!A8</f>
        <v>NC0103</v>
      </c>
      <c r="B8" s="46" t="str">
        <f>'Table 9'!B8</f>
        <v>Alamance</v>
      </c>
      <c r="C8" s="498">
        <f>County!CO3/County!CX3</f>
        <v>0.38738713108332273</v>
      </c>
      <c r="D8" s="498">
        <f>County!CP3/County!$CX3</f>
        <v>0.12334936732130274</v>
      </c>
      <c r="E8" s="498">
        <f>County!CR3/County!CX3</f>
        <v>5.0025604776056692E-2</v>
      </c>
      <c r="F8" s="498">
        <f>County!CS3/County!CX3</f>
        <v>0</v>
      </c>
      <c r="G8" s="499">
        <f>County!CU3/County!CX3</f>
        <v>0.35941008346719305</v>
      </c>
      <c r="H8" s="499">
        <f>County!CV3/County!CX3</f>
        <v>7.9827813352124757E-2</v>
      </c>
      <c r="I8" s="384">
        <f>'Table 9'!M8/'Table 1'!D8</f>
        <v>0.76054138469547106</v>
      </c>
      <c r="J8" s="385">
        <f>'Table 9'!N8/'Table 1'!D8</f>
        <v>5.9489976003351916</v>
      </c>
      <c r="K8" s="386">
        <f>'Table 6'!L8/'Table 9'!N8</f>
        <v>2.838121519841041</v>
      </c>
      <c r="L8" s="387"/>
    </row>
    <row r="9" spans="1:12" x14ac:dyDescent="0.25">
      <c r="A9" s="46" t="str">
        <f>'Table 9'!A9</f>
        <v>NC0016</v>
      </c>
      <c r="B9" s="46" t="str">
        <f>'Table 9'!B9</f>
        <v>Alexander</v>
      </c>
      <c r="C9" s="498">
        <f>County!CO4/County!CX4</f>
        <v>0.33717395914328124</v>
      </c>
      <c r="D9" s="498">
        <f>County!CP4/County!$CX4</f>
        <v>6.9272637308263232E-2</v>
      </c>
      <c r="E9" s="498">
        <f>County!CR4/County!CX4</f>
        <v>8.7226973916731468E-2</v>
      </c>
      <c r="F9" s="498">
        <f>County!CS4/County!CX4</f>
        <v>0</v>
      </c>
      <c r="G9" s="499">
        <f>County!CU4/County!CX4</f>
        <v>0.43422633773945007</v>
      </c>
      <c r="H9" s="499">
        <f>County!CV4/County!CX4</f>
        <v>7.2100091892273982E-2</v>
      </c>
      <c r="I9" s="384">
        <f>'Table 9'!M9/'Table 1'!D9</f>
        <v>5.3857504215851601E-2</v>
      </c>
      <c r="J9" s="385">
        <f>'Table 9'!N9/'Table 1'!D9</f>
        <v>2.9885645025295111</v>
      </c>
      <c r="K9" s="386">
        <f>'Table 6'!L9/'Table 9'!N9</f>
        <v>3.983759764419601</v>
      </c>
    </row>
    <row r="10" spans="1:12" x14ac:dyDescent="0.25">
      <c r="A10" s="46" t="str">
        <f>'Table 9'!A10</f>
        <v>NC0017</v>
      </c>
      <c r="B10" s="46" t="str">
        <f>'Table 9'!B10</f>
        <v>Bladen</v>
      </c>
      <c r="C10" s="498">
        <f>County!CO5/County!CX5</f>
        <v>0.41850155706173292</v>
      </c>
      <c r="D10" s="498">
        <f>County!CP5/County!$CX5</f>
        <v>0.10577028759846126</v>
      </c>
      <c r="E10" s="498">
        <f>County!CR5/County!CX5</f>
        <v>0</v>
      </c>
      <c r="F10" s="498">
        <f>County!CS5/County!CX5</f>
        <v>0</v>
      </c>
      <c r="G10" s="499">
        <f>County!CU5/County!CX5</f>
        <v>0.42429016303352263</v>
      </c>
      <c r="H10" s="499">
        <f>County!CV5/County!CX5</f>
        <v>5.1437992306283202E-2</v>
      </c>
      <c r="I10" s="384">
        <f>'Table 9'!M10/'Table 1'!D10</f>
        <v>0.14218388506469395</v>
      </c>
      <c r="J10" s="385">
        <f>'Table 9'!N10/'Table 1'!D10</f>
        <v>1.057553340378738</v>
      </c>
      <c r="K10" s="386">
        <f>'Table 6'!L10/'Table 9'!N10</f>
        <v>13.46713120509912</v>
      </c>
    </row>
    <row r="11" spans="1:12" x14ac:dyDescent="0.25">
      <c r="A11" s="46" t="str">
        <f>'Table 9'!A11</f>
        <v>NC0018</v>
      </c>
      <c r="B11" s="46" t="str">
        <f>'Table 9'!B11</f>
        <v>Brunswick</v>
      </c>
      <c r="C11" s="498">
        <f>County!CO6/County!CX6</f>
        <v>0.60633738854562436</v>
      </c>
      <c r="D11" s="498">
        <f>County!CP6/County!$CX6</f>
        <v>0.12226401095035243</v>
      </c>
      <c r="E11" s="498">
        <f>County!CR6/County!CX6</f>
        <v>0</v>
      </c>
      <c r="F11" s="498">
        <f>County!CS6/County!CX6</f>
        <v>0</v>
      </c>
      <c r="G11" s="499">
        <f>County!CU6/County!CX6</f>
        <v>0.2333250182292666</v>
      </c>
      <c r="H11" s="499">
        <f>County!CV6/County!CX6</f>
        <v>3.8073582274756622E-2</v>
      </c>
      <c r="I11" s="384">
        <f>'Table 9'!M11/'Table 1'!D11</f>
        <v>0.35045128910834988</v>
      </c>
      <c r="J11" s="385">
        <f>'Table 9'!N11/'Table 1'!D11</f>
        <v>3.3239648682559597</v>
      </c>
      <c r="K11" s="386">
        <f>'Table 6'!L11/'Table 9'!N11</f>
        <v>2.9594692006838339</v>
      </c>
    </row>
    <row r="12" spans="1:12" x14ac:dyDescent="0.25">
      <c r="A12" s="46" t="str">
        <f>'Table 9'!A12</f>
        <v>NC0019</v>
      </c>
      <c r="B12" s="46" t="str">
        <f>'Table 9'!B12</f>
        <v>Buncombe</v>
      </c>
      <c r="C12" s="498">
        <f>County!CO7/County!CX7</f>
        <v>0.35524326974141102</v>
      </c>
      <c r="D12" s="498">
        <f>County!CP7/County!$CX7</f>
        <v>0.16386950864527389</v>
      </c>
      <c r="E12" s="498">
        <f>County!CR7/County!CX7</f>
        <v>2.5146173924153834E-2</v>
      </c>
      <c r="F12" s="498">
        <f>County!CS7/County!CX7</f>
        <v>1.1208043716150969E-2</v>
      </c>
      <c r="G12" s="499">
        <f>County!CU7/County!CX7</f>
        <v>0.35616199034691481</v>
      </c>
      <c r="H12" s="499">
        <f>County!CV7/County!CX7</f>
        <v>8.8371013626095493E-2</v>
      </c>
      <c r="I12" s="384">
        <f>'Table 9'!M12/'Table 1'!D12</f>
        <v>1.6352202985449467</v>
      </c>
      <c r="J12" s="385">
        <f>'Table 9'!N12/'Table 1'!D12</f>
        <v>7.5089116137437415</v>
      </c>
      <c r="K12" s="386">
        <f>'Table 6'!L12/'Table 9'!N12</f>
        <v>2.5761219644627422</v>
      </c>
    </row>
    <row r="13" spans="1:12" x14ac:dyDescent="0.25">
      <c r="A13" s="46" t="str">
        <f>'Table 9'!A13</f>
        <v>NC0020</v>
      </c>
      <c r="B13" s="46" t="str">
        <f>'Table 9'!B13</f>
        <v>Burke</v>
      </c>
      <c r="C13" s="498">
        <f>County!CO8/County!CX8</f>
        <v>0.38780394653087208</v>
      </c>
      <c r="D13" s="498">
        <f>County!CP8/County!$CX8</f>
        <v>0.14349458943348187</v>
      </c>
      <c r="E13" s="498">
        <f>County!CR8/County!CX8</f>
        <v>6.471674092934436E-2</v>
      </c>
      <c r="F13" s="498">
        <f>County!CS8/County!CX8</f>
        <v>1.3430935709739019E-2</v>
      </c>
      <c r="G13" s="499">
        <f>County!CU8/County!CX8</f>
        <v>0.31933163590070018</v>
      </c>
      <c r="H13" s="499">
        <f>County!CV8/County!CX8</f>
        <v>7.1222151495862501E-2</v>
      </c>
      <c r="I13" s="384">
        <f>'Table 9'!M13/'Table 1'!D13</f>
        <v>0.41624211683910495</v>
      </c>
      <c r="J13" s="385">
        <f>'Table 9'!N13/'Table 1'!D13</f>
        <v>2.3304755706174114</v>
      </c>
      <c r="K13" s="386">
        <f>'Table 6'!L13/'Table 9'!N13</f>
        <v>6.1333602981538728</v>
      </c>
    </row>
    <row r="14" spans="1:12" x14ac:dyDescent="0.25">
      <c r="A14" s="46" t="str">
        <f>'Table 9'!A14</f>
        <v>NC0021</v>
      </c>
      <c r="B14" s="46" t="str">
        <f>'Table 9'!B14</f>
        <v>Cabarrus</v>
      </c>
      <c r="C14" s="498">
        <f>County!CO9/County!CX9</f>
        <v>0.3033854269741727</v>
      </c>
      <c r="D14" s="498">
        <f>County!CP9/County!$CX9</f>
        <v>9.7767799892023513E-2</v>
      </c>
      <c r="E14" s="498">
        <f>County!CR9/County!CX9</f>
        <v>3.0804963118588897E-2</v>
      </c>
      <c r="F14" s="498">
        <f>County!CS9/County!CX9</f>
        <v>0</v>
      </c>
      <c r="G14" s="499">
        <f>County!CU9/County!CX9</f>
        <v>0.46294997458911147</v>
      </c>
      <c r="H14" s="499">
        <f>County!CV9/County!CX9</f>
        <v>0.1050918354261034</v>
      </c>
      <c r="I14" s="384">
        <f>'Table 9'!M14/'Table 1'!D14</f>
        <v>0.41082395740723709</v>
      </c>
      <c r="J14" s="385">
        <f>'Table 9'!N14/'Table 1'!D14</f>
        <v>4.1691703199566712</v>
      </c>
      <c r="K14" s="386">
        <f>'Table 6'!L14/'Table 9'!N14</f>
        <v>3.9238361939543975</v>
      </c>
    </row>
    <row r="15" spans="1:12" x14ac:dyDescent="0.25">
      <c r="A15" s="46" t="str">
        <f>'Table 9'!A15</f>
        <v>NC0022</v>
      </c>
      <c r="B15" s="46" t="str">
        <f>'Table 9'!B15</f>
        <v>Caldwell</v>
      </c>
      <c r="C15" s="498">
        <f>County!CO10/County!CX10</f>
        <v>0.42865901725497063</v>
      </c>
      <c r="D15" s="498">
        <f>County!CP10/County!$CX10</f>
        <v>0.13879886718635953</v>
      </c>
      <c r="E15" s="498">
        <f>County!CR10/County!CX10</f>
        <v>6.3986452950278827E-2</v>
      </c>
      <c r="F15" s="498">
        <f>County!CS10/County!CX10</f>
        <v>7.5910192403141511E-5</v>
      </c>
      <c r="G15" s="499">
        <f>County!CU10/County!CX10</f>
        <v>0.31227701380981576</v>
      </c>
      <c r="H15" s="499">
        <f>County!CV10/County!CX10</f>
        <v>5.620273860617208E-2</v>
      </c>
      <c r="I15" s="384">
        <f>'Table 9'!M15/'Table 1'!D15</f>
        <v>0.58971626481950179</v>
      </c>
      <c r="J15" s="385">
        <f>'Table 9'!N15/'Table 1'!D15</f>
        <v>3.4720200540101964</v>
      </c>
      <c r="K15" s="386">
        <f>'Table 6'!L15/'Table 9'!N15</f>
        <v>3.4045983907027684</v>
      </c>
    </row>
    <row r="16" spans="1:12" x14ac:dyDescent="0.25">
      <c r="A16" s="46" t="str">
        <f>'Table 9'!A16</f>
        <v>NC0107</v>
      </c>
      <c r="B16" s="46" t="str">
        <f>'Table 9'!B16</f>
        <v>Caswell</v>
      </c>
      <c r="C16" s="498">
        <f>County!CO11/County!CX11</f>
        <v>0.37565713980732796</v>
      </c>
      <c r="D16" s="498">
        <f>County!CP11/County!$CX11</f>
        <v>9.2279774771168568E-2</v>
      </c>
      <c r="E16" s="498">
        <f>County!CR11/County!CX11</f>
        <v>7.1144557414671891E-2</v>
      </c>
      <c r="F16" s="498">
        <f>County!CS11/County!CX11</f>
        <v>3.1569396632241883E-2</v>
      </c>
      <c r="G16" s="499">
        <f>County!CU11/County!CX11</f>
        <v>0.3258079150321565</v>
      </c>
      <c r="H16" s="499">
        <f>County!CV11/County!CX11</f>
        <v>0.10354121634243321</v>
      </c>
      <c r="I16" s="384">
        <f>'Table 9'!M16/'Table 1'!D16</f>
        <v>0.10442260442260443</v>
      </c>
      <c r="J16" s="385">
        <f>'Table 9'!N16/'Table 1'!D16</f>
        <v>2.2956028128441921</v>
      </c>
      <c r="K16" s="386">
        <f>'Table 6'!L16/'Table 9'!N16</f>
        <v>5.9486067540136558</v>
      </c>
    </row>
    <row r="17" spans="1:11" x14ac:dyDescent="0.25">
      <c r="A17" s="46" t="str">
        <f>'Table 9'!A17</f>
        <v>NC0023</v>
      </c>
      <c r="B17" s="46" t="str">
        <f>'Table 9'!B17</f>
        <v>Catawba</v>
      </c>
      <c r="C17" s="498">
        <f>County!CO12/County!CX12</f>
        <v>0.39780057536086788</v>
      </c>
      <c r="D17" s="498">
        <f>County!CP12/County!$CX12</f>
        <v>9.7466004283523644E-2</v>
      </c>
      <c r="E17" s="498">
        <f>County!CR12/County!CX12</f>
        <v>5.7434701610756971E-2</v>
      </c>
      <c r="F17" s="498">
        <f>County!CS12/County!CX12</f>
        <v>5.6965795176600305E-3</v>
      </c>
      <c r="G17" s="499">
        <f>County!CU12/County!CX12</f>
        <v>0.38247557250940983</v>
      </c>
      <c r="H17" s="499">
        <f>County!CV12/County!CX12</f>
        <v>5.9126566717781694E-2</v>
      </c>
      <c r="I17" s="384">
        <f>'Table 9'!M17/'Table 1'!D17</f>
        <v>1.3979666946664704</v>
      </c>
      <c r="J17" s="385">
        <f>'Table 9'!N17/'Table 1'!D17</f>
        <v>5.7672610130155793</v>
      </c>
      <c r="K17" s="386">
        <f>'Table 6'!L17/'Table 9'!N17</f>
        <v>4.4207881246752931</v>
      </c>
    </row>
    <row r="18" spans="1:11" x14ac:dyDescent="0.25">
      <c r="A18" s="46" t="str">
        <f>'Table 9'!A18</f>
        <v>NC0104</v>
      </c>
      <c r="B18" s="46" t="str">
        <f>'Table 9'!B18</f>
        <v>Chatham</v>
      </c>
      <c r="C18" s="498">
        <f>County!CO13/County!CX13</f>
        <v>0.31124109444737064</v>
      </c>
      <c r="D18" s="498">
        <f>County!CP13/County!$CX13</f>
        <v>0.146541734815513</v>
      </c>
      <c r="E18" s="498">
        <f>County!CR13/County!CX13</f>
        <v>4.7043495134865415E-2</v>
      </c>
      <c r="F18" s="498">
        <f>County!CS13/County!CX13</f>
        <v>3.9919053031353089E-4</v>
      </c>
      <c r="G18" s="499">
        <f>County!CU13/County!CX13</f>
        <v>0.40931444570731573</v>
      </c>
      <c r="H18" s="499">
        <f>County!CV13/County!CX13</f>
        <v>8.5460039364621737E-2</v>
      </c>
      <c r="I18" s="384">
        <f>'Table 9'!M18/'Table 1'!D18</f>
        <v>0.5981062452133955</v>
      </c>
      <c r="J18" s="385">
        <f>'Table 9'!N18/'Table 1'!D18</f>
        <v>3.8384599317691288</v>
      </c>
      <c r="K18" s="386">
        <f>'Table 6'!L18/'Table 9'!N18</f>
        <v>6.9874990477365149</v>
      </c>
    </row>
    <row r="19" spans="1:11" x14ac:dyDescent="0.25">
      <c r="A19" s="46" t="str">
        <f>'Table 9'!A19</f>
        <v>NC0024</v>
      </c>
      <c r="B19" s="46" t="str">
        <f>'Table 9'!B19</f>
        <v>Cleveland</v>
      </c>
      <c r="C19" s="498">
        <f>County!CO14/County!CX14</f>
        <v>0.4118932005064489</v>
      </c>
      <c r="D19" s="498">
        <f>County!CP14/County!$CX14</f>
        <v>0.12085205849206239</v>
      </c>
      <c r="E19" s="498">
        <f>County!CR14/County!CX14</f>
        <v>4.661694934119906E-2</v>
      </c>
      <c r="F19" s="498">
        <f>County!CS14/County!CX14</f>
        <v>2.5044175142264829E-4</v>
      </c>
      <c r="G19" s="499">
        <f>County!CU14/County!CX14</f>
        <v>0.34816968820001948</v>
      </c>
      <c r="H19" s="499">
        <f>County!CV14/County!CX14</f>
        <v>7.2217661708847553E-2</v>
      </c>
      <c r="I19" s="384">
        <f>'Table 9'!M19/'Table 1'!D19</f>
        <v>0.41695335076372642</v>
      </c>
      <c r="J19" s="385">
        <f>'Table 9'!N19/'Table 1'!D19</f>
        <v>2.6367368469336268</v>
      </c>
      <c r="K19" s="386">
        <f>'Table 6'!L19/'Table 9'!N19</f>
        <v>4.7430262597093078</v>
      </c>
    </row>
    <row r="20" spans="1:11" x14ac:dyDescent="0.25">
      <c r="A20" s="46" t="str">
        <f>'Table 9'!A20</f>
        <v>NC0025</v>
      </c>
      <c r="B20" s="46" t="str">
        <f>'Table 9'!B20</f>
        <v>Columbus</v>
      </c>
      <c r="C20" s="498">
        <f>County!CO15/County!CX15</f>
        <v>0.58992078206640819</v>
      </c>
      <c r="D20" s="498">
        <f>County!CP15/County!$CX15</f>
        <v>0.14026630709590426</v>
      </c>
      <c r="E20" s="498">
        <f>County!CR15/County!CX15</f>
        <v>0</v>
      </c>
      <c r="F20" s="498">
        <f>County!CS15/County!CX15</f>
        <v>0</v>
      </c>
      <c r="G20" s="499">
        <f>County!CU15/County!CX15</f>
        <v>0.2216753750210686</v>
      </c>
      <c r="H20" s="499">
        <f>County!CV15/County!CX15</f>
        <v>4.8137535816618914E-2</v>
      </c>
      <c r="I20" s="384">
        <f>'Table 9'!M20/'Table 1'!D20</f>
        <v>0.11638639303569556</v>
      </c>
      <c r="J20" s="385">
        <f>'Table 9'!N20/'Table 1'!D20</f>
        <v>1.9444638674264938</v>
      </c>
      <c r="K20" s="386">
        <f>'Table 6'!L20/'Table 9'!N20</f>
        <v>12.610832921292758</v>
      </c>
    </row>
    <row r="21" spans="1:11" x14ac:dyDescent="0.25">
      <c r="A21" s="46" t="str">
        <f>'Table 9'!A21</f>
        <v>NC0026</v>
      </c>
      <c r="B21" s="46" t="str">
        <f>'Table 9'!B21</f>
        <v>Cumberland</v>
      </c>
      <c r="C21" s="498">
        <f>County!CO16/County!CX16</f>
        <v>0.25293602333750909</v>
      </c>
      <c r="D21" s="498">
        <f>County!CP16/County!$CX16</f>
        <v>0.154064353356519</v>
      </c>
      <c r="E21" s="498">
        <f>County!CR16/County!CX16</f>
        <v>7.4845599250116079E-2</v>
      </c>
      <c r="F21" s="498">
        <f>County!CS16/County!CX16</f>
        <v>2.0183791644400838E-3</v>
      </c>
      <c r="G21" s="499">
        <f>County!CU16/County!CX16</f>
        <v>0.4173918756734501</v>
      </c>
      <c r="H21" s="499">
        <f>County!CV16/County!CX16</f>
        <v>9.8743769217965682E-2</v>
      </c>
      <c r="I21" s="384">
        <f>'Table 9'!M21/'Table 1'!D21</f>
        <v>1.2998935717326523</v>
      </c>
      <c r="J21" s="385">
        <f>'Table 9'!N21/'Table 1'!D21</f>
        <v>5.8496867968132333</v>
      </c>
      <c r="K21" s="386">
        <f>'Table 6'!L21/'Table 9'!N21</f>
        <v>5.695977289928722</v>
      </c>
    </row>
    <row r="22" spans="1:11" x14ac:dyDescent="0.25">
      <c r="A22" s="46" t="str">
        <f>'Table 9'!A22</f>
        <v>NC0027</v>
      </c>
      <c r="B22" s="46" t="str">
        <f>'Table 9'!B22</f>
        <v>Davidson</v>
      </c>
      <c r="C22" s="498">
        <f>County!CO17/County!CX17</f>
        <v>0.45762424561249687</v>
      </c>
      <c r="D22" s="498">
        <f>County!CP17/County!$CX17</f>
        <v>0.10300878231262695</v>
      </c>
      <c r="E22" s="498">
        <f>County!CR17/County!CX17</f>
        <v>5.0031417590928356E-2</v>
      </c>
      <c r="F22" s="498">
        <f>County!CS17/County!CX17</f>
        <v>4.2727923662560464E-3</v>
      </c>
      <c r="G22" s="499">
        <f>County!CU17/County!CX17</f>
        <v>0.32332646530182807</v>
      </c>
      <c r="H22" s="499">
        <f>County!CV17/County!CX17</f>
        <v>6.1736296815863692E-2</v>
      </c>
      <c r="I22" s="384">
        <f>'Table 9'!M22/'Table 1'!D22</f>
        <v>0.64956747561942696</v>
      </c>
      <c r="J22" s="385">
        <f>'Table 9'!N22/'Table 1'!D22</f>
        <v>3.4861101862669726</v>
      </c>
      <c r="K22" s="386">
        <f>'Table 6'!L22/'Table 9'!N22</f>
        <v>6.0594098433530537</v>
      </c>
    </row>
    <row r="23" spans="1:11" x14ac:dyDescent="0.25">
      <c r="A23" s="46" t="str">
        <f>'Table 9'!A23</f>
        <v>NC0028</v>
      </c>
      <c r="B23" s="46" t="str">
        <f>'Table 9'!B23</f>
        <v>Davie</v>
      </c>
      <c r="C23" s="498">
        <f>County!CO18/County!CX18</f>
        <v>0.37762073717854733</v>
      </c>
      <c r="D23" s="498">
        <f>County!CP18/County!$CX18</f>
        <v>9.8715655514177644E-2</v>
      </c>
      <c r="E23" s="498">
        <f>County!CR18/County!CX18</f>
        <v>4.546520833944228E-2</v>
      </c>
      <c r="F23" s="498">
        <f>County!CS18/County!CX18</f>
        <v>2.8589860129607366E-3</v>
      </c>
      <c r="G23" s="499">
        <f>County!CU18/County!CX18</f>
        <v>0.3925021259126763</v>
      </c>
      <c r="H23" s="499">
        <f>County!CV18/County!CX18</f>
        <v>8.2837287042195701E-2</v>
      </c>
      <c r="I23" s="384">
        <f>'Table 9'!M23/'Table 1'!D23</f>
        <v>0.65306758019308631</v>
      </c>
      <c r="J23" s="385">
        <f>'Table 9'!N23/'Table 1'!D23</f>
        <v>2.6589607838439977</v>
      </c>
      <c r="K23" s="386">
        <f>'Table 6'!L23/'Table 9'!N23</f>
        <v>5.8519636373464996</v>
      </c>
    </row>
    <row r="24" spans="1:11" x14ac:dyDescent="0.25">
      <c r="A24" s="46" t="str">
        <f>'Table 9'!A24</f>
        <v>NC0029</v>
      </c>
      <c r="B24" s="46" t="str">
        <f>'Table 9'!B24</f>
        <v>Duplin</v>
      </c>
      <c r="C24" s="498">
        <f>County!CO19/County!CX19</f>
        <v>0.46845354273523671</v>
      </c>
      <c r="D24" s="498">
        <f>County!CP19/County!$CX19</f>
        <v>0.145590304570832</v>
      </c>
      <c r="E24" s="498">
        <f>County!CR19/County!CX19</f>
        <v>1.7951976760019972E-2</v>
      </c>
      <c r="F24" s="498">
        <f>County!CS19/County!CX19</f>
        <v>0</v>
      </c>
      <c r="G24" s="499">
        <f>County!CU19/County!CX19</f>
        <v>0.29140756207162632</v>
      </c>
      <c r="H24" s="499">
        <f>County!CV19/County!CX19</f>
        <v>7.659661386228496E-2</v>
      </c>
      <c r="I24" s="384">
        <f>'Table 9'!M24/'Table 1'!D24</f>
        <v>9.7831896839714036E-2</v>
      </c>
      <c r="J24" s="385">
        <f>'Table 9'!N24/'Table 1'!D24</f>
        <v>1.0141143849802901</v>
      </c>
      <c r="K24" s="386">
        <f>'Table 6'!L24/'Table 9'!N24</f>
        <v>9.5496516396817821</v>
      </c>
    </row>
    <row r="25" spans="1:11" x14ac:dyDescent="0.25">
      <c r="A25" s="46" t="str">
        <f>'Table 9'!A25</f>
        <v>NC0030</v>
      </c>
      <c r="B25" s="46" t="str">
        <f>'Table 9'!B25</f>
        <v>Durham</v>
      </c>
      <c r="C25" s="498">
        <f>County!CO20/County!CX20</f>
        <v>0.23641970263106793</v>
      </c>
      <c r="D25" s="498">
        <f>County!CP20/County!$CX20</f>
        <v>0.18620257718352815</v>
      </c>
      <c r="E25" s="498">
        <f>County!CR20/County!CX20</f>
        <v>3.8961275607448852E-2</v>
      </c>
      <c r="F25" s="498">
        <f>County!CS20/County!CX20</f>
        <v>2.6780800914628909E-3</v>
      </c>
      <c r="G25" s="499">
        <f>County!CU20/County!CX20</f>
        <v>0.443708516180154</v>
      </c>
      <c r="H25" s="499">
        <f>County!CV20/County!CX20</f>
        <v>9.2029848306338216E-2</v>
      </c>
      <c r="I25" s="384">
        <f>'Table 9'!M25/'Table 1'!D25</f>
        <v>1.4086414394772877</v>
      </c>
      <c r="J25" s="385">
        <f>'Table 9'!N25/'Table 1'!D25</f>
        <v>10.439702710795743</v>
      </c>
      <c r="K25" s="386">
        <f>'Table 6'!L25/'Table 9'!N25</f>
        <v>3.4069850635442323</v>
      </c>
    </row>
    <row r="26" spans="1:11" x14ac:dyDescent="0.25">
      <c r="A26" s="46" t="str">
        <f>'Table 9'!A26</f>
        <v>NC0031</v>
      </c>
      <c r="B26" s="46" t="str">
        <f>'Table 9'!B26</f>
        <v>Edgecombe</v>
      </c>
      <c r="C26" s="498">
        <f>County!CO21/County!CX21</f>
        <v>0.49175542266728001</v>
      </c>
      <c r="D26" s="498">
        <f>County!CP21/County!$CX21</f>
        <v>0.11082410388875129</v>
      </c>
      <c r="E26" s="498">
        <f>County!CR21/County!CX21</f>
        <v>2.0823750044230566E-2</v>
      </c>
      <c r="F26" s="498">
        <f>County!CS21/County!CX21</f>
        <v>1.923144970100138E-2</v>
      </c>
      <c r="G26" s="499">
        <f>County!CU21/County!CX21</f>
        <v>0.27766179540709812</v>
      </c>
      <c r="H26" s="499">
        <f>County!CV21/County!CX21</f>
        <v>7.9703478291638652E-2</v>
      </c>
      <c r="I26" s="384">
        <f>'Table 9'!M26/'Table 1'!D26</f>
        <v>0.28934831791344012</v>
      </c>
      <c r="J26" s="385">
        <f>'Table 9'!N26/'Table 1'!D26</f>
        <v>1.3650376147295233</v>
      </c>
      <c r="K26" s="386">
        <f>'Table 6'!L26/'Table 9'!N26</f>
        <v>9.4518076347809679</v>
      </c>
    </row>
    <row r="27" spans="1:11" x14ac:dyDescent="0.25">
      <c r="A27" s="46" t="str">
        <f>'Table 9'!A27</f>
        <v>NC0032</v>
      </c>
      <c r="B27" s="46" t="str">
        <f>'Table 9'!B27</f>
        <v>Forsyth</v>
      </c>
      <c r="C27" s="498">
        <f>County!CO22/County!CX22</f>
        <v>0.43123020569992854</v>
      </c>
      <c r="D27" s="498">
        <f>County!CP22/County!$CX22</f>
        <v>9.7605025846052337E-2</v>
      </c>
      <c r="E27" s="498">
        <f>County!CR22/County!CX22</f>
        <v>3.8835988825459529E-2</v>
      </c>
      <c r="F27" s="498">
        <f>County!CS22/County!CX22</f>
        <v>2.3735006125664825E-3</v>
      </c>
      <c r="G27" s="499">
        <f>County!CU22/County!CX22</f>
        <v>0.35108825210560002</v>
      </c>
      <c r="H27" s="499">
        <f>County!CV22/County!CX22</f>
        <v>7.8867026910393087E-2</v>
      </c>
      <c r="I27" s="384">
        <f>'Table 9'!M27/'Table 1'!D27</f>
        <v>1.7217106860586615</v>
      </c>
      <c r="J27" s="385">
        <f>'Table 9'!N27/'Table 1'!D27</f>
        <v>5.4323831037559032</v>
      </c>
      <c r="K27" s="386">
        <f>'Table 6'!L27/'Table 9'!N27</f>
        <v>4.207648947721025</v>
      </c>
    </row>
    <row r="28" spans="1:11" x14ac:dyDescent="0.25">
      <c r="A28" s="46" t="str">
        <f>'Table 9'!A28</f>
        <v>NC0033</v>
      </c>
      <c r="B28" s="46" t="str">
        <f>'Table 9'!B28</f>
        <v>Franklin</v>
      </c>
      <c r="C28" s="498">
        <f>County!CO23/County!CX23</f>
        <v>0.38577008501187104</v>
      </c>
      <c r="D28" s="498">
        <f>County!CP23/County!$CX23</f>
        <v>7.8291337979627784E-2</v>
      </c>
      <c r="E28" s="498">
        <f>County!CR23/County!CX23</f>
        <v>4.2122999157540017E-2</v>
      </c>
      <c r="F28" s="498">
        <f>County!CS23/County!CX23</f>
        <v>6.8737075897985752E-3</v>
      </c>
      <c r="G28" s="499">
        <f>County!CU23/County!CX23</f>
        <v>0.39212682852109981</v>
      </c>
      <c r="H28" s="499">
        <f>County!CV23/County!CX23</f>
        <v>9.4815041740062805E-2</v>
      </c>
      <c r="I28" s="384">
        <f>'Table 9'!M28/'Table 1'!D28</f>
        <v>0.23138024483693112</v>
      </c>
      <c r="J28" s="385">
        <f>'Table 9'!N28/'Table 1'!D28</f>
        <v>2.7972930878734075</v>
      </c>
      <c r="K28" s="386">
        <f>'Table 6'!L28/'Table 9'!N28</f>
        <v>4.9240602885252471</v>
      </c>
    </row>
    <row r="29" spans="1:11" x14ac:dyDescent="0.25">
      <c r="A29" s="46" t="str">
        <f>'Table 9'!A29</f>
        <v>NC0105</v>
      </c>
      <c r="B29" s="46" t="str">
        <f>'Table 9'!B29</f>
        <v>Gaston</v>
      </c>
      <c r="C29" s="498">
        <f>County!CO24/County!CX24</f>
        <v>0.33701849598993722</v>
      </c>
      <c r="D29" s="498">
        <f>County!CP24/County!$CX24</f>
        <v>0.12982236867527353</v>
      </c>
      <c r="E29" s="498">
        <f>County!CR24/County!CX24</f>
        <v>5.7983682595434696E-2</v>
      </c>
      <c r="F29" s="498">
        <f>County!CS24/County!CX24</f>
        <v>0</v>
      </c>
      <c r="G29" s="499">
        <f>County!CU24/County!CX24</f>
        <v>0.38502065991815981</v>
      </c>
      <c r="H29" s="499">
        <f>County!CV24/County!CX24</f>
        <v>9.0154792821194776E-2</v>
      </c>
      <c r="I29" s="384">
        <f>'Table 9'!M29/'Table 1'!D29</f>
        <v>0.97965537350213505</v>
      </c>
      <c r="J29" s="385">
        <f>'Table 9'!N29/'Table 1'!D29</f>
        <v>5.6263944017005585</v>
      </c>
      <c r="K29" s="386">
        <f>'Table 6'!L29/'Table 9'!N29</f>
        <v>3.1273456293767667</v>
      </c>
    </row>
    <row r="30" spans="1:11" x14ac:dyDescent="0.25">
      <c r="A30" s="46" t="str">
        <f>'Table 9'!A30</f>
        <v>NC0034</v>
      </c>
      <c r="B30" s="46" t="str">
        <f>'Table 9'!B30</f>
        <v>Granville</v>
      </c>
      <c r="C30" s="498">
        <f>County!CO25/County!CX25</f>
        <v>0.389024469457255</v>
      </c>
      <c r="D30" s="498">
        <f>County!CP25/County!$CX25</f>
        <v>0.10389080145127914</v>
      </c>
      <c r="E30" s="498">
        <f>County!CR25/County!CX25</f>
        <v>5.5870535507158967E-2</v>
      </c>
      <c r="F30" s="498">
        <f>County!CS25/County!CX25</f>
        <v>3.8509005539729231E-3</v>
      </c>
      <c r="G30" s="499">
        <f>County!CU25/County!CX25</f>
        <v>0.36049996752252544</v>
      </c>
      <c r="H30" s="499">
        <f>County!CV25/County!CX25</f>
        <v>8.6863325507808509E-2</v>
      </c>
      <c r="I30" s="384">
        <f>'Table 9'!M30/'Table 1'!D30</f>
        <v>0.42371086477530873</v>
      </c>
      <c r="J30" s="385">
        <f>'Table 9'!N30/'Table 1'!D30</f>
        <v>2.7610466804447711</v>
      </c>
      <c r="K30" s="386">
        <f>'Table 6'!L30/'Table 9'!N30</f>
        <v>6.0905469189797774</v>
      </c>
    </row>
    <row r="31" spans="1:11" x14ac:dyDescent="0.25">
      <c r="A31" s="46" t="str">
        <f>'Table 9'!A31</f>
        <v>NC0035</v>
      </c>
      <c r="B31" s="46" t="str">
        <f>'Table 9'!B31</f>
        <v>Guilford (Greensboro)</v>
      </c>
      <c r="C31" s="498">
        <f>County!CO26/County!CX26</f>
        <v>0.23768273022870309</v>
      </c>
      <c r="D31" s="498">
        <f>County!CP26/County!$CX26</f>
        <v>0.10419425646443763</v>
      </c>
      <c r="E31" s="498">
        <f>County!CR26/County!CX26</f>
        <v>5.6418897379614363E-2</v>
      </c>
      <c r="F31" s="498">
        <f>County!CS26/County!CX26</f>
        <v>1.6995619028535517E-3</v>
      </c>
      <c r="G31" s="499">
        <f>County!CU26/County!CX26</f>
        <v>0.49027715792445786</v>
      </c>
      <c r="H31" s="499">
        <f>County!CV26/County!CX26</f>
        <v>0.10972739609993351</v>
      </c>
      <c r="I31" s="384">
        <f>'Table 9'!M31/'Table 1'!D31</f>
        <v>1.6309788278613071</v>
      </c>
      <c r="J31" s="385">
        <f>'Table 9'!N31/'Table 1'!D31</f>
        <v>5.1952009818962868</v>
      </c>
      <c r="K31" s="386">
        <f>'Table 6'!L31/'Table 9'!N31</f>
        <v>3.804686743259174</v>
      </c>
    </row>
    <row r="32" spans="1:11" x14ac:dyDescent="0.25">
      <c r="A32" s="46" t="str">
        <f>'Table 9'!A32</f>
        <v>NC0036</v>
      </c>
      <c r="B32" s="46" t="str">
        <f>'Table 9'!B32</f>
        <v>Halifax</v>
      </c>
      <c r="C32" s="498">
        <f>County!CO27/County!CX27</f>
        <v>0.76288156531441775</v>
      </c>
      <c r="D32" s="498">
        <f>County!CP27/County!$CX27</f>
        <v>0.13462381445763927</v>
      </c>
      <c r="E32" s="498">
        <f>County!CR27/County!CX27</f>
        <v>4.5728062485056193E-3</v>
      </c>
      <c r="F32" s="498">
        <f>County!CS27/County!CX27</f>
        <v>6.7745277755638803E-4</v>
      </c>
      <c r="G32" s="499">
        <f>County!CU27/County!CX27</f>
        <v>7.9441300709332904E-2</v>
      </c>
      <c r="H32" s="499">
        <f>County!CV27/County!CX27</f>
        <v>1.7803060492548019E-2</v>
      </c>
      <c r="I32" s="384">
        <f>'Table 9'!M32/'Table 1'!D32</f>
        <v>0.14270752208824555</v>
      </c>
      <c r="J32" s="385">
        <f>'Table 9'!N32/'Table 1'!D32</f>
        <v>2.879662701076886</v>
      </c>
      <c r="K32" s="386">
        <f>'Table 6'!L32/'Table 9'!N32</f>
        <v>5.4728620721812922</v>
      </c>
    </row>
    <row r="33" spans="1:11" x14ac:dyDescent="0.25">
      <c r="A33" s="46" t="str">
        <f>'Table 9'!A33</f>
        <v>NC0037</v>
      </c>
      <c r="B33" s="46" t="str">
        <f>'Table 9'!B33</f>
        <v>Harnett</v>
      </c>
      <c r="C33" s="498">
        <f>County!CO28/County!CX28</f>
        <v>0.27181811874089323</v>
      </c>
      <c r="D33" s="498">
        <f>County!CP28/County!$CX28</f>
        <v>9.3160950112172444E-2</v>
      </c>
      <c r="E33" s="498">
        <f>County!CR28/County!CX28</f>
        <v>3.2893123944769523E-2</v>
      </c>
      <c r="F33" s="498">
        <f>County!CS28/County!CX28</f>
        <v>9.2513356615861421E-5</v>
      </c>
      <c r="G33" s="499">
        <f>County!CU28/County!CX28</f>
        <v>0.49175474709161138</v>
      </c>
      <c r="H33" s="499">
        <f>County!CV28/County!CX28</f>
        <v>0.1102805467539376</v>
      </c>
      <c r="I33" s="384">
        <f>'Table 9'!M33/'Table 1'!D33</f>
        <v>0.63194286028931701</v>
      </c>
      <c r="J33" s="385">
        <f>'Table 9'!N33/'Table 1'!D33</f>
        <v>2.661511716629827</v>
      </c>
      <c r="K33" s="386">
        <f>'Table 6'!L33/'Table 9'!N33</f>
        <v>3.788686271612236</v>
      </c>
    </row>
    <row r="34" spans="1:11" x14ac:dyDescent="0.25">
      <c r="A34" s="46" t="str">
        <f>'Table 9'!A34</f>
        <v>NC0038</v>
      </c>
      <c r="B34" s="46" t="str">
        <f>'Table 9'!B34</f>
        <v>Haywood</v>
      </c>
      <c r="C34" s="498">
        <f>County!CO29/County!CX29</f>
        <v>0.49553722852684934</v>
      </c>
      <c r="D34" s="498">
        <f>County!CP29/County!$CX29</f>
        <v>0.17956719354182213</v>
      </c>
      <c r="E34" s="498">
        <f>County!CR29/County!CX29</f>
        <v>2.2231482648007984E-2</v>
      </c>
      <c r="F34" s="498">
        <f>County!CS29/County!CX29</f>
        <v>2.1368970897496778E-3</v>
      </c>
      <c r="G34" s="499">
        <f>County!CU29/County!CX29</f>
        <v>0.24900423502960645</v>
      </c>
      <c r="H34" s="499">
        <f>County!CV29/County!CX29</f>
        <v>5.1522963163964451E-2</v>
      </c>
      <c r="I34" s="384">
        <f>'Table 9'!M34/'Table 1'!D34</f>
        <v>0.8486912635450512</v>
      </c>
      <c r="J34" s="385">
        <f>'Table 9'!N34/'Table 1'!D34</f>
        <v>5.6796028434299286</v>
      </c>
      <c r="K34" s="386">
        <f>'Table 6'!L34/'Table 9'!N34</f>
        <v>3.6423016610523868</v>
      </c>
    </row>
    <row r="35" spans="1:11" x14ac:dyDescent="0.25">
      <c r="A35" s="46" t="str">
        <f>'Table 9'!A35</f>
        <v>NC0039</v>
      </c>
      <c r="B35" s="46" t="str">
        <f>'Table 9'!B35</f>
        <v>Henderson</v>
      </c>
      <c r="C35" s="498">
        <f>County!CO30/County!CX30</f>
        <v>0.44348786639993043</v>
      </c>
      <c r="D35" s="498">
        <f>County!CP30/County!$CX30</f>
        <v>0.16534226319909542</v>
      </c>
      <c r="E35" s="498">
        <f>County!CR30/County!CX30</f>
        <v>3.3455684091502132E-2</v>
      </c>
      <c r="F35" s="498">
        <f>County!CS30/County!CX30</f>
        <v>5.0656693050360963E-3</v>
      </c>
      <c r="G35" s="499">
        <f>County!CU30/County!CX30</f>
        <v>0.28428111681308166</v>
      </c>
      <c r="H35" s="499">
        <f>County!CV30/County!CX30</f>
        <v>6.8367400191354261E-2</v>
      </c>
      <c r="I35" s="384">
        <f>'Table 9'!M35/'Table 1'!D35</f>
        <v>1.4542400298637466</v>
      </c>
      <c r="J35" s="385">
        <f>'Table 9'!N35/'Table 1'!D35</f>
        <v>8.9818239994311675</v>
      </c>
      <c r="K35" s="386">
        <f>'Table 6'!L35/'Table 9'!N35</f>
        <v>2.8401540145306434</v>
      </c>
    </row>
    <row r="36" spans="1:11" x14ac:dyDescent="0.25">
      <c r="A36" s="46" t="str">
        <f>'Table 9'!A36</f>
        <v>NC0040</v>
      </c>
      <c r="B36" s="46" t="str">
        <f>'Table 9'!B36</f>
        <v>Iredell</v>
      </c>
      <c r="C36" s="498">
        <f>County!CO31/County!CX31</f>
        <v>0.40367709907676286</v>
      </c>
      <c r="D36" s="498">
        <f>County!CP31/County!$CX31</f>
        <v>0.14568863529584911</v>
      </c>
      <c r="E36" s="498">
        <f>County!CR31/County!CX31</f>
        <v>4.4695773260651758E-2</v>
      </c>
      <c r="F36" s="498">
        <f>County!CS31/County!CX31</f>
        <v>5.2841317551695051E-3</v>
      </c>
      <c r="G36" s="499">
        <f>County!CU31/County!CX31</f>
        <v>0.2796287805457911</v>
      </c>
      <c r="H36" s="499">
        <f>County!CV31/County!CX31</f>
        <v>0.1210255800657757</v>
      </c>
      <c r="I36" s="384">
        <f>'Table 9'!M36/'Table 1'!D36</f>
        <v>0.72165609903381644</v>
      </c>
      <c r="J36" s="385">
        <f>'Table 9'!N36/'Table 1'!D36</f>
        <v>3.5458937198067635</v>
      </c>
      <c r="K36" s="386">
        <f>'Table 6'!L36/'Table 9'!N36</f>
        <v>4.4199016519073568</v>
      </c>
    </row>
    <row r="37" spans="1:11" x14ac:dyDescent="0.25">
      <c r="A37" s="46" t="str">
        <f>'Table 9'!A37</f>
        <v>NC0041</v>
      </c>
      <c r="B37" s="46" t="str">
        <f>'Table 9'!B37</f>
        <v>Johnston</v>
      </c>
      <c r="C37" s="498">
        <f>County!CO32/County!CX32</f>
        <v>0.35813873955783176</v>
      </c>
      <c r="D37" s="498">
        <f>County!CP32/County!$CX32</f>
        <v>0.10497428818090444</v>
      </c>
      <c r="E37" s="498">
        <f>County!CR32/County!CX32</f>
        <v>4.91214607149262E-2</v>
      </c>
      <c r="F37" s="498">
        <f>County!CS32/County!CX32</f>
        <v>2.7246604079692042E-2</v>
      </c>
      <c r="G37" s="499">
        <f>County!CU32/County!CX32</f>
        <v>0.37772810116234939</v>
      </c>
      <c r="H37" s="499">
        <f>County!CV32/County!CX32</f>
        <v>8.2790806304296152E-2</v>
      </c>
      <c r="I37" s="384">
        <f>'Table 9'!M37/'Table 1'!D37</f>
        <v>0.2495943541333655</v>
      </c>
      <c r="J37" s="385">
        <f>'Table 9'!N37/'Table 1'!D37</f>
        <v>1.8796573875802998</v>
      </c>
      <c r="K37" s="386">
        <f>'Table 6'!L37/'Table 9'!N37</f>
        <v>4.5174363565764599</v>
      </c>
    </row>
    <row r="38" spans="1:11" x14ac:dyDescent="0.25">
      <c r="A38" s="46" t="str">
        <f>'Table 9'!A38</f>
        <v>NC0042</v>
      </c>
      <c r="B38" s="46" t="str">
        <f>'Table 9'!B38</f>
        <v>Lee</v>
      </c>
      <c r="C38" s="498">
        <f>County!CO33/County!CX33</f>
        <v>0.52340915776056474</v>
      </c>
      <c r="D38" s="498">
        <f>County!CP33/County!$CX33</f>
        <v>0.1174747524267085</v>
      </c>
      <c r="E38" s="498">
        <f>County!CR33/County!CX33</f>
        <v>3.7258554760270617E-3</v>
      </c>
      <c r="F38" s="498">
        <f>County!CS33/County!CX33</f>
        <v>4.9024414158250809E-5</v>
      </c>
      <c r="G38" s="499">
        <f>County!CU33/County!CX33</f>
        <v>0.26232964016080007</v>
      </c>
      <c r="H38" s="499">
        <f>County!CV33/County!CX33</f>
        <v>9.3011569761741353E-2</v>
      </c>
      <c r="I38" s="384">
        <f>'Table 9'!M38/'Table 1'!D38</f>
        <v>0.34682895362259797</v>
      </c>
      <c r="J38" s="385">
        <f>'Table 9'!N38/'Table 1'!D38</f>
        <v>2.1736096964758604</v>
      </c>
      <c r="K38" s="386">
        <f>'Table 6'!L38/'Table 9'!N38</f>
        <v>5.1705911295424194</v>
      </c>
    </row>
    <row r="39" spans="1:11" x14ac:dyDescent="0.25">
      <c r="A39" s="46" t="str">
        <f>'Table 9'!A39</f>
        <v>NC0106</v>
      </c>
      <c r="B39" s="46" t="str">
        <f>'Table 9'!B39</f>
        <v>Lincoln</v>
      </c>
      <c r="C39" s="498">
        <f>County!CO34/County!CX34</f>
        <v>0.37172690225723187</v>
      </c>
      <c r="D39" s="498">
        <f>County!CP34/County!$CX34</f>
        <v>9.9894636495910891E-2</v>
      </c>
      <c r="E39" s="498">
        <f>County!CR34/County!CX34</f>
        <v>4.3366280333818341E-2</v>
      </c>
      <c r="F39" s="498">
        <f>County!CS34/County!CX34</f>
        <v>0</v>
      </c>
      <c r="G39" s="499">
        <f>County!CU34/County!CX34</f>
        <v>0.39266023336064981</v>
      </c>
      <c r="H39" s="499">
        <f>County!CV34/County!CX34</f>
        <v>9.2351947552389069E-2</v>
      </c>
      <c r="I39" s="384">
        <f>'Table 9'!M39/'Table 1'!D39</f>
        <v>0.64703858864577324</v>
      </c>
      <c r="J39" s="385">
        <f>'Table 9'!N39/'Table 1'!D39</f>
        <v>3.4591692568522183</v>
      </c>
      <c r="K39" s="386">
        <f>'Table 6'!L39/'Table 9'!N39</f>
        <v>4.3954951947323186</v>
      </c>
    </row>
    <row r="40" spans="1:11" x14ac:dyDescent="0.25">
      <c r="A40" s="46" t="str">
        <f>'Table 9'!A40</f>
        <v>NC0043</v>
      </c>
      <c r="B40" s="46" t="str">
        <f>'Table 9'!B40</f>
        <v>Madison</v>
      </c>
      <c r="C40" s="498">
        <f>County!CO35/County!CX35</f>
        <v>0.43717235647615393</v>
      </c>
      <c r="D40" s="498">
        <f>County!CP35/County!$CX35</f>
        <v>0.1759845288326301</v>
      </c>
      <c r="E40" s="498">
        <f>County!CR35/County!CX35</f>
        <v>4.3632527809742999E-2</v>
      </c>
      <c r="F40" s="498">
        <f>County!CS35/County!CX35</f>
        <v>4.8427311085538936E-3</v>
      </c>
      <c r="G40" s="499">
        <f>County!CU35/County!CX35</f>
        <v>0.29174657972126328</v>
      </c>
      <c r="H40" s="499">
        <f>County!CV35/County!CX35</f>
        <v>4.6621276051655801E-2</v>
      </c>
      <c r="I40" s="384">
        <f>'Table 9'!M40/'Table 1'!D40</f>
        <v>0.48746710981858471</v>
      </c>
      <c r="J40" s="385">
        <f>'Table 9'!N40/'Table 1'!D40</f>
        <v>4.9127083044822966</v>
      </c>
      <c r="K40" s="386">
        <f>'Table 6'!L40/'Table 9'!N40</f>
        <v>4.484665113132376</v>
      </c>
    </row>
    <row r="41" spans="1:11" x14ac:dyDescent="0.25">
      <c r="A41" s="46" t="str">
        <f>'Table 9'!A41</f>
        <v>NC0044</v>
      </c>
      <c r="B41" s="46" t="str">
        <f>'Table 9'!B41</f>
        <v>McDowell</v>
      </c>
      <c r="C41" s="498">
        <f>County!CO36/County!CX36</f>
        <v>0.49702414373947218</v>
      </c>
      <c r="D41" s="498">
        <f>County!CP36/County!$CX36</f>
        <v>0.15347863815017099</v>
      </c>
      <c r="E41" s="498">
        <f>County!CR36/County!CX36</f>
        <v>5.2483283140217447E-2</v>
      </c>
      <c r="F41" s="498">
        <f>County!CS36/County!CX36</f>
        <v>4.6858251237813283E-3</v>
      </c>
      <c r="G41" s="499">
        <f>County!CU36/County!CX36</f>
        <v>0.24816497371241897</v>
      </c>
      <c r="H41" s="499">
        <f>County!CV36/County!CX36</f>
        <v>4.4163136133939053E-2</v>
      </c>
      <c r="I41" s="384">
        <f>'Table 9'!M41/'Table 1'!D41</f>
        <v>0.30489310116817281</v>
      </c>
      <c r="J41" s="385">
        <f>'Table 9'!N41/'Table 1'!D41</f>
        <v>3.5537579898611416</v>
      </c>
      <c r="K41" s="386">
        <f>'Table 6'!L41/'Table 9'!N41</f>
        <v>4.4812942679583712</v>
      </c>
    </row>
    <row r="42" spans="1:11" x14ac:dyDescent="0.25">
      <c r="A42" s="46" t="str">
        <f>'Table 9'!A42</f>
        <v>NC0045</v>
      </c>
      <c r="B42" s="46" t="str">
        <f>'Table 9'!B42</f>
        <v>Mecklenburg</v>
      </c>
      <c r="C42" s="498">
        <f>County!CO37/County!CX37</f>
        <v>0.21647885717608173</v>
      </c>
      <c r="D42" s="498">
        <f>County!CP37/County!$CX37</f>
        <v>0.15212300384862235</v>
      </c>
      <c r="E42" s="498">
        <f>County!CR37/County!CX37</f>
        <v>5.036328221963312E-2</v>
      </c>
      <c r="F42" s="498">
        <f>County!CS37/County!CX37</f>
        <v>6.4775825016268876E-3</v>
      </c>
      <c r="G42" s="499">
        <f>County!CU37/County!CX37</f>
        <v>0.47684251956178036</v>
      </c>
      <c r="H42" s="499">
        <f>County!CV37/County!CX37</f>
        <v>9.7714754692255573E-2</v>
      </c>
      <c r="I42" s="384">
        <f>'Table 9'!M42/'Table 1'!D42</f>
        <v>2.610290603077428</v>
      </c>
      <c r="J42" s="385">
        <f>'Table 9'!N42/'Table 1'!D42</f>
        <v>7.8477489004012151</v>
      </c>
      <c r="K42" s="386">
        <f>'Table 6'!L42/'Table 9'!N42</f>
        <v>4.7289055671052944</v>
      </c>
    </row>
    <row r="43" spans="1:11" x14ac:dyDescent="0.25">
      <c r="A43" s="46" t="str">
        <f>'Table 9'!A43</f>
        <v>NC0046</v>
      </c>
      <c r="B43" s="46" t="str">
        <f>'Table 9'!B43</f>
        <v>Nash (Braswell)</v>
      </c>
      <c r="C43" s="498">
        <f>County!CO38/County!CX38</f>
        <v>0.32081338558615552</v>
      </c>
      <c r="D43" s="498">
        <f>County!CP38/County!$CX38</f>
        <v>0.10862654064515437</v>
      </c>
      <c r="E43" s="498">
        <f>County!CR38/County!CX38</f>
        <v>5.8001704828739765E-2</v>
      </c>
      <c r="F43" s="498">
        <f>County!CS38/County!CX38</f>
        <v>4.9000423526636607E-3</v>
      </c>
      <c r="G43" s="499">
        <f>County!CU38/County!CX38</f>
        <v>0.42628224029507478</v>
      </c>
      <c r="H43" s="499">
        <f>County!CV38/County!CX38</f>
        <v>8.1376086292211935E-2</v>
      </c>
      <c r="I43" s="384">
        <f>'Table 9'!M43/'Table 1'!D43</f>
        <v>0.47813443811961781</v>
      </c>
      <c r="J43" s="385">
        <f>'Table 9'!N43/'Table 1'!D43</f>
        <v>3.0125972582437939</v>
      </c>
      <c r="K43" s="386">
        <f>'Table 6'!L43/'Table 9'!N43</f>
        <v>7.7983996899259473</v>
      </c>
    </row>
    <row r="44" spans="1:11" x14ac:dyDescent="0.25">
      <c r="A44" s="46" t="str">
        <f>'Table 9'!A44</f>
        <v>NC0047</v>
      </c>
      <c r="B44" s="46" t="str">
        <f>'Table 9'!B44</f>
        <v>New Hanover</v>
      </c>
      <c r="C44" s="498">
        <f>County!CO39/County!CX39</f>
        <v>0.35768433762832197</v>
      </c>
      <c r="D44" s="498">
        <f>County!CP39/County!$CX39</f>
        <v>0.15785842198319983</v>
      </c>
      <c r="E44" s="498">
        <f>County!CR39/County!CX39</f>
        <v>3.4941703303063384E-2</v>
      </c>
      <c r="F44" s="498">
        <f>County!CS39/County!CX39</f>
        <v>1.2676155436674829E-3</v>
      </c>
      <c r="G44" s="499">
        <f>County!CU39/County!CX39</f>
        <v>0.37884455197677663</v>
      </c>
      <c r="H44" s="499">
        <f>County!CV39/County!CX39</f>
        <v>6.9403369564970688E-2</v>
      </c>
      <c r="I44" s="384">
        <f>'Table 9'!M44/'Table 1'!D44</f>
        <v>2.1284878150669071</v>
      </c>
      <c r="J44" s="385">
        <f>'Table 9'!N44/'Table 1'!D44</f>
        <v>7.5818935572194652</v>
      </c>
      <c r="K44" s="386">
        <f>'Table 6'!L44/'Table 9'!N44</f>
        <v>2.5072938276455172</v>
      </c>
    </row>
    <row r="45" spans="1:11" x14ac:dyDescent="0.25">
      <c r="A45" s="46" t="str">
        <f>'Table 9'!A45</f>
        <v>NC0048</v>
      </c>
      <c r="B45" s="46" t="str">
        <f>'Table 9'!B45</f>
        <v>Onslow</v>
      </c>
      <c r="C45" s="498">
        <f>County!CO40/County!CX40</f>
        <v>0.28255534683668826</v>
      </c>
      <c r="D45" s="498">
        <f>County!CP40/County!$CX40</f>
        <v>9.9038265319470686E-2</v>
      </c>
      <c r="E45" s="498">
        <f>County!CR40/County!CX40</f>
        <v>5.5338987928607683E-2</v>
      </c>
      <c r="F45" s="498">
        <f>County!CS40/County!CX40</f>
        <v>7.9246309774845241E-3</v>
      </c>
      <c r="G45" s="499">
        <f>County!CU40/County!CX40</f>
        <v>0.44611041635053605</v>
      </c>
      <c r="H45" s="499">
        <f>County!CV40/County!CX40</f>
        <v>0.10903235258721281</v>
      </c>
      <c r="I45" s="384">
        <f>'Table 9'!M45/'Table 1'!D45</f>
        <v>1.512320434040979</v>
      </c>
      <c r="J45" s="385">
        <f>'Table 9'!N45/'Table 1'!D45</f>
        <v>4.0968371729793054</v>
      </c>
      <c r="K45" s="386">
        <f>'Table 6'!L45/'Table 9'!N45</f>
        <v>3.4000215703192409</v>
      </c>
    </row>
    <row r="46" spans="1:11" x14ac:dyDescent="0.25">
      <c r="A46" s="46" t="str">
        <f>'Table 9'!A46</f>
        <v>NC0108</v>
      </c>
      <c r="B46" s="46" t="str">
        <f>'Table 9'!B46</f>
        <v>Orange</v>
      </c>
      <c r="C46" s="498">
        <f>County!CO41/County!CX41</f>
        <v>0.18030324935310935</v>
      </c>
      <c r="D46" s="498">
        <f>County!CP41/County!$CX41</f>
        <v>0.13423165323710864</v>
      </c>
      <c r="E46" s="498">
        <f>County!CR41/County!CX41</f>
        <v>3.1431361730627952E-2</v>
      </c>
      <c r="F46" s="498">
        <f>County!CS41/County!CX41</f>
        <v>2.0732955869813441E-2</v>
      </c>
      <c r="G46" s="499">
        <f>County!CU41/County!CX41</f>
        <v>0.42957669600417786</v>
      </c>
      <c r="H46" s="499">
        <f>County!CV41/County!CX41</f>
        <v>0.20372408380516274</v>
      </c>
      <c r="I46" s="384">
        <f>'Table 9'!M46/'Table 1'!D46</f>
        <v>0.18376667700899782</v>
      </c>
      <c r="J46" s="385">
        <f>'Table 9'!N46/'Table 1'!D46</f>
        <v>5.5894756438101147</v>
      </c>
      <c r="K46" s="386">
        <f>'Table 6'!L46/'Table 9'!N46</f>
        <v>4.6278876129066635</v>
      </c>
    </row>
    <row r="47" spans="1:11" x14ac:dyDescent="0.25">
      <c r="A47" s="46" t="str">
        <f>'Table 9'!A47</f>
        <v>NC0049</v>
      </c>
      <c r="B47" s="46" t="str">
        <f>'Table 9'!B47</f>
        <v>Pender</v>
      </c>
      <c r="C47" s="498">
        <f>County!CO42/County!CX42</f>
        <v>0.35787359354520232</v>
      </c>
      <c r="D47" s="498">
        <f>County!CP42/County!$CX42</f>
        <v>0.14319596461663289</v>
      </c>
      <c r="E47" s="498">
        <f>County!CR42/County!CX42</f>
        <v>5.4612717812540783E-2</v>
      </c>
      <c r="F47" s="498">
        <f>County!CS42/County!CX42</f>
        <v>0</v>
      </c>
      <c r="G47" s="499">
        <f>County!CU42/County!CX42</f>
        <v>0.34727447075311646</v>
      </c>
      <c r="H47" s="499">
        <f>County!CV42/County!CX42</f>
        <v>9.7043253272507526E-2</v>
      </c>
      <c r="I47" s="384">
        <f>'Table 9'!M47/'Table 1'!D47</f>
        <v>0.92552769196251361</v>
      </c>
      <c r="J47" s="385">
        <f>'Table 9'!N47/'Table 1'!D47</f>
        <v>4.556790528296025</v>
      </c>
      <c r="K47" s="386">
        <f>'Table 6'!L47/'Table 9'!N47</f>
        <v>2.90848593883155</v>
      </c>
    </row>
    <row r="48" spans="1:11" x14ac:dyDescent="0.25">
      <c r="A48" s="46" t="str">
        <f>'Table 9'!A48</f>
        <v>NC0109</v>
      </c>
      <c r="B48" s="46" t="str">
        <f>'Table 9'!B48</f>
        <v>Person</v>
      </c>
      <c r="C48" s="498">
        <f>County!CO43/County!CX43</f>
        <v>0.32627380770434417</v>
      </c>
      <c r="D48" s="498">
        <f>County!CP43/County!$CX43</f>
        <v>5.1985764502958449E-2</v>
      </c>
      <c r="E48" s="498">
        <f>County!CR43/County!CX43</f>
        <v>1.6811860003056702E-2</v>
      </c>
      <c r="F48" s="498">
        <f>County!CS43/County!CX43</f>
        <v>3.5734299833336974E-3</v>
      </c>
      <c r="G48" s="499">
        <f>County!CU43/County!CX43</f>
        <v>0.50055675640269859</v>
      </c>
      <c r="H48" s="499">
        <f>County!CV43/County!CX43</f>
        <v>0.10079838140360836</v>
      </c>
      <c r="I48" s="384">
        <f>'Table 9'!M48/'Table 1'!D48</f>
        <v>0.25458634456966694</v>
      </c>
      <c r="J48" s="385">
        <f>'Table 9'!N48/'Table 1'!D48</f>
        <v>4.8172284833476526</v>
      </c>
      <c r="K48" s="386">
        <f>'Table 6'!L48/'Table 9'!N48</f>
        <v>2.7030324648415576</v>
      </c>
    </row>
    <row r="49" spans="1:11" x14ac:dyDescent="0.25">
      <c r="A49" s="46" t="str">
        <f>'Table 9'!A49</f>
        <v>NC0050</v>
      </c>
      <c r="B49" s="46" t="str">
        <f>'Table 9'!B49</f>
        <v>Pitt (Sheppard)</v>
      </c>
      <c r="C49" s="498">
        <f>County!CO44/County!CX44</f>
        <v>0.29030185348631948</v>
      </c>
      <c r="D49" s="498">
        <f>County!CP44/County!$CX44</f>
        <v>0.12914151220947337</v>
      </c>
      <c r="E49" s="498">
        <f>County!CR44/County!CX44</f>
        <v>4.3304501323918797E-2</v>
      </c>
      <c r="F49" s="498">
        <f>County!CS44/County!CX44</f>
        <v>4.8437775816416589E-3</v>
      </c>
      <c r="G49" s="499">
        <f>County!CU44/County!CX44</f>
        <v>0.43667196234186523</v>
      </c>
      <c r="H49" s="499">
        <f>County!CV44/County!CX44</f>
        <v>9.5736393056781402E-2</v>
      </c>
      <c r="I49" s="384">
        <f>'Table 9'!M49/'Table 1'!D49</f>
        <v>0.67610489960779718</v>
      </c>
      <c r="J49" s="385">
        <f>'Table 9'!N49/'Table 1'!D49</f>
        <v>3.4273312650002925</v>
      </c>
      <c r="K49" s="386">
        <f>'Table 6'!L49/'Table 9'!N49</f>
        <v>3.7857063558620032</v>
      </c>
    </row>
    <row r="50" spans="1:11" x14ac:dyDescent="0.25">
      <c r="A50" s="46" t="str">
        <f>'Table 9'!A50</f>
        <v>NC0051</v>
      </c>
      <c r="B50" s="46" t="str">
        <f>'Table 9'!B50</f>
        <v>Polk</v>
      </c>
      <c r="C50" s="498">
        <f>County!CO45/County!CX45</f>
        <v>0.44227316185901172</v>
      </c>
      <c r="D50" s="498">
        <f>County!CP45/County!$CX45</f>
        <v>0.21053797542149569</v>
      </c>
      <c r="E50" s="498">
        <f>County!CR45/County!CX45</f>
        <v>4.1100202877597185E-2</v>
      </c>
      <c r="F50" s="498">
        <f>County!CS45/County!CX45</f>
        <v>3.6378051908681763E-3</v>
      </c>
      <c r="G50" s="499">
        <f>County!CU45/County!CX45</f>
        <v>0.25054217288902364</v>
      </c>
      <c r="H50" s="499">
        <f>County!CV45/County!CX45</f>
        <v>5.190868176200359E-2</v>
      </c>
      <c r="I50" s="384">
        <f>'Table 9'!M50/'Table 1'!D50</f>
        <v>0.71610332245054731</v>
      </c>
      <c r="J50" s="385">
        <f>'Table 9'!N50/'Table 1'!D50</f>
        <v>7.8564912617630114</v>
      </c>
      <c r="K50" s="386">
        <f>'Table 6'!L50/'Table 9'!N50</f>
        <v>3.4832584715983743</v>
      </c>
    </row>
    <row r="51" spans="1:11" x14ac:dyDescent="0.25">
      <c r="A51" s="46" t="str">
        <f>'Table 9'!A51</f>
        <v>NC0052</v>
      </c>
      <c r="B51" s="46" t="str">
        <f>'Table 9'!B51</f>
        <v>Randolph</v>
      </c>
      <c r="C51" s="498">
        <f>County!CO46/County!CX46</f>
        <v>0.38043545652308697</v>
      </c>
      <c r="D51" s="498">
        <f>County!CP46/County!$CX46</f>
        <v>0.13692053471063464</v>
      </c>
      <c r="E51" s="498">
        <f>County!CR46/County!CX46</f>
        <v>5.7522636784404002E-2</v>
      </c>
      <c r="F51" s="498">
        <f>County!CS46/County!CX46</f>
        <v>5.2107060735860598E-3</v>
      </c>
      <c r="G51" s="499">
        <f>County!CU46/County!CX46</f>
        <v>0.34435408001250783</v>
      </c>
      <c r="H51" s="499">
        <f>County!CV46/County!CX46</f>
        <v>7.5556585895780487E-2</v>
      </c>
      <c r="I51" s="384">
        <f>'Table 9'!M51/'Table 1'!D51</f>
        <v>0.5493798227265414</v>
      </c>
      <c r="J51" s="385">
        <f>'Table 9'!N51/'Table 1'!D51</f>
        <v>4.2452026332174366</v>
      </c>
      <c r="K51" s="386">
        <f>'Table 6'!L51/'Table 9'!N51</f>
        <v>4.5272847721407592</v>
      </c>
    </row>
    <row r="52" spans="1:11" x14ac:dyDescent="0.25">
      <c r="A52" s="46" t="str">
        <f>'Table 9'!A52</f>
        <v>NC0053</v>
      </c>
      <c r="B52" s="46" t="str">
        <f>'Table 9'!B52</f>
        <v>Robeson</v>
      </c>
      <c r="C52" s="498">
        <f>County!CO47/County!CX47</f>
        <v>0.39172342093902257</v>
      </c>
      <c r="D52" s="498">
        <f>County!CP47/County!$CX47</f>
        <v>0.10503872212579625</v>
      </c>
      <c r="E52" s="498">
        <f>County!CR47/County!CX47</f>
        <v>5.4845331759191547E-2</v>
      </c>
      <c r="F52" s="498">
        <f>County!CS47/County!CX47</f>
        <v>1.4273001999982379E-3</v>
      </c>
      <c r="G52" s="499">
        <f>County!CU47/County!CX47</f>
        <v>0.39553836530074626</v>
      </c>
      <c r="H52" s="499">
        <f>County!CV47/County!CX47</f>
        <v>5.142685967524515E-2</v>
      </c>
      <c r="I52" s="384">
        <f>'Table 9'!M52/'Table 1'!D52</f>
        <v>6.6354264292408623E-3</v>
      </c>
      <c r="J52" s="385">
        <f>'Table 9'!N52/'Table 1'!D52</f>
        <v>1.0239775070290533</v>
      </c>
      <c r="K52" s="386">
        <f>'Table 6'!L52/'Table 9'!N52</f>
        <v>8.7546586807055569</v>
      </c>
    </row>
    <row r="53" spans="1:11" x14ac:dyDescent="0.25">
      <c r="A53" s="46" t="str">
        <f>'Table 9'!A53</f>
        <v>NC0054</v>
      </c>
      <c r="B53" s="46" t="str">
        <f>'Table 9'!B53</f>
        <v>Rockingham</v>
      </c>
      <c r="C53" s="498">
        <f>County!CO48/County!CX48</f>
        <v>0.55045636521453178</v>
      </c>
      <c r="D53" s="498">
        <f>County!CP48/County!$CX48</f>
        <v>0.10631952065401513</v>
      </c>
      <c r="E53" s="498">
        <f>County!CR48/County!CX48</f>
        <v>4.9922951327416712E-2</v>
      </c>
      <c r="F53" s="498">
        <f>County!CS48/County!CX48</f>
        <v>2.2789582560616083E-3</v>
      </c>
      <c r="G53" s="499">
        <f>County!CU48/County!CX48</f>
        <v>0.23271758124524419</v>
      </c>
      <c r="H53" s="499">
        <f>County!CV48/County!CX48</f>
        <v>5.8304623302730542E-2</v>
      </c>
      <c r="I53" s="384">
        <f>'Table 9'!M53/'Table 1'!D53</f>
        <v>0.63559358846270797</v>
      </c>
      <c r="J53" s="385">
        <f>'Table 9'!N53/'Table 1'!D53</f>
        <v>4.3560662004256985</v>
      </c>
      <c r="K53" s="386">
        <f>'Table 6'!L53/'Table 9'!N53</f>
        <v>4.5155662588127363</v>
      </c>
    </row>
    <row r="54" spans="1:11" x14ac:dyDescent="0.25">
      <c r="A54" s="46" t="str">
        <f>'Table 9'!A54</f>
        <v>NC0055</v>
      </c>
      <c r="B54" s="46" t="str">
        <f>'Table 9'!B54</f>
        <v>Rowan</v>
      </c>
      <c r="C54" s="498">
        <f>County!CO49/County!CX49</f>
        <v>0.38742166678240547</v>
      </c>
      <c r="D54" s="498">
        <f>County!CP49/County!$CX49</f>
        <v>0.14008625334345448</v>
      </c>
      <c r="E54" s="498">
        <f>County!CR49/County!CX49</f>
        <v>4.5664943355834556E-2</v>
      </c>
      <c r="F54" s="498">
        <f>County!CS49/County!CX49</f>
        <v>5.1747216880943091E-3</v>
      </c>
      <c r="G54" s="499">
        <f>County!CU49/County!CX49</f>
        <v>0.34199378841829758</v>
      </c>
      <c r="H54" s="499">
        <f>County!CV49/County!CX49</f>
        <v>7.9658626411913597E-2</v>
      </c>
      <c r="I54" s="384">
        <f>'Table 9'!M54/'Table 1'!D54</f>
        <v>1.1012118011447167</v>
      </c>
      <c r="J54" s="385">
        <f>'Table 9'!N54/'Table 1'!D54</f>
        <v>4.8661523529495723</v>
      </c>
      <c r="K54" s="386">
        <f>'Table 6'!L54/'Table 9'!N54</f>
        <v>4.3256821464974227</v>
      </c>
    </row>
    <row r="55" spans="1:11" x14ac:dyDescent="0.25">
      <c r="A55" s="46" t="str">
        <f>'Table 9'!A55</f>
        <v>NC0056</v>
      </c>
      <c r="B55" s="46" t="str">
        <f>'Table 9'!B55</f>
        <v>Rutherford</v>
      </c>
      <c r="C55" s="498">
        <f>County!CO50/County!CX50</f>
        <v>0.45346679687500002</v>
      </c>
      <c r="D55" s="498">
        <f>County!CP50/County!$CX50</f>
        <v>0.12002766927083333</v>
      </c>
      <c r="E55" s="498">
        <f>County!CR50/County!CX50</f>
        <v>4.7656249999999997E-2</v>
      </c>
      <c r="F55" s="498">
        <f>County!CS50/County!CX50</f>
        <v>1.0172526041666667E-3</v>
      </c>
      <c r="G55" s="499">
        <f>County!CU50/County!CX50</f>
        <v>0.3193359375</v>
      </c>
      <c r="H55" s="499">
        <f>County!CV50/County!CX50</f>
        <v>5.8496093749999999E-2</v>
      </c>
      <c r="I55" s="384">
        <f>'Table 9'!M55/'Table 1'!D55</f>
        <v>0.3903752015025807</v>
      </c>
      <c r="J55" s="385">
        <f>'Table 9'!N55/'Table 1'!D55</f>
        <v>3.3714894183415414</v>
      </c>
      <c r="K55" s="386">
        <f>'Table 6'!L55/'Table 9'!N55</f>
        <v>2.6362021318594553</v>
      </c>
    </row>
    <row r="56" spans="1:11" x14ac:dyDescent="0.25">
      <c r="A56" s="46" t="str">
        <f>'Table 9'!A56</f>
        <v>NC0057</v>
      </c>
      <c r="B56" s="46" t="str">
        <f>'Table 9'!B56</f>
        <v>Sampson</v>
      </c>
      <c r="C56" s="498">
        <f>County!CO51/County!CX51</f>
        <v>0.36419667908559866</v>
      </c>
      <c r="D56" s="498">
        <f>County!CP51/County!$CX51</f>
        <v>0.12977017309844688</v>
      </c>
      <c r="E56" s="498">
        <f>County!CR51/County!CX51</f>
        <v>2.4899192002821091E-2</v>
      </c>
      <c r="F56" s="498">
        <f>County!CS51/County!CX51</f>
        <v>1.3338852858654155E-3</v>
      </c>
      <c r="G56" s="499">
        <f>County!CU51/County!CX51</f>
        <v>0.39397145178847953</v>
      </c>
      <c r="H56" s="499">
        <f>County!CV51/County!CX51</f>
        <v>8.582861873878847E-2</v>
      </c>
      <c r="I56" s="384">
        <f>'Table 9'!M56/'Table 1'!D56</f>
        <v>0.15236041442032722</v>
      </c>
      <c r="J56" s="385">
        <f>'Table 9'!N56/'Table 1'!D56</f>
        <v>1.4375791102151798</v>
      </c>
      <c r="K56" s="386">
        <f>'Table 6'!L56/'Table 9'!N56</f>
        <v>8.9809989673351804</v>
      </c>
    </row>
    <row r="57" spans="1:11" x14ac:dyDescent="0.25">
      <c r="A57" s="46" t="str">
        <f>'Table 9'!A57</f>
        <v>NC0058</v>
      </c>
      <c r="B57" s="46" t="str">
        <f>'Table 9'!B57</f>
        <v>Scotland</v>
      </c>
      <c r="C57" s="498">
        <f>County!CO52/County!CX52</f>
        <v>0.45533780299123261</v>
      </c>
      <c r="D57" s="498">
        <f>County!CP52/County!$CX52</f>
        <v>0.10041258380608561</v>
      </c>
      <c r="E57" s="498">
        <f>County!CR52/County!CX52</f>
        <v>8.3109850438370297E-2</v>
      </c>
      <c r="F57" s="498">
        <f>County!CS52/County!CX52</f>
        <v>4.0226921093347084E-3</v>
      </c>
      <c r="G57" s="499">
        <f>County!CU52/County!CX52</f>
        <v>0.30489943269726666</v>
      </c>
      <c r="H57" s="499">
        <f>County!CV52/County!CX52</f>
        <v>5.2217637957710158E-2</v>
      </c>
      <c r="I57" s="384">
        <f>'Table 9'!M57/'Table 1'!D57</f>
        <v>0.17777281482929008</v>
      </c>
      <c r="J57" s="385">
        <f>'Table 9'!N57/'Table 1'!D57</f>
        <v>1.7762485692750063</v>
      </c>
      <c r="K57" s="386">
        <f>'Table 6'!L57/'Table 9'!N57</f>
        <v>7.031213164222736</v>
      </c>
    </row>
    <row r="58" spans="1:11" x14ac:dyDescent="0.25">
      <c r="A58" s="46" t="str">
        <f>'Table 9'!A58</f>
        <v>NC0059</v>
      </c>
      <c r="B58" s="46" t="str">
        <f>'Table 9'!B58</f>
        <v>Stanly</v>
      </c>
      <c r="C58" s="477">
        <v>-1</v>
      </c>
      <c r="D58" s="477">
        <v>-1</v>
      </c>
      <c r="E58" s="477">
        <v>-1</v>
      </c>
      <c r="F58" s="477">
        <v>-1</v>
      </c>
      <c r="G58" s="477">
        <v>-1</v>
      </c>
      <c r="H58" s="477">
        <v>-1</v>
      </c>
      <c r="I58" s="477">
        <v>-1</v>
      </c>
      <c r="J58" s="477">
        <v>-1</v>
      </c>
      <c r="K58" s="487">
        <v>-1</v>
      </c>
    </row>
    <row r="59" spans="1:11" x14ac:dyDescent="0.25">
      <c r="A59" s="46" t="str">
        <f>'Table 9'!A59</f>
        <v>NC0060</v>
      </c>
      <c r="B59" s="46" t="str">
        <f>'Table 9'!B59</f>
        <v>Transylvania</v>
      </c>
      <c r="C59" s="498">
        <f>County!CO54/County!CX54</f>
        <v>0.4128238086749294</v>
      </c>
      <c r="D59" s="498">
        <f>County!CP54/County!$CX54</f>
        <v>0.17076363022245575</v>
      </c>
      <c r="E59" s="498">
        <f>County!CR54/County!CX54</f>
        <v>4.3041573234005426E-2</v>
      </c>
      <c r="F59" s="498">
        <f>County!CS54/County!CX54</f>
        <v>1.6935158514960172E-3</v>
      </c>
      <c r="G59" s="499">
        <f>County!CU54/County!CX54</f>
        <v>0.26971937363369392</v>
      </c>
      <c r="H59" s="499">
        <f>County!CV54/County!CX54</f>
        <v>0.1019580983834195</v>
      </c>
      <c r="I59" s="384">
        <f>'Table 9'!M59/'Table 1'!D59</f>
        <v>2.5271299451770632</v>
      </c>
      <c r="J59" s="385">
        <f>'Table 9'!N59/'Table 1'!D59</f>
        <v>11.107275151874351</v>
      </c>
      <c r="K59" s="386">
        <f>'Table 6'!L59/'Table 9'!N59</f>
        <v>3.3444712724944305</v>
      </c>
    </row>
    <row r="60" spans="1:11" x14ac:dyDescent="0.25">
      <c r="A60" s="46" t="str">
        <f>'Table 9'!A60</f>
        <v>NC0061</v>
      </c>
      <c r="B60" s="46" t="str">
        <f>'Table 9'!B60</f>
        <v>Union</v>
      </c>
      <c r="C60" s="498">
        <f>County!CO55/County!CX55</f>
        <v>0.26191526651128544</v>
      </c>
      <c r="D60" s="498">
        <f>County!CP55/County!$CX55</f>
        <v>0.10067730805041168</v>
      </c>
      <c r="E60" s="498">
        <f>County!CR55/County!CX55</f>
        <v>6.0434377795493134E-2</v>
      </c>
      <c r="F60" s="498">
        <f>County!CS55/County!CX55</f>
        <v>4.0620226743018492E-4</v>
      </c>
      <c r="G60" s="499">
        <f>County!CU55/County!CX55</f>
        <v>0.50288601386260323</v>
      </c>
      <c r="H60" s="499">
        <f>County!CV55/County!CX55</f>
        <v>7.3680831512776351E-2</v>
      </c>
      <c r="I60" s="384">
        <f>'Table 9'!M60/'Table 1'!D60</f>
        <v>1.5389332339357795</v>
      </c>
      <c r="J60" s="385">
        <f>'Table 9'!N60/'Table 1'!D60</f>
        <v>5.4784992181533871</v>
      </c>
      <c r="K60" s="386">
        <f>'Table 6'!L60/'Table 9'!N60</f>
        <v>3.6691350833785532</v>
      </c>
    </row>
    <row r="61" spans="1:11" x14ac:dyDescent="0.25">
      <c r="A61" s="46" t="str">
        <f>'Table 9'!A61</f>
        <v>NC0062</v>
      </c>
      <c r="B61" s="46" t="str">
        <f>'Table 9'!B61</f>
        <v>Vance (Perry)</v>
      </c>
      <c r="C61" s="498">
        <f>County!CO56/County!CX56</f>
        <v>0.31303750445269962</v>
      </c>
      <c r="D61" s="498">
        <f>County!CP56/County!$CX56</f>
        <v>0.11784387562973894</v>
      </c>
      <c r="E61" s="498">
        <f>County!CR56/County!CX56</f>
        <v>6.4704086306040409E-2</v>
      </c>
      <c r="F61" s="498">
        <f>County!CS56/County!CX56</f>
        <v>5.0887995521856392E-4</v>
      </c>
      <c r="G61" s="499">
        <f>County!CU56/County!CX56</f>
        <v>0.42135260292097093</v>
      </c>
      <c r="H61" s="499">
        <f>County!CV56/County!CX56</f>
        <v>8.2553050735331535E-2</v>
      </c>
      <c r="I61" s="384">
        <f>'Table 9'!M61/'Table 1'!D61</f>
        <v>0.14932257134620927</v>
      </c>
      <c r="J61" s="385">
        <f>'Table 9'!N61/'Table 1'!D61</f>
        <v>2.1049072000354792</v>
      </c>
      <c r="K61" s="386">
        <f>'Table 6'!L61/'Table 9'!N61</f>
        <v>-1.0534632604687912E-5</v>
      </c>
    </row>
    <row r="62" spans="1:11" x14ac:dyDescent="0.25">
      <c r="A62" s="46" t="str">
        <f>'Table 9'!A62</f>
        <v>NC0063</v>
      </c>
      <c r="B62" s="46" t="str">
        <f>'Table 9'!B62</f>
        <v>Wake</v>
      </c>
      <c r="C62" s="498">
        <f>County!CO57/County!CX57</f>
        <v>0.19667943666401658</v>
      </c>
      <c r="D62" s="498">
        <f>County!CP57/County!$CX57</f>
        <v>0.13281750989419977</v>
      </c>
      <c r="E62" s="498">
        <f>County!CR57/County!CX57</f>
        <v>4.5189081870680846E-2</v>
      </c>
      <c r="F62" s="498">
        <f>County!CS57/County!CX57</f>
        <v>9.1286551751251516E-4</v>
      </c>
      <c r="G62" s="499">
        <f>County!CU57/County!CX57</f>
        <v>0.52193869527612025</v>
      </c>
      <c r="H62" s="499">
        <f>County!CV57/County!CX57</f>
        <v>0.10246241077747005</v>
      </c>
      <c r="I62" s="384">
        <f>'Table 9'!M62/'Table 1'!D62</f>
        <v>1.3879207765541155</v>
      </c>
      <c r="J62" s="385">
        <f>'Table 9'!N62/'Table 1'!D62</f>
        <v>10.804880953444266</v>
      </c>
      <c r="K62" s="386">
        <f>'Table 6'!L62/'Table 9'!N62</f>
        <v>1.8410060572226459</v>
      </c>
    </row>
    <row r="63" spans="1:11" x14ac:dyDescent="0.25">
      <c r="A63" s="46" t="str">
        <f>'Table 9'!A63</f>
        <v>NC0101</v>
      </c>
      <c r="B63" s="46" t="str">
        <f>'Table 9'!B63</f>
        <v>Warren</v>
      </c>
      <c r="C63" s="498">
        <f>County!CO58/County!CX58</f>
        <v>0.40987937235430788</v>
      </c>
      <c r="D63" s="498">
        <f>County!CP58/County!$CX58</f>
        <v>0.1746077214424393</v>
      </c>
      <c r="E63" s="498">
        <f>County!CR58/County!CX58</f>
        <v>0</v>
      </c>
      <c r="F63" s="498">
        <f>County!CS58/County!CX58</f>
        <v>0</v>
      </c>
      <c r="G63" s="499">
        <f>County!CU58/County!CX58</f>
        <v>0.34297717941373057</v>
      </c>
      <c r="H63" s="499">
        <f>County!CV58/County!CX58</f>
        <v>7.2535726789522262E-2</v>
      </c>
      <c r="I63" s="384">
        <f>'Table 9'!M63/'Table 1'!D63</f>
        <v>4.1078493625750986E-2</v>
      </c>
      <c r="J63" s="385">
        <f>'Table 9'!N63/'Table 1'!D63</f>
        <v>2.3271137595857958</v>
      </c>
      <c r="K63" s="386">
        <f>'Table 6'!L63/'Table 9'!N63</f>
        <v>10.257561446592364</v>
      </c>
    </row>
    <row r="64" spans="1:11" x14ac:dyDescent="0.25">
      <c r="A64" s="46" t="str">
        <f>'Table 9'!A64</f>
        <v>NC0065</v>
      </c>
      <c r="B64" s="46" t="str">
        <f>'Table 9'!B64</f>
        <v>Wayne</v>
      </c>
      <c r="C64" s="498">
        <f>County!CO59/County!CX59</f>
        <v>0.36688207907720105</v>
      </c>
      <c r="D64" s="498">
        <f>County!CP59/County!$CX59</f>
        <v>0.11285757302017464</v>
      </c>
      <c r="E64" s="498">
        <f>County!CR59/County!CX59</f>
        <v>4.4490769694021728E-2</v>
      </c>
      <c r="F64" s="498">
        <f>County!CS59/County!CX59</f>
        <v>1.8877539202742454E-2</v>
      </c>
      <c r="G64" s="499">
        <f>County!CU59/County!CX59</f>
        <v>0.36607601973455633</v>
      </c>
      <c r="H64" s="499">
        <f>County!CV59/County!CX59</f>
        <v>9.0816019271303824E-2</v>
      </c>
      <c r="I64" s="384">
        <f>'Table 9'!M64/'Table 1'!D64</f>
        <v>0.90766018050310437</v>
      </c>
      <c r="J64" s="385">
        <f>'Table 9'!N64/'Table 1'!D64</f>
        <v>3.0243791205274273</v>
      </c>
      <c r="K64" s="386">
        <f>'Table 6'!L64/'Table 9'!N64</f>
        <v>4.9533993476173217</v>
      </c>
    </row>
    <row r="65" spans="1:11" x14ac:dyDescent="0.25">
      <c r="A65" s="46" t="str">
        <f>'Table 9'!A65</f>
        <v>NC0066</v>
      </c>
      <c r="B65" s="46" t="str">
        <f>'Table 9'!B65</f>
        <v>Wilson</v>
      </c>
      <c r="C65" s="498">
        <f>County!CO60/County!CX60</f>
        <v>0.34677092907521084</v>
      </c>
      <c r="D65" s="498">
        <f>County!CP60/County!$CX60</f>
        <v>0.12246229456670302</v>
      </c>
      <c r="E65" s="498">
        <f>County!CR60/County!CX60</f>
        <v>5.0189777267683575E-2</v>
      </c>
      <c r="F65" s="498">
        <f>County!CS60/County!CX60</f>
        <v>1.8001457260825877E-3</v>
      </c>
      <c r="G65" s="499">
        <f>County!CU60/County!CX60</f>
        <v>0.39246986660824923</v>
      </c>
      <c r="H65" s="499">
        <f>County!CV60/County!CX60</f>
        <v>8.6306986756070736E-2</v>
      </c>
      <c r="I65" s="384">
        <f>'Table 9'!M65/'Table 1'!D65</f>
        <v>0.9996572365924421</v>
      </c>
      <c r="J65" s="385">
        <f>'Table 9'!N65/'Table 1'!D65</f>
        <v>4.1929880400053863</v>
      </c>
      <c r="K65" s="386">
        <f>'Table 6'!L65/'Table 9'!N65</f>
        <v>5.2557886961675342</v>
      </c>
    </row>
    <row r="66" spans="1:11" ht="13.5" customHeight="1" thickBot="1" x14ac:dyDescent="0.3">
      <c r="A66" s="653" t="s">
        <v>2068</v>
      </c>
      <c r="B66" s="654"/>
      <c r="C66" s="237">
        <f t="shared" ref="C66:K66" si="0">AVERAGE(C8:C65)</f>
        <v>0.36218961216068124</v>
      </c>
      <c r="D66" s="237">
        <f t="shared" si="0"/>
        <v>0.10692649460946907</v>
      </c>
      <c r="E66" s="237">
        <f t="shared" si="0"/>
        <v>2.4676092512171705E-2</v>
      </c>
      <c r="F66" s="237">
        <f t="shared" si="0"/>
        <v>-1.2817392934581969E-2</v>
      </c>
      <c r="G66" s="237">
        <f t="shared" si="0"/>
        <v>0.33644997074860405</v>
      </c>
      <c r="H66" s="237">
        <f t="shared" si="0"/>
        <v>6.1885567731241944E-2</v>
      </c>
      <c r="I66" s="388">
        <f t="shared" si="0"/>
        <v>0.71144951522362088</v>
      </c>
      <c r="J66" s="389">
        <f t="shared" si="0"/>
        <v>4.1644597240807588</v>
      </c>
      <c r="K66" s="390">
        <f t="shared" si="0"/>
        <v>4.9037340000675558</v>
      </c>
    </row>
    <row r="67" spans="1:11" ht="16.5" thickTop="1" thickBot="1" x14ac:dyDescent="0.3">
      <c r="A67" s="655" t="s">
        <v>1941</v>
      </c>
      <c r="B67" s="656"/>
      <c r="C67" s="210"/>
      <c r="D67" s="210"/>
      <c r="E67" s="210"/>
      <c r="F67" s="210"/>
      <c r="G67" s="210"/>
      <c r="H67" s="210"/>
      <c r="I67" s="391"/>
      <c r="J67" s="210"/>
      <c r="K67" s="392"/>
    </row>
    <row r="68" spans="1:11" ht="15.75" thickTop="1" x14ac:dyDescent="0.25">
      <c r="A68" s="46" t="str">
        <f>'Table 9'!A68</f>
        <v>NC0001</v>
      </c>
      <c r="B68" s="46" t="str">
        <f>'Table 9'!B68</f>
        <v>Albemarle</v>
      </c>
      <c r="C68" s="498">
        <f>Regional!CO3/Regional!CX3</f>
        <v>0.43523860180298135</v>
      </c>
      <c r="D68" s="498">
        <f>Regional!CP3/Regional!CX3</f>
        <v>0.12043969832112707</v>
      </c>
      <c r="E68" s="498">
        <f>Regional!CR3/Regional!CX3</f>
        <v>3.9237347080725009E-2</v>
      </c>
      <c r="F68" s="498">
        <f>Regional!CS3/Regional!CX3</f>
        <v>3.9687410498752095E-3</v>
      </c>
      <c r="G68" s="286">
        <f>Regional!CU3/Regional!CX3</f>
        <v>0.32154985475226056</v>
      </c>
      <c r="H68" s="286">
        <f>Regional!CV3/Regional!CX3</f>
        <v>7.9565756993030839E-2</v>
      </c>
      <c r="I68" s="384">
        <f>'Table 9'!M68/'Table 1'!D68</f>
        <v>4.2753725681809414E-2</v>
      </c>
      <c r="J68" s="385">
        <f>'Table 9'!N68/'Table 1'!D68</f>
        <v>1.2332617556672796</v>
      </c>
      <c r="K68" s="386">
        <f>'Table 6'!L68/'Table 9'!N68</f>
        <v>12.298388105763618</v>
      </c>
    </row>
    <row r="69" spans="1:11" x14ac:dyDescent="0.25">
      <c r="A69" s="46" t="str">
        <f>'Table 9'!A69</f>
        <v>NC0003</v>
      </c>
      <c r="B69" s="46" t="str">
        <f>'Table 9'!B69</f>
        <v>AMY</v>
      </c>
      <c r="C69" s="498">
        <f>Regional!CO4/Regional!CX4</f>
        <v>0.35854749695737631</v>
      </c>
      <c r="D69" s="498">
        <f>Regional!CP4/Regional!CX4</f>
        <v>5.0445183889096787E-2</v>
      </c>
      <c r="E69" s="498">
        <f>Regional!CR4/Regional!CX4</f>
        <v>3.1201642511100098E-2</v>
      </c>
      <c r="F69" s="498">
        <f>Regional!CS4/Regional!CX4</f>
        <v>6.7426564043436199E-5</v>
      </c>
      <c r="G69" s="286">
        <f>Regional!CU4/Regional!CX4</f>
        <v>0.47134202461743852</v>
      </c>
      <c r="H69" s="286">
        <f>Regional!CV4/Regional!CX4</f>
        <v>8.8396225460944847E-2</v>
      </c>
      <c r="I69" s="384">
        <f>'Table 9'!M69/'Table 1'!D69</f>
        <v>5.8423009195852083E-2</v>
      </c>
      <c r="J69" s="385">
        <f>'Table 9'!N69/'Table 1'!D69</f>
        <v>6.4906084914889455</v>
      </c>
      <c r="K69" s="386">
        <f>'Table 6'!L69/'Table 9'!N69</f>
        <v>2.4932792741194025</v>
      </c>
    </row>
    <row r="70" spans="1:11" x14ac:dyDescent="0.25">
      <c r="A70" s="46" t="str">
        <f>'Table 9'!A70</f>
        <v>NC0002</v>
      </c>
      <c r="B70" s="46" t="str">
        <f>'Table 9'!B70</f>
        <v>Appalachian</v>
      </c>
      <c r="C70" s="498">
        <f>Regional!CO5/Regional!CX5</f>
        <v>0.39853801169590641</v>
      </c>
      <c r="D70" s="498">
        <f>Regional!CP5/Regional!CX5</f>
        <v>0.11219496108692785</v>
      </c>
      <c r="E70" s="498">
        <f>Regional!CR5/Regional!CX5</f>
        <v>6.1594776414721011E-2</v>
      </c>
      <c r="F70" s="498">
        <f>Regional!CS5/Regional!CX5</f>
        <v>1.0047047443169327E-3</v>
      </c>
      <c r="G70" s="286">
        <f>Regional!CU5/Regional!CX5</f>
        <v>0.35205997449764764</v>
      </c>
      <c r="H70" s="286">
        <f>Regional!CV5/Regional!CX5</f>
        <v>7.4607571560480146E-2</v>
      </c>
      <c r="I70" s="384">
        <f>'Table 9'!M70/'Table 1'!D70</f>
        <v>0.63276543799591323</v>
      </c>
      <c r="J70" s="385">
        <f>'Table 9'!N70/'Table 1'!D70</f>
        <v>4.8103654167661807</v>
      </c>
      <c r="K70" s="386">
        <f>'Table 6'!L70/'Table 9'!N70</f>
        <v>3.0291900435264716</v>
      </c>
    </row>
    <row r="71" spans="1:11" x14ac:dyDescent="0.25">
      <c r="A71" s="46" t="str">
        <f>'Table 9'!A71</f>
        <v>NC0004</v>
      </c>
      <c r="B71" s="46" t="str">
        <f>'Table 9'!B71</f>
        <v>BHM</v>
      </c>
      <c r="C71" s="498">
        <f>Regional!CO6/Regional!CX6</f>
        <v>0.53255773571800658</v>
      </c>
      <c r="D71" s="498">
        <f>Regional!CP6/Regional!CX6</f>
        <v>6.8921108988829083E-2</v>
      </c>
      <c r="E71" s="498">
        <f>Regional!CR6/Regional!CX6</f>
        <v>1.7653527811541355E-3</v>
      </c>
      <c r="F71" s="498">
        <f>Regional!CS6/Regional!CX6</f>
        <v>2.1705157145337733E-4</v>
      </c>
      <c r="G71" s="286">
        <f>Regional!CU6/Regional!CX6</f>
        <v>0.31089020084505414</v>
      </c>
      <c r="H71" s="286">
        <f>Regional!CV6/Regional!CX6</f>
        <v>8.5648550095502693E-2</v>
      </c>
      <c r="I71" s="384">
        <f>'Table 9'!M71/'Table 1'!D71</f>
        <v>7.8973463377092365E-2</v>
      </c>
      <c r="J71" s="385">
        <f>'Table 9'!N71/'Table 1'!D71</f>
        <v>1.3069989787914218</v>
      </c>
      <c r="K71" s="386">
        <f>'Table 6'!L71/'Table 9'!N71</f>
        <v>9.8545578077227951</v>
      </c>
    </row>
    <row r="72" spans="1:11" x14ac:dyDescent="0.25">
      <c r="A72" s="46" t="str">
        <f>'Table 9'!A72</f>
        <v>NC0006</v>
      </c>
      <c r="B72" s="46" t="str">
        <f>'Table 9'!B72</f>
        <v>CPC</v>
      </c>
      <c r="C72" s="498">
        <f>Regional!CO7/Regional!CX7</f>
        <v>0.4432933651518734</v>
      </c>
      <c r="D72" s="498">
        <f>Regional!CP7/Regional!CX7</f>
        <v>0.13682866008682659</v>
      </c>
      <c r="E72" s="498">
        <f>Regional!CR7/Regional!CX7</f>
        <v>3.4048112947691979E-2</v>
      </c>
      <c r="F72" s="498">
        <f>Regional!CS7/Regional!CX7</f>
        <v>1.0922794538846488E-2</v>
      </c>
      <c r="G72" s="286">
        <f>Regional!CU7/Regional!CX7</f>
        <v>0.30099965142610602</v>
      </c>
      <c r="H72" s="286">
        <f>Regional!CV7/Regional!CX7</f>
        <v>7.3907415848655553E-2</v>
      </c>
      <c r="I72" s="384">
        <f>'Table 9'!M72/'Table 1'!D72</f>
        <v>0.60890455351355988</v>
      </c>
      <c r="J72" s="385">
        <f>'Table 9'!N72/'Table 1'!D72</f>
        <v>3.259948256745103</v>
      </c>
      <c r="K72" s="386">
        <f>'Table 6'!L72/'Table 9'!N72</f>
        <v>5.3619765265698653</v>
      </c>
    </row>
    <row r="73" spans="1:11" x14ac:dyDescent="0.25">
      <c r="A73" s="46" t="str">
        <f>'Table 9'!A73</f>
        <v>NC0007</v>
      </c>
      <c r="B73" s="46" t="str">
        <f>'Table 9'!B73</f>
        <v>E. Albemarle</v>
      </c>
      <c r="C73" s="498">
        <f>Regional!CO8/Regional!CX8</f>
        <v>0.40281724259843654</v>
      </c>
      <c r="D73" s="498">
        <f>Regional!CP8/Regional!CX8</f>
        <v>0.13306773690895521</v>
      </c>
      <c r="E73" s="498">
        <f>Regional!CR8/Regional!CX8</f>
        <v>3.0640704998101325E-2</v>
      </c>
      <c r="F73" s="498">
        <f>Regional!CS8/Regional!CX8</f>
        <v>3.1786457855936309E-3</v>
      </c>
      <c r="G73" s="286">
        <f>Regional!CU8/Regional!CX8</f>
        <v>0.37041862535845699</v>
      </c>
      <c r="H73" s="286">
        <f>Regional!CV8/Regional!CX8</f>
        <v>5.9877044350456335E-2</v>
      </c>
      <c r="I73" s="384">
        <f>'Table 9'!M73/'Table 1'!D73</f>
        <v>0.53794036726024574</v>
      </c>
      <c r="J73" s="385">
        <f>'Table 9'!N73/'Table 1'!D73</f>
        <v>4.2527714795264515</v>
      </c>
      <c r="K73" s="386">
        <f>'Table 6'!L73/'Table 9'!N73</f>
        <v>5.7132742020116449</v>
      </c>
    </row>
    <row r="74" spans="1:11" x14ac:dyDescent="0.25">
      <c r="A74" s="46" t="str">
        <f>'Table 9'!A74</f>
        <v>NC0008</v>
      </c>
      <c r="B74" s="46" t="str">
        <f>'Table 9'!B74</f>
        <v>Fontana</v>
      </c>
      <c r="C74" s="498">
        <f>Regional!CO9/Regional!CX9</f>
        <v>0.44739615623062617</v>
      </c>
      <c r="D74" s="498">
        <f>Regional!CP9/Regional!CX9</f>
        <v>0.14729971757250121</v>
      </c>
      <c r="E74" s="498">
        <f>Regional!CR9/Regional!CX9</f>
        <v>2.5346145897912793E-2</v>
      </c>
      <c r="F74" s="498">
        <f>Regional!CS9/Regional!CX9</f>
        <v>6.1548529310463595E-3</v>
      </c>
      <c r="G74" s="286">
        <f>Regional!CU9/Regional!CX9</f>
        <v>0.30050630295515601</v>
      </c>
      <c r="H74" s="286">
        <f>Regional!CV9/Regional!CX9</f>
        <v>7.3296824412757464E-2</v>
      </c>
      <c r="I74" s="384">
        <f>'Table 9'!M74/'Table 1'!D74</f>
        <v>0.63928340688341123</v>
      </c>
      <c r="J74" s="385">
        <f>'Table 9'!N74/'Table 1'!D74</f>
        <v>4.5608348572617468</v>
      </c>
      <c r="K74" s="386">
        <f>'Table 6'!L74/'Table 9'!N74</f>
        <v>7.5316950780312126</v>
      </c>
    </row>
    <row r="75" spans="1:11" x14ac:dyDescent="0.25">
      <c r="A75" s="46" t="str">
        <f>'Table 9'!A75</f>
        <v>NC0011</v>
      </c>
      <c r="B75" s="46" t="str">
        <f>'Table 9'!B75</f>
        <v>Nantahala</v>
      </c>
      <c r="C75" s="498">
        <f>Regional!CO10/Regional!CX10</f>
        <v>0.57334150370330905</v>
      </c>
      <c r="D75" s="498">
        <f>Regional!CP10/Regional!CX10</f>
        <v>7.762561943837587E-2</v>
      </c>
      <c r="E75" s="498">
        <f>Regional!CR10/Regional!CX10</f>
        <v>3.3228539457558479E-2</v>
      </c>
      <c r="F75" s="498">
        <f>Regional!CS10/Regional!CX10</f>
        <v>8.4190334097085308E-4</v>
      </c>
      <c r="G75" s="286">
        <f>Regional!CU10/Regional!CX10</f>
        <v>0.25800074599030215</v>
      </c>
      <c r="H75" s="286">
        <f>Regional!CV10/Regional!CX10</f>
        <v>5.6961688069483665E-2</v>
      </c>
      <c r="I75" s="384">
        <f>'Table 9'!M75/'Table 1'!D75</f>
        <v>1.4726175710051086</v>
      </c>
      <c r="J75" s="385">
        <f>'Table 9'!N75/'Table 1'!D75</f>
        <v>6.8055794983917419</v>
      </c>
      <c r="K75" s="386">
        <f>'Table 6'!L75/'Table 9'!N75</f>
        <v>3.295424146101118</v>
      </c>
    </row>
    <row r="76" spans="1:11" x14ac:dyDescent="0.25">
      <c r="A76" s="46" t="str">
        <f>'Table 9'!A76</f>
        <v>NC0012</v>
      </c>
      <c r="B76" s="46" t="str">
        <f>'Table 9'!B76</f>
        <v>Neuse</v>
      </c>
      <c r="C76" s="498">
        <f>Regional!CO11/Regional!CX11</f>
        <v>0.49794527703934155</v>
      </c>
      <c r="D76" s="498">
        <f>Regional!CP11/Regional!CX11</f>
        <v>0.14012165817303784</v>
      </c>
      <c r="E76" s="498">
        <f>Regional!CR11/Regional!CX11</f>
        <v>4.7664929245556806E-2</v>
      </c>
      <c r="F76" s="498">
        <f>Regional!CS11/Regional!CX11</f>
        <v>1.5323357672707011E-3</v>
      </c>
      <c r="G76" s="286">
        <f>Regional!CU11/Regional!CX11</f>
        <v>0.26651033746212693</v>
      </c>
      <c r="H76" s="286">
        <f>Regional!CV11/Regional!CX11</f>
        <v>4.6225462312666145E-2</v>
      </c>
      <c r="I76" s="384">
        <f>'Table 9'!M76/'Table 1'!D76</f>
        <v>0.18300915268185811</v>
      </c>
      <c r="J76" s="385">
        <f>'Table 9'!N76/'Table 1'!D76</f>
        <v>2.7704934440996896</v>
      </c>
      <c r="K76" s="386">
        <f>'Table 6'!L76/'Table 9'!N76</f>
        <v>7.5747350674373797</v>
      </c>
    </row>
    <row r="77" spans="1:11" x14ac:dyDescent="0.25">
      <c r="A77" s="46" t="str">
        <f>'Table 9'!A77</f>
        <v>NC0013</v>
      </c>
      <c r="B77" s="46" t="str">
        <f>'Table 9'!B77</f>
        <v>Northwestern</v>
      </c>
      <c r="C77" s="498">
        <f>Regional!CO12/Regional!CX12</f>
        <v>0.45217322073729177</v>
      </c>
      <c r="D77" s="498">
        <f>Regional!CP12/Regional!CX12</f>
        <v>7.3180106080405871E-2</v>
      </c>
      <c r="E77" s="498">
        <f>Regional!CR12/Regional!CX12</f>
        <v>2.3478251320514371E-2</v>
      </c>
      <c r="F77" s="498">
        <f>Regional!CS12/Regional!CX12</f>
        <v>0</v>
      </c>
      <c r="G77" s="286">
        <f>Regional!CU12/Regional!CX12</f>
        <v>0.37052095801807539</v>
      </c>
      <c r="H77" s="286">
        <f>Regional!CV12/Regional!CX12</f>
        <v>8.0647463843712588E-2</v>
      </c>
      <c r="I77" s="384">
        <f>'Table 9'!M77/'Table 1'!D77</f>
        <v>0.1599912349795384</v>
      </c>
      <c r="J77" s="385">
        <f>'Table 9'!N77/'Table 1'!D77</f>
        <v>2.6257632378459368</v>
      </c>
      <c r="K77" s="386">
        <f>'Table 6'!L77/'Table 9'!N77</f>
        <v>5.4160268670720484</v>
      </c>
    </row>
    <row r="78" spans="1:11" x14ac:dyDescent="0.25">
      <c r="A78" s="46" t="str">
        <f>'Table 9'!A78</f>
        <v>NC0014</v>
      </c>
      <c r="B78" s="46" t="str">
        <f>'Table 9'!B78</f>
        <v>Pettigrew</v>
      </c>
      <c r="C78" s="498">
        <f>Regional!CO13/Regional!CX13</f>
        <v>0.45332721732577569</v>
      </c>
      <c r="D78" s="498">
        <f>Regional!CP13/Regional!CX13</f>
        <v>9.0232954359293599E-2</v>
      </c>
      <c r="E78" s="498">
        <f>Regional!CR13/Regional!CX13</f>
        <v>4.9790854384412921E-2</v>
      </c>
      <c r="F78" s="498">
        <f>Regional!CS13/Regional!CX13</f>
        <v>1.0266155543177922E-3</v>
      </c>
      <c r="G78" s="286">
        <f>Regional!CU13/Regional!CX13</f>
        <v>0.34266024485873114</v>
      </c>
      <c r="H78" s="286">
        <f>Regional!CV13/Regional!CX13</f>
        <v>6.2962113517468846E-2</v>
      </c>
      <c r="I78" s="384">
        <f>'Table 9'!M78/'Table 1'!D78</f>
        <v>0.32521391265696187</v>
      </c>
      <c r="J78" s="385">
        <f>'Table 9'!N78/'Table 1'!D78</f>
        <v>3.1768863207023004</v>
      </c>
      <c r="K78" s="386">
        <f>'Table 6'!L78/'Table 9'!N78</f>
        <v>7.5072895679426912</v>
      </c>
    </row>
    <row r="79" spans="1:11" x14ac:dyDescent="0.25">
      <c r="A79" s="46" t="str">
        <f>'Table 9'!A79</f>
        <v>NC0015</v>
      </c>
      <c r="B79" s="46" t="str">
        <f>'Table 9'!B79</f>
        <v>Sandhill</v>
      </c>
      <c r="C79" s="498">
        <f>Regional!CO14/Regional!CX14</f>
        <v>0.39786560289521306</v>
      </c>
      <c r="D79" s="498">
        <f>Regional!CP14/Regional!CX14</f>
        <v>8.0324340626199489E-2</v>
      </c>
      <c r="E79" s="498">
        <f>Regional!CR14/Regional!CX14</f>
        <v>6.0522564018204751E-2</v>
      </c>
      <c r="F79" s="498">
        <f>Regional!CS14/Regional!CX14</f>
        <v>3.2454625212480124E-3</v>
      </c>
      <c r="G79" s="286">
        <f>Regional!CU14/Regional!CX14</f>
        <v>0.39168311674069201</v>
      </c>
      <c r="H79" s="286">
        <f>Regional!CV14/Regional!CX14</f>
        <v>6.6358913198442726E-2</v>
      </c>
      <c r="I79" s="384">
        <f>'Table 9'!M79/'Table 1'!D79</f>
        <v>0.10552638267259984</v>
      </c>
      <c r="J79" s="385">
        <f>'Table 9'!N79/'Table 1'!D79</f>
        <v>1.5761196858805639</v>
      </c>
      <c r="K79" s="386">
        <f>'Table 6'!L79/'Table 9'!N79</f>
        <v>7.4413526765459901</v>
      </c>
    </row>
    <row r="80" spans="1:11" ht="13.5" customHeight="1" thickBot="1" x14ac:dyDescent="0.3">
      <c r="A80" s="653" t="s">
        <v>2068</v>
      </c>
      <c r="B80" s="654"/>
      <c r="C80" s="237">
        <f t="shared" ref="C80:K80" si="1">AVERAGE(C68:C79)</f>
        <v>0.44942011932134479</v>
      </c>
      <c r="D80" s="237">
        <f t="shared" si="1"/>
        <v>0.10255681212763139</v>
      </c>
      <c r="E80" s="237">
        <f t="shared" si="1"/>
        <v>3.654326842147114E-2</v>
      </c>
      <c r="F80" s="237">
        <f t="shared" si="1"/>
        <v>2.6800445307485661E-3</v>
      </c>
      <c r="G80" s="237">
        <f t="shared" si="1"/>
        <v>0.33809516979350396</v>
      </c>
      <c r="H80" s="237">
        <f t="shared" si="1"/>
        <v>7.0704585805300146E-2</v>
      </c>
      <c r="I80" s="388">
        <f t="shared" si="1"/>
        <v>0.40378351815866265</v>
      </c>
      <c r="J80" s="389">
        <f t="shared" si="1"/>
        <v>3.572469285263947</v>
      </c>
      <c r="K80" s="390">
        <f t="shared" si="1"/>
        <v>6.4597657802370199</v>
      </c>
    </row>
    <row r="81" spans="1:11" ht="16.5" thickTop="1" thickBot="1" x14ac:dyDescent="0.3">
      <c r="A81" s="62"/>
      <c r="B81" s="41" t="s">
        <v>1942</v>
      </c>
      <c r="C81" s="210"/>
      <c r="D81" s="210"/>
      <c r="E81" s="210"/>
      <c r="F81" s="210"/>
      <c r="G81" s="210"/>
      <c r="H81" s="210"/>
      <c r="I81" s="391"/>
      <c r="J81" s="210"/>
      <c r="K81" s="392"/>
    </row>
    <row r="82" spans="1:11" ht="15.75" thickTop="1" x14ac:dyDescent="0.25">
      <c r="A82" s="46" t="str">
        <f>'Table 9'!A82</f>
        <v>NC0071</v>
      </c>
      <c r="B82" s="46" t="str">
        <f>'Table 9'!B82</f>
        <v>Chapel Hill</v>
      </c>
      <c r="C82" s="235">
        <f>Municipal!CO3/Municipal!CX3</f>
        <v>0.17938458881436919</v>
      </c>
      <c r="D82" s="235">
        <f>Municipal!CP3/Municipal!CX3</f>
        <v>0.14706165526372994</v>
      </c>
      <c r="E82" s="235">
        <f>Municipal!CR3/Municipal!CX3</f>
        <v>4.0288281063118304E-2</v>
      </c>
      <c r="F82" s="235">
        <f>Municipal!CS3/Municipal!CX3</f>
        <v>2.6839002708714437E-3</v>
      </c>
      <c r="G82" s="286">
        <f>Municipal!CU3/Municipal!CX3</f>
        <v>0.52053372294883615</v>
      </c>
      <c r="H82" s="286">
        <f>Municipal!CV3/Municipal!CX3</f>
        <v>0.11004785163907496</v>
      </c>
      <c r="I82" s="384">
        <f>'Table 9'!M82/'Table 1'!D82</f>
        <v>3.1971830985915495</v>
      </c>
      <c r="J82" s="385">
        <f>'Table 9'!N82/'Table 1'!D82</f>
        <v>24.950897278785945</v>
      </c>
      <c r="K82" s="386">
        <f>'Table 6'!L82/'Table 9'!N82</f>
        <v>1.9333250353226132</v>
      </c>
    </row>
    <row r="83" spans="1:11" x14ac:dyDescent="0.25">
      <c r="A83" s="46"/>
      <c r="B83" s="46" t="str">
        <f>'Table 9'!B83</f>
        <v>Clayton</v>
      </c>
      <c r="C83" s="235">
        <f>Municipal!CO4/Municipal!CX4</f>
        <v>0.33611584524596244</v>
      </c>
      <c r="D83" s="235">
        <f>Municipal!CP4/Municipal!CX4</f>
        <v>9.201998771057239E-2</v>
      </c>
      <c r="E83" s="235">
        <f>Municipal!CR4/Municipal!CX4</f>
        <v>3.1848167599967538E-2</v>
      </c>
      <c r="F83" s="235">
        <f>Municipal!CS4/Municipal!CX4</f>
        <v>9.9706676869210347E-3</v>
      </c>
      <c r="G83" s="286">
        <f>Municipal!CU4/Municipal!CX4</f>
        <v>0.38406780054027106</v>
      </c>
      <c r="H83" s="286">
        <f>Municipal!CV4/Municipal!CX4</f>
        <v>0.14597753121630552</v>
      </c>
      <c r="I83" s="384">
        <f>'Table 9'!M83/'Table 1'!D83</f>
        <v>0.1428952706309384</v>
      </c>
      <c r="J83" s="385">
        <f>'Table 9'!N83/'Table 1'!D83</f>
        <v>5.0856731077185868</v>
      </c>
      <c r="K83" s="386">
        <f>'Table 6'!L83/'Table 9'!N83</f>
        <v>5.4360430333245864</v>
      </c>
    </row>
    <row r="84" spans="1:11" x14ac:dyDescent="0.25">
      <c r="A84" s="46" t="str">
        <f>'Table 8'!A84</f>
        <v>NC0110</v>
      </c>
      <c r="B84" s="46" t="str">
        <f>'Table 9'!B84</f>
        <v>Farmville</v>
      </c>
      <c r="C84" s="235">
        <f>Municipal!CO5/Municipal!CX5</f>
        <v>0.46576477084483708</v>
      </c>
      <c r="D84" s="235">
        <f>Municipal!CP5/Municipal!CX5</f>
        <v>0.12665654334621756</v>
      </c>
      <c r="E84" s="235">
        <f>Municipal!CR5/Municipal!CX5</f>
        <v>4.7004417448923246E-2</v>
      </c>
      <c r="F84" s="235">
        <f>Municipal!CS5/Municipal!CX5</f>
        <v>6.7642186637217007E-3</v>
      </c>
      <c r="G84" s="286">
        <f>Municipal!CU5/Municipal!CX5</f>
        <v>0.30970458310325788</v>
      </c>
      <c r="H84" s="286">
        <f>Municipal!CV5/Municipal!CX5</f>
        <v>4.4105466593042521E-2</v>
      </c>
      <c r="I84" s="384">
        <f>'Table 9'!M84/'Table 1'!D84</f>
        <v>2.6937473415567843</v>
      </c>
      <c r="J84" s="385">
        <f>'Table 9'!N84/'Table 1'!D84</f>
        <v>7.2752020416843894</v>
      </c>
      <c r="K84" s="386">
        <f>'Table 6'!L84/'Table 9'!N84</f>
        <v>9.0419200187090745</v>
      </c>
    </row>
    <row r="85" spans="1:11" x14ac:dyDescent="0.25">
      <c r="A85" s="46" t="str">
        <f>'Table 8'!A85</f>
        <v>NC0075</v>
      </c>
      <c r="B85" s="46" t="str">
        <f>'Table 9'!B85</f>
        <v>Hickory</v>
      </c>
      <c r="C85" s="235">
        <f>Municipal!CO6/Municipal!CX6</f>
        <v>0.41455499943223012</v>
      </c>
      <c r="D85" s="235">
        <f>Municipal!CP6/Municipal!CX6</f>
        <v>8.3130246412131056E-2</v>
      </c>
      <c r="E85" s="235">
        <f>Municipal!CR6/Municipal!CX6</f>
        <v>4.4993579832813609E-2</v>
      </c>
      <c r="F85" s="235">
        <f>Municipal!CS6/Municipal!CX6</f>
        <v>3.9438169859280416E-3</v>
      </c>
      <c r="G85" s="286">
        <f>Municipal!CU6/Municipal!CX6</f>
        <v>0.3777591432789148</v>
      </c>
      <c r="H85" s="286">
        <f>Municipal!CV6/Municipal!CX6</f>
        <v>7.5618214057982414E-2</v>
      </c>
      <c r="I85" s="384">
        <f>'Table 9'!M85/'Table 1'!D85</f>
        <v>1.2096106664023196</v>
      </c>
      <c r="J85" s="385">
        <f>'Table 9'!N85/'Table 1'!D85</f>
        <v>9.9494188495948048</v>
      </c>
      <c r="K85" s="386">
        <f>'Table 6'!L85/'Table 9'!N85</f>
        <v>4.5607008262157231</v>
      </c>
    </row>
    <row r="86" spans="1:11" x14ac:dyDescent="0.25">
      <c r="A86" s="46" t="str">
        <f>'Table 8'!A86</f>
        <v>NC0079</v>
      </c>
      <c r="B86" s="46" t="str">
        <f>'Table 9'!B86</f>
        <v>High Point</v>
      </c>
      <c r="C86" s="235">
        <f>Municipal!CO7/Municipal!CX7</f>
        <v>0.33231781173967539</v>
      </c>
      <c r="D86" s="235">
        <f>Municipal!CP7/Municipal!CX7</f>
        <v>0.20423833247316811</v>
      </c>
      <c r="E86" s="235">
        <f>Municipal!CR7/Municipal!CX7</f>
        <v>5.1338697955615471E-2</v>
      </c>
      <c r="F86" s="235">
        <f>Municipal!CS7/Municipal!CX7</f>
        <v>5.1873229200678306E-4</v>
      </c>
      <c r="G86" s="286">
        <f>Municipal!CU7/Municipal!CX7</f>
        <v>0.34069125685937879</v>
      </c>
      <c r="H86" s="286">
        <f>Municipal!CV7/Municipal!CX7</f>
        <v>7.0895168680155468E-2</v>
      </c>
      <c r="I86" s="384">
        <f>'Table 9'!M86/'Table 1'!D86</f>
        <v>1.3486318781947899</v>
      </c>
      <c r="J86" s="385">
        <f>'Table 9'!N86/'Table 1'!D86</f>
        <v>7.1307802348996345</v>
      </c>
      <c r="K86" s="386">
        <f>'Table 6'!L86/'Table 9'!N86</f>
        <v>5.7627933186471694</v>
      </c>
    </row>
    <row r="87" spans="1:11" x14ac:dyDescent="0.25">
      <c r="A87" s="46" t="str">
        <f>'Table 8'!A87</f>
        <v>NC0080</v>
      </c>
      <c r="B87" s="46" t="str">
        <f>'Table 9'!B87</f>
        <v>Kings Mountain</v>
      </c>
      <c r="C87" s="235">
        <f>Municipal!CO8/Municipal!CX8</f>
        <v>0.34966454453187817</v>
      </c>
      <c r="D87" s="235">
        <f>Municipal!CP8/Municipal!CX8</f>
        <v>0.10563222481447797</v>
      </c>
      <c r="E87" s="235">
        <f>Municipal!CR8/Municipal!CX8</f>
        <v>4.7622813608024568E-2</v>
      </c>
      <c r="F87" s="235">
        <f>Municipal!CS8/Municipal!CX8</f>
        <v>1.0676578749653999E-3</v>
      </c>
      <c r="G87" s="286">
        <f>Municipal!CU8/Municipal!CX8</f>
        <v>0.41545072297573388</v>
      </c>
      <c r="H87" s="286">
        <f>Municipal!CV8/Municipal!CX8</f>
        <v>8.0562036194920056E-2</v>
      </c>
      <c r="I87" s="384">
        <f>'Table 9'!M87/'Table 1'!D87</f>
        <v>2.0947782881784942</v>
      </c>
      <c r="J87" s="385">
        <f>'Table 9'!N87/'Table 1'!D87</f>
        <v>10.775757007593512</v>
      </c>
      <c r="K87" s="386">
        <f>'Table 6'!L87/'Table 9'!N87</f>
        <v>6.1356996824568268</v>
      </c>
    </row>
    <row r="88" spans="1:11" x14ac:dyDescent="0.25">
      <c r="A88" s="46" t="str">
        <f>'Table 8'!A88</f>
        <v>NC0100</v>
      </c>
      <c r="B88" s="46" t="str">
        <f>'Table 9'!B88</f>
        <v>Mooresville</v>
      </c>
      <c r="C88" s="235">
        <f>Municipal!CO9/Municipal!CX9</f>
        <v>0.22891916282404717</v>
      </c>
      <c r="D88" s="235">
        <f>Municipal!CP9/Municipal!CX9</f>
        <v>0.12853716729920511</v>
      </c>
      <c r="E88" s="235">
        <f>Municipal!CR9/Municipal!CX9</f>
        <v>4.2195670717385121E-2</v>
      </c>
      <c r="F88" s="235">
        <f>Municipal!CS9/Municipal!CX9</f>
        <v>3.9528501316586518E-3</v>
      </c>
      <c r="G88" s="286">
        <f>Municipal!CU9/Municipal!CX9</f>
        <v>0.44300663856300454</v>
      </c>
      <c r="H88" s="286">
        <f>Municipal!CV9/Municipal!CX9</f>
        <v>0.15338851046469942</v>
      </c>
      <c r="I88" s="384">
        <f>'Table 9'!M88/'Table 1'!D88</f>
        <v>1.8479470198675496</v>
      </c>
      <c r="J88" s="385">
        <f>'Table 9'!N88/'Table 1'!D88</f>
        <v>13.719046357615895</v>
      </c>
      <c r="K88" s="386">
        <f>'Table 6'!L88/'Table 9'!N88</f>
        <v>3.8776351917573866</v>
      </c>
    </row>
    <row r="89" spans="1:11" x14ac:dyDescent="0.25">
      <c r="A89" s="46" t="str">
        <f>'Table 8'!A89</f>
        <v>NC0083</v>
      </c>
      <c r="B89" s="46" t="str">
        <f>'Table 9'!B89</f>
        <v>Nashville</v>
      </c>
      <c r="C89" s="235">
        <f>Municipal!CO10/Municipal!CX10</f>
        <v>0.59665917749340625</v>
      </c>
      <c r="D89" s="235">
        <f>Municipal!CP10/Municipal!CX10</f>
        <v>4.547230633974797E-2</v>
      </c>
      <c r="E89" s="235">
        <f>Municipal!CR10/Municipal!CX10</f>
        <v>4.4593142522223309E-2</v>
      </c>
      <c r="F89" s="235">
        <f>Municipal!CS10/Municipal!CX10</f>
        <v>3.3701279671778843E-3</v>
      </c>
      <c r="G89" s="286">
        <f>Municipal!CU10/Municipal!CX10</f>
        <v>0.231220084008987</v>
      </c>
      <c r="H89" s="286">
        <f>Municipal!CV10/Municipal!CX10</f>
        <v>7.8685161668457557E-2</v>
      </c>
      <c r="I89" s="384">
        <f>'Table 9'!M89/'Table 1'!D89</f>
        <v>0.20780690175372429</v>
      </c>
      <c r="J89" s="385">
        <f>'Table 9'!N89/'Table 1'!D89</f>
        <v>5.4210824061851781</v>
      </c>
      <c r="K89" s="386">
        <f>'Table 6'!L89/'Table 9'!N89</f>
        <v>6.6736468623904273</v>
      </c>
    </row>
    <row r="90" spans="1:11" x14ac:dyDescent="0.25">
      <c r="A90" s="46" t="str">
        <f>'Table 8'!A90</f>
        <v>NC0102</v>
      </c>
      <c r="B90" s="46" t="str">
        <f>'Table 9'!B90</f>
        <v>Roanoke Rapids</v>
      </c>
      <c r="C90" s="235">
        <f>Municipal!CO11/Municipal!CX11</f>
        <v>0.50993297262375836</v>
      </c>
      <c r="D90" s="235">
        <f>Municipal!CP11/Municipal!CX11</f>
        <v>8.5035936364370512E-2</v>
      </c>
      <c r="E90" s="235">
        <f>Municipal!CR11/Municipal!CX11</f>
        <v>5.6650246305418719E-2</v>
      </c>
      <c r="F90" s="235">
        <f>Municipal!CS11/Municipal!CX11</f>
        <v>8.035209561495598E-3</v>
      </c>
      <c r="G90" s="286">
        <f>Municipal!CU11/Municipal!CX11</f>
        <v>0.29722199790034726</v>
      </c>
      <c r="H90" s="286">
        <f>Municipal!CV11/Municipal!CX11</f>
        <v>4.3123637244609547E-2</v>
      </c>
      <c r="I90" s="384">
        <f>'Table 9'!M90/'Table 1'!D90</f>
        <v>5.3931252469379694E-2</v>
      </c>
      <c r="J90" s="385">
        <f>'Table 9'!N90/'Table 1'!D90</f>
        <v>2.0316080600553139</v>
      </c>
      <c r="K90" s="386">
        <f>'Table 6'!L90/'Table 9'!N90</f>
        <v>9.036496823544665</v>
      </c>
    </row>
    <row r="91" spans="1:11" x14ac:dyDescent="0.25">
      <c r="A91" s="46" t="str">
        <f>'Table 8'!A91</f>
        <v>NC0088</v>
      </c>
      <c r="B91" s="46" t="str">
        <f>'Table 9'!B91</f>
        <v>Southern Pines</v>
      </c>
      <c r="C91" s="235">
        <f>Municipal!CO12/Municipal!CX12</f>
        <v>0.36479179552664659</v>
      </c>
      <c r="D91" s="235">
        <f>Municipal!CP12/Municipal!CX12</f>
        <v>0.11212314691035336</v>
      </c>
      <c r="E91" s="235">
        <f>Municipal!CR12/Municipal!CX12</f>
        <v>2.61178395418903E-2</v>
      </c>
      <c r="F91" s="235">
        <f>Municipal!CS12/Municipal!CX12</f>
        <v>1.6760110935972385E-3</v>
      </c>
      <c r="G91" s="286">
        <f>Municipal!CU12/Municipal!CX12</f>
        <v>0.39342365170893273</v>
      </c>
      <c r="H91" s="286">
        <f>Municipal!CV12/Municipal!CX12</f>
        <v>0.10186755521857978</v>
      </c>
      <c r="I91" s="384">
        <f>'Table 9'!M91/'Table 1'!D91</f>
        <v>1.9309115221751727</v>
      </c>
      <c r="J91" s="385">
        <f>'Table 9'!N91/'Table 1'!D91</f>
        <v>10.497808483767923</v>
      </c>
      <c r="K91" s="386">
        <f>'Table 6'!L91/'Table 9'!N91</f>
        <v>5.776783123748328</v>
      </c>
    </row>
    <row r="92" spans="1:11" x14ac:dyDescent="0.25">
      <c r="A92" s="46" t="str">
        <f>'Table 8'!A92</f>
        <v>NC0093</v>
      </c>
      <c r="B92" s="46" t="str">
        <f>'Table 9'!B92</f>
        <v>Washington</v>
      </c>
      <c r="C92" s="235">
        <f>Municipal!CO13/Municipal!CX13</f>
        <v>0.56993313069908813</v>
      </c>
      <c r="D92" s="235">
        <f>Municipal!CP13/Municipal!CX13</f>
        <v>9.5939209726443764E-2</v>
      </c>
      <c r="E92" s="235">
        <f>Municipal!CR13/Municipal!CX13</f>
        <v>6.5252279635258356E-2</v>
      </c>
      <c r="F92" s="235">
        <f>Municipal!CS13/Municipal!CX13</f>
        <v>3.3556231003039512E-3</v>
      </c>
      <c r="G92" s="286">
        <f>Municipal!CU13/Municipal!CX13</f>
        <v>0.20883890577507599</v>
      </c>
      <c r="H92" s="286">
        <f>Municipal!CV13/Municipal!CX13</f>
        <v>5.6680851063829786E-2</v>
      </c>
      <c r="I92" s="384">
        <f>'Table 9'!M92/'Table 1'!D92</f>
        <v>0.72787633571947297</v>
      </c>
      <c r="J92" s="385">
        <f>'Table 9'!N92/'Table 1'!D92</f>
        <v>13.348895113600996</v>
      </c>
      <c r="K92" s="386">
        <f>'Table 6'!L92/'Table 9'!N92</f>
        <v>3.2533923991606435</v>
      </c>
    </row>
    <row r="93" spans="1:11" ht="15.95" customHeight="1" thickBot="1" x14ac:dyDescent="0.3">
      <c r="A93" s="653" t="s">
        <v>2068</v>
      </c>
      <c r="B93" s="673"/>
      <c r="C93" s="237">
        <f t="shared" ref="C93:K93" si="2">AVERAGE(C82:C92)</f>
        <v>0.39527625452508169</v>
      </c>
      <c r="D93" s="237">
        <f t="shared" si="2"/>
        <v>0.11144061424185617</v>
      </c>
      <c r="E93" s="237">
        <f t="shared" si="2"/>
        <v>4.5264103293694409E-2</v>
      </c>
      <c r="F93" s="237">
        <f t="shared" si="2"/>
        <v>4.1217105116952485E-3</v>
      </c>
      <c r="G93" s="237">
        <f t="shared" si="2"/>
        <v>0.35653804615115819</v>
      </c>
      <c r="H93" s="237">
        <f t="shared" si="2"/>
        <v>8.7359271276514272E-2</v>
      </c>
      <c r="I93" s="388">
        <f t="shared" si="2"/>
        <v>1.4050290523218341</v>
      </c>
      <c r="J93" s="389">
        <f t="shared" si="2"/>
        <v>10.016924449227472</v>
      </c>
      <c r="K93" s="390">
        <f t="shared" si="2"/>
        <v>5.5898578468434046</v>
      </c>
    </row>
    <row r="94" spans="1:11" ht="17.25" thickTop="1" thickBot="1" x14ac:dyDescent="0.3">
      <c r="A94" s="133"/>
      <c r="B94" s="349"/>
      <c r="C94" s="215"/>
      <c r="D94" s="215"/>
      <c r="E94" s="215"/>
      <c r="F94" s="215"/>
      <c r="G94" s="215"/>
      <c r="H94" s="215"/>
      <c r="I94" s="395"/>
      <c r="J94" s="215"/>
      <c r="K94" s="396"/>
    </row>
    <row r="95" spans="1:11" ht="13.5" customHeight="1" thickTop="1" x14ac:dyDescent="0.25">
      <c r="A95" s="659" t="s">
        <v>2069</v>
      </c>
      <c r="B95" s="660"/>
      <c r="C95" s="537">
        <f t="shared" ref="C95:K95" si="3">AVERAGE(C82:C92,C68:C79,C8:C57,C59:C65)</f>
        <v>0.39685097171189437</v>
      </c>
      <c r="D95" s="537">
        <f t="shared" si="3"/>
        <v>0.12072831486926497</v>
      </c>
      <c r="E95" s="537">
        <f t="shared" si="3"/>
        <v>4.2095471537428139E-2</v>
      </c>
      <c r="F95" s="537">
        <f t="shared" si="3"/>
        <v>4.1761319973984542E-3</v>
      </c>
      <c r="G95" s="537">
        <f t="shared" si="3"/>
        <v>0.35616448560754788</v>
      </c>
      <c r="H95" s="537">
        <f t="shared" si="3"/>
        <v>7.998462427646616E-2</v>
      </c>
      <c r="I95" s="559">
        <f t="shared" si="3"/>
        <v>0.78205992095517662</v>
      </c>
      <c r="J95" s="446">
        <f t="shared" si="3"/>
        <v>4.9449308045169191</v>
      </c>
      <c r="K95" s="293">
        <f t="shared" si="3"/>
        <v>5.3052774710254997</v>
      </c>
    </row>
    <row r="96" spans="1:11" s="240" customFormat="1" ht="12.75" x14ac:dyDescent="0.2">
      <c r="B96" s="397" t="s">
        <v>2070</v>
      </c>
      <c r="C96" s="246" t="s">
        <v>2071</v>
      </c>
      <c r="D96" s="246" t="s">
        <v>2071</v>
      </c>
      <c r="E96" s="246"/>
      <c r="F96" s="246"/>
      <c r="G96" s="246" t="s">
        <v>2071</v>
      </c>
      <c r="H96" s="246" t="s">
        <v>2071</v>
      </c>
      <c r="I96" s="246" t="s">
        <v>2071</v>
      </c>
      <c r="J96" s="246"/>
      <c r="K96" s="399" t="s">
        <v>2071</v>
      </c>
    </row>
    <row r="97" spans="3:10" x14ac:dyDescent="0.25">
      <c r="C97" s="27"/>
      <c r="D97" s="27"/>
      <c r="E97" s="27"/>
      <c r="F97" s="27"/>
      <c r="G97" s="249"/>
      <c r="H97" s="249"/>
      <c r="I97" s="400"/>
      <c r="J97" s="400"/>
    </row>
    <row r="98" spans="3:10" x14ac:dyDescent="0.25">
      <c r="C98" s="27"/>
      <c r="D98" s="27"/>
      <c r="E98" s="27"/>
      <c r="F98" s="27"/>
      <c r="G98" s="249"/>
      <c r="H98" s="249"/>
      <c r="I98" s="400"/>
      <c r="J98" s="400"/>
    </row>
    <row r="99" spans="3:10" x14ac:dyDescent="0.25">
      <c r="C99" s="27"/>
      <c r="D99" s="27"/>
      <c r="E99" s="27"/>
      <c r="F99" s="27"/>
      <c r="G99" s="249"/>
      <c r="H99" s="249"/>
      <c r="I99" s="400"/>
      <c r="J99" s="400"/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opLeftCell="B1" workbookViewId="0">
      <selection activeCell="E15" sqref="E15"/>
    </sheetView>
  </sheetViews>
  <sheetFormatPr defaultColWidth="8.85546875" defaultRowHeight="15" x14ac:dyDescent="0.25"/>
  <cols>
    <col min="1" max="1" width="7" customWidth="1"/>
    <col min="2" max="2" width="21" customWidth="1"/>
    <col min="3" max="3" width="12.140625" customWidth="1"/>
    <col min="4" max="4" width="11.42578125" customWidth="1"/>
    <col min="5" max="5" width="11" customWidth="1"/>
    <col min="6" max="6" width="12.140625" style="252" customWidth="1"/>
    <col min="7" max="7" width="12.42578125" customWidth="1"/>
    <col min="8" max="8" width="10.85546875" customWidth="1"/>
    <col min="9" max="9" width="11.85546875" customWidth="1"/>
    <col min="10" max="10" width="12.28515625" customWidth="1"/>
    <col min="11" max="12" width="18" style="427" customWidth="1"/>
    <col min="13" max="13" width="9.28515625" style="427" customWidth="1"/>
    <col min="14" max="14" width="9.140625" style="427" customWidth="1"/>
  </cols>
  <sheetData>
    <row r="1" spans="1:14" x14ac:dyDescent="0.25">
      <c r="A1" s="27"/>
      <c r="B1" s="27"/>
      <c r="C1" s="27"/>
      <c r="D1" s="27"/>
      <c r="E1" s="27"/>
      <c r="F1" s="249"/>
      <c r="G1" s="27"/>
      <c r="H1" s="403"/>
      <c r="I1" s="27"/>
      <c r="J1" s="403"/>
      <c r="K1" s="79"/>
      <c r="L1" s="79"/>
      <c r="M1" s="79"/>
      <c r="N1" s="183" t="s">
        <v>2156</v>
      </c>
    </row>
    <row r="2" spans="1:14" ht="15.75" x14ac:dyDescent="0.25">
      <c r="A2" s="184" t="s">
        <v>2072</v>
      </c>
      <c r="B2" s="322"/>
      <c r="C2" s="322"/>
      <c r="D2" s="322"/>
      <c r="E2" s="322"/>
      <c r="F2" s="323"/>
      <c r="G2" s="322"/>
      <c r="H2" s="404"/>
      <c r="I2" s="322"/>
      <c r="J2" s="404"/>
      <c r="K2" s="357"/>
      <c r="L2" s="357"/>
      <c r="M2" s="357"/>
      <c r="N2" s="475" t="s">
        <v>2134</v>
      </c>
    </row>
    <row r="3" spans="1:14" ht="15.75" thickBot="1" x14ac:dyDescent="0.3">
      <c r="A3" s="322"/>
      <c r="B3" s="322"/>
      <c r="C3" s="322"/>
      <c r="D3" s="322"/>
      <c r="E3" s="322"/>
      <c r="F3" s="323"/>
      <c r="G3" s="322"/>
      <c r="H3" s="404"/>
      <c r="I3" s="322"/>
      <c r="J3" s="404"/>
      <c r="K3" s="357"/>
      <c r="L3" s="357"/>
      <c r="M3" s="357"/>
      <c r="N3" s="357"/>
    </row>
    <row r="4" spans="1:14" ht="15.75" thickTop="1" x14ac:dyDescent="0.25">
      <c r="A4" s="94"/>
      <c r="B4" s="643"/>
      <c r="C4" s="374" t="s">
        <v>2073</v>
      </c>
      <c r="D4" s="374"/>
      <c r="E4" s="405"/>
      <c r="F4" s="406"/>
      <c r="G4" s="407" t="s">
        <v>2074</v>
      </c>
      <c r="H4" s="408" t="s">
        <v>2075</v>
      </c>
      <c r="I4" s="409"/>
      <c r="J4" s="410" t="s">
        <v>2076</v>
      </c>
      <c r="K4" s="411" t="s">
        <v>2077</v>
      </c>
      <c r="L4" s="411" t="s">
        <v>2077</v>
      </c>
      <c r="M4" s="650" t="s">
        <v>2078</v>
      </c>
      <c r="N4" s="694"/>
    </row>
    <row r="5" spans="1:14" x14ac:dyDescent="0.25">
      <c r="A5" s="97"/>
      <c r="B5" s="686"/>
      <c r="C5" s="412"/>
      <c r="D5" s="412"/>
      <c r="E5" s="412"/>
      <c r="F5" s="272" t="s">
        <v>2037</v>
      </c>
      <c r="G5" s="413" t="s">
        <v>2079</v>
      </c>
      <c r="H5" s="414" t="s">
        <v>2080</v>
      </c>
      <c r="I5" s="415" t="s">
        <v>2076</v>
      </c>
      <c r="J5" s="416" t="s">
        <v>2081</v>
      </c>
      <c r="K5" s="362" t="s">
        <v>2082</v>
      </c>
      <c r="L5" s="362" t="s">
        <v>2083</v>
      </c>
      <c r="M5" s="362" t="s">
        <v>2084</v>
      </c>
      <c r="N5" s="358" t="s">
        <v>2084</v>
      </c>
    </row>
    <row r="6" spans="1:14" ht="15.75" thickBot="1" x14ac:dyDescent="0.3">
      <c r="A6" s="101"/>
      <c r="B6" s="687"/>
      <c r="C6" s="145" t="s">
        <v>2085</v>
      </c>
      <c r="D6" s="145" t="s">
        <v>2086</v>
      </c>
      <c r="E6" s="145" t="s">
        <v>1952</v>
      </c>
      <c r="F6" s="272" t="s">
        <v>1960</v>
      </c>
      <c r="G6" s="413" t="s">
        <v>2080</v>
      </c>
      <c r="H6" s="414" t="s">
        <v>2044</v>
      </c>
      <c r="I6" s="417" t="s">
        <v>2081</v>
      </c>
      <c r="J6" s="418" t="s">
        <v>2044</v>
      </c>
      <c r="K6" s="364" t="s">
        <v>2087</v>
      </c>
      <c r="L6" s="364" t="s">
        <v>2088</v>
      </c>
      <c r="M6" s="364" t="s">
        <v>2089</v>
      </c>
      <c r="N6" s="364" t="s">
        <v>2090</v>
      </c>
    </row>
    <row r="7" spans="1:14" ht="16.5" thickTop="1" thickBot="1" x14ac:dyDescent="0.3">
      <c r="A7" s="40"/>
      <c r="B7" s="41" t="s">
        <v>1938</v>
      </c>
      <c r="C7" s="43"/>
      <c r="D7" s="43"/>
      <c r="E7" s="45"/>
      <c r="F7" s="106"/>
      <c r="G7" s="45"/>
      <c r="H7" s="45"/>
      <c r="I7" s="45"/>
      <c r="J7" s="45"/>
      <c r="K7" s="45"/>
      <c r="L7" s="45"/>
      <c r="M7" s="45"/>
      <c r="N7" s="45"/>
    </row>
    <row r="8" spans="1:14" ht="15.75" thickTop="1" x14ac:dyDescent="0.25">
      <c r="A8" s="46" t="str">
        <f>'Table 10'!A8</f>
        <v>NC0103</v>
      </c>
      <c r="B8" s="46" t="str">
        <f>'Table 10'!B8</f>
        <v>Alamance</v>
      </c>
      <c r="C8" s="47">
        <f>County!DQ3</f>
        <v>54725</v>
      </c>
      <c r="D8" s="47">
        <f>County!DR3</f>
        <v>10016</v>
      </c>
      <c r="E8" s="47">
        <f>County!DS3</f>
        <v>64741</v>
      </c>
      <c r="F8" s="286">
        <f>E8/'Table 1'!D8</f>
        <v>0.41099655921077693</v>
      </c>
      <c r="G8" s="313">
        <f>County!DT3</f>
        <v>542142</v>
      </c>
      <c r="H8" s="419">
        <f>G8/'Table 1'!D8</f>
        <v>3.4416906844758191</v>
      </c>
      <c r="I8" s="313">
        <f>County!ER3</f>
        <v>75190</v>
      </c>
      <c r="J8" s="419">
        <f>I8/'Table 1'!D8</f>
        <v>0.47733015070910728</v>
      </c>
      <c r="K8" s="313">
        <f>County!ES3</f>
        <v>25400</v>
      </c>
      <c r="L8" s="313">
        <f>County!ET3</f>
        <v>13111</v>
      </c>
      <c r="M8" s="313">
        <f>County!EU3</f>
        <v>217</v>
      </c>
      <c r="N8" s="49">
        <f>County!EV3</f>
        <v>298</v>
      </c>
    </row>
    <row r="9" spans="1:14" x14ac:dyDescent="0.25">
      <c r="A9" s="46" t="str">
        <f>'Table 10'!A9</f>
        <v>NC0016</v>
      </c>
      <c r="B9" s="46" t="str">
        <f>'Table 10'!B9</f>
        <v>Alexander</v>
      </c>
      <c r="C9" s="47">
        <f>County!DQ4</f>
        <v>16293</v>
      </c>
      <c r="D9" s="47">
        <f>County!DR4</f>
        <v>5141</v>
      </c>
      <c r="E9" s="47">
        <f>County!DS4</f>
        <v>21434</v>
      </c>
      <c r="F9" s="286">
        <f>E9/'Table 1'!D9</f>
        <v>0.56476602023608768</v>
      </c>
      <c r="G9" s="313">
        <f>County!DT4</f>
        <v>34676</v>
      </c>
      <c r="H9" s="419">
        <f>G9/'Table 1'!D9</f>
        <v>0.91368043844856661</v>
      </c>
      <c r="I9" s="313">
        <f>County!ER4</f>
        <v>3122</v>
      </c>
      <c r="J9" s="419">
        <f>I9/'Table 1'!D9</f>
        <v>8.2261804384485659E-2</v>
      </c>
      <c r="K9" s="313">
        <f>County!ES4</f>
        <v>1967</v>
      </c>
      <c r="L9" s="313">
        <f>County!ET4</f>
        <v>756</v>
      </c>
      <c r="M9" s="313">
        <f>County!EU4</f>
        <v>355</v>
      </c>
      <c r="N9" s="50">
        <f>County!EV4</f>
        <v>281</v>
      </c>
    </row>
    <row r="10" spans="1:14" x14ac:dyDescent="0.25">
      <c r="A10" s="46" t="str">
        <f>'Table 10'!A10</f>
        <v>NC0017</v>
      </c>
      <c r="B10" s="46" t="str">
        <f>'Table 10'!B10</f>
        <v>Bladen</v>
      </c>
      <c r="C10" s="47">
        <f>County!DQ5</f>
        <v>14825</v>
      </c>
      <c r="D10" s="47">
        <f>County!DR5</f>
        <v>5272</v>
      </c>
      <c r="E10" s="47">
        <f>County!DS5</f>
        <v>20097</v>
      </c>
      <c r="F10" s="286">
        <f>E10/'Table 1'!D10</f>
        <v>0.57401959384193535</v>
      </c>
      <c r="G10" s="313">
        <f>County!DT5</f>
        <v>35331</v>
      </c>
      <c r="H10" s="419">
        <f>G10/'Table 1'!D10</f>
        <v>1.0091399845762761</v>
      </c>
      <c r="I10" s="313">
        <f>County!ER5</f>
        <v>3964</v>
      </c>
      <c r="J10" s="419">
        <f>I10/'Table 1'!D10</f>
        <v>0.11322155893861929</v>
      </c>
      <c r="K10" s="313">
        <f>County!ES5</f>
        <v>700</v>
      </c>
      <c r="L10" s="313">
        <f>County!ET5</f>
        <v>415</v>
      </c>
      <c r="M10" s="313">
        <f>County!EU5</f>
        <v>0</v>
      </c>
      <c r="N10" s="50">
        <f>County!EV5</f>
        <v>18</v>
      </c>
    </row>
    <row r="11" spans="1:14" x14ac:dyDescent="0.25">
      <c r="A11" s="46" t="str">
        <f>'Table 10'!A11</f>
        <v>NC0018</v>
      </c>
      <c r="B11" s="46" t="str">
        <f>'Table 10'!B11</f>
        <v>Brunswick</v>
      </c>
      <c r="C11" s="47">
        <f>County!DQ6</f>
        <v>46591</v>
      </c>
      <c r="D11" s="47">
        <f>County!DR6</f>
        <v>9750</v>
      </c>
      <c r="E11" s="47">
        <f>County!DS6</f>
        <v>56341</v>
      </c>
      <c r="F11" s="286">
        <f>E11/'Table 1'!D11</f>
        <v>0.45607317764196381</v>
      </c>
      <c r="G11" s="313">
        <f>County!DT6</f>
        <v>262026</v>
      </c>
      <c r="H11" s="419">
        <f>G11/'Table 1'!D11</f>
        <v>2.1210669041162422</v>
      </c>
      <c r="I11" s="313">
        <f>County!ER6</f>
        <v>57977</v>
      </c>
      <c r="J11" s="419">
        <f>I11/'Table 1'!D11</f>
        <v>0.46931638806815884</v>
      </c>
      <c r="K11" s="313">
        <f>County!ES6</f>
        <v>9768</v>
      </c>
      <c r="L11" s="313">
        <f>County!ET6</f>
        <v>2746</v>
      </c>
      <c r="M11" s="313">
        <f>County!EU6</f>
        <v>14</v>
      </c>
      <c r="N11" s="50">
        <f>County!EV6</f>
        <v>257</v>
      </c>
    </row>
    <row r="12" spans="1:14" x14ac:dyDescent="0.25">
      <c r="A12" s="46" t="str">
        <f>'Table 10'!A12</f>
        <v>NC0019</v>
      </c>
      <c r="B12" s="46" t="str">
        <f>'Table 10'!B12</f>
        <v>Buncombe</v>
      </c>
      <c r="C12" s="47">
        <f>County!DQ7</f>
        <v>138400</v>
      </c>
      <c r="D12" s="47">
        <f>County!DR7</f>
        <v>25897</v>
      </c>
      <c r="E12" s="47">
        <f>County!DS7</f>
        <v>164297</v>
      </c>
      <c r="F12" s="286">
        <f>E12/'Table 1'!D12</f>
        <v>0.64471660204994585</v>
      </c>
      <c r="G12" s="313">
        <f>County!DT7</f>
        <v>2108588</v>
      </c>
      <c r="H12" s="419">
        <f>G12/'Table 1'!D12</f>
        <v>8.2742940557848961</v>
      </c>
      <c r="I12" s="313">
        <f>County!ER7</f>
        <v>89398</v>
      </c>
      <c r="J12" s="419">
        <f>I12/'Table 1'!D12</f>
        <v>0.35080600857021771</v>
      </c>
      <c r="K12" s="313">
        <f>County!ES7</f>
        <v>14596</v>
      </c>
      <c r="L12" s="313">
        <f>County!ET7</f>
        <v>3209</v>
      </c>
      <c r="M12" s="313">
        <f>County!EU7</f>
        <v>67620</v>
      </c>
      <c r="N12" s="50">
        <f>County!EV7</f>
        <v>68360</v>
      </c>
    </row>
    <row r="13" spans="1:14" x14ac:dyDescent="0.25">
      <c r="A13" s="46" t="str">
        <f>'Table 10'!A13</f>
        <v>NC0020</v>
      </c>
      <c r="B13" s="46" t="str">
        <f>'Table 10'!B13</f>
        <v>Burke</v>
      </c>
      <c r="C13" s="47">
        <f>County!DQ8</f>
        <v>45659</v>
      </c>
      <c r="D13" s="47">
        <f>County!DR8</f>
        <v>17262</v>
      </c>
      <c r="E13" s="47">
        <f>County!DS8</f>
        <v>62921</v>
      </c>
      <c r="F13" s="286">
        <f>E13/'Table 1'!D13</f>
        <v>0.70607311982404564</v>
      </c>
      <c r="G13" s="313">
        <f>County!DT8</f>
        <v>127855</v>
      </c>
      <c r="H13" s="419">
        <f>G13/'Table 1'!D13</f>
        <v>1.4347352828960658</v>
      </c>
      <c r="I13" s="313">
        <f>County!ER8</f>
        <v>25688</v>
      </c>
      <c r="J13" s="419">
        <f>I13/'Table 1'!D13</f>
        <v>0.2882599815966066</v>
      </c>
      <c r="K13" s="313">
        <f>County!ES8</f>
        <v>7644</v>
      </c>
      <c r="L13" s="313">
        <f>County!ET8</f>
        <v>2340</v>
      </c>
      <c r="M13" s="313">
        <f>County!EU8</f>
        <v>103</v>
      </c>
      <c r="N13" s="50">
        <f>County!EV8</f>
        <v>355</v>
      </c>
    </row>
    <row r="14" spans="1:14" x14ac:dyDescent="0.25">
      <c r="A14" s="46" t="str">
        <f>'Table 10'!A14</f>
        <v>NC0021</v>
      </c>
      <c r="B14" s="46" t="str">
        <f>'Table 10'!B14</f>
        <v>Cabarrus</v>
      </c>
      <c r="C14" s="47">
        <f>County!DQ9</f>
        <v>58307</v>
      </c>
      <c r="D14" s="47">
        <f>County!DR9</f>
        <v>14720</v>
      </c>
      <c r="E14" s="47">
        <f>County!DS9</f>
        <v>73027</v>
      </c>
      <c r="F14" s="286">
        <f>E14/'Table 1'!D14</f>
        <v>0.3731312016513893</v>
      </c>
      <c r="G14" s="313">
        <f>County!DT9</f>
        <v>440041</v>
      </c>
      <c r="H14" s="419">
        <f>G14/'Table 1'!D14</f>
        <v>2.2483879538510276</v>
      </c>
      <c r="I14" s="313">
        <f>County!ER9</f>
        <v>77891</v>
      </c>
      <c r="J14" s="419">
        <f>I14/'Table 1'!D14</f>
        <v>0.39798379267706963</v>
      </c>
      <c r="K14" s="313">
        <f>County!ES9</f>
        <v>30863</v>
      </c>
      <c r="L14" s="313">
        <f>County!ET9</f>
        <v>4905</v>
      </c>
      <c r="M14" s="313">
        <f>County!EU9</f>
        <v>357</v>
      </c>
      <c r="N14" s="50">
        <f>County!EV9</f>
        <v>341</v>
      </c>
    </row>
    <row r="15" spans="1:14" x14ac:dyDescent="0.25">
      <c r="A15" s="46" t="str">
        <f>'Table 10'!A15</f>
        <v>NC0022</v>
      </c>
      <c r="B15" s="46" t="str">
        <f>'Table 10'!B15</f>
        <v>Caldwell</v>
      </c>
      <c r="C15" s="47">
        <f>County!DQ10</f>
        <v>31892</v>
      </c>
      <c r="D15" s="47">
        <f>County!DR10</f>
        <v>8190</v>
      </c>
      <c r="E15" s="47">
        <f>County!DS10</f>
        <v>40082</v>
      </c>
      <c r="F15" s="286">
        <f>E15/'Table 1'!D15</f>
        <v>0.48538939414122578</v>
      </c>
      <c r="G15" s="313">
        <f>County!DT10</f>
        <v>297928</v>
      </c>
      <c r="H15" s="419">
        <f>G15/'Table 1'!D15</f>
        <v>3.6078811291279655</v>
      </c>
      <c r="I15" s="313">
        <f>County!ER10</f>
        <v>50856</v>
      </c>
      <c r="J15" s="419">
        <f>I15/'Table 1'!D15</f>
        <v>0.61586155951415045</v>
      </c>
      <c r="K15" s="313">
        <f>County!ES10</f>
        <v>10140</v>
      </c>
      <c r="L15" s="313">
        <f>County!ET10</f>
        <v>780</v>
      </c>
      <c r="M15" s="313">
        <f>County!EU10</f>
        <v>15592</v>
      </c>
      <c r="N15" s="50">
        <f>County!EV10</f>
        <v>15659</v>
      </c>
    </row>
    <row r="16" spans="1:14" x14ac:dyDescent="0.25">
      <c r="A16" s="46" t="str">
        <f>'Table 10'!A16</f>
        <v>NC0107</v>
      </c>
      <c r="B16" s="46" t="str">
        <f>'Table 10'!B16</f>
        <v>Caswell</v>
      </c>
      <c r="C16" s="47">
        <f>County!DQ11</f>
        <v>8183</v>
      </c>
      <c r="D16" s="47">
        <f>County!DR11</f>
        <v>2738</v>
      </c>
      <c r="E16" s="47">
        <f>County!DS11</f>
        <v>10921</v>
      </c>
      <c r="F16" s="286">
        <f>E16/'Table 1'!D16</f>
        <v>0.46263661780903159</v>
      </c>
      <c r="G16" s="313">
        <f>County!DT11</f>
        <v>76884</v>
      </c>
      <c r="H16" s="419">
        <f>G16/'Table 1'!D16</f>
        <v>3.256968567313395</v>
      </c>
      <c r="I16" s="313">
        <f>County!ER11</f>
        <v>8539</v>
      </c>
      <c r="J16" s="419">
        <f>I16/'Table 1'!D16</f>
        <v>0.36173006862662033</v>
      </c>
      <c r="K16" s="313">
        <f>County!ES11</f>
        <v>5836</v>
      </c>
      <c r="L16" s="313">
        <f>County!ET11</f>
        <v>924</v>
      </c>
      <c r="M16" s="313">
        <f>County!EU11</f>
        <v>3823</v>
      </c>
      <c r="N16" s="50">
        <f>County!EV11</f>
        <v>3822</v>
      </c>
    </row>
    <row r="17" spans="1:14" x14ac:dyDescent="0.25">
      <c r="A17" s="46" t="str">
        <f>'Table 10'!A17</f>
        <v>NC0023</v>
      </c>
      <c r="B17" s="46" t="str">
        <f>'Table 10'!B17</f>
        <v>Catawba</v>
      </c>
      <c r="C17" s="47">
        <f>County!DQ12</f>
        <v>69521</v>
      </c>
      <c r="D17" s="47">
        <f>County!DR12</f>
        <v>14672</v>
      </c>
      <c r="E17" s="47">
        <f>County!DS12</f>
        <v>84193</v>
      </c>
      <c r="F17" s="286">
        <f>E17/'Table 1'!D17</f>
        <v>0.72908890947980987</v>
      </c>
      <c r="G17" s="313">
        <f>County!DT12</f>
        <v>408275</v>
      </c>
      <c r="H17" s="419">
        <f>G17/'Table 1'!D17</f>
        <v>3.5355525342708938</v>
      </c>
      <c r="I17" s="313">
        <f>County!ER12</f>
        <v>30805</v>
      </c>
      <c r="J17" s="419">
        <f>I17/'Table 1'!D17</f>
        <v>0.26676307836192487</v>
      </c>
      <c r="K17" s="313">
        <f>County!ES12</f>
        <v>23210</v>
      </c>
      <c r="L17" s="313">
        <f>County!ET12</f>
        <v>4309</v>
      </c>
      <c r="M17" s="313">
        <f>County!EU12</f>
        <v>0</v>
      </c>
      <c r="N17" s="50">
        <f>County!EV12</f>
        <v>129</v>
      </c>
    </row>
    <row r="18" spans="1:14" x14ac:dyDescent="0.25">
      <c r="A18" s="46" t="str">
        <f>'Table 10'!A18</f>
        <v>NC0104</v>
      </c>
      <c r="B18" s="46" t="str">
        <f>'Table 10'!B18</f>
        <v>Chatham</v>
      </c>
      <c r="C18" s="47">
        <f>County!DQ13</f>
        <v>30845</v>
      </c>
      <c r="D18" s="47">
        <f>County!DR13</f>
        <v>4968</v>
      </c>
      <c r="E18" s="47">
        <f>County!DS13</f>
        <v>35813</v>
      </c>
      <c r="F18" s="286">
        <f>E18/'Table 1'!D18</f>
        <v>0.49868411891666087</v>
      </c>
      <c r="G18" s="313">
        <f>County!DT13</f>
        <v>180771</v>
      </c>
      <c r="H18" s="419">
        <f>G18/'Table 1'!D18</f>
        <v>2.5171760774211518</v>
      </c>
      <c r="I18" s="313">
        <f>County!ER13</f>
        <v>19855</v>
      </c>
      <c r="J18" s="419">
        <f>I18/'Table 1'!D18</f>
        <v>0.276474274176704</v>
      </c>
      <c r="K18" s="313">
        <f>County!ES13</f>
        <v>23466</v>
      </c>
      <c r="L18" s="313">
        <f>County!ET13</f>
        <v>913</v>
      </c>
      <c r="M18" s="313">
        <f>County!EU13</f>
        <v>2</v>
      </c>
      <c r="N18" s="50">
        <f>County!EV13</f>
        <v>253</v>
      </c>
    </row>
    <row r="19" spans="1:14" x14ac:dyDescent="0.25">
      <c r="A19" s="46" t="str">
        <f>'Table 10'!A19</f>
        <v>NC0024</v>
      </c>
      <c r="B19" s="46" t="str">
        <f>'Table 10'!B19</f>
        <v>Cleveland</v>
      </c>
      <c r="C19" s="47">
        <f>County!DQ14</f>
        <v>36641</v>
      </c>
      <c r="D19" s="47">
        <f>County!DR14</f>
        <v>0</v>
      </c>
      <c r="E19" s="47">
        <f>County!DS14</f>
        <v>36641</v>
      </c>
      <c r="F19" s="286">
        <f>E19/'Table 1'!D19</f>
        <v>0.4201756800146782</v>
      </c>
      <c r="G19" s="313">
        <f>County!DT14</f>
        <v>162689</v>
      </c>
      <c r="H19" s="419">
        <f>G19/'Table 1'!D19</f>
        <v>1.8656139626622632</v>
      </c>
      <c r="I19" s="313">
        <f>County!ER14</f>
        <v>48998</v>
      </c>
      <c r="J19" s="419">
        <f>I19/'Table 1'!D19</f>
        <v>0.56187789550938028</v>
      </c>
      <c r="K19" s="313">
        <f>County!ES14</f>
        <v>34654</v>
      </c>
      <c r="L19" s="313">
        <f>County!ET14</f>
        <v>14344</v>
      </c>
      <c r="M19" s="313">
        <f>County!EU14</f>
        <v>13963</v>
      </c>
      <c r="N19" s="50">
        <f>County!EV14</f>
        <v>14399</v>
      </c>
    </row>
    <row r="20" spans="1:14" x14ac:dyDescent="0.25">
      <c r="A20" s="46" t="str">
        <f>'Table 10'!A20</f>
        <v>NC0025</v>
      </c>
      <c r="B20" s="46" t="str">
        <f>'Table 10'!B20</f>
        <v>Columbus</v>
      </c>
      <c r="C20" s="47">
        <f>County!DQ15</f>
        <v>29868</v>
      </c>
      <c r="D20" s="47">
        <f>County!DR15</f>
        <v>0</v>
      </c>
      <c r="E20" s="47">
        <f>County!DS15</f>
        <v>29868</v>
      </c>
      <c r="F20" s="286">
        <f>E20/'Table 1'!D20</f>
        <v>0.52211306506310529</v>
      </c>
      <c r="G20" s="313">
        <f>County!DT15</f>
        <v>98644</v>
      </c>
      <c r="H20" s="419">
        <f>G20/'Table 1'!D20</f>
        <v>1.7243645771422578</v>
      </c>
      <c r="I20" s="313">
        <f>County!ER15</f>
        <v>43078</v>
      </c>
      <c r="J20" s="419">
        <f>I20/'Table 1'!D20</f>
        <v>0.75303289864699507</v>
      </c>
      <c r="K20" s="313">
        <f>County!ES15</f>
        <v>12851</v>
      </c>
      <c r="L20" s="313">
        <f>County!ET15</f>
        <v>3212</v>
      </c>
      <c r="M20" s="313">
        <f>County!EU15</f>
        <v>1</v>
      </c>
      <c r="N20" s="50">
        <f>County!EV15</f>
        <v>13</v>
      </c>
    </row>
    <row r="21" spans="1:14" x14ac:dyDescent="0.25">
      <c r="A21" s="46" t="str">
        <f>'Table 10'!A21</f>
        <v>NC0026</v>
      </c>
      <c r="B21" s="46" t="str">
        <f>'Table 10'!B21</f>
        <v>Cumberland</v>
      </c>
      <c r="C21" s="47">
        <f>County!DQ16</f>
        <v>179165</v>
      </c>
      <c r="D21" s="47">
        <f>County!DR16</f>
        <v>27429</v>
      </c>
      <c r="E21" s="47">
        <f>County!DS16</f>
        <v>206594</v>
      </c>
      <c r="F21" s="286">
        <f>E21/'Table 1'!D21</f>
        <v>0.62821261327008449</v>
      </c>
      <c r="G21" s="313">
        <f>County!DT16</f>
        <v>1262216</v>
      </c>
      <c r="H21" s="419">
        <f>G21/'Table 1'!D21</f>
        <v>3.8381560542480084</v>
      </c>
      <c r="I21" s="313">
        <f>County!ER16</f>
        <v>236732</v>
      </c>
      <c r="J21" s="419">
        <f>I21/'Table 1'!D21</f>
        <v>0.71985647387946239</v>
      </c>
      <c r="K21" s="313">
        <f>County!ES16</f>
        <v>110738</v>
      </c>
      <c r="L21" s="313">
        <f>County!ET16</f>
        <v>7147</v>
      </c>
      <c r="M21" s="313">
        <f>County!EU16</f>
        <v>36302</v>
      </c>
      <c r="N21" s="50">
        <f>County!EV16</f>
        <v>28814</v>
      </c>
    </row>
    <row r="22" spans="1:14" x14ac:dyDescent="0.25">
      <c r="A22" s="46" t="str">
        <f>'Table 10'!A22</f>
        <v>NC0027</v>
      </c>
      <c r="B22" s="46" t="str">
        <f>'Table 10'!B22</f>
        <v>Davidson</v>
      </c>
      <c r="C22" s="47">
        <f>County!DQ17</f>
        <v>69759</v>
      </c>
      <c r="D22" s="47">
        <f>County!DR17</f>
        <v>32389</v>
      </c>
      <c r="E22" s="47">
        <f>County!DS17</f>
        <v>102148</v>
      </c>
      <c r="F22" s="286">
        <f>E22/'Table 1'!D22</f>
        <v>0.61835549932503198</v>
      </c>
      <c r="G22" s="313">
        <f>County!DT17</f>
        <v>516959</v>
      </c>
      <c r="H22" s="419">
        <f>G22/'Table 1'!D22</f>
        <v>3.1294243702820337</v>
      </c>
      <c r="I22" s="313">
        <f>County!ER17</f>
        <v>101198</v>
      </c>
      <c r="J22" s="419">
        <f>I22/'Table 1'!D22</f>
        <v>0.61260465031811273</v>
      </c>
      <c r="K22" s="313">
        <f>County!ES17</f>
        <v>95737</v>
      </c>
      <c r="L22" s="313">
        <f>County!ET17</f>
        <v>5461</v>
      </c>
      <c r="M22" s="313">
        <f>County!EU17</f>
        <v>32971</v>
      </c>
      <c r="N22" s="50">
        <f>County!EV17</f>
        <v>33201</v>
      </c>
    </row>
    <row r="23" spans="1:14" x14ac:dyDescent="0.25">
      <c r="A23" s="46" t="str">
        <f>'Table 10'!A23</f>
        <v>NC0028</v>
      </c>
      <c r="B23" s="46" t="str">
        <f>'Table 10'!B23</f>
        <v>Davie</v>
      </c>
      <c r="C23" s="47">
        <f>County!DQ18</f>
        <v>16050</v>
      </c>
      <c r="D23" s="47">
        <f>County!DR18</f>
        <v>5459</v>
      </c>
      <c r="E23" s="47">
        <f>County!DS18</f>
        <v>21509</v>
      </c>
      <c r="F23" s="286">
        <f>E23/'Table 1'!D23</f>
        <v>0.51527202165632557</v>
      </c>
      <c r="G23" s="313">
        <f>County!DT18</f>
        <v>60961</v>
      </c>
      <c r="H23" s="419">
        <f>G23/'Table 1'!D23</f>
        <v>1.4603885681431616</v>
      </c>
      <c r="I23" s="313">
        <f>County!ER18</f>
        <v>3981</v>
      </c>
      <c r="J23" s="419">
        <f>I23/'Table 1'!D23</f>
        <v>9.5369283472678049E-2</v>
      </c>
      <c r="K23" s="313">
        <f>County!ES18</f>
        <v>1563</v>
      </c>
      <c r="L23" s="313">
        <f>County!ET18</f>
        <v>327</v>
      </c>
      <c r="M23" s="313">
        <f>County!EU18</f>
        <v>6682</v>
      </c>
      <c r="N23" s="50">
        <f>County!EV18</f>
        <v>6320</v>
      </c>
    </row>
    <row r="24" spans="1:14" x14ac:dyDescent="0.25">
      <c r="A24" s="46" t="str">
        <f>'Table 10'!A24</f>
        <v>NC0029</v>
      </c>
      <c r="B24" s="46" t="str">
        <f>'Table 10'!B24</f>
        <v>Duplin</v>
      </c>
      <c r="C24" s="47">
        <f>County!DQ19</f>
        <v>3481</v>
      </c>
      <c r="D24" s="47">
        <f>County!DR19</f>
        <v>1177</v>
      </c>
      <c r="E24" s="47">
        <f>County!DS19</f>
        <v>4658</v>
      </c>
      <c r="F24" s="286">
        <f>E24/'Table 1'!D24</f>
        <v>7.7804503240462355E-2</v>
      </c>
      <c r="G24" s="313">
        <f>County!DT19</f>
        <v>36864</v>
      </c>
      <c r="H24" s="419">
        <f>G24/'Table 1'!D24</f>
        <v>0.61575466025255565</v>
      </c>
      <c r="I24" s="313">
        <f>County!ER19</f>
        <v>5268</v>
      </c>
      <c r="J24" s="419">
        <f>I24/'Table 1'!D24</f>
        <v>8.79935858889557E-2</v>
      </c>
      <c r="K24" s="313">
        <f>County!ES19</f>
        <v>2208</v>
      </c>
      <c r="L24" s="313">
        <f>County!ET19</f>
        <v>234</v>
      </c>
      <c r="M24" s="313">
        <f>County!EU19</f>
        <v>10</v>
      </c>
      <c r="N24" s="50">
        <f>County!EV19</f>
        <v>267</v>
      </c>
    </row>
    <row r="25" spans="1:14" x14ac:dyDescent="0.25">
      <c r="A25" s="46" t="str">
        <f>'Table 10'!A25</f>
        <v>NC0030</v>
      </c>
      <c r="B25" s="46" t="str">
        <f>'Table 10'!B25</f>
        <v>Durham</v>
      </c>
      <c r="C25" s="47">
        <f>County!DQ20</f>
        <v>162784</v>
      </c>
      <c r="D25" s="47">
        <f>County!DR20</f>
        <v>53645</v>
      </c>
      <c r="E25" s="47">
        <f>County!DS20</f>
        <v>216429</v>
      </c>
      <c r="F25" s="286">
        <f>E25/'Table 1'!D25</f>
        <v>0.72818023073895011</v>
      </c>
      <c r="G25" s="313">
        <f>County!DT20</f>
        <v>1106403</v>
      </c>
      <c r="H25" s="419">
        <f>G25/'Table 1'!D25</f>
        <v>3.722517739444652</v>
      </c>
      <c r="I25" s="313">
        <f>County!ER20</f>
        <v>178152</v>
      </c>
      <c r="J25" s="419">
        <f>I25/'Table 1'!D25</f>
        <v>0.59939640467130295</v>
      </c>
      <c r="K25" s="313">
        <f>County!ES20</f>
        <v>82732</v>
      </c>
      <c r="L25" s="313">
        <f>County!ET20</f>
        <v>121732</v>
      </c>
      <c r="M25" s="313">
        <f>County!EU20</f>
        <v>1141</v>
      </c>
      <c r="N25" s="50">
        <f>County!EV20</f>
        <v>2524</v>
      </c>
    </row>
    <row r="26" spans="1:14" x14ac:dyDescent="0.25">
      <c r="A26" s="46" t="str">
        <f>'Table 10'!A26</f>
        <v>NC0031</v>
      </c>
      <c r="B26" s="46" t="str">
        <f>'Table 10'!B26</f>
        <v>Edgecombe</v>
      </c>
      <c r="C26" s="47">
        <f>County!DQ21</f>
        <v>12895</v>
      </c>
      <c r="D26" s="47">
        <f>County!DR21</f>
        <v>3975</v>
      </c>
      <c r="E26" s="47">
        <f>County!DS21</f>
        <v>16870</v>
      </c>
      <c r="F26" s="286">
        <f>E26/'Table 1'!D26</f>
        <v>0.31029852667978736</v>
      </c>
      <c r="G26" s="313">
        <f>County!DT21</f>
        <v>133051</v>
      </c>
      <c r="H26" s="419">
        <f>G26/'Table 1'!D26</f>
        <v>2.4472750013795133</v>
      </c>
      <c r="I26" s="313">
        <f>County!ER21</f>
        <v>6808</v>
      </c>
      <c r="J26" s="419">
        <f>I26/'Table 1'!D26</f>
        <v>0.12522302131807897</v>
      </c>
      <c r="K26" s="313">
        <f>County!ES21</f>
        <v>4360</v>
      </c>
      <c r="L26" s="313">
        <f>County!ET21</f>
        <v>705</v>
      </c>
      <c r="M26" s="313">
        <f>County!EU21</f>
        <v>41</v>
      </c>
      <c r="N26" s="50">
        <f>County!EV21</f>
        <v>30</v>
      </c>
    </row>
    <row r="27" spans="1:14" x14ac:dyDescent="0.25">
      <c r="A27" s="46" t="str">
        <f>'Table 10'!A27</f>
        <v>NC0032</v>
      </c>
      <c r="B27" s="46" t="str">
        <f>'Table 10'!B27</f>
        <v>Forsyth</v>
      </c>
      <c r="C27" s="47">
        <f>County!DQ22</f>
        <v>146991</v>
      </c>
      <c r="D27" s="47">
        <f>County!DR22</f>
        <v>38538</v>
      </c>
      <c r="E27" s="47">
        <f>County!DS22</f>
        <v>185529</v>
      </c>
      <c r="F27" s="286">
        <f>E27/'Table 1'!D27</f>
        <v>0.50615889540926984</v>
      </c>
      <c r="G27" s="313">
        <f>County!DT22</f>
        <v>1051020</v>
      </c>
      <c r="H27" s="419">
        <f>G27/'Table 1'!D27</f>
        <v>2.8673852726692366</v>
      </c>
      <c r="I27" s="313">
        <f>County!ER22</f>
        <v>317518</v>
      </c>
      <c r="J27" s="419">
        <f>I27/'Table 1'!D27</f>
        <v>0.86625034443435012</v>
      </c>
      <c r="K27" s="313">
        <f>County!ES22</f>
        <v>89117</v>
      </c>
      <c r="L27" s="313">
        <f>County!ET22</f>
        <v>17765</v>
      </c>
      <c r="M27" s="313">
        <f>County!EU22</f>
        <v>418</v>
      </c>
      <c r="N27" s="50">
        <f>County!EV22</f>
        <v>855</v>
      </c>
    </row>
    <row r="28" spans="1:14" x14ac:dyDescent="0.25">
      <c r="A28" s="46" t="str">
        <f>'Table 10'!A28</f>
        <v>NC0033</v>
      </c>
      <c r="B28" s="46" t="str">
        <f>'Table 10'!B28</f>
        <v>Franklin</v>
      </c>
      <c r="C28" s="47">
        <f>County!DQ23</f>
        <v>25258</v>
      </c>
      <c r="D28" s="47">
        <f>County!DR23</f>
        <v>8927</v>
      </c>
      <c r="E28" s="47">
        <f>County!DS23</f>
        <v>34185</v>
      </c>
      <c r="F28" s="286">
        <f>E28/'Table 1'!D28</f>
        <v>0.53242687599289784</v>
      </c>
      <c r="G28" s="313">
        <f>County!DT23</f>
        <v>213050</v>
      </c>
      <c r="H28" s="419">
        <f>G28/'Table 1'!D28</f>
        <v>3.318225710992742</v>
      </c>
      <c r="I28" s="313">
        <f>County!ER23</f>
        <v>12240</v>
      </c>
      <c r="J28" s="419">
        <f>I28/'Table 1'!D28</f>
        <v>0.19063638912251191</v>
      </c>
      <c r="K28" s="313">
        <f>County!ES23</f>
        <v>5600</v>
      </c>
      <c r="L28" s="313">
        <f>County!ET23</f>
        <v>2150</v>
      </c>
      <c r="M28" s="313">
        <f>County!EU23</f>
        <v>10484</v>
      </c>
      <c r="N28" s="50">
        <f>County!EV23</f>
        <v>10338</v>
      </c>
    </row>
    <row r="29" spans="1:14" x14ac:dyDescent="0.25">
      <c r="A29" s="46" t="str">
        <f>'Table 10'!A29</f>
        <v>NC0105</v>
      </c>
      <c r="B29" s="46" t="str">
        <f>'Table 10'!B29</f>
        <v>Gaston</v>
      </c>
      <c r="C29" s="47">
        <f>County!DQ24</f>
        <v>73389</v>
      </c>
      <c r="D29" s="47">
        <f>County!DR24</f>
        <v>22700</v>
      </c>
      <c r="E29" s="47">
        <f>County!DS24</f>
        <v>96089</v>
      </c>
      <c r="F29" s="286">
        <f>E29/'Table 1'!D29</f>
        <v>0.45189431704885347</v>
      </c>
      <c r="G29" s="313">
        <f>County!DT24</f>
        <v>530498</v>
      </c>
      <c r="H29" s="419">
        <f>G29/'Table 1'!D29</f>
        <v>2.4948644632141312</v>
      </c>
      <c r="I29" s="313">
        <f>County!ER24</f>
        <v>126932</v>
      </c>
      <c r="J29" s="419">
        <f>I29/'Table 1'!D29</f>
        <v>0.59694501401456013</v>
      </c>
      <c r="K29" s="313">
        <f>County!ES24</f>
        <v>50388</v>
      </c>
      <c r="L29" s="313">
        <f>County!ET24</f>
        <v>3900</v>
      </c>
      <c r="M29" s="313">
        <f>County!EU24</f>
        <v>291</v>
      </c>
      <c r="N29" s="50">
        <f>County!EV24</f>
        <v>1543</v>
      </c>
    </row>
    <row r="30" spans="1:14" x14ac:dyDescent="0.25">
      <c r="A30" s="46" t="str">
        <f>'Table 10'!A30</f>
        <v>NC0034</v>
      </c>
      <c r="B30" s="46" t="str">
        <f>'Table 10'!B30</f>
        <v>Granville</v>
      </c>
      <c r="C30" s="47">
        <f>County!DQ25</f>
        <v>28905</v>
      </c>
      <c r="D30" s="47">
        <f>County!DR25</f>
        <v>11179</v>
      </c>
      <c r="E30" s="47">
        <f>County!DS25</f>
        <v>40084</v>
      </c>
      <c r="F30" s="286">
        <f>E30/'Table 1'!D30</f>
        <v>0.68464652330606179</v>
      </c>
      <c r="G30" s="313">
        <f>County!DT25</f>
        <v>186749</v>
      </c>
      <c r="H30" s="419">
        <f>G30/'Table 1'!D30</f>
        <v>3.1897279109091841</v>
      </c>
      <c r="I30" s="313">
        <f>County!ER25</f>
        <v>23714</v>
      </c>
      <c r="J30" s="419">
        <f>I30/'Table 1'!D30</f>
        <v>0.40504210292585446</v>
      </c>
      <c r="K30" s="313">
        <f>County!ES25</f>
        <v>9847</v>
      </c>
      <c r="L30" s="313">
        <f>County!ET25</f>
        <v>857</v>
      </c>
      <c r="M30" s="313">
        <f>County!EU25</f>
        <v>26</v>
      </c>
      <c r="N30" s="50">
        <f>County!EV25</f>
        <v>76</v>
      </c>
    </row>
    <row r="31" spans="1:14" x14ac:dyDescent="0.25">
      <c r="A31" s="46" t="str">
        <f>'Table 10'!A31</f>
        <v>NC0035</v>
      </c>
      <c r="B31" s="46" t="str">
        <f>'Table 10'!B31</f>
        <v>Guilford (Greensboro)</v>
      </c>
      <c r="C31" s="47">
        <f>County!DQ26</f>
        <v>205084</v>
      </c>
      <c r="D31" s="47">
        <f>County!DR26</f>
        <v>59586</v>
      </c>
      <c r="E31" s="47">
        <f>County!DS26</f>
        <v>264670</v>
      </c>
      <c r="F31" s="286">
        <f>E31/'Table 1'!D31</f>
        <v>0.64969622583614606</v>
      </c>
      <c r="G31" s="313">
        <f>County!DT26</f>
        <v>2761627</v>
      </c>
      <c r="H31" s="419">
        <f>G31/'Table 1'!D31</f>
        <v>6.7790782448603863</v>
      </c>
      <c r="I31" s="313">
        <f>County!ER26</f>
        <v>339183</v>
      </c>
      <c r="J31" s="419">
        <f>I31/'Table 1'!D31</f>
        <v>0.83260632095734888</v>
      </c>
      <c r="K31" s="313">
        <f>County!ES26</f>
        <v>75751</v>
      </c>
      <c r="L31" s="313">
        <f>County!ET26</f>
        <v>298</v>
      </c>
      <c r="M31" s="313">
        <f>County!EU26</f>
        <v>692</v>
      </c>
      <c r="N31" s="50">
        <f>County!EV26</f>
        <v>463</v>
      </c>
    </row>
    <row r="32" spans="1:14" x14ac:dyDescent="0.25">
      <c r="A32" s="46" t="str">
        <f>'Table 10'!A32</f>
        <v>NC0036</v>
      </c>
      <c r="B32" s="46" t="str">
        <f>'Table 10'!B32</f>
        <v>Halifax</v>
      </c>
      <c r="C32" s="47">
        <f>County!DQ27</f>
        <v>16200</v>
      </c>
      <c r="D32" s="47">
        <f>County!DR27</f>
        <v>5265</v>
      </c>
      <c r="E32" s="47">
        <f>County!DS27</f>
        <v>21465</v>
      </c>
      <c r="F32" s="286">
        <f>E32/'Table 1'!D32</f>
        <v>0.57644278540161664</v>
      </c>
      <c r="G32" s="313">
        <f>County!DT27</f>
        <v>73462</v>
      </c>
      <c r="H32" s="419">
        <f>G32/'Table 1'!D32</f>
        <v>1.9728227300802965</v>
      </c>
      <c r="I32" s="313">
        <f>County!ER27</f>
        <v>40578</v>
      </c>
      <c r="J32" s="419">
        <f>I32/'Table 1'!D32</f>
        <v>1.0897225877487444</v>
      </c>
      <c r="K32" s="313">
        <f>County!ES27</f>
        <v>11471</v>
      </c>
      <c r="L32" s="313">
        <f>County!ET27</f>
        <v>7914</v>
      </c>
      <c r="M32" s="313">
        <f>County!EU27</f>
        <v>4</v>
      </c>
      <c r="N32" s="50">
        <f>County!EV27</f>
        <v>21</v>
      </c>
    </row>
    <row r="33" spans="1:14" x14ac:dyDescent="0.25">
      <c r="A33" s="46" t="str">
        <f>'Table 10'!A33</f>
        <v>NC0037</v>
      </c>
      <c r="B33" s="46" t="str">
        <f>'Table 10'!B33</f>
        <v>Harnett</v>
      </c>
      <c r="C33" s="47">
        <f>County!DQ28</f>
        <v>47226</v>
      </c>
      <c r="D33" s="47">
        <f>County!DR28</f>
        <v>11007</v>
      </c>
      <c r="E33" s="47">
        <f>County!DS28</f>
        <v>58233</v>
      </c>
      <c r="F33" s="286">
        <f>E33/'Table 1'!D33</f>
        <v>0.45806948956555255</v>
      </c>
      <c r="G33" s="313">
        <f>County!DT28</f>
        <v>241213</v>
      </c>
      <c r="H33" s="419">
        <f>G33/'Table 1'!D33</f>
        <v>1.8974175430868345</v>
      </c>
      <c r="I33" s="313">
        <f>County!ER28</f>
        <v>8123</v>
      </c>
      <c r="J33" s="419">
        <f>I33/'Table 1'!D33</f>
        <v>6.3896733188071778E-2</v>
      </c>
      <c r="K33" s="313">
        <f>County!ES28</f>
        <v>4299</v>
      </c>
      <c r="L33" s="313">
        <f>County!ET28</f>
        <v>2567</v>
      </c>
      <c r="M33" s="313">
        <f>County!EU28</f>
        <v>18273</v>
      </c>
      <c r="N33" s="50">
        <f>County!EV28</f>
        <v>18554</v>
      </c>
    </row>
    <row r="34" spans="1:14" x14ac:dyDescent="0.25">
      <c r="A34" s="46" t="str">
        <f>'Table 10'!A34</f>
        <v>NC0038</v>
      </c>
      <c r="B34" s="46" t="str">
        <f>'Table 10'!B34</f>
        <v>Haywood</v>
      </c>
      <c r="C34" s="47">
        <f>County!DQ29</f>
        <v>31946</v>
      </c>
      <c r="D34" s="47">
        <f>County!DR29</f>
        <v>5756</v>
      </c>
      <c r="E34" s="47">
        <f>County!DS29</f>
        <v>37702</v>
      </c>
      <c r="F34" s="286">
        <f>E34/'Table 1'!D34</f>
        <v>0.62182711814088498</v>
      </c>
      <c r="G34" s="313">
        <f>County!DT29</f>
        <v>273820</v>
      </c>
      <c r="H34" s="419">
        <f>G34/'Table 1'!D34</f>
        <v>4.5161715953884976</v>
      </c>
      <c r="I34" s="313">
        <f>County!ER29</f>
        <v>892</v>
      </c>
      <c r="J34" s="419">
        <f>I34/'Table 1'!D34</f>
        <v>1.4711946034206924E-2</v>
      </c>
      <c r="K34" s="313">
        <f>County!ES29</f>
        <v>840</v>
      </c>
      <c r="L34" s="313">
        <f>County!ET29</f>
        <v>52</v>
      </c>
      <c r="M34" s="313">
        <f>County!EU29</f>
        <v>24481</v>
      </c>
      <c r="N34" s="50">
        <f>County!EV29</f>
        <v>24694</v>
      </c>
    </row>
    <row r="35" spans="1:14" x14ac:dyDescent="0.25">
      <c r="A35" s="46" t="str">
        <f>'Table 10'!A35</f>
        <v>NC0039</v>
      </c>
      <c r="B35" s="46" t="str">
        <f>'Table 10'!B35</f>
        <v>Henderson</v>
      </c>
      <c r="C35" s="47">
        <f>County!DQ30</f>
        <v>58161</v>
      </c>
      <c r="D35" s="47">
        <f>County!DR30</f>
        <v>11453</v>
      </c>
      <c r="E35" s="47">
        <f>County!DS30</f>
        <v>69614</v>
      </c>
      <c r="F35" s="286">
        <f>E35/'Table 1'!D35</f>
        <v>0.61873061300672827</v>
      </c>
      <c r="G35" s="313">
        <f>County!DT30</f>
        <v>562206</v>
      </c>
      <c r="H35" s="419">
        <f>G35/'Table 1'!D35</f>
        <v>4.9968980810765169</v>
      </c>
      <c r="I35" s="313">
        <f>County!ER30</f>
        <v>131262</v>
      </c>
      <c r="J35" s="419">
        <f>I35/'Table 1'!D35</f>
        <v>1.1666592599834682</v>
      </c>
      <c r="K35" s="313">
        <f>County!ES30</f>
        <v>23110</v>
      </c>
      <c r="L35" s="313">
        <f>County!ET30</f>
        <v>2472</v>
      </c>
      <c r="M35" s="313">
        <f>County!EU30</f>
        <v>419</v>
      </c>
      <c r="N35" s="50">
        <f>County!EV30</f>
        <v>414</v>
      </c>
    </row>
    <row r="36" spans="1:14" x14ac:dyDescent="0.25">
      <c r="A36" s="46" t="str">
        <f>'Table 10'!A36</f>
        <v>NC0040</v>
      </c>
      <c r="B36" s="46" t="str">
        <f>'Table 10'!B36</f>
        <v>Iredell</v>
      </c>
      <c r="C36" s="47">
        <f>County!DQ31</f>
        <v>31915</v>
      </c>
      <c r="D36" s="47">
        <f>County!DR31</f>
        <v>9646</v>
      </c>
      <c r="E36" s="47">
        <f>County!DS31</f>
        <v>41561</v>
      </c>
      <c r="F36" s="286">
        <f>E36/'Table 1'!D36</f>
        <v>0.3137152777777778</v>
      </c>
      <c r="G36" s="313">
        <f>County!DT31</f>
        <v>257940</v>
      </c>
      <c r="H36" s="419">
        <f>G36/'Table 1'!D36</f>
        <v>1.9470108695652173</v>
      </c>
      <c r="I36" s="313">
        <f>County!ER31</f>
        <v>80799</v>
      </c>
      <c r="J36" s="419">
        <f>I36/'Table 1'!D36</f>
        <v>0.6098958333333333</v>
      </c>
      <c r="K36" s="313">
        <f>County!ES31</f>
        <v>27688</v>
      </c>
      <c r="L36" s="313">
        <f>County!ET31</f>
        <v>3860</v>
      </c>
      <c r="M36" s="313">
        <f>County!EU31</f>
        <v>52</v>
      </c>
      <c r="N36" s="50">
        <f>County!EV31</f>
        <v>55</v>
      </c>
    </row>
    <row r="37" spans="1:14" x14ac:dyDescent="0.25">
      <c r="A37" s="46" t="str">
        <f>'Table 10'!A37</f>
        <v>NC0041</v>
      </c>
      <c r="B37" s="46" t="str">
        <f>'Table 10'!B37</f>
        <v>Johnston</v>
      </c>
      <c r="C37" s="47">
        <f>County!DQ32</f>
        <v>37240</v>
      </c>
      <c r="D37" s="47">
        <f>County!DR32</f>
        <v>10755</v>
      </c>
      <c r="E37" s="47">
        <f>County!DS32</f>
        <v>47995</v>
      </c>
      <c r="F37" s="286">
        <f>E37/'Table 1'!D37</f>
        <v>0.28950146273788341</v>
      </c>
      <c r="G37" s="313">
        <f>County!DT32</f>
        <v>223426</v>
      </c>
      <c r="H37" s="419">
        <f>G37/'Table 1'!D37</f>
        <v>1.3476852549989444</v>
      </c>
      <c r="I37" s="313">
        <f>County!ER32</f>
        <v>138181</v>
      </c>
      <c r="J37" s="419">
        <f>I37/'Table 1'!D37</f>
        <v>0.83349518955273394</v>
      </c>
      <c r="K37" s="313">
        <f>County!ES32</f>
        <v>21574</v>
      </c>
      <c r="L37" s="313">
        <f>County!ET32</f>
        <v>3203</v>
      </c>
      <c r="M37" s="313">
        <f>County!EU32</f>
        <v>0</v>
      </c>
      <c r="N37" s="50">
        <f>County!EV32</f>
        <v>69</v>
      </c>
    </row>
    <row r="38" spans="1:14" x14ac:dyDescent="0.25">
      <c r="A38" s="46" t="str">
        <f>'Table 10'!A38</f>
        <v>NC0042</v>
      </c>
      <c r="B38" s="46" t="str">
        <f>'Table 10'!B38</f>
        <v>Lee</v>
      </c>
      <c r="C38" s="47">
        <f>County!DQ33</f>
        <v>44255</v>
      </c>
      <c r="D38" s="47">
        <f>County!DR33</f>
        <v>13375</v>
      </c>
      <c r="E38" s="47">
        <f>County!DS33</f>
        <v>57630</v>
      </c>
      <c r="F38" s="286">
        <f>E38/'Table 1'!D38</f>
        <v>0.9783051537991444</v>
      </c>
      <c r="G38" s="313">
        <f>County!DT33</f>
        <v>115109</v>
      </c>
      <c r="H38" s="419">
        <f>G38/'Table 1'!D38</f>
        <v>1.9540469885244789</v>
      </c>
      <c r="I38" s="313">
        <f>County!ER33</f>
        <v>15834</v>
      </c>
      <c r="J38" s="419">
        <f>I38/'Table 1'!D38</f>
        <v>0.26879201466693825</v>
      </c>
      <c r="K38" s="313">
        <f>County!ES33</f>
        <v>6942</v>
      </c>
      <c r="L38" s="313">
        <f>County!ET33</f>
        <v>1678</v>
      </c>
      <c r="M38" s="313">
        <f>County!EU33</f>
        <v>7874</v>
      </c>
      <c r="N38" s="50">
        <f>County!EV33</f>
        <v>7874</v>
      </c>
    </row>
    <row r="39" spans="1:14" x14ac:dyDescent="0.25">
      <c r="A39" s="46" t="str">
        <f>'Table 10'!A39</f>
        <v>NC0106</v>
      </c>
      <c r="B39" s="46" t="str">
        <f>'Table 10'!B39</f>
        <v>Lincoln</v>
      </c>
      <c r="C39" s="47">
        <f>County!DQ34</f>
        <v>40698</v>
      </c>
      <c r="D39" s="47">
        <f>County!DR34</f>
        <v>13300</v>
      </c>
      <c r="E39" s="47">
        <f>County!DS34</f>
        <v>53998</v>
      </c>
      <c r="F39" s="286">
        <f>E39/'Table 1'!D39</f>
        <v>0.663390542648992</v>
      </c>
      <c r="G39" s="313">
        <f>County!DT34</f>
        <v>200380</v>
      </c>
      <c r="H39" s="419">
        <f>G39/'Table 1'!D39</f>
        <v>2.4617614899812033</v>
      </c>
      <c r="I39" s="313">
        <f>County!ER34</f>
        <v>16847</v>
      </c>
      <c r="J39" s="419">
        <f>I39/'Table 1'!D39</f>
        <v>0.20697322997162057</v>
      </c>
      <c r="K39" s="313">
        <f>County!ES34</f>
        <v>9981</v>
      </c>
      <c r="L39" s="313">
        <f>County!ET34</f>
        <v>1601</v>
      </c>
      <c r="M39" s="313">
        <f>County!EU34</f>
        <v>0</v>
      </c>
      <c r="N39" s="50">
        <f>County!EV34</f>
        <v>24</v>
      </c>
    </row>
    <row r="40" spans="1:14" x14ac:dyDescent="0.25">
      <c r="A40" s="46" t="str">
        <f>'Table 10'!A40</f>
        <v>NC0043</v>
      </c>
      <c r="B40" s="46" t="str">
        <f>'Table 10'!B40</f>
        <v>Madison</v>
      </c>
      <c r="C40" s="47">
        <f>County!DQ35</f>
        <v>8890</v>
      </c>
      <c r="D40" s="47">
        <f>County!DR35</f>
        <v>2442</v>
      </c>
      <c r="E40" s="47">
        <f>County!DS35</f>
        <v>11332</v>
      </c>
      <c r="F40" s="286">
        <f>E40/'Table 1'!D40</f>
        <v>0.52310390989244338</v>
      </c>
      <c r="G40" s="313">
        <f>County!DT35</f>
        <v>117985</v>
      </c>
      <c r="H40" s="419">
        <f>G40/'Table 1'!D40</f>
        <v>5.4463832340857685</v>
      </c>
      <c r="I40" s="313">
        <f>County!ER35</f>
        <v>3444</v>
      </c>
      <c r="J40" s="419">
        <f>I40/'Table 1'!D40</f>
        <v>0.15898075058856115</v>
      </c>
      <c r="K40" s="313">
        <f>County!ES35</f>
        <v>2272</v>
      </c>
      <c r="L40" s="313">
        <f>County!ET35</f>
        <v>802</v>
      </c>
      <c r="M40" s="313">
        <f>County!EU35</f>
        <v>10</v>
      </c>
      <c r="N40" s="50">
        <f>County!EV35</f>
        <v>8</v>
      </c>
    </row>
    <row r="41" spans="1:14" x14ac:dyDescent="0.25">
      <c r="A41" s="46" t="str">
        <f>'Table 10'!A41</f>
        <v>NC0044</v>
      </c>
      <c r="B41" s="46" t="str">
        <f>'Table 10'!B41</f>
        <v>McDowell</v>
      </c>
      <c r="C41" s="47">
        <f>County!DQ36</f>
        <v>22884</v>
      </c>
      <c r="D41" s="47">
        <f>County!DR36</f>
        <v>5110</v>
      </c>
      <c r="E41" s="47">
        <f>County!DS36</f>
        <v>27994</v>
      </c>
      <c r="F41" s="286">
        <f>E41/'Table 1'!D41</f>
        <v>0.61701564910733964</v>
      </c>
      <c r="G41" s="313">
        <f>County!DT36</f>
        <v>110986</v>
      </c>
      <c r="H41" s="419">
        <f>G41/'Table 1'!D41</f>
        <v>2.4462420101388584</v>
      </c>
      <c r="I41" s="313">
        <f>County!ER36</f>
        <v>23726</v>
      </c>
      <c r="J41" s="419">
        <f>I41/'Table 1'!D41</f>
        <v>0.52294467709940484</v>
      </c>
      <c r="K41" s="313">
        <f>County!ES36</f>
        <v>13726</v>
      </c>
      <c r="L41" s="313">
        <f>County!ET36</f>
        <v>1515</v>
      </c>
      <c r="M41" s="313">
        <f>County!EU36</f>
        <v>10433</v>
      </c>
      <c r="N41" s="50">
        <f>County!EV36</f>
        <v>10031</v>
      </c>
    </row>
    <row r="42" spans="1:14" x14ac:dyDescent="0.25">
      <c r="A42" s="46" t="str">
        <f>'Table 10'!A42</f>
        <v>NC0045</v>
      </c>
      <c r="B42" s="46" t="str">
        <f>'Table 10'!B42</f>
        <v>Mecklenburg</v>
      </c>
      <c r="C42" s="47">
        <f>County!DQ37</f>
        <v>576228</v>
      </c>
      <c r="D42" s="47">
        <f>County!DR37</f>
        <v>353494</v>
      </c>
      <c r="E42" s="47">
        <f>County!DS37</f>
        <v>929722</v>
      </c>
      <c r="F42" s="286">
        <f>E42/'Table 1'!D42</f>
        <v>0.89775734956860964</v>
      </c>
      <c r="G42" s="313">
        <f>County!DT37</f>
        <v>3391653</v>
      </c>
      <c r="H42" s="419">
        <f>G42/'Table 1'!D42</f>
        <v>3.2750450219919758</v>
      </c>
      <c r="I42" s="313">
        <f>County!ER37</f>
        <v>1181215</v>
      </c>
      <c r="J42" s="419">
        <f>I42/'Table 1'!D42</f>
        <v>1.1406038016425182</v>
      </c>
      <c r="K42" s="313">
        <f>County!ES37</f>
        <v>250727</v>
      </c>
      <c r="L42" s="313">
        <f>County!ET37</f>
        <v>81623</v>
      </c>
      <c r="M42" s="313">
        <f>County!EU37</f>
        <v>3786</v>
      </c>
      <c r="N42" s="50">
        <f>County!EV37</f>
        <v>2392</v>
      </c>
    </row>
    <row r="43" spans="1:14" x14ac:dyDescent="0.25">
      <c r="A43" s="46" t="str">
        <f>'Table 10'!A43</f>
        <v>NC0046</v>
      </c>
      <c r="B43" s="46" t="str">
        <f>'Table 10'!B43</f>
        <v>Nash (Braswell)</v>
      </c>
      <c r="C43" s="47">
        <f>County!DQ38</f>
        <v>12391</v>
      </c>
      <c r="D43" s="47">
        <f>County!DR38</f>
        <v>5177</v>
      </c>
      <c r="E43" s="47">
        <f>County!DS38</f>
        <v>17568</v>
      </c>
      <c r="F43" s="286">
        <f>E43/'Table 1'!D43</f>
        <v>0.19724477079052849</v>
      </c>
      <c r="G43" s="313">
        <f>County!DT38</f>
        <v>195064</v>
      </c>
      <c r="H43" s="419">
        <f>G43/'Table 1'!D43</f>
        <v>2.1900816239460181</v>
      </c>
      <c r="I43" s="313">
        <f>County!ER38</f>
        <v>38998</v>
      </c>
      <c r="J43" s="419">
        <f>I43/'Table 1'!D43</f>
        <v>0.43785015774641561</v>
      </c>
      <c r="K43" s="313">
        <f>County!ES38</f>
        <v>14261</v>
      </c>
      <c r="L43" s="313">
        <f>County!ET38</f>
        <v>4128</v>
      </c>
      <c r="M43" s="313">
        <f>County!EU38</f>
        <v>44</v>
      </c>
      <c r="N43" s="50">
        <f>County!EV38</f>
        <v>144</v>
      </c>
    </row>
    <row r="44" spans="1:14" x14ac:dyDescent="0.25">
      <c r="A44" s="46" t="str">
        <f>'Table 10'!A44</f>
        <v>NC0047</v>
      </c>
      <c r="B44" s="46" t="str">
        <f>'Table 10'!B44</f>
        <v>New Hanover</v>
      </c>
      <c r="C44" s="47">
        <f>County!DQ39</f>
        <v>80760</v>
      </c>
      <c r="D44" s="47">
        <f>County!DR39</f>
        <v>17776</v>
      </c>
      <c r="E44" s="47">
        <f>County!DS39</f>
        <v>98536</v>
      </c>
      <c r="F44" s="286">
        <f>E44/'Table 1'!D44</f>
        <v>0.44742111691814501</v>
      </c>
      <c r="G44" s="313">
        <f>County!DT39</f>
        <v>857974</v>
      </c>
      <c r="H44" s="419">
        <f>G44/'Table 1'!D44</f>
        <v>3.8957912373825665</v>
      </c>
      <c r="I44" s="313">
        <f>County!ER39</f>
        <v>277777</v>
      </c>
      <c r="J44" s="419">
        <f>I44/'Table 1'!D44</f>
        <v>1.2612983639905373</v>
      </c>
      <c r="K44" s="313">
        <f>County!ES39</f>
        <v>72699</v>
      </c>
      <c r="L44" s="313">
        <f>County!ET39</f>
        <v>13059</v>
      </c>
      <c r="M44" s="313">
        <f>County!EU39</f>
        <v>1752</v>
      </c>
      <c r="N44" s="50">
        <f>County!EV39</f>
        <v>1007</v>
      </c>
    </row>
    <row r="45" spans="1:14" x14ac:dyDescent="0.25">
      <c r="A45" s="46" t="str">
        <f>'Table 10'!A45</f>
        <v>NC0048</v>
      </c>
      <c r="B45" s="46" t="str">
        <f>'Table 10'!B45</f>
        <v>Onslow</v>
      </c>
      <c r="C45" s="47">
        <f>County!DQ40</f>
        <v>40770</v>
      </c>
      <c r="D45" s="47">
        <f>County!DR40</f>
        <v>12035</v>
      </c>
      <c r="E45" s="47">
        <f>County!DS40</f>
        <v>52805</v>
      </c>
      <c r="F45" s="286">
        <f>E45/'Table 1'!D45</f>
        <v>0.2713013008898662</v>
      </c>
      <c r="G45" s="313">
        <f>County!DT40</f>
        <v>418004</v>
      </c>
      <c r="H45" s="419">
        <f>G45/'Table 1'!D45</f>
        <v>2.1476191454818223</v>
      </c>
      <c r="I45" s="313">
        <f>County!ER40</f>
        <v>71776</v>
      </c>
      <c r="J45" s="419">
        <f>I45/'Table 1'!D45</f>
        <v>0.36877042273782856</v>
      </c>
      <c r="K45" s="313">
        <f>County!ES40</f>
        <v>24427</v>
      </c>
      <c r="L45" s="313">
        <f>County!ET40</f>
        <v>1961</v>
      </c>
      <c r="M45" s="313">
        <f>County!EU40</f>
        <v>743</v>
      </c>
      <c r="N45" s="50">
        <f>County!EV40</f>
        <v>212</v>
      </c>
    </row>
    <row r="46" spans="1:14" x14ac:dyDescent="0.25">
      <c r="A46" s="46" t="str">
        <f>'Table 10'!A46</f>
        <v>NC0108</v>
      </c>
      <c r="B46" s="46" t="str">
        <f>'Table 10'!B46</f>
        <v>Orange</v>
      </c>
      <c r="C46" s="47">
        <f>County!DQ41</f>
        <v>14016</v>
      </c>
      <c r="D46" s="47">
        <f>County!DR41</f>
        <v>2753</v>
      </c>
      <c r="E46" s="47">
        <f>County!DS41</f>
        <v>16769</v>
      </c>
      <c r="F46" s="286">
        <f>E46/'Table 1'!D46</f>
        <v>0.20811666149550109</v>
      </c>
      <c r="G46" s="313">
        <f>County!DT41</f>
        <v>300004</v>
      </c>
      <c r="H46" s="419">
        <f>G46/'Table 1'!D46</f>
        <v>3.7232888613093391</v>
      </c>
      <c r="I46" s="313">
        <f>County!ER41</f>
        <v>23409</v>
      </c>
      <c r="J46" s="419">
        <f>I46/'Table 1'!D46</f>
        <v>0.2905243561898852</v>
      </c>
      <c r="K46" s="313">
        <f>County!ES41</f>
        <v>7407</v>
      </c>
      <c r="L46" s="313">
        <f>County!ET41</f>
        <v>321</v>
      </c>
      <c r="M46" s="313">
        <f>County!EU41</f>
        <v>6</v>
      </c>
      <c r="N46" s="50">
        <f>County!EV41</f>
        <v>147</v>
      </c>
    </row>
    <row r="47" spans="1:14" x14ac:dyDescent="0.25">
      <c r="A47" s="46" t="str">
        <f>'Table 10'!A47</f>
        <v>NC0049</v>
      </c>
      <c r="B47" s="46" t="str">
        <f>'Table 10'!B47</f>
        <v>Pender</v>
      </c>
      <c r="C47" s="47">
        <f>County!DQ42</f>
        <v>13279</v>
      </c>
      <c r="D47" s="47">
        <f>County!DR42</f>
        <v>4634</v>
      </c>
      <c r="E47" s="47">
        <f>County!DS42</f>
        <v>17913</v>
      </c>
      <c r="F47" s="286">
        <f>E47/'Table 1'!D47</f>
        <v>0.3091593172364992</v>
      </c>
      <c r="G47" s="313">
        <f>County!DT42</f>
        <v>142133</v>
      </c>
      <c r="H47" s="419">
        <f>G47/'Table 1'!D47</f>
        <v>2.4530643240537788</v>
      </c>
      <c r="I47" s="313">
        <f>County!ER42</f>
        <v>14341</v>
      </c>
      <c r="J47" s="419">
        <f>I47/'Table 1'!D47</f>
        <v>0.24751039850882794</v>
      </c>
      <c r="K47" s="313">
        <f>County!ES42</f>
        <v>2123</v>
      </c>
      <c r="L47" s="313">
        <f>County!ET42</f>
        <v>939</v>
      </c>
      <c r="M47" s="313">
        <f>County!EU42</f>
        <v>20</v>
      </c>
      <c r="N47" s="50">
        <f>County!EV42</f>
        <v>99</v>
      </c>
    </row>
    <row r="48" spans="1:14" x14ac:dyDescent="0.25">
      <c r="A48" s="46" t="str">
        <f>'Table 10'!A48</f>
        <v>NC0109</v>
      </c>
      <c r="B48" s="46" t="str">
        <f>'Table 10'!B48</f>
        <v>Person</v>
      </c>
      <c r="C48" s="47">
        <f>County!DQ43</f>
        <v>25017</v>
      </c>
      <c r="D48" s="47">
        <f>County!DR43</f>
        <v>7133</v>
      </c>
      <c r="E48" s="47">
        <f>County!DS43</f>
        <v>32150</v>
      </c>
      <c r="F48" s="286">
        <f>E48/'Table 1'!D48</f>
        <v>0.81240208217516552</v>
      </c>
      <c r="G48" s="313">
        <f>County!DT43</f>
        <v>107847</v>
      </c>
      <c r="H48" s="419">
        <f>G48/'Table 1'!D48</f>
        <v>2.7251983625612777</v>
      </c>
      <c r="I48" s="313">
        <f>County!ER43</f>
        <v>8872</v>
      </c>
      <c r="J48" s="419">
        <f>I48/'Table 1'!D48</f>
        <v>0.22418759791782483</v>
      </c>
      <c r="K48" s="313">
        <f>County!ES43</f>
        <v>2442</v>
      </c>
      <c r="L48" s="313">
        <f>County!ET43</f>
        <v>217</v>
      </c>
      <c r="M48" s="313">
        <f>County!EU43</f>
        <v>20</v>
      </c>
      <c r="N48" s="50">
        <f>County!EV43</f>
        <v>100</v>
      </c>
    </row>
    <row r="49" spans="1:14" x14ac:dyDescent="0.25">
      <c r="A49" s="46" t="str">
        <f>'Table 10'!A49</f>
        <v>NC0050</v>
      </c>
      <c r="B49" s="46" t="str">
        <f>'Table 10'!B49</f>
        <v>Pitt (Sheppard)</v>
      </c>
      <c r="C49" s="47">
        <f>County!DQ44</f>
        <v>54250</v>
      </c>
      <c r="D49" s="47">
        <f>County!DR44</f>
        <v>12912</v>
      </c>
      <c r="E49" s="47">
        <f>County!DS44</f>
        <v>67162</v>
      </c>
      <c r="F49" s="286">
        <f>E49/'Table 1'!D49</f>
        <v>0.39315108587484632</v>
      </c>
      <c r="G49" s="313">
        <f>County!DT44</f>
        <v>508263</v>
      </c>
      <c r="H49" s="419">
        <f>G49/'Table 1'!D49</f>
        <v>2.9752561025580988</v>
      </c>
      <c r="I49" s="313">
        <f>County!ER44</f>
        <v>95508</v>
      </c>
      <c r="J49" s="419">
        <f>I49/'Table 1'!D49</f>
        <v>0.55908212843177429</v>
      </c>
      <c r="K49" s="313">
        <f>County!ES44</f>
        <v>16917</v>
      </c>
      <c r="L49" s="313">
        <f>County!ET44</f>
        <v>2019</v>
      </c>
      <c r="M49" s="313">
        <f>County!EU44</f>
        <v>0</v>
      </c>
      <c r="N49" s="50">
        <f>County!EV44</f>
        <v>0</v>
      </c>
    </row>
    <row r="50" spans="1:14" x14ac:dyDescent="0.25">
      <c r="A50" s="46" t="str">
        <f>'Table 10'!A50</f>
        <v>NC0051</v>
      </c>
      <c r="B50" s="46" t="str">
        <f>'Table 10'!B50</f>
        <v>Polk</v>
      </c>
      <c r="C50" s="47">
        <f>County!DQ45</f>
        <v>6873</v>
      </c>
      <c r="D50" s="47">
        <f>County!DR45</f>
        <v>917</v>
      </c>
      <c r="E50" s="47">
        <f>County!DS45</f>
        <v>7790</v>
      </c>
      <c r="F50" s="286">
        <f>E50/'Table 1'!D50</f>
        <v>0.37401574803149606</v>
      </c>
      <c r="G50" s="313">
        <f>County!DT45</f>
        <v>95954</v>
      </c>
      <c r="H50" s="419">
        <f>G50/'Table 1'!D50</f>
        <v>4.6069713846744769</v>
      </c>
      <c r="I50" s="313">
        <f>County!ER45</f>
        <v>9450</v>
      </c>
      <c r="J50" s="419">
        <f>I50/'Table 1'!D50</f>
        <v>0.45371615133474169</v>
      </c>
      <c r="K50" s="313">
        <f>County!ES45</f>
        <v>6225</v>
      </c>
      <c r="L50" s="313">
        <f>County!ET45</f>
        <v>680</v>
      </c>
      <c r="M50" s="313">
        <f>County!EU45</f>
        <v>3515</v>
      </c>
      <c r="N50" s="50">
        <f>County!EV45</f>
        <v>4250</v>
      </c>
    </row>
    <row r="51" spans="1:14" x14ac:dyDescent="0.25">
      <c r="A51" s="46" t="str">
        <f>'Table 10'!A51</f>
        <v>NC0052</v>
      </c>
      <c r="B51" s="46" t="str">
        <f>'Table 10'!B51</f>
        <v>Randolph</v>
      </c>
      <c r="C51" s="47">
        <f>County!DQ46</f>
        <v>89196</v>
      </c>
      <c r="D51" s="47">
        <f>County!DR46</f>
        <v>26920</v>
      </c>
      <c r="E51" s="47">
        <f>County!DS46</f>
        <v>116116</v>
      </c>
      <c r="F51" s="286">
        <f>E51/'Table 1'!D51</f>
        <v>0.81232379340016647</v>
      </c>
      <c r="G51" s="313">
        <f>County!DT46</f>
        <v>533842</v>
      </c>
      <c r="H51" s="419">
        <f>G51/'Table 1'!D51</f>
        <v>3.7346494756651252</v>
      </c>
      <c r="I51" s="313">
        <f>County!ER46</f>
        <v>109591</v>
      </c>
      <c r="J51" s="419">
        <f>I51/'Table 1'!D51</f>
        <v>0.76667622758722009</v>
      </c>
      <c r="K51" s="313">
        <f>County!ES46</f>
        <v>39940</v>
      </c>
      <c r="L51" s="313">
        <f>County!ET46</f>
        <v>7086</v>
      </c>
      <c r="M51" s="313">
        <f>County!EU46</f>
        <v>111</v>
      </c>
      <c r="N51" s="50">
        <f>County!EV46</f>
        <v>140</v>
      </c>
    </row>
    <row r="52" spans="1:14" x14ac:dyDescent="0.25">
      <c r="A52" s="46" t="str">
        <f>'Table 10'!A52</f>
        <v>NC0053</v>
      </c>
      <c r="B52" s="46" t="str">
        <f>'Table 10'!B52</f>
        <v>Robeson</v>
      </c>
      <c r="C52" s="47">
        <f>County!DQ47</f>
        <v>16388</v>
      </c>
      <c r="D52" s="47">
        <f>County!DR47</f>
        <v>4976</v>
      </c>
      <c r="E52" s="47">
        <f>County!DS47</f>
        <v>21364</v>
      </c>
      <c r="F52" s="286">
        <f>E52/'Table 1'!D52</f>
        <v>0.16017994376757264</v>
      </c>
      <c r="G52" s="313">
        <f>County!DT47</f>
        <v>183986</v>
      </c>
      <c r="H52" s="419">
        <f>G52/'Table 1'!D52</f>
        <v>1.3794639175257732</v>
      </c>
      <c r="I52" s="313">
        <f>County!ER47</f>
        <v>29315</v>
      </c>
      <c r="J52" s="419">
        <f>I52/'Table 1'!D52</f>
        <v>0.2197938144329897</v>
      </c>
      <c r="K52" s="313">
        <f>County!ES47</f>
        <v>39379</v>
      </c>
      <c r="L52" s="313">
        <f>County!ET47</f>
        <v>11568</v>
      </c>
      <c r="M52" s="313">
        <f>County!EU47</f>
        <v>36</v>
      </c>
      <c r="N52" s="50">
        <f>County!EV47</f>
        <v>241</v>
      </c>
    </row>
    <row r="53" spans="1:14" x14ac:dyDescent="0.25">
      <c r="A53" s="46" t="str">
        <f>'Table 10'!A53</f>
        <v>NC0054</v>
      </c>
      <c r="B53" s="46" t="str">
        <f>'Table 10'!B53</f>
        <v>Rockingham</v>
      </c>
      <c r="C53" s="47">
        <f>County!DQ48</f>
        <v>37422</v>
      </c>
      <c r="D53" s="47">
        <f>County!DR48</f>
        <v>9886</v>
      </c>
      <c r="E53" s="47">
        <f>County!DS48</f>
        <v>47308</v>
      </c>
      <c r="F53" s="286">
        <f>E53/'Table 1'!D53</f>
        <v>0.5137483167542678</v>
      </c>
      <c r="G53" s="313">
        <f>County!DT48</f>
        <v>436519</v>
      </c>
      <c r="H53" s="419">
        <f>G53/'Table 1'!D53</f>
        <v>4.7404435081012988</v>
      </c>
      <c r="I53" s="313">
        <f>County!ER48</f>
        <v>97513</v>
      </c>
      <c r="J53" s="419">
        <f>I53/'Table 1'!D53</f>
        <v>1.0589570392250554</v>
      </c>
      <c r="K53" s="313">
        <f>County!ES48</f>
        <v>74035</v>
      </c>
      <c r="L53" s="313">
        <f>County!ET48</f>
        <v>26468</v>
      </c>
      <c r="M53" s="313">
        <f>County!EU48</f>
        <v>25583</v>
      </c>
      <c r="N53" s="50">
        <f>County!EV48</f>
        <v>25337</v>
      </c>
    </row>
    <row r="54" spans="1:14" x14ac:dyDescent="0.25">
      <c r="A54" s="46" t="str">
        <f>'Table 10'!A54</f>
        <v>NC0055</v>
      </c>
      <c r="B54" s="46" t="str">
        <f>'Table 10'!B54</f>
        <v>Rowan</v>
      </c>
      <c r="C54" s="47">
        <f>County!DQ49</f>
        <v>63445</v>
      </c>
      <c r="D54" s="47">
        <f>County!DR49</f>
        <v>39416</v>
      </c>
      <c r="E54" s="47">
        <f>County!DS49</f>
        <v>102861</v>
      </c>
      <c r="F54" s="286">
        <f>E54/'Table 1'!D54</f>
        <v>0.73408172877920674</v>
      </c>
      <c r="G54" s="313">
        <f>County!DT49</f>
        <v>384074</v>
      </c>
      <c r="H54" s="419">
        <f>G54/'Table 1'!D54</f>
        <v>2.7409971310714947</v>
      </c>
      <c r="I54" s="313">
        <f>County!ER49</f>
        <v>59134</v>
      </c>
      <c r="J54" s="419">
        <f>I54/'Table 1'!D54</f>
        <v>0.42201795578139051</v>
      </c>
      <c r="K54" s="313">
        <f>County!ES49</f>
        <v>28613</v>
      </c>
      <c r="L54" s="313">
        <f>County!ET49</f>
        <v>702</v>
      </c>
      <c r="M54" s="313">
        <f>County!EU49</f>
        <v>630</v>
      </c>
      <c r="N54" s="50">
        <f>County!EV49</f>
        <v>34</v>
      </c>
    </row>
    <row r="55" spans="1:14" x14ac:dyDescent="0.25">
      <c r="A55" s="46" t="str">
        <f>'Table 10'!A55</f>
        <v>NC0056</v>
      </c>
      <c r="B55" s="46" t="str">
        <f>'Table 10'!B55</f>
        <v>Rutherford</v>
      </c>
      <c r="C55" s="47">
        <f>County!DQ50</f>
        <v>11933</v>
      </c>
      <c r="D55" s="47">
        <f>County!DR50</f>
        <v>1931</v>
      </c>
      <c r="E55" s="47">
        <f>County!DS50</f>
        <v>13864</v>
      </c>
      <c r="F55" s="286">
        <f>E55/'Table 1'!D55</f>
        <v>0.20503719478829288</v>
      </c>
      <c r="G55" s="313">
        <f>County!DT50</f>
        <v>79746</v>
      </c>
      <c r="H55" s="419">
        <f>G55/'Table 1'!D55</f>
        <v>1.1793779670792848</v>
      </c>
      <c r="I55" s="313">
        <f>County!ER50</f>
        <v>31566</v>
      </c>
      <c r="J55" s="419">
        <f>I55/'Table 1'!D55</f>
        <v>0.46683526332135411</v>
      </c>
      <c r="K55" s="313">
        <f>County!ES50</f>
        <v>1726</v>
      </c>
      <c r="L55" s="313">
        <f>County!ET50</f>
        <v>273</v>
      </c>
      <c r="M55" s="313">
        <f>County!EU50</f>
        <v>3934</v>
      </c>
      <c r="N55" s="50">
        <f>County!EV50</f>
        <v>2662</v>
      </c>
    </row>
    <row r="56" spans="1:14" x14ac:dyDescent="0.25">
      <c r="A56" s="46" t="str">
        <f>'Table 10'!A56</f>
        <v>NC0057</v>
      </c>
      <c r="B56" s="46" t="str">
        <f>'Table 10'!B56</f>
        <v>Sampson</v>
      </c>
      <c r="C56" s="47">
        <f>County!DQ51</f>
        <v>4249</v>
      </c>
      <c r="D56" s="47">
        <f>County!DR51</f>
        <v>871</v>
      </c>
      <c r="E56" s="47">
        <f>County!DS51</f>
        <v>5120</v>
      </c>
      <c r="F56" s="286">
        <f>E56/'Table 1'!D56</f>
        <v>8.0008750957135943E-2</v>
      </c>
      <c r="G56" s="313">
        <f>County!DT51</f>
        <v>85989</v>
      </c>
      <c r="H56" s="419">
        <f>G56/'Table 1'!D56</f>
        <v>1.3437250949322581</v>
      </c>
      <c r="I56" s="313">
        <f>County!ER51</f>
        <v>20000</v>
      </c>
      <c r="J56" s="419">
        <f>I56/'Table 1'!D56</f>
        <v>0.31253418342631223</v>
      </c>
      <c r="K56" s="313">
        <f>County!ES51</f>
        <v>2500</v>
      </c>
      <c r="L56" s="313">
        <f>County!ET51</f>
        <v>1000</v>
      </c>
      <c r="M56" s="313">
        <f>County!EU51</f>
        <v>8</v>
      </c>
      <c r="N56" s="50">
        <f>County!EV51</f>
        <v>162</v>
      </c>
    </row>
    <row r="57" spans="1:14" x14ac:dyDescent="0.25">
      <c r="A57" s="46" t="str">
        <f>'Table 10'!A57</f>
        <v>NC0058</v>
      </c>
      <c r="B57" s="46" t="str">
        <f>'Table 10'!B57</f>
        <v>Scotland</v>
      </c>
      <c r="C57" s="47">
        <f>County!DQ52</f>
        <v>5881</v>
      </c>
      <c r="D57" s="47">
        <f>County!DR52</f>
        <v>1579</v>
      </c>
      <c r="E57" s="47">
        <f>County!DS52</f>
        <v>7460</v>
      </c>
      <c r="F57" s="286">
        <f>E57/'Table 1'!D57</f>
        <v>0.20825772591496608</v>
      </c>
      <c r="G57" s="313">
        <f>County!DT52</f>
        <v>89776</v>
      </c>
      <c r="H57" s="419">
        <f>G57/'Table 1'!D57</f>
        <v>2.5062393568018759</v>
      </c>
      <c r="I57" s="313">
        <f>County!ER52</f>
        <v>5673</v>
      </c>
      <c r="J57" s="419">
        <f>I57/'Table 1'!D57</f>
        <v>0.15837078808520141</v>
      </c>
      <c r="K57" s="313">
        <f>County!ES52</f>
        <v>5317</v>
      </c>
      <c r="L57" s="313">
        <f>County!ET52</f>
        <v>281</v>
      </c>
      <c r="M57" s="313">
        <f>County!EU52</f>
        <v>0</v>
      </c>
      <c r="N57" s="50">
        <f>County!EV52</f>
        <v>72</v>
      </c>
    </row>
    <row r="58" spans="1:14" x14ac:dyDescent="0.25">
      <c r="A58" s="46" t="str">
        <f>'Table 10'!A58</f>
        <v>NC0059</v>
      </c>
      <c r="B58" s="46" t="str">
        <f>'Table 10'!B58</f>
        <v>Stanly</v>
      </c>
      <c r="C58" s="466">
        <v>-1</v>
      </c>
      <c r="D58" s="466">
        <v>-1</v>
      </c>
      <c r="E58" s="466">
        <v>-1</v>
      </c>
      <c r="F58" s="466">
        <v>-1</v>
      </c>
      <c r="G58" s="466">
        <v>-1</v>
      </c>
      <c r="H58" s="466">
        <v>-1</v>
      </c>
      <c r="I58" s="466">
        <v>-1</v>
      </c>
      <c r="J58" s="466">
        <v>-1</v>
      </c>
      <c r="K58" s="466">
        <v>-1</v>
      </c>
      <c r="L58" s="466">
        <v>-1</v>
      </c>
      <c r="M58" s="466">
        <v>-1</v>
      </c>
      <c r="N58" s="481">
        <v>-1</v>
      </c>
    </row>
    <row r="59" spans="1:14" x14ac:dyDescent="0.25">
      <c r="A59" s="46" t="str">
        <f>'Table 10'!A59</f>
        <v>NC0060</v>
      </c>
      <c r="B59" s="46" t="str">
        <f>'Table 10'!B59</f>
        <v>Transylvania</v>
      </c>
      <c r="C59" s="47">
        <f>County!DQ54</f>
        <v>14911</v>
      </c>
      <c r="D59" s="47">
        <f>County!DR54</f>
        <v>3047</v>
      </c>
      <c r="E59" s="47">
        <f>County!DS54</f>
        <v>17958</v>
      </c>
      <c r="F59" s="286">
        <f>E59/'Table 1'!D59</f>
        <v>0.53216772855237815</v>
      </c>
      <c r="G59" s="313">
        <f>County!DT54</f>
        <v>212099</v>
      </c>
      <c r="H59" s="419">
        <f>G59/'Table 1'!D59</f>
        <v>6.2853459771818043</v>
      </c>
      <c r="I59" s="313">
        <f>County!ER54</f>
        <v>14296</v>
      </c>
      <c r="J59" s="419">
        <f>I59/'Table 1'!D59</f>
        <v>0.42364794784412507</v>
      </c>
      <c r="K59" s="313">
        <f>County!ES54</f>
        <v>4630</v>
      </c>
      <c r="L59" s="313">
        <f>County!ET54</f>
        <v>410</v>
      </c>
      <c r="M59" s="313">
        <f>County!EU54</f>
        <v>1436</v>
      </c>
      <c r="N59" s="50">
        <f>County!EV54</f>
        <v>298</v>
      </c>
    </row>
    <row r="60" spans="1:14" x14ac:dyDescent="0.25">
      <c r="A60" s="46" t="str">
        <f>'Table 10'!A60</f>
        <v>NC0061</v>
      </c>
      <c r="B60" s="46" t="str">
        <f>'Table 10'!B60</f>
        <v>Union</v>
      </c>
      <c r="C60" s="47">
        <f>County!DQ55</f>
        <v>65097</v>
      </c>
      <c r="D60" s="47">
        <f>County!DR55</f>
        <v>26404</v>
      </c>
      <c r="E60" s="47">
        <f>County!DS55</f>
        <v>91501</v>
      </c>
      <c r="F60" s="286">
        <f>E60/'Table 1'!D60</f>
        <v>0.41592876104585619</v>
      </c>
      <c r="G60" s="313">
        <f>County!DT55</f>
        <v>614431</v>
      </c>
      <c r="H60" s="419">
        <f>G60/'Table 1'!D60</f>
        <v>2.7929697443543402</v>
      </c>
      <c r="I60" s="313">
        <f>County!ER55</f>
        <v>160563</v>
      </c>
      <c r="J60" s="419">
        <f>I60/'Table 1'!D60</f>
        <v>0.72985835848576308</v>
      </c>
      <c r="K60" s="313">
        <f>County!ES55</f>
        <v>48862</v>
      </c>
      <c r="L60" s="313">
        <f>County!ET55</f>
        <v>5783</v>
      </c>
      <c r="M60" s="313">
        <f>County!EU55</f>
        <v>0</v>
      </c>
      <c r="N60" s="50">
        <f>County!EV55</f>
        <v>0</v>
      </c>
    </row>
    <row r="61" spans="1:14" x14ac:dyDescent="0.25">
      <c r="A61" s="46" t="str">
        <f>'Table 10'!A61</f>
        <v>NC0062</v>
      </c>
      <c r="B61" s="46" t="str">
        <f>'Table 10'!B61</f>
        <v>Vance (Perry)</v>
      </c>
      <c r="C61" s="47">
        <f>County!DQ56</f>
        <v>28336</v>
      </c>
      <c r="D61" s="47">
        <f>County!DR56</f>
        <v>4080</v>
      </c>
      <c r="E61" s="47">
        <f>County!DS56</f>
        <v>32416</v>
      </c>
      <c r="F61" s="286">
        <f>E61/'Table 1'!D61</f>
        <v>0.71880612901079899</v>
      </c>
      <c r="G61" s="313">
        <f>County!DT56</f>
        <v>185000</v>
      </c>
      <c r="H61" s="419">
        <f>G61/'Table 1'!D61</f>
        <v>4.1022684435771781</v>
      </c>
      <c r="I61" s="313">
        <f>County!ER56</f>
        <v>17888</v>
      </c>
      <c r="J61" s="419">
        <f>I61/'Table 1'!D61</f>
        <v>0.39665609685788411</v>
      </c>
      <c r="K61" s="313">
        <f>County!ES56</f>
        <v>12272</v>
      </c>
      <c r="L61" s="313">
        <f>County!ET56</f>
        <v>1924</v>
      </c>
      <c r="M61" s="313">
        <f>County!EU56</f>
        <v>87</v>
      </c>
      <c r="N61" s="50">
        <f>County!EV56</f>
        <v>103</v>
      </c>
    </row>
    <row r="62" spans="1:14" x14ac:dyDescent="0.25">
      <c r="A62" s="46" t="str">
        <f>'Table 10'!A62</f>
        <v>NC0063</v>
      </c>
      <c r="B62" s="46" t="str">
        <f>'Table 10'!B62</f>
        <v>Wake</v>
      </c>
      <c r="C62" s="47">
        <f>County!DQ57</f>
        <v>332855</v>
      </c>
      <c r="D62" s="47">
        <f>County!DR57</f>
        <v>76312</v>
      </c>
      <c r="E62" s="47">
        <f>County!DS57</f>
        <v>409167</v>
      </c>
      <c r="F62" s="286">
        <f>E62/'Table 1'!D62</f>
        <v>0.40606829285720664</v>
      </c>
      <c r="G62" s="313">
        <f>County!DT57</f>
        <v>3385289</v>
      </c>
      <c r="H62" s="419">
        <f>G62/'Table 1'!D62</f>
        <v>3.3596514994080175</v>
      </c>
      <c r="I62" s="313">
        <f>County!ER57</f>
        <v>417465</v>
      </c>
      <c r="J62" s="419">
        <f>I62/'Table 1'!D62</f>
        <v>0.41430345037022481</v>
      </c>
      <c r="K62" s="313">
        <f>County!ES57</f>
        <v>110578</v>
      </c>
      <c r="L62" s="313">
        <f>County!ET57</f>
        <v>17770</v>
      </c>
      <c r="M62" s="313">
        <f>County!EU57</f>
        <v>1191</v>
      </c>
      <c r="N62" s="50">
        <f>County!EV57</f>
        <v>20887</v>
      </c>
    </row>
    <row r="63" spans="1:14" x14ac:dyDescent="0.25">
      <c r="A63" s="46" t="str">
        <f>'Table 10'!A63</f>
        <v>NC0101</v>
      </c>
      <c r="B63" s="46" t="str">
        <f>'Table 10'!B63</f>
        <v>Warren</v>
      </c>
      <c r="C63" s="47">
        <f>County!DQ58</f>
        <v>7618</v>
      </c>
      <c r="D63" s="47">
        <f>County!DR58</f>
        <v>2656</v>
      </c>
      <c r="E63" s="47">
        <f>County!DS58</f>
        <v>10274</v>
      </c>
      <c r="F63" s="286">
        <f>E63/'Table 1'!D63</f>
        <v>0.50183168075025641</v>
      </c>
      <c r="G63" s="313">
        <f>County!DT58</f>
        <v>60286</v>
      </c>
      <c r="H63" s="419">
        <f>G63/'Table 1'!D63</f>
        <v>2.9446588189322522</v>
      </c>
      <c r="I63" s="313">
        <f>County!ER58</f>
        <v>15643</v>
      </c>
      <c r="J63" s="419">
        <f>I63/'Table 1'!D63</f>
        <v>0.76407951936697116</v>
      </c>
      <c r="K63" s="313">
        <f>County!ES58</f>
        <v>8372</v>
      </c>
      <c r="L63" s="313">
        <f>County!ET58</f>
        <v>2015</v>
      </c>
      <c r="M63" s="313">
        <f>County!EU58</f>
        <v>61</v>
      </c>
      <c r="N63" s="50">
        <f>County!EV58</f>
        <v>168</v>
      </c>
    </row>
    <row r="64" spans="1:14" x14ac:dyDescent="0.25">
      <c r="A64" s="46" t="str">
        <f>'Table 10'!A64</f>
        <v>NC0065</v>
      </c>
      <c r="B64" s="46" t="str">
        <f>'Table 10'!B64</f>
        <v>Wayne</v>
      </c>
      <c r="C64" s="47">
        <f>County!DQ59</f>
        <v>37195</v>
      </c>
      <c r="D64" s="47">
        <f>County!DR59</f>
        <v>11673</v>
      </c>
      <c r="E64" s="47">
        <f>County!DS59</f>
        <v>48868</v>
      </c>
      <c r="F64" s="286">
        <f>E64/'Table 1'!D64</f>
        <v>0.39099404723804648</v>
      </c>
      <c r="G64" s="313">
        <f>County!DT59</f>
        <v>280344</v>
      </c>
      <c r="H64" s="419">
        <f>G64/'Table 1'!D64</f>
        <v>2.2430391090059527</v>
      </c>
      <c r="I64" s="313">
        <f>County!ER59</f>
        <v>93635</v>
      </c>
      <c r="J64" s="419">
        <f>I64/'Table 1'!D64</f>
        <v>0.74917589451449784</v>
      </c>
      <c r="K64" s="313">
        <f>County!ES59</f>
        <v>43527</v>
      </c>
      <c r="L64" s="313">
        <f>County!ET59</f>
        <v>6523</v>
      </c>
      <c r="M64" s="313">
        <f>County!EU59</f>
        <v>22142</v>
      </c>
      <c r="N64" s="50">
        <f>County!EV59</f>
        <v>22207</v>
      </c>
    </row>
    <row r="65" spans="1:14" x14ac:dyDescent="0.25">
      <c r="A65" s="46" t="str">
        <f>'Table 10'!A65</f>
        <v>NC0066</v>
      </c>
      <c r="B65" s="46" t="str">
        <f>'Table 10'!B65</f>
        <v>Wilson</v>
      </c>
      <c r="C65" s="47">
        <f>County!DQ60</f>
        <v>45431</v>
      </c>
      <c r="D65" s="47">
        <f>County!DR60</f>
        <v>14674</v>
      </c>
      <c r="E65" s="47">
        <f>County!DS60</f>
        <v>60105</v>
      </c>
      <c r="F65" s="286">
        <f>E65/'Table 1'!D65</f>
        <v>0.73577837897391329</v>
      </c>
      <c r="G65" s="313">
        <f>County!DT60</f>
        <v>215347</v>
      </c>
      <c r="H65" s="419">
        <f>G65/'Table 1'!D65</f>
        <v>2.6361811259777936</v>
      </c>
      <c r="I65" s="313">
        <f>County!ER60</f>
        <v>35814</v>
      </c>
      <c r="J65" s="419">
        <f>I65/'Table 1'!D65</f>
        <v>0.43841888136713636</v>
      </c>
      <c r="K65" s="313">
        <f>County!ES60</f>
        <v>8486</v>
      </c>
      <c r="L65" s="313">
        <f>County!ET60</f>
        <v>1788</v>
      </c>
      <c r="M65" s="313">
        <f>County!EU60</f>
        <v>178</v>
      </c>
      <c r="N65" s="420">
        <f>County!EV60</f>
        <v>117</v>
      </c>
    </row>
    <row r="66" spans="1:14" ht="15.75" thickBot="1" x14ac:dyDescent="0.3">
      <c r="A66" s="653" t="s">
        <v>2091</v>
      </c>
      <c r="B66" s="654"/>
      <c r="C66" s="366">
        <f>SUM(C8:C65)</f>
        <v>3428466</v>
      </c>
      <c r="D66" s="52">
        <f>SUM(D8:D65)</f>
        <v>1112994</v>
      </c>
      <c r="E66" s="52">
        <f>SUM(E8:E65)</f>
        <v>4541461</v>
      </c>
      <c r="F66" s="237">
        <f>AVERAGE(F8:F65)</f>
        <v>0.47477058965920022</v>
      </c>
      <c r="G66" s="52">
        <f>SUM(G8:G65)</f>
        <v>27575398</v>
      </c>
      <c r="H66" s="421">
        <f>AVERAGE(H8:H65)</f>
        <v>2.8927778823962567</v>
      </c>
      <c r="I66" s="52">
        <f>SUM(I8:I65)</f>
        <v>5176214</v>
      </c>
      <c r="J66" s="421">
        <f>AVERAGE(J8:J65)</f>
        <v>0.4549617943468417</v>
      </c>
      <c r="K66" s="52">
        <f>SUM(K8:K65)</f>
        <v>1676503</v>
      </c>
      <c r="L66" s="52">
        <f>SUM(L8:L65)</f>
        <v>426741</v>
      </c>
      <c r="M66" s="52">
        <f>SUM(M8:M65)</f>
        <v>317933</v>
      </c>
      <c r="N66" s="52">
        <f>SUM(N8:N65)</f>
        <v>331138</v>
      </c>
    </row>
    <row r="67" spans="1:14" ht="16.5" thickTop="1" thickBot="1" x14ac:dyDescent="0.3">
      <c r="A67" s="655" t="s">
        <v>1941</v>
      </c>
      <c r="B67" s="656"/>
      <c r="C67" s="57"/>
      <c r="D67" s="57"/>
      <c r="E67" s="57"/>
      <c r="F67" s="210"/>
      <c r="G67" s="57"/>
      <c r="H67" s="57"/>
      <c r="I67" s="57"/>
      <c r="J67" s="57"/>
      <c r="K67" s="57"/>
      <c r="L67" s="57"/>
      <c r="M67" s="57"/>
      <c r="N67" s="59"/>
    </row>
    <row r="68" spans="1:14" ht="15.75" thickTop="1" x14ac:dyDescent="0.25">
      <c r="A68" s="422" t="str">
        <f>'Table 10'!A68</f>
        <v>NC0001</v>
      </c>
      <c r="B68" s="422" t="str">
        <f>'Table 10'!B68</f>
        <v>Albemarle</v>
      </c>
      <c r="C68" s="47">
        <f>Regional!DQ3</f>
        <v>25914</v>
      </c>
      <c r="D68" s="47">
        <f>Regional!DR3</f>
        <v>6475</v>
      </c>
      <c r="E68" s="47">
        <f>Regional!DS3</f>
        <v>32389</v>
      </c>
      <c r="F68" s="286">
        <f>E68/'Table 1'!D68</f>
        <v>0.416466292062594</v>
      </c>
      <c r="G68" s="479">
        <v>-1</v>
      </c>
      <c r="H68" s="479">
        <v>-1</v>
      </c>
      <c r="I68" s="313">
        <f>Regional!ER3</f>
        <v>9054</v>
      </c>
      <c r="J68" s="419">
        <f>I68/'Table 1'!D68</f>
        <v>0.11641871648815111</v>
      </c>
      <c r="K68" s="313">
        <f>Regional!ES3</f>
        <v>5227</v>
      </c>
      <c r="L68" s="313">
        <f>Regional!ET3</f>
        <v>1586</v>
      </c>
      <c r="M68" s="313">
        <f>Regional!EU3</f>
        <v>0</v>
      </c>
      <c r="N68" s="50">
        <f>Regional!EV3</f>
        <v>11</v>
      </c>
    </row>
    <row r="69" spans="1:14" x14ac:dyDescent="0.25">
      <c r="A69" s="422" t="str">
        <f>'Table 10'!A69</f>
        <v>NC0003</v>
      </c>
      <c r="B69" s="422" t="str">
        <f>'Table 10'!B69</f>
        <v>AMY</v>
      </c>
      <c r="C69" s="47">
        <f>Regional!DQ4</f>
        <v>30929</v>
      </c>
      <c r="D69" s="47">
        <f>Regional!DR4</f>
        <v>7055</v>
      </c>
      <c r="E69" s="47">
        <f>Regional!DS4</f>
        <v>37984</v>
      </c>
      <c r="F69" s="286">
        <f>E69/'Table 1'!D69</f>
        <v>0.74318137350811975</v>
      </c>
      <c r="G69" s="313">
        <f>Regional!DT4</f>
        <v>93283</v>
      </c>
      <c r="H69" s="419">
        <f>G69/'Table 1'!D69</f>
        <v>1.8251418509098023</v>
      </c>
      <c r="I69" s="313">
        <f>Regional!ER4</f>
        <v>36819</v>
      </c>
      <c r="J69" s="419">
        <f>I69/'Table 1'!D69</f>
        <v>0.72038739972608101</v>
      </c>
      <c r="K69" s="313">
        <f>Regional!ES4</f>
        <v>15688</v>
      </c>
      <c r="L69" s="313">
        <f>Regional!ET4</f>
        <v>1147</v>
      </c>
      <c r="M69" s="313">
        <f>Regional!EU4</f>
        <v>0</v>
      </c>
      <c r="N69" s="50">
        <f>Regional!EV4</f>
        <v>0</v>
      </c>
    </row>
    <row r="70" spans="1:14" x14ac:dyDescent="0.25">
      <c r="A70" s="422" t="str">
        <f>'Table 10'!A70</f>
        <v>NC0002</v>
      </c>
      <c r="B70" s="422" t="str">
        <f>'Table 10'!B70</f>
        <v>Appalachian</v>
      </c>
      <c r="C70" s="47">
        <f>Regional!DQ5</f>
        <v>60946</v>
      </c>
      <c r="D70" s="47">
        <f>Regional!DR5</f>
        <v>15101</v>
      </c>
      <c r="E70" s="47">
        <f>Regional!DS5</f>
        <v>76047</v>
      </c>
      <c r="F70" s="286">
        <f>E70/'Table 1'!D70</f>
        <v>0.50451795239232544</v>
      </c>
      <c r="G70" s="313">
        <f>Regional!DT5</f>
        <v>409993</v>
      </c>
      <c r="H70" s="419">
        <f>G70/'Table 1'!D70</f>
        <v>2.720013003210997</v>
      </c>
      <c r="I70" s="313">
        <f>Regional!ER5</f>
        <v>33278</v>
      </c>
      <c r="J70" s="419">
        <f>I70/'Table 1'!D70</f>
        <v>0.22077594671337208</v>
      </c>
      <c r="K70" s="313">
        <f>Regional!ES5</f>
        <v>11430</v>
      </c>
      <c r="L70" s="313">
        <f>Regional!ET5</f>
        <v>3752</v>
      </c>
      <c r="M70" s="313">
        <f>Regional!EU5</f>
        <v>37170</v>
      </c>
      <c r="N70" s="50">
        <f>Regional!EV5</f>
        <v>38214</v>
      </c>
    </row>
    <row r="71" spans="1:14" x14ac:dyDescent="0.25">
      <c r="A71" s="422" t="str">
        <f>'Table 10'!A71</f>
        <v>NC0004</v>
      </c>
      <c r="B71" s="422" t="str">
        <f>'Table 10'!B71</f>
        <v>BHM</v>
      </c>
      <c r="C71" s="47">
        <f>Regional!DQ6</f>
        <v>6925</v>
      </c>
      <c r="D71" s="47">
        <f>Regional!DR6</f>
        <v>2603</v>
      </c>
      <c r="E71" s="47">
        <f>Regional!DS6</f>
        <v>9528</v>
      </c>
      <c r="F71" s="286">
        <f>E71/'Table 1'!D71</f>
        <v>0.14101558453091007</v>
      </c>
      <c r="G71" s="313">
        <f>Regional!DT6</f>
        <v>106992</v>
      </c>
      <c r="H71" s="419">
        <f>G71/'Table 1'!D71</f>
        <v>1.5834949013571713</v>
      </c>
      <c r="I71" s="313">
        <f>Regional!ER6</f>
        <v>21265</v>
      </c>
      <c r="J71" s="419">
        <f>I71/'Table 1'!D71</f>
        <v>0.31472464368700698</v>
      </c>
      <c r="K71" s="313">
        <f>Regional!ES6</f>
        <v>4788</v>
      </c>
      <c r="L71" s="313">
        <f>Regional!ET6</f>
        <v>1522</v>
      </c>
      <c r="M71" s="313">
        <f>Regional!EU6</f>
        <v>6441</v>
      </c>
      <c r="N71" s="50">
        <f>Regional!EV6</f>
        <v>6257</v>
      </c>
    </row>
    <row r="72" spans="1:14" x14ac:dyDescent="0.25">
      <c r="A72" s="422" t="str">
        <f>'Table 10'!A72</f>
        <v>NC0006</v>
      </c>
      <c r="B72" s="422" t="str">
        <f>'Table 10'!B72</f>
        <v>CPC</v>
      </c>
      <c r="C72" s="47">
        <f>Regional!DQ7</f>
        <v>64640</v>
      </c>
      <c r="D72" s="47">
        <f>Regional!DR7</f>
        <v>14138</v>
      </c>
      <c r="E72" s="47">
        <f>Regional!DS7</f>
        <v>78778</v>
      </c>
      <c r="F72" s="286">
        <f>E72/'Table 1'!D72</f>
        <v>0.42196999319731537</v>
      </c>
      <c r="G72" s="313">
        <f>Regional!DT7</f>
        <v>612486</v>
      </c>
      <c r="H72" s="419">
        <f>G72/'Table 1'!D72</f>
        <v>3.280747331151475</v>
      </c>
      <c r="I72" s="313">
        <f>Regional!ER7</f>
        <v>88634</v>
      </c>
      <c r="J72" s="419">
        <f>I72/'Table 1'!D72</f>
        <v>0.47476311123728515</v>
      </c>
      <c r="K72" s="313">
        <f>Regional!ES7</f>
        <v>30472</v>
      </c>
      <c r="L72" s="313">
        <f>Regional!ET7</f>
        <v>8944</v>
      </c>
      <c r="M72" s="313">
        <f>Regional!EU7</f>
        <v>250</v>
      </c>
      <c r="N72" s="50">
        <f>Regional!EV7</f>
        <v>348</v>
      </c>
    </row>
    <row r="73" spans="1:14" x14ac:dyDescent="0.25">
      <c r="A73" s="422" t="str">
        <f>'Table 10'!A73</f>
        <v>NC0007</v>
      </c>
      <c r="B73" s="422" t="str">
        <f>'Table 10'!B73</f>
        <v>E. Albemarle</v>
      </c>
      <c r="C73" s="47">
        <f>Regional!DQ8</f>
        <v>36303</v>
      </c>
      <c r="D73" s="47">
        <f>Regional!DR8</f>
        <v>13391</v>
      </c>
      <c r="E73" s="47">
        <f>Regional!DS8</f>
        <v>49694</v>
      </c>
      <c r="F73" s="286">
        <f>E73/'Table 1'!D73</f>
        <v>0.44535457910255144</v>
      </c>
      <c r="G73" s="313">
        <f>Regional!DT8</f>
        <v>340821</v>
      </c>
      <c r="H73" s="419">
        <f>G73/'Table 1'!D73</f>
        <v>3.0544168914619609</v>
      </c>
      <c r="I73" s="313">
        <f>Regional!ER8</f>
        <v>43142</v>
      </c>
      <c r="J73" s="419">
        <f>I73/'Table 1'!D73</f>
        <v>0.38663595709023774</v>
      </c>
      <c r="K73" s="313">
        <f>Regional!ES8</f>
        <v>12487</v>
      </c>
      <c r="L73" s="313">
        <f>Regional!ET8</f>
        <v>5311</v>
      </c>
      <c r="M73" s="313">
        <f>Regional!EU8</f>
        <v>507</v>
      </c>
      <c r="N73" s="50">
        <f>Regional!EV8</f>
        <v>1465</v>
      </c>
    </row>
    <row r="74" spans="1:14" x14ac:dyDescent="0.25">
      <c r="A74" s="422" t="str">
        <f>'Table 10'!A74</f>
        <v>NC0008</v>
      </c>
      <c r="B74" s="422" t="str">
        <f>'Table 10'!B74</f>
        <v>Fontana</v>
      </c>
      <c r="C74" s="47">
        <f>Regional!DQ9</f>
        <v>63001</v>
      </c>
      <c r="D74" s="47">
        <f>Regional!DR9</f>
        <v>8833</v>
      </c>
      <c r="E74" s="47">
        <f>Regional!DS9</f>
        <v>71834</v>
      </c>
      <c r="F74" s="286">
        <f>E74/'Table 1'!D74</f>
        <v>0.78660987067596722</v>
      </c>
      <c r="G74" s="313">
        <f>Regional!DT9</f>
        <v>434545</v>
      </c>
      <c r="H74" s="419">
        <f>G74/'Table 1'!D74</f>
        <v>4.7584345331303863</v>
      </c>
      <c r="I74" s="313">
        <f>Regional!ER9</f>
        <v>124762</v>
      </c>
      <c r="J74" s="419">
        <f>I74/'Table 1'!D74</f>
        <v>1.3661917850220651</v>
      </c>
      <c r="K74" s="313">
        <f>Regional!ES9</f>
        <v>40929</v>
      </c>
      <c r="L74" s="313">
        <f>Regional!ET9</f>
        <v>731</v>
      </c>
      <c r="M74" s="313">
        <f>Regional!EU9</f>
        <v>31044</v>
      </c>
      <c r="N74" s="50">
        <f>Regional!EV9</f>
        <v>30386</v>
      </c>
    </row>
    <row r="75" spans="1:14" x14ac:dyDescent="0.25">
      <c r="A75" s="422" t="str">
        <f>'Table 10'!A75</f>
        <v>NC0011</v>
      </c>
      <c r="B75" s="422" t="str">
        <f>'Table 10'!B75</f>
        <v>Nantahala</v>
      </c>
      <c r="C75" s="47">
        <f>Regional!DQ10</f>
        <v>28832</v>
      </c>
      <c r="D75" s="47">
        <f>Regional!DR10</f>
        <v>7056</v>
      </c>
      <c r="E75" s="47">
        <f>Regional!DS10</f>
        <v>35888</v>
      </c>
      <c r="F75" s="286">
        <f>E75/'Table 1'!D75</f>
        <v>0.75447263859398317</v>
      </c>
      <c r="G75" s="313">
        <f>Regional!DT10</f>
        <v>255832</v>
      </c>
      <c r="H75" s="419">
        <f>G75/'Table 1'!D75</f>
        <v>5.3783505371370905</v>
      </c>
      <c r="I75" s="313">
        <f>Regional!ER10</f>
        <v>85978</v>
      </c>
      <c r="J75" s="419">
        <f>I75/'Table 1'!D75</f>
        <v>1.8075136123783295</v>
      </c>
      <c r="K75" s="313">
        <f>Regional!ES10</f>
        <v>2510</v>
      </c>
      <c r="L75" s="313">
        <f>Regional!ET10</f>
        <v>154</v>
      </c>
      <c r="M75" s="313">
        <f>Regional!EU10</f>
        <v>18</v>
      </c>
      <c r="N75" s="50">
        <f>Regional!EV10</f>
        <v>201</v>
      </c>
    </row>
    <row r="76" spans="1:14" x14ac:dyDescent="0.25">
      <c r="A76" s="422" t="str">
        <f>'Table 10'!A76</f>
        <v>NC0012</v>
      </c>
      <c r="B76" s="422" t="str">
        <f>'Table 10'!B76</f>
        <v>Neuse</v>
      </c>
      <c r="C76" s="47">
        <f>Regional!DQ11</f>
        <v>40541</v>
      </c>
      <c r="D76" s="47">
        <f>Regional!DR11</f>
        <v>11508</v>
      </c>
      <c r="E76" s="47">
        <f>Regional!DS11</f>
        <v>52049</v>
      </c>
      <c r="F76" s="286">
        <f>E76/'Table 1'!D76</f>
        <v>0.57884318108519894</v>
      </c>
      <c r="G76" s="313">
        <f>Regional!DT11</f>
        <v>432232</v>
      </c>
      <c r="H76" s="419">
        <f>G76/'Table 1'!D76</f>
        <v>4.8069039913700111</v>
      </c>
      <c r="I76" s="313">
        <f>Regional!ER11</f>
        <v>123637</v>
      </c>
      <c r="J76" s="419">
        <f>I76/'Table 1'!D76</f>
        <v>1.3749819281798064</v>
      </c>
      <c r="K76" s="313">
        <f>Regional!ES11</f>
        <v>63837</v>
      </c>
      <c r="L76" s="313">
        <f>Regional!ET11</f>
        <v>21821</v>
      </c>
      <c r="M76" s="313">
        <f>Regional!EU11</f>
        <v>10509</v>
      </c>
      <c r="N76" s="50">
        <f>Regional!EV11</f>
        <v>9543</v>
      </c>
    </row>
    <row r="77" spans="1:14" x14ac:dyDescent="0.25">
      <c r="A77" s="422" t="str">
        <f>'Table 10'!A77</f>
        <v>NC0013</v>
      </c>
      <c r="B77" s="422" t="str">
        <f>'Table 10'!B77</f>
        <v>Northwestern</v>
      </c>
      <c r="C77" s="47">
        <f>Regional!DQ12</f>
        <v>46233</v>
      </c>
      <c r="D77" s="47">
        <f>Regional!DR12</f>
        <v>20656</v>
      </c>
      <c r="E77" s="47">
        <f>Regional!DS12</f>
        <v>66889</v>
      </c>
      <c r="F77" s="286">
        <f>E77/'Table 1'!D77</f>
        <v>0.39613746868577993</v>
      </c>
      <c r="G77" s="313">
        <f>Regional!DT12</f>
        <v>349529</v>
      </c>
      <c r="H77" s="419">
        <f>G77/'Table 1'!D77</f>
        <v>2.0700194844035935</v>
      </c>
      <c r="I77" s="313">
        <f>Regional!ER12</f>
        <v>324291</v>
      </c>
      <c r="J77" s="419">
        <f>I77/'Table 1'!D77</f>
        <v>1.9205521962890799</v>
      </c>
      <c r="K77" s="313">
        <f>Regional!ES12</f>
        <v>50077</v>
      </c>
      <c r="L77" s="313">
        <f>Regional!ET12</f>
        <v>42199</v>
      </c>
      <c r="M77" s="313">
        <f>Regional!EU12</f>
        <v>34676</v>
      </c>
      <c r="N77" s="50">
        <f>Regional!EV12</f>
        <v>33829</v>
      </c>
    </row>
    <row r="78" spans="1:14" x14ac:dyDescent="0.25">
      <c r="A78" s="422" t="str">
        <f>'Table 10'!A78</f>
        <v>NC0014</v>
      </c>
      <c r="B78" s="422" t="str">
        <f>'Table 10'!B78</f>
        <v>Pettigrew</v>
      </c>
      <c r="C78" s="47">
        <f>Regional!DQ13</f>
        <v>17619</v>
      </c>
      <c r="D78" s="47">
        <f>Regional!DR13</f>
        <v>5093</v>
      </c>
      <c r="E78" s="47">
        <f>Regional!DS13</f>
        <v>22712</v>
      </c>
      <c r="F78" s="286">
        <f>E78/'Table 1'!D78</f>
        <v>0.50476719635515055</v>
      </c>
      <c r="G78" s="313">
        <f>Regional!DT13</f>
        <v>221282</v>
      </c>
      <c r="H78" s="419">
        <f>G78/'Table 1'!D78</f>
        <v>4.9179242138015331</v>
      </c>
      <c r="I78" s="313">
        <f>Regional!ER13</f>
        <v>18792</v>
      </c>
      <c r="J78" s="419">
        <f>I78/'Table 1'!D78</f>
        <v>0.41764640515612844</v>
      </c>
      <c r="K78" s="313">
        <f>Regional!ES13</f>
        <v>5820</v>
      </c>
      <c r="L78" s="313">
        <f>Regional!ET13</f>
        <v>973</v>
      </c>
      <c r="M78" s="313">
        <f>Regional!EU13</f>
        <v>35</v>
      </c>
      <c r="N78" s="50">
        <f>Regional!EV13</f>
        <v>151</v>
      </c>
    </row>
    <row r="79" spans="1:14" x14ac:dyDescent="0.25">
      <c r="A79" s="422" t="str">
        <f>'Table 10'!A79</f>
        <v>NC0015</v>
      </c>
      <c r="B79" s="422" t="str">
        <f>'Table 10'!B79</f>
        <v>Sandhill</v>
      </c>
      <c r="C79" s="47">
        <f>Regional!DQ14</f>
        <v>92129</v>
      </c>
      <c r="D79" s="47">
        <f>Regional!DR14</f>
        <v>29917</v>
      </c>
      <c r="E79" s="47">
        <f>Regional!DS14</f>
        <v>122046</v>
      </c>
      <c r="F79" s="286">
        <f>E79/'Table 1'!D79</f>
        <v>0.52574082131118582</v>
      </c>
      <c r="G79" s="313">
        <f>Regional!DT14</f>
        <v>420949</v>
      </c>
      <c r="H79" s="419">
        <f>G79/'Table 1'!D79</f>
        <v>1.8133332758969765</v>
      </c>
      <c r="I79" s="313">
        <f>Regional!ER14</f>
        <v>90232</v>
      </c>
      <c r="J79" s="419">
        <f>I79/'Table 1'!D79</f>
        <v>0.38869480186610722</v>
      </c>
      <c r="K79" s="313">
        <f>Regional!ES14</f>
        <v>24520</v>
      </c>
      <c r="L79" s="313">
        <f>Regional!ET14</f>
        <v>12431</v>
      </c>
      <c r="M79" s="313">
        <f>Regional!EU14</f>
        <v>153</v>
      </c>
      <c r="N79" s="50">
        <f>Regional!EV14</f>
        <v>68</v>
      </c>
    </row>
    <row r="80" spans="1:14" ht="15.75" thickBot="1" x14ac:dyDescent="0.3">
      <c r="A80" s="653" t="s">
        <v>2091</v>
      </c>
      <c r="B80" s="654"/>
      <c r="C80" s="52">
        <f>SUM(C68:C79)</f>
        <v>514012</v>
      </c>
      <c r="D80" s="52">
        <f>SUM(D68:D79)</f>
        <v>141826</v>
      </c>
      <c r="E80" s="52">
        <f>SUM(E68:E79)</f>
        <v>655838</v>
      </c>
      <c r="F80" s="544">
        <f>AVERAGE(F68:F79)</f>
        <v>0.51825641262509003</v>
      </c>
      <c r="G80" s="52">
        <f>SUM(G68:G79)</f>
        <v>3677943</v>
      </c>
      <c r="H80" s="560">
        <f>AVERAGE(H68:H79)</f>
        <v>2.9340650011525837</v>
      </c>
      <c r="I80" s="52">
        <f>SUM(I68:I79)</f>
        <v>999884</v>
      </c>
      <c r="J80" s="560">
        <f>AVERAGE(J68:J79)</f>
        <v>0.79244054198613745</v>
      </c>
      <c r="K80" s="52">
        <f>SUM(K68:K79)</f>
        <v>267785</v>
      </c>
      <c r="L80" s="52">
        <f>SUM(L68:L79)</f>
        <v>100571</v>
      </c>
      <c r="M80" s="52">
        <f>SUM(M68:M79)</f>
        <v>120803</v>
      </c>
      <c r="N80" s="55">
        <f>SUM(N68:N79)</f>
        <v>120473</v>
      </c>
    </row>
    <row r="81" spans="1:17" ht="16.5" thickTop="1" thickBot="1" x14ac:dyDescent="0.3">
      <c r="A81" s="62"/>
      <c r="B81" s="41" t="s">
        <v>1942</v>
      </c>
      <c r="C81" s="57"/>
      <c r="D81" s="57"/>
      <c r="E81" s="57"/>
      <c r="F81" s="210"/>
      <c r="G81" s="57"/>
      <c r="H81" s="57"/>
      <c r="I81" s="57"/>
      <c r="J81" s="57"/>
      <c r="K81" s="57"/>
      <c r="L81" s="57"/>
      <c r="M81" s="57"/>
      <c r="N81" s="59"/>
    </row>
    <row r="82" spans="1:17" ht="15.75" thickTop="1" x14ac:dyDescent="0.25">
      <c r="A82" s="46" t="str">
        <f>'Table 10'!A82</f>
        <v>NC0071</v>
      </c>
      <c r="B82" s="46" t="str">
        <f>'Table 10'!B82</f>
        <v>Chapel Hill</v>
      </c>
      <c r="C82" s="47">
        <f>Municipal!DQ3</f>
        <v>32547</v>
      </c>
      <c r="D82" s="47">
        <f>Municipal!DR3</f>
        <v>6795</v>
      </c>
      <c r="E82" s="47">
        <f>Municipal!DS3</f>
        <v>39342</v>
      </c>
      <c r="F82" s="286">
        <f>E82/'Table 1'!D82</f>
        <v>0.66044419077036709</v>
      </c>
      <c r="G82" s="313">
        <f>Municipal!DT3</f>
        <v>657976</v>
      </c>
      <c r="H82" s="419">
        <f>G82/'Table 1'!D82</f>
        <v>11.045610972149944</v>
      </c>
      <c r="I82" s="313">
        <f>Municipal!ER3</f>
        <v>33228</v>
      </c>
      <c r="J82" s="419">
        <f>I82/'Table 1'!D82</f>
        <v>0.55780691299165674</v>
      </c>
      <c r="K82" s="313">
        <f>Municipal!ES3</f>
        <v>22880</v>
      </c>
      <c r="L82" s="313">
        <f>Municipal!ET3</f>
        <v>4888</v>
      </c>
      <c r="M82" s="313">
        <f>Municipal!EU3</f>
        <v>0</v>
      </c>
      <c r="N82" s="50">
        <f>Municipal!EV3</f>
        <v>405</v>
      </c>
    </row>
    <row r="83" spans="1:17" x14ac:dyDescent="0.25">
      <c r="A83" s="46"/>
      <c r="B83" s="46" t="str">
        <f>'Table 10'!B83</f>
        <v>Clayton</v>
      </c>
      <c r="C83" s="47">
        <f>Municipal!DQ4</f>
        <v>8238</v>
      </c>
      <c r="D83" s="47">
        <f>Municipal!DR4</f>
        <v>374</v>
      </c>
      <c r="E83" s="47">
        <f>Municipal!DS4</f>
        <v>8612</v>
      </c>
      <c r="F83" s="286">
        <f>E83/'Table 1'!D83</f>
        <v>0.45969894309811038</v>
      </c>
      <c r="G83" s="313">
        <f>Municipal!DT4</f>
        <v>62161</v>
      </c>
      <c r="H83" s="419">
        <f>G83/'Table 1'!D83</f>
        <v>3.3180847656667023</v>
      </c>
      <c r="I83" s="313">
        <f>Municipal!ER4</f>
        <v>20885</v>
      </c>
      <c r="J83" s="419">
        <f>I83/'Table 1'!D83</f>
        <v>1.1148179780079002</v>
      </c>
      <c r="K83" s="313">
        <f>Municipal!ES4</f>
        <v>411</v>
      </c>
      <c r="L83" s="313">
        <f>Municipal!ET4</f>
        <v>119</v>
      </c>
      <c r="M83" s="313">
        <f>Municipal!EU4</f>
        <v>0</v>
      </c>
      <c r="N83" s="50">
        <f>Municipal!EV4</f>
        <v>275</v>
      </c>
    </row>
    <row r="84" spans="1:17" x14ac:dyDescent="0.25">
      <c r="A84" s="46" t="str">
        <f>'Table 8'!A84</f>
        <v>NC0110</v>
      </c>
      <c r="B84" s="46" t="str">
        <f>'Table 10'!B84</f>
        <v>Farmville</v>
      </c>
      <c r="C84" s="47">
        <f>Municipal!DQ5</f>
        <v>8771</v>
      </c>
      <c r="D84" s="47">
        <f>Municipal!DR5</f>
        <v>2247</v>
      </c>
      <c r="E84" s="47">
        <f>Municipal!DS5</f>
        <v>11018</v>
      </c>
      <c r="F84" s="286">
        <f>E84/'Table 1'!D84</f>
        <v>2.343258188005104</v>
      </c>
      <c r="G84" s="313">
        <f>Municipal!DT5</f>
        <v>34327</v>
      </c>
      <c r="H84" s="419">
        <f>G84/'Table 1'!D84</f>
        <v>7.300510421097405</v>
      </c>
      <c r="I84" s="313">
        <f>Municipal!ER5</f>
        <v>15168</v>
      </c>
      <c r="J84" s="419">
        <f>I84/'Table 1'!D84</f>
        <v>3.2258613356018717</v>
      </c>
      <c r="K84" s="313">
        <f>Municipal!ES5</f>
        <v>3358</v>
      </c>
      <c r="L84" s="313">
        <f>Municipal!ET5</f>
        <v>16</v>
      </c>
      <c r="M84" s="313">
        <f>Municipal!EU5</f>
        <v>2660</v>
      </c>
      <c r="N84" s="50">
        <f>Municipal!EV5</f>
        <v>2592</v>
      </c>
    </row>
    <row r="85" spans="1:17" x14ac:dyDescent="0.25">
      <c r="A85" s="46" t="str">
        <f>'Table 8'!A85</f>
        <v>NC0075</v>
      </c>
      <c r="B85" s="46" t="str">
        <f>'Table 10'!B85</f>
        <v>Hickory</v>
      </c>
      <c r="C85" s="47">
        <f>Municipal!DQ6</f>
        <v>27089</v>
      </c>
      <c r="D85" s="47">
        <f>Municipal!DR6</f>
        <v>7391</v>
      </c>
      <c r="E85" s="47">
        <f>Municipal!DS6</f>
        <v>34480</v>
      </c>
      <c r="F85" s="286">
        <f>E85/'Table 1'!D85</f>
        <v>0.85450174716859562</v>
      </c>
      <c r="G85" s="313">
        <f>Municipal!DT6</f>
        <v>347194</v>
      </c>
      <c r="H85" s="419">
        <f>G85/'Table 1'!D85</f>
        <v>8.6043468563356544</v>
      </c>
      <c r="I85" s="313">
        <f>Municipal!ER6</f>
        <v>53163</v>
      </c>
      <c r="J85" s="419">
        <f>I85/'Table 1'!D85</f>
        <v>1.3175138162622984</v>
      </c>
      <c r="K85" s="313">
        <f>Municipal!ES6</f>
        <v>22706</v>
      </c>
      <c r="L85" s="313">
        <f>Municipal!ET6</f>
        <v>1902</v>
      </c>
      <c r="M85" s="313">
        <f>Municipal!EU6</f>
        <v>179</v>
      </c>
      <c r="N85" s="50">
        <f>Municipal!EV6</f>
        <v>277</v>
      </c>
    </row>
    <row r="86" spans="1:17" x14ac:dyDescent="0.25">
      <c r="A86" s="46" t="str">
        <f>'Table 8'!A86</f>
        <v>NC0079</v>
      </c>
      <c r="B86" s="46" t="str">
        <f>'Table 10'!B86</f>
        <v>High Point</v>
      </c>
      <c r="C86" s="47">
        <f>Municipal!DQ7</f>
        <v>69735</v>
      </c>
      <c r="D86" s="47">
        <f>Municipal!DR7</f>
        <v>13222</v>
      </c>
      <c r="E86" s="47">
        <f>Municipal!DS7</f>
        <v>82957</v>
      </c>
      <c r="F86" s="286">
        <f>E86/'Table 1'!D86</f>
        <v>0.75587932464077123</v>
      </c>
      <c r="G86" s="313">
        <f>Municipal!DT7</f>
        <v>315277</v>
      </c>
      <c r="H86" s="419">
        <f>G86/'Table 1'!D86</f>
        <v>2.8727095463284402</v>
      </c>
      <c r="I86" s="313">
        <f>Municipal!ER7</f>
        <v>97833</v>
      </c>
      <c r="J86" s="419">
        <f>I86/'Table 1'!D86</f>
        <v>0.8914249788152967</v>
      </c>
      <c r="K86" s="313">
        <f>Municipal!ES7</f>
        <v>8903</v>
      </c>
      <c r="L86" s="313">
        <f>Municipal!ET7</f>
        <v>10356</v>
      </c>
      <c r="M86" s="313">
        <f>Municipal!EU7</f>
        <v>1376</v>
      </c>
      <c r="N86" s="50">
        <f>Municipal!EV7</f>
        <v>782</v>
      </c>
    </row>
    <row r="87" spans="1:17" x14ac:dyDescent="0.25">
      <c r="A87" s="46" t="str">
        <f>'Table 8'!A87</f>
        <v>NC0080</v>
      </c>
      <c r="B87" s="46" t="str">
        <f>'Table 10'!B87</f>
        <v>Kings Mountain</v>
      </c>
      <c r="C87" s="47">
        <f>Municipal!DQ8</f>
        <v>16812</v>
      </c>
      <c r="D87" s="478">
        <v>-1</v>
      </c>
      <c r="E87" s="47">
        <f>Municipal!DS8</f>
        <v>16812</v>
      </c>
      <c r="F87" s="286">
        <f>E87/'Table 1'!D87</f>
        <v>1.5760757476328864</v>
      </c>
      <c r="G87" s="313">
        <f>Municipal!DT8</f>
        <v>117070</v>
      </c>
      <c r="H87" s="419">
        <f>G87/'Table 1'!D87</f>
        <v>10.974969532202119</v>
      </c>
      <c r="I87" s="313">
        <f>Municipal!ER8</f>
        <v>6204</v>
      </c>
      <c r="J87" s="419">
        <f>I87/'Table 1'!D87</f>
        <v>0.58160682478672543</v>
      </c>
      <c r="K87" s="313">
        <f>Municipal!ES8</f>
        <v>4110</v>
      </c>
      <c r="L87" s="313">
        <f>Municipal!ET8</f>
        <v>774</v>
      </c>
      <c r="M87" s="313">
        <f>Municipal!EU8</f>
        <v>11215</v>
      </c>
      <c r="N87" s="50">
        <f>Municipal!EV8</f>
        <v>11189</v>
      </c>
    </row>
    <row r="88" spans="1:17" x14ac:dyDescent="0.25">
      <c r="A88" s="46" t="str">
        <f>'Table 8'!A88</f>
        <v>NC0100</v>
      </c>
      <c r="B88" s="46" t="str">
        <f>'Table 10'!B88</f>
        <v>Mooresville</v>
      </c>
      <c r="C88" s="47">
        <f>Municipal!DQ9</f>
        <v>34002</v>
      </c>
      <c r="D88" s="47">
        <f>Municipal!DR9</f>
        <v>9046</v>
      </c>
      <c r="E88" s="47">
        <f>Municipal!DS9</f>
        <v>43048</v>
      </c>
      <c r="F88" s="286">
        <f>E88/'Table 1'!D88</f>
        <v>1.1403443708609271</v>
      </c>
      <c r="G88" s="313">
        <f>Municipal!DT9</f>
        <v>277105</v>
      </c>
      <c r="H88" s="419">
        <f>G88/'Table 1'!D88</f>
        <v>7.3405298013245037</v>
      </c>
      <c r="I88" s="313">
        <f>Municipal!ER9</f>
        <v>20748</v>
      </c>
      <c r="J88" s="419">
        <f>I88/'Table 1'!D88</f>
        <v>0.5496158940397351</v>
      </c>
      <c r="K88" s="313">
        <f>Municipal!ES9</f>
        <v>11960</v>
      </c>
      <c r="L88" s="313">
        <f>Municipal!ET9</f>
        <v>208</v>
      </c>
      <c r="M88" s="313">
        <f>Municipal!EU9</f>
        <v>19</v>
      </c>
      <c r="N88" s="50">
        <f>Municipal!EV9</f>
        <v>212</v>
      </c>
    </row>
    <row r="89" spans="1:17" x14ac:dyDescent="0.25">
      <c r="A89" s="46" t="str">
        <f>'Table 8'!A89</f>
        <v>NC0083</v>
      </c>
      <c r="B89" s="46" t="str">
        <f>'Table 10'!B89</f>
        <v>Nashville</v>
      </c>
      <c r="C89" s="47">
        <f>Municipal!DQ10</f>
        <v>6735</v>
      </c>
      <c r="D89" s="47">
        <f>Municipal!DR10</f>
        <v>841</v>
      </c>
      <c r="E89" s="47">
        <f>Municipal!DS10</f>
        <v>7576</v>
      </c>
      <c r="F89" s="286">
        <f>E89/'Table 1'!D89</f>
        <v>1.4286253064303225</v>
      </c>
      <c r="G89" s="313">
        <f>Municipal!DT10</f>
        <v>51592</v>
      </c>
      <c r="H89" s="419">
        <f>G89/'Table 1'!D89</f>
        <v>9.7288327361870639</v>
      </c>
      <c r="I89" s="313">
        <f>Municipal!ER10</f>
        <v>2175</v>
      </c>
      <c r="J89" s="419">
        <f>I89/'Table 1'!D89</f>
        <v>0.410145200829719</v>
      </c>
      <c r="K89" s="313">
        <f>Municipal!ES10</f>
        <v>256</v>
      </c>
      <c r="L89" s="313">
        <f>Municipal!ET10</f>
        <v>117</v>
      </c>
      <c r="M89" s="313">
        <f>Municipal!EU10</f>
        <v>0</v>
      </c>
      <c r="N89" s="50">
        <f>Municipal!EV10</f>
        <v>0</v>
      </c>
    </row>
    <row r="90" spans="1:17" x14ac:dyDescent="0.25">
      <c r="A90" s="46" t="str">
        <f>'Table 8'!A90</f>
        <v>NC0102</v>
      </c>
      <c r="B90" s="46" t="str">
        <f>'Table 10'!B90</f>
        <v>Roanoke Rapids</v>
      </c>
      <c r="C90" s="47">
        <f>Municipal!DQ11</f>
        <v>7273</v>
      </c>
      <c r="D90" s="47">
        <f>Municipal!DR11</f>
        <v>853</v>
      </c>
      <c r="E90" s="47">
        <f>Municipal!DS11</f>
        <v>8126</v>
      </c>
      <c r="F90" s="286">
        <f>E90/'Table 1'!D90</f>
        <v>0.53509811668642171</v>
      </c>
      <c r="G90" s="313">
        <f>Municipal!DT11</f>
        <v>29998</v>
      </c>
      <c r="H90" s="419">
        <f>G90/'Table 1'!D90</f>
        <v>1.975372053206901</v>
      </c>
      <c r="I90" s="313">
        <f>Municipal!ER11</f>
        <v>19243</v>
      </c>
      <c r="J90" s="419">
        <f>I90/'Table 1'!D90</f>
        <v>1.2671539575925195</v>
      </c>
      <c r="K90" s="313">
        <f>Municipal!ES11</f>
        <v>4563</v>
      </c>
      <c r="L90" s="313">
        <f>Municipal!ET11</f>
        <v>447</v>
      </c>
      <c r="M90" s="313">
        <f>Municipal!EU11</f>
        <v>20</v>
      </c>
      <c r="N90" s="50">
        <f>Municipal!EV11</f>
        <v>15</v>
      </c>
    </row>
    <row r="91" spans="1:17" x14ac:dyDescent="0.25">
      <c r="A91" s="46" t="str">
        <f>'Table 8'!A91</f>
        <v>NC0088</v>
      </c>
      <c r="B91" s="46" t="str">
        <f>'Table 10'!B91</f>
        <v>Southern Pines</v>
      </c>
      <c r="C91" s="47">
        <f>Municipal!DQ12</f>
        <v>5115</v>
      </c>
      <c r="D91" s="47">
        <f>Municipal!DR12</f>
        <v>1168</v>
      </c>
      <c r="E91" s="47">
        <f>Municipal!DS12</f>
        <v>6283</v>
      </c>
      <c r="F91" s="286">
        <f>E91/'Table 1'!D91</f>
        <v>0.46675581308966646</v>
      </c>
      <c r="G91" s="313">
        <f>Municipal!DT12</f>
        <v>86180</v>
      </c>
      <c r="H91" s="419">
        <f>G91/'Table 1'!D91</f>
        <v>6.4021989451006611</v>
      </c>
      <c r="I91" s="313">
        <f>Municipal!ER12</f>
        <v>6283</v>
      </c>
      <c r="J91" s="419">
        <f>I91/'Table 1'!D91</f>
        <v>0.46675581308966646</v>
      </c>
      <c r="K91" s="313">
        <f>Municipal!ES12</f>
        <v>1428</v>
      </c>
      <c r="L91" s="313">
        <f>Municipal!ET12</f>
        <v>92</v>
      </c>
      <c r="M91" s="313">
        <f>Municipal!EU12</f>
        <v>366</v>
      </c>
      <c r="N91" s="50">
        <f>Municipal!EV12</f>
        <v>92</v>
      </c>
    </row>
    <row r="92" spans="1:17" x14ac:dyDescent="0.25">
      <c r="A92" s="46" t="str">
        <f>'Table 8'!A92</f>
        <v>NC0093</v>
      </c>
      <c r="B92" s="46" t="str">
        <f>'Table 10'!B92</f>
        <v>Washington</v>
      </c>
      <c r="C92" s="47">
        <f>Municipal!DQ13</f>
        <v>13443</v>
      </c>
      <c r="D92" s="47">
        <f>Municipal!DR13</f>
        <v>3449</v>
      </c>
      <c r="E92" s="47">
        <f>Municipal!DS13</f>
        <v>16892</v>
      </c>
      <c r="F92" s="286">
        <f>E92/'Table 1'!D92</f>
        <v>1.7524639485423799</v>
      </c>
      <c r="G92" s="313">
        <f>Municipal!DT13</f>
        <v>101471</v>
      </c>
      <c r="H92" s="419">
        <f>G92/'Table 1'!D92</f>
        <v>10.527129370266625</v>
      </c>
      <c r="I92" s="313">
        <f>Municipal!ER13</f>
        <v>20650</v>
      </c>
      <c r="J92" s="419">
        <f>I92/'Table 1'!D92</f>
        <v>2.1423384168482209</v>
      </c>
      <c r="K92" s="313">
        <f>Municipal!ES13</f>
        <v>2536</v>
      </c>
      <c r="L92" s="313">
        <f>Municipal!ET13</f>
        <v>1103</v>
      </c>
      <c r="M92" s="313">
        <f>Municipal!EU13</f>
        <v>6401</v>
      </c>
      <c r="N92" s="420">
        <f>Municipal!EV13</f>
        <v>6538</v>
      </c>
    </row>
    <row r="93" spans="1:17" x14ac:dyDescent="0.25">
      <c r="A93" s="657" t="s">
        <v>2091</v>
      </c>
      <c r="B93" s="658"/>
      <c r="C93" s="64">
        <f>SUM(C82:C92)</f>
        <v>229760</v>
      </c>
      <c r="D93" s="64">
        <f t="shared" ref="D93:N93" si="0">SUM(D82:D92)</f>
        <v>45385</v>
      </c>
      <c r="E93" s="64">
        <f t="shared" si="0"/>
        <v>275146</v>
      </c>
      <c r="F93" s="242">
        <f>AVERAGE(F82:F92)</f>
        <v>1.0884677906295956</v>
      </c>
      <c r="G93" s="64">
        <f t="shared" si="0"/>
        <v>2080351</v>
      </c>
      <c r="H93" s="423">
        <f>AVERAGE(H82:H92)</f>
        <v>7.2809359090787291</v>
      </c>
      <c r="I93" s="64">
        <f t="shared" si="0"/>
        <v>295580</v>
      </c>
      <c r="J93" s="423">
        <f>AVERAGE(J82:J92)</f>
        <v>1.1386401026241464</v>
      </c>
      <c r="K93" s="64">
        <f>SUM(K82:K92)</f>
        <v>83111</v>
      </c>
      <c r="L93" s="64">
        <f>SUM(L82:L92)</f>
        <v>20022</v>
      </c>
      <c r="M93" s="64">
        <f>SUM(M82:M92)</f>
        <v>22236</v>
      </c>
      <c r="N93" s="480">
        <f t="shared" si="0"/>
        <v>22377</v>
      </c>
    </row>
    <row r="94" spans="1:17" ht="15.75" thickBot="1" x14ac:dyDescent="0.3">
      <c r="A94" s="33"/>
      <c r="B94" s="68"/>
      <c r="C94" s="70"/>
      <c r="D94" s="70"/>
      <c r="E94" s="368"/>
      <c r="F94" s="249"/>
      <c r="G94" s="79"/>
      <c r="H94" s="79"/>
      <c r="I94" s="79"/>
      <c r="J94" s="79"/>
      <c r="K94" s="79"/>
      <c r="L94" s="79"/>
      <c r="M94" s="368"/>
      <c r="N94" s="424"/>
    </row>
    <row r="95" spans="1:17" s="89" customFormat="1" ht="15.75" thickTop="1" x14ac:dyDescent="0.25">
      <c r="A95" s="659" t="s">
        <v>2092</v>
      </c>
      <c r="B95" s="660"/>
      <c r="C95" s="319">
        <f>SUM(C93,C80,C66)</f>
        <v>4172238</v>
      </c>
      <c r="D95" s="319">
        <f>SUM(D93,D80,D66)</f>
        <v>1300205</v>
      </c>
      <c r="E95" s="319">
        <f>SUM(E93,E80,E66)</f>
        <v>5472445</v>
      </c>
      <c r="F95" s="245">
        <f>AVERAGE(F82:F92,F68:F79,F59:F65,F8:F57)</f>
        <v>0.58411146060825281</v>
      </c>
      <c r="G95" s="319">
        <f>SUM(G93,G80,G66)</f>
        <v>33333692</v>
      </c>
      <c r="H95" s="555">
        <f>AVERAGE(H82:H92,H68:H79,H59:H65,H8:H57)</f>
        <v>3.551002402408499</v>
      </c>
      <c r="I95" s="319">
        <f>SUM(I93,I80,I66)</f>
        <v>6471678</v>
      </c>
      <c r="J95" s="555">
        <f>AVERAGE(J82:J92,J68:J79,J59:J65,J8:J57)</f>
        <v>0.61777639631020098</v>
      </c>
      <c r="K95" s="319">
        <f>SUM(K93,K80,K66)</f>
        <v>2027399</v>
      </c>
      <c r="L95" s="319">
        <f>SUM(L93,L80,L66)</f>
        <v>547334</v>
      </c>
      <c r="M95" s="319">
        <f>SUM(M93,M80,M66)</f>
        <v>460972</v>
      </c>
      <c r="N95" s="320">
        <f>SUM(N93,N80,N66)</f>
        <v>473988</v>
      </c>
      <c r="P95"/>
      <c r="Q95"/>
    </row>
    <row r="96" spans="1:17" s="246" customFormat="1" x14ac:dyDescent="0.25">
      <c r="B96" s="246" t="s">
        <v>2093</v>
      </c>
      <c r="C96" s="246" t="s">
        <v>1952</v>
      </c>
      <c r="D96" s="246" t="s">
        <v>1952</v>
      </c>
      <c r="E96" s="246" t="s">
        <v>1952</v>
      </c>
      <c r="F96" s="425" t="s">
        <v>2071</v>
      </c>
      <c r="G96" s="246" t="s">
        <v>1952</v>
      </c>
      <c r="H96" s="246" t="s">
        <v>2071</v>
      </c>
      <c r="I96" s="246" t="s">
        <v>1952</v>
      </c>
      <c r="J96" s="246" t="s">
        <v>2071</v>
      </c>
      <c r="K96" s="426" t="s">
        <v>1952</v>
      </c>
      <c r="L96" s="426" t="s">
        <v>1952</v>
      </c>
      <c r="M96" s="426" t="s">
        <v>1952</v>
      </c>
      <c r="N96" s="426" t="s">
        <v>1952</v>
      </c>
      <c r="P96"/>
      <c r="Q96"/>
    </row>
  </sheetData>
  <mergeCells count="7">
    <mergeCell ref="A95:B95"/>
    <mergeCell ref="B4:B6"/>
    <mergeCell ref="M4:N4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ignoredErrors>
    <ignoredError sqref="G8:G65 G82:G92 G69:G79 I69:I79 I82:I92 I59:I65 I8:I57 F93 H93 J9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A2" sqref="A1:XFD1048576"/>
    </sheetView>
  </sheetViews>
  <sheetFormatPr defaultColWidth="8.85546875" defaultRowHeight="15" x14ac:dyDescent="0.25"/>
  <cols>
    <col min="1" max="1" width="6.7109375" customWidth="1"/>
    <col min="2" max="2" width="21.140625" customWidth="1"/>
    <col min="3" max="3" width="9.85546875" customWidth="1"/>
    <col min="6" max="6" width="10.140625" customWidth="1"/>
    <col min="7" max="7" width="11.28515625" customWidth="1"/>
    <col min="8" max="8" width="10.140625" style="427" bestFit="1" customWidth="1"/>
    <col min="9" max="10" width="10.42578125" bestFit="1" customWidth="1"/>
    <col min="11" max="11" width="11.42578125" bestFit="1" customWidth="1"/>
    <col min="12" max="12" width="11.7109375" customWidth="1"/>
    <col min="13" max="13" width="11.42578125" customWidth="1"/>
    <col min="14" max="14" width="14.140625" customWidth="1"/>
    <col min="15" max="15" width="13.85546875" customWidth="1"/>
    <col min="16" max="16" width="9.7109375" customWidth="1"/>
    <col min="17" max="17" width="10.85546875" customWidth="1"/>
  </cols>
  <sheetData>
    <row r="1" spans="1:17" x14ac:dyDescent="0.25">
      <c r="A1" s="27"/>
      <c r="B1" s="27"/>
      <c r="C1" s="27"/>
      <c r="D1" s="27"/>
      <c r="E1" s="27"/>
      <c r="F1" s="27"/>
      <c r="G1" s="27"/>
      <c r="H1" s="79"/>
      <c r="I1" s="27"/>
      <c r="J1" s="27"/>
      <c r="K1" s="27"/>
      <c r="L1" s="27"/>
      <c r="M1" s="27"/>
      <c r="N1" s="27"/>
      <c r="O1" s="403"/>
      <c r="P1" s="119"/>
      <c r="Q1" s="183" t="s">
        <v>2156</v>
      </c>
    </row>
    <row r="2" spans="1:17" ht="15.75" x14ac:dyDescent="0.25">
      <c r="A2" s="184" t="s">
        <v>2094</v>
      </c>
      <c r="B2" s="322"/>
      <c r="C2" s="322"/>
      <c r="D2" s="322"/>
      <c r="E2" s="27"/>
      <c r="F2" s="27"/>
      <c r="G2" s="27"/>
      <c r="H2" s="357"/>
      <c r="I2" s="322"/>
      <c r="J2" s="322"/>
      <c r="K2" s="322"/>
      <c r="L2" s="322"/>
      <c r="M2" s="322"/>
      <c r="N2" s="322"/>
      <c r="O2" s="404"/>
      <c r="P2" s="15"/>
      <c r="Q2" s="475" t="s">
        <v>2134</v>
      </c>
    </row>
    <row r="3" spans="1:17" ht="15.75" thickBot="1" x14ac:dyDescent="0.3">
      <c r="A3" s="322"/>
      <c r="B3" s="322"/>
      <c r="C3" s="322"/>
      <c r="D3" s="322"/>
      <c r="E3" s="322"/>
      <c r="F3" s="322"/>
      <c r="G3" s="322"/>
      <c r="H3" s="357"/>
      <c r="I3" s="322"/>
      <c r="J3" s="322"/>
      <c r="K3" s="322"/>
      <c r="L3" s="322"/>
      <c r="M3" s="322"/>
      <c r="N3" s="322"/>
      <c r="O3" s="404"/>
      <c r="P3" s="322"/>
      <c r="Q3" s="322"/>
    </row>
    <row r="4" spans="1:17" ht="15.75" thickTop="1" x14ac:dyDescent="0.25">
      <c r="A4" s="94"/>
      <c r="B4" s="643"/>
      <c r="C4" s="640" t="s">
        <v>2095</v>
      </c>
      <c r="D4" s="640"/>
      <c r="E4" s="640"/>
      <c r="F4" s="640"/>
      <c r="G4" s="640"/>
      <c r="H4" s="695"/>
      <c r="I4" s="640" t="s">
        <v>2096</v>
      </c>
      <c r="J4" s="640"/>
      <c r="K4" s="640"/>
      <c r="L4" s="640"/>
      <c r="M4" s="640"/>
      <c r="N4" s="695"/>
      <c r="O4" s="430"/>
      <c r="P4" s="696"/>
      <c r="Q4" s="697"/>
    </row>
    <row r="5" spans="1:17" x14ac:dyDescent="0.25">
      <c r="A5" s="97"/>
      <c r="B5" s="686"/>
      <c r="C5" s="431"/>
      <c r="D5" s="432" t="s">
        <v>2097</v>
      </c>
      <c r="E5" s="433"/>
      <c r="F5" s="434" t="s">
        <v>2082</v>
      </c>
      <c r="G5" s="434" t="s">
        <v>2083</v>
      </c>
      <c r="H5" s="358"/>
      <c r="I5" s="435"/>
      <c r="J5" s="432" t="s">
        <v>2097</v>
      </c>
      <c r="K5" s="436"/>
      <c r="L5" s="434" t="s">
        <v>2082</v>
      </c>
      <c r="M5" s="434" t="s">
        <v>2083</v>
      </c>
      <c r="N5" s="434"/>
      <c r="O5" s="437" t="s">
        <v>2098</v>
      </c>
      <c r="P5" s="698" t="s">
        <v>2099</v>
      </c>
      <c r="Q5" s="699"/>
    </row>
    <row r="6" spans="1:17" ht="15.75" thickBot="1" x14ac:dyDescent="0.3">
      <c r="A6" s="101"/>
      <c r="B6" s="687"/>
      <c r="C6" s="417" t="s">
        <v>2022</v>
      </c>
      <c r="D6" s="417" t="s">
        <v>2022</v>
      </c>
      <c r="E6" s="438" t="s">
        <v>2100</v>
      </c>
      <c r="F6" s="438" t="s">
        <v>2087</v>
      </c>
      <c r="G6" s="438" t="s">
        <v>2088</v>
      </c>
      <c r="H6" s="364" t="s">
        <v>1952</v>
      </c>
      <c r="I6" s="417" t="s">
        <v>2022</v>
      </c>
      <c r="J6" s="417" t="s">
        <v>2022</v>
      </c>
      <c r="K6" s="438" t="s">
        <v>2100</v>
      </c>
      <c r="L6" s="438" t="s">
        <v>2087</v>
      </c>
      <c r="M6" s="438" t="s">
        <v>2088</v>
      </c>
      <c r="N6" s="438" t="s">
        <v>1952</v>
      </c>
      <c r="O6" s="418" t="s">
        <v>2044</v>
      </c>
      <c r="P6" s="83" t="s">
        <v>2101</v>
      </c>
      <c r="Q6" s="439" t="s">
        <v>2098</v>
      </c>
    </row>
    <row r="7" spans="1:17" ht="16.5" thickTop="1" thickBot="1" x14ac:dyDescent="0.3">
      <c r="A7" s="40"/>
      <c r="B7" s="41" t="s">
        <v>1938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5"/>
    </row>
    <row r="8" spans="1:17" ht="15.75" thickTop="1" x14ac:dyDescent="0.25">
      <c r="A8" s="46" t="str">
        <f>'Table 7'!A8</f>
        <v>NC0103</v>
      </c>
      <c r="B8" s="46" t="str">
        <f>'Table 7'!B8</f>
        <v>Alamance</v>
      </c>
      <c r="C8" s="47">
        <f>County!DU3+County!DV3</f>
        <v>768</v>
      </c>
      <c r="D8" s="47">
        <f>County!DY3+County!DZ3</f>
        <v>71</v>
      </c>
      <c r="E8" s="47">
        <f>County!DW3+County!DX3</f>
        <v>949</v>
      </c>
      <c r="F8" s="47">
        <f>County!EN3</f>
        <v>128</v>
      </c>
      <c r="G8" s="47">
        <f>County!EL3</f>
        <v>362</v>
      </c>
      <c r="H8" s="313">
        <f>County!EA3</f>
        <v>1788</v>
      </c>
      <c r="I8" s="313">
        <f>County!ED3</f>
        <v>8403</v>
      </c>
      <c r="J8" s="313">
        <f>County!EJ3</f>
        <v>1315</v>
      </c>
      <c r="K8" s="313">
        <f>County!EG3</f>
        <v>36621</v>
      </c>
      <c r="L8" s="313">
        <f>County!EO3</f>
        <v>717</v>
      </c>
      <c r="M8" s="313">
        <f>County!EM3</f>
        <v>1630</v>
      </c>
      <c r="N8" s="313">
        <f>County!EK3</f>
        <v>46339</v>
      </c>
      <c r="O8" s="440">
        <f>N8/'Table 1'!D8</f>
        <v>0.29417478193522173</v>
      </c>
      <c r="P8" s="47">
        <f>County!EP3</f>
        <v>232</v>
      </c>
      <c r="Q8" s="49">
        <f>County!EQ3</f>
        <v>3224</v>
      </c>
    </row>
    <row r="9" spans="1:17" x14ac:dyDescent="0.25">
      <c r="A9" s="46" t="str">
        <f>'Table 7'!A9</f>
        <v>NC0016</v>
      </c>
      <c r="B9" s="46" t="str">
        <f>'Table 7'!B9</f>
        <v>Alexander</v>
      </c>
      <c r="C9" s="47">
        <f>County!DU4+County!DV4</f>
        <v>77</v>
      </c>
      <c r="D9" s="47">
        <f>County!DY4+County!DZ4</f>
        <v>0</v>
      </c>
      <c r="E9" s="47">
        <f>County!DW4+County!DX4</f>
        <v>361</v>
      </c>
      <c r="F9" s="47">
        <f>County!EN4</f>
        <v>4</v>
      </c>
      <c r="G9" s="47">
        <f>County!EL4</f>
        <v>0</v>
      </c>
      <c r="H9" s="313">
        <f>County!EA4</f>
        <v>438</v>
      </c>
      <c r="I9" s="313">
        <f>County!ED4</f>
        <v>4343</v>
      </c>
      <c r="J9" s="313">
        <f>County!EJ4</f>
        <v>0</v>
      </c>
      <c r="K9" s="313">
        <f>County!EG4</f>
        <v>6889</v>
      </c>
      <c r="L9" s="313">
        <f>County!EO4</f>
        <v>27</v>
      </c>
      <c r="M9" s="313">
        <f>County!EM4</f>
        <v>0</v>
      </c>
      <c r="N9" s="313">
        <f>County!EK4</f>
        <v>11232</v>
      </c>
      <c r="O9" s="441">
        <f>N9/'Table 1'!D9</f>
        <v>0.29595278246205736</v>
      </c>
      <c r="P9" s="47">
        <f>County!EP4</f>
        <v>0</v>
      </c>
      <c r="Q9" s="50">
        <f>County!EQ4</f>
        <v>0</v>
      </c>
    </row>
    <row r="10" spans="1:17" x14ac:dyDescent="0.25">
      <c r="A10" s="46" t="str">
        <f>'Table 7'!A10</f>
        <v>NC0017</v>
      </c>
      <c r="B10" s="46" t="str">
        <f>'Table 7'!B10</f>
        <v>Bladen</v>
      </c>
      <c r="C10" s="47">
        <f>County!DU5+County!DV5</f>
        <v>20</v>
      </c>
      <c r="D10" s="47">
        <f>County!DY5+County!DZ5</f>
        <v>0</v>
      </c>
      <c r="E10" s="47">
        <f>County!DW5+County!DX5</f>
        <v>275</v>
      </c>
      <c r="F10" s="47">
        <f>County!EN5</f>
        <v>0</v>
      </c>
      <c r="G10" s="47">
        <f>County!EL5</f>
        <v>13</v>
      </c>
      <c r="H10" s="313">
        <f>County!EA5</f>
        <v>295</v>
      </c>
      <c r="I10" s="313">
        <f>County!ED5</f>
        <v>270</v>
      </c>
      <c r="J10" s="313">
        <f>County!EJ5</f>
        <v>0</v>
      </c>
      <c r="K10" s="313">
        <f>County!EG5</f>
        <v>4434</v>
      </c>
      <c r="L10" s="313">
        <f>County!EO5</f>
        <v>0</v>
      </c>
      <c r="M10" s="313">
        <f>County!EM5</f>
        <v>35</v>
      </c>
      <c r="N10" s="313">
        <f>County!EK5</f>
        <v>4704</v>
      </c>
      <c r="O10" s="441">
        <f>N10/'Table 1'!D10</f>
        <v>0.13435777327125761</v>
      </c>
      <c r="P10" s="47">
        <f>County!EP5</f>
        <v>135</v>
      </c>
      <c r="Q10" s="50">
        <f>County!EQ5</f>
        <v>0</v>
      </c>
    </row>
    <row r="11" spans="1:17" x14ac:dyDescent="0.25">
      <c r="A11" s="46" t="str">
        <f>'Table 7'!A11</f>
        <v>NC0018</v>
      </c>
      <c r="B11" s="46" t="str">
        <f>'Table 7'!B11</f>
        <v>Brunswick</v>
      </c>
      <c r="C11" s="47">
        <f>County!DU6+County!DV6</f>
        <v>959</v>
      </c>
      <c r="D11" s="47">
        <f>County!DY6+County!DZ6</f>
        <v>0</v>
      </c>
      <c r="E11" s="47">
        <f>County!DW6+County!DX6</f>
        <v>231</v>
      </c>
      <c r="F11" s="47">
        <f>County!EN6</f>
        <v>27</v>
      </c>
      <c r="G11" s="47">
        <f>County!EL6</f>
        <v>0</v>
      </c>
      <c r="H11" s="313">
        <f>County!EA6</f>
        <v>1190</v>
      </c>
      <c r="I11" s="313">
        <f>County!ED6</f>
        <v>15627</v>
      </c>
      <c r="J11" s="313">
        <f>County!EJ6</f>
        <v>0</v>
      </c>
      <c r="K11" s="313">
        <f>County!EG6</f>
        <v>4505</v>
      </c>
      <c r="L11" s="313">
        <f>County!EO6</f>
        <v>197</v>
      </c>
      <c r="M11" s="313">
        <f>County!EM6</f>
        <v>0</v>
      </c>
      <c r="N11" s="313">
        <f>County!EK6</f>
        <v>20132</v>
      </c>
      <c r="O11" s="441">
        <f>N11/'Table 1'!D11</f>
        <v>0.16296596106366618</v>
      </c>
      <c r="P11" s="47">
        <f>County!EP6</f>
        <v>0</v>
      </c>
      <c r="Q11" s="50">
        <f>County!EQ6</f>
        <v>0</v>
      </c>
    </row>
    <row r="12" spans="1:17" x14ac:dyDescent="0.25">
      <c r="A12" s="46" t="str">
        <f>'Table 7'!A12</f>
        <v>NC0019</v>
      </c>
      <c r="B12" s="46" t="str">
        <f>'Table 7'!B12</f>
        <v>Buncombe</v>
      </c>
      <c r="C12" s="47">
        <f>County!DU7+County!DV7</f>
        <v>794</v>
      </c>
      <c r="D12" s="47">
        <f>County!DY7+County!DZ7</f>
        <v>50</v>
      </c>
      <c r="E12" s="47">
        <f>County!DW7+County!DX7</f>
        <v>4364</v>
      </c>
      <c r="F12" s="47">
        <f>County!EN7</f>
        <v>149</v>
      </c>
      <c r="G12" s="47">
        <f>County!EL7</f>
        <v>2</v>
      </c>
      <c r="H12" s="313">
        <f>County!EA7</f>
        <v>5208</v>
      </c>
      <c r="I12" s="313">
        <f>County!ED7</f>
        <v>6871</v>
      </c>
      <c r="J12" s="313">
        <f>County!EJ7</f>
        <v>458</v>
      </c>
      <c r="K12" s="313">
        <f>County!EG7</f>
        <v>96733</v>
      </c>
      <c r="L12" s="313">
        <f>County!EO7</f>
        <v>619</v>
      </c>
      <c r="M12" s="313">
        <f>County!EM7</f>
        <v>120</v>
      </c>
      <c r="N12" s="313">
        <f>County!EK7</f>
        <v>104062</v>
      </c>
      <c r="O12" s="441">
        <f>N12/'Table 1'!D12</f>
        <v>0.40834889889968451</v>
      </c>
      <c r="P12" s="47">
        <f>County!EP7</f>
        <v>1527</v>
      </c>
      <c r="Q12" s="50">
        <f>County!EQ7</f>
        <v>25507</v>
      </c>
    </row>
    <row r="13" spans="1:17" x14ac:dyDescent="0.25">
      <c r="A13" s="46" t="str">
        <f>'Table 7'!A13</f>
        <v>NC0020</v>
      </c>
      <c r="B13" s="46" t="str">
        <f>'Table 7'!B13</f>
        <v>Burke</v>
      </c>
      <c r="C13" s="47">
        <f>County!DU8+County!DV8</f>
        <v>196</v>
      </c>
      <c r="D13" s="47">
        <f>County!DY8+County!DZ8</f>
        <v>143</v>
      </c>
      <c r="E13" s="47">
        <f>County!DW8+County!DX8</f>
        <v>919</v>
      </c>
      <c r="F13" s="47">
        <f>County!EN8</f>
        <v>22</v>
      </c>
      <c r="G13" s="47">
        <f>County!EL8</f>
        <v>14</v>
      </c>
      <c r="H13" s="313">
        <f>County!EA8</f>
        <v>1258</v>
      </c>
      <c r="I13" s="313">
        <f>County!ED8</f>
        <v>3928</v>
      </c>
      <c r="J13" s="313">
        <f>County!EJ8</f>
        <v>3710</v>
      </c>
      <c r="K13" s="313">
        <f>County!EG8</f>
        <v>19681</v>
      </c>
      <c r="L13" s="313">
        <f>County!EO8</f>
        <v>253</v>
      </c>
      <c r="M13" s="313">
        <f>County!EM8</f>
        <v>337</v>
      </c>
      <c r="N13" s="313">
        <f>County!EK8</f>
        <v>27319</v>
      </c>
      <c r="O13" s="441">
        <f>N13/'Table 1'!D13</f>
        <v>0.3065623807706982</v>
      </c>
      <c r="P13" s="47">
        <f>County!EP8</f>
        <v>97</v>
      </c>
      <c r="Q13" s="50">
        <f>County!EQ8</f>
        <v>918</v>
      </c>
    </row>
    <row r="14" spans="1:17" x14ac:dyDescent="0.25">
      <c r="A14" s="46" t="str">
        <f>'Table 7'!A14</f>
        <v>NC0021</v>
      </c>
      <c r="B14" s="46" t="str">
        <f>'Table 7'!B14</f>
        <v>Cabarrus</v>
      </c>
      <c r="C14" s="47">
        <f>County!DU9+County!DV9</f>
        <v>668</v>
      </c>
      <c r="D14" s="47">
        <f>County!DY9+County!DZ9</f>
        <v>503</v>
      </c>
      <c r="E14" s="47">
        <f>County!DW9+County!DX9</f>
        <v>1956</v>
      </c>
      <c r="F14" s="47">
        <f>County!EN9</f>
        <v>536</v>
      </c>
      <c r="G14" s="47">
        <f>County!EL9</f>
        <v>46</v>
      </c>
      <c r="H14" s="313">
        <f>County!EA9</f>
        <v>3127</v>
      </c>
      <c r="I14" s="313">
        <f>County!ED9</f>
        <v>6126</v>
      </c>
      <c r="J14" s="313">
        <f>County!EJ9</f>
        <v>7446</v>
      </c>
      <c r="K14" s="313">
        <f>County!EG9</f>
        <v>51362</v>
      </c>
      <c r="L14" s="313">
        <f>County!EO9</f>
        <v>8592</v>
      </c>
      <c r="M14" s="313">
        <f>County!EM9</f>
        <v>326</v>
      </c>
      <c r="N14" s="313">
        <f>County!EK9</f>
        <v>64934</v>
      </c>
      <c r="O14" s="441">
        <f>N14/'Table 1'!D14</f>
        <v>0.33178004639422831</v>
      </c>
      <c r="P14" s="47">
        <f>County!EP9</f>
        <v>361</v>
      </c>
      <c r="Q14" s="50">
        <f>County!EQ9</f>
        <v>5754</v>
      </c>
    </row>
    <row r="15" spans="1:17" x14ac:dyDescent="0.25">
      <c r="A15" s="46" t="str">
        <f>'Table 7'!A15</f>
        <v>NC0022</v>
      </c>
      <c r="B15" s="46" t="str">
        <f>'Table 7'!B15</f>
        <v>Caldwell</v>
      </c>
      <c r="C15" s="47">
        <f>County!DU10+County!DV10</f>
        <v>100</v>
      </c>
      <c r="D15" s="47">
        <f>County!DY10+County!DZ10</f>
        <v>16</v>
      </c>
      <c r="E15" s="47">
        <f>County!DW10+County!DX10</f>
        <v>261</v>
      </c>
      <c r="F15" s="47">
        <f>County!EN10</f>
        <v>48</v>
      </c>
      <c r="G15" s="47">
        <f>County!EL10</f>
        <v>5</v>
      </c>
      <c r="H15" s="313">
        <f>County!EA10</f>
        <v>377</v>
      </c>
      <c r="I15" s="313">
        <f>County!ED10</f>
        <v>532</v>
      </c>
      <c r="J15" s="313">
        <f>County!EJ10</f>
        <v>140</v>
      </c>
      <c r="K15" s="313">
        <f>County!EG10</f>
        <v>6547</v>
      </c>
      <c r="L15" s="313">
        <f>County!EO10</f>
        <v>222</v>
      </c>
      <c r="M15" s="313">
        <f>County!EM10</f>
        <v>15</v>
      </c>
      <c r="N15" s="313">
        <f>County!EK10</f>
        <v>7219</v>
      </c>
      <c r="O15" s="441">
        <f>N15/'Table 1'!D15</f>
        <v>8.7421436961865898E-2</v>
      </c>
      <c r="P15" s="47">
        <f>County!EP10</f>
        <v>1235</v>
      </c>
      <c r="Q15" s="50">
        <f>County!EQ10</f>
        <v>22730</v>
      </c>
    </row>
    <row r="16" spans="1:17" x14ac:dyDescent="0.25">
      <c r="A16" s="46" t="str">
        <f>'Table 7'!A16</f>
        <v>NC0107</v>
      </c>
      <c r="B16" s="46" t="str">
        <f>'Table 7'!B16</f>
        <v>Caswell</v>
      </c>
      <c r="C16" s="47">
        <f>County!DU11+County!DV11</f>
        <v>121</v>
      </c>
      <c r="D16" s="47">
        <f>County!DY11+County!DZ11</f>
        <v>58</v>
      </c>
      <c r="E16" s="47">
        <f>County!DW11+County!DX11</f>
        <v>117</v>
      </c>
      <c r="F16" s="47">
        <f>County!EN11</f>
        <v>11</v>
      </c>
      <c r="G16" s="47">
        <f>County!EL11</f>
        <v>8</v>
      </c>
      <c r="H16" s="313">
        <f>County!EA11</f>
        <v>296</v>
      </c>
      <c r="I16" s="313">
        <f>County!ED11</f>
        <v>1099</v>
      </c>
      <c r="J16" s="313">
        <f>County!EJ11</f>
        <v>398</v>
      </c>
      <c r="K16" s="313">
        <f>County!EG11</f>
        <v>3686</v>
      </c>
      <c r="L16" s="313">
        <f>County!EO11</f>
        <v>104</v>
      </c>
      <c r="M16" s="313">
        <f>County!EM11</f>
        <v>42</v>
      </c>
      <c r="N16" s="313">
        <f>County!EK11</f>
        <v>5183</v>
      </c>
      <c r="O16" s="441">
        <f>N16/'Table 1'!D16</f>
        <v>0.21956282301109886</v>
      </c>
      <c r="P16" s="47">
        <f>County!EP11</f>
        <v>83</v>
      </c>
      <c r="Q16" s="50">
        <f>County!EQ11</f>
        <v>495</v>
      </c>
    </row>
    <row r="17" spans="1:17" x14ac:dyDescent="0.25">
      <c r="A17" s="46" t="str">
        <f>'Table 7'!A17</f>
        <v>NC0023</v>
      </c>
      <c r="B17" s="46" t="str">
        <f>'Table 7'!B17</f>
        <v>Catawba</v>
      </c>
      <c r="C17" s="47">
        <f>County!DU12+County!DV12</f>
        <v>481</v>
      </c>
      <c r="D17" s="47">
        <f>County!DY12+County!DZ12</f>
        <v>22</v>
      </c>
      <c r="E17" s="47">
        <f>County!DW12+County!DX12</f>
        <v>1206</v>
      </c>
      <c r="F17" s="47">
        <f>County!EN12</f>
        <v>171</v>
      </c>
      <c r="G17" s="47">
        <f>County!EL12</f>
        <v>35</v>
      </c>
      <c r="H17" s="313">
        <f>County!EA12</f>
        <v>1709</v>
      </c>
      <c r="I17" s="313">
        <f>County!ED12</f>
        <v>6525</v>
      </c>
      <c r="J17" s="313">
        <f>County!EJ12</f>
        <v>608</v>
      </c>
      <c r="K17" s="313">
        <f>County!EG12</f>
        <v>22676</v>
      </c>
      <c r="L17" s="313">
        <f>County!EO12</f>
        <v>326</v>
      </c>
      <c r="M17" s="313">
        <f>County!EM12</f>
        <v>332</v>
      </c>
      <c r="N17" s="313">
        <f>County!EK12</f>
        <v>29809</v>
      </c>
      <c r="O17" s="441">
        <f>N17/'Table 1'!D17</f>
        <v>0.25813798418732736</v>
      </c>
      <c r="P17" s="47">
        <f>County!EP12</f>
        <v>380</v>
      </c>
      <c r="Q17" s="50">
        <f>County!EQ12</f>
        <v>14333</v>
      </c>
    </row>
    <row r="18" spans="1:17" x14ac:dyDescent="0.25">
      <c r="A18" s="46" t="str">
        <f>'Table 7'!A18</f>
        <v>NC0104</v>
      </c>
      <c r="B18" s="46" t="str">
        <f>'Table 7'!B18</f>
        <v>Chatham</v>
      </c>
      <c r="C18" s="47">
        <f>County!DU13+County!DV13</f>
        <v>260</v>
      </c>
      <c r="D18" s="47">
        <f>County!DY13+County!DZ13</f>
        <v>35</v>
      </c>
      <c r="E18" s="47">
        <f>County!DW13+County!DX13</f>
        <v>589</v>
      </c>
      <c r="F18" s="47">
        <f>County!EN13</f>
        <v>52</v>
      </c>
      <c r="G18" s="47">
        <f>County!EL13</f>
        <v>42</v>
      </c>
      <c r="H18" s="313">
        <f>County!EA13</f>
        <v>884</v>
      </c>
      <c r="I18" s="313">
        <f>County!ED13</f>
        <v>2942</v>
      </c>
      <c r="J18" s="313">
        <f>County!EJ13</f>
        <v>725</v>
      </c>
      <c r="K18" s="313">
        <f>County!EG13</f>
        <v>17770</v>
      </c>
      <c r="L18" s="313">
        <f>County!EO13</f>
        <v>313</v>
      </c>
      <c r="M18" s="313">
        <f>County!EM13</f>
        <v>69</v>
      </c>
      <c r="N18" s="313">
        <f>County!EK13</f>
        <v>21437</v>
      </c>
      <c r="O18" s="441">
        <f>N18/'Table 1'!D18</f>
        <v>0.29850309823852955</v>
      </c>
      <c r="P18" s="47">
        <f>County!EP13</f>
        <v>346</v>
      </c>
      <c r="Q18" s="50">
        <f>County!EQ13</f>
        <v>5583</v>
      </c>
    </row>
    <row r="19" spans="1:17" x14ac:dyDescent="0.25">
      <c r="A19" s="46" t="str">
        <f>'Table 7'!A19</f>
        <v>NC0024</v>
      </c>
      <c r="B19" s="46" t="str">
        <f>'Table 7'!B19</f>
        <v>Cleveland</v>
      </c>
      <c r="C19" s="47">
        <f>County!DU14+County!DV14</f>
        <v>19</v>
      </c>
      <c r="D19" s="47">
        <f>County!DY14+County!DZ14</f>
        <v>14</v>
      </c>
      <c r="E19" s="47">
        <f>County!DW14+County!DX14</f>
        <v>468</v>
      </c>
      <c r="F19" s="47">
        <f>County!EN14</f>
        <v>2</v>
      </c>
      <c r="G19" s="47">
        <f>County!EL14</f>
        <v>0</v>
      </c>
      <c r="H19" s="313">
        <f>County!EA14</f>
        <v>501</v>
      </c>
      <c r="I19" s="313">
        <f>County!ED14</f>
        <v>1146</v>
      </c>
      <c r="J19" s="313">
        <f>County!EJ14</f>
        <v>171</v>
      </c>
      <c r="K19" s="313">
        <f>County!EG14</f>
        <v>14431</v>
      </c>
      <c r="L19" s="313">
        <f>County!EO14</f>
        <v>28</v>
      </c>
      <c r="M19" s="313">
        <f>County!EM14</f>
        <v>0</v>
      </c>
      <c r="N19" s="313">
        <f>County!EK14</f>
        <v>15748</v>
      </c>
      <c r="O19" s="441">
        <f>N19/'Table 1'!D19</f>
        <v>0.18058804641988899</v>
      </c>
      <c r="P19" s="47">
        <f>County!EP14</f>
        <v>593</v>
      </c>
      <c r="Q19" s="50">
        <f>County!EQ14</f>
        <v>7864</v>
      </c>
    </row>
    <row r="20" spans="1:17" x14ac:dyDescent="0.25">
      <c r="A20" s="46" t="str">
        <f>'Table 7'!A20</f>
        <v>NC0025</v>
      </c>
      <c r="B20" s="46" t="str">
        <f>'Table 7'!B20</f>
        <v>Columbus</v>
      </c>
      <c r="C20" s="47">
        <f>County!DU15+County!DV15</f>
        <v>41</v>
      </c>
      <c r="D20" s="47">
        <f>County!DY15+County!DZ15</f>
        <v>43</v>
      </c>
      <c r="E20" s="47">
        <f>County!DW15+County!DX15</f>
        <v>870</v>
      </c>
      <c r="F20" s="47">
        <f>County!EN15</f>
        <v>23</v>
      </c>
      <c r="G20" s="47">
        <f>County!EL15</f>
        <v>11</v>
      </c>
      <c r="H20" s="313">
        <f>County!EA15</f>
        <v>954</v>
      </c>
      <c r="I20" s="313">
        <f>County!ED15</f>
        <v>1002</v>
      </c>
      <c r="J20" s="313">
        <f>County!EJ15</f>
        <v>851</v>
      </c>
      <c r="K20" s="313">
        <f>County!EG15</f>
        <v>4650</v>
      </c>
      <c r="L20" s="313">
        <f>County!EO15</f>
        <v>146</v>
      </c>
      <c r="M20" s="313">
        <f>County!EM15</f>
        <v>71</v>
      </c>
      <c r="N20" s="313">
        <f>County!EK15</f>
        <v>6503</v>
      </c>
      <c r="O20" s="441">
        <f>N20/'Table 1'!D20</f>
        <v>0.113676887039821</v>
      </c>
      <c r="P20" s="47">
        <f>County!EP15</f>
        <v>42</v>
      </c>
      <c r="Q20" s="50">
        <f>County!EQ15</f>
        <v>386</v>
      </c>
    </row>
    <row r="21" spans="1:17" x14ac:dyDescent="0.25">
      <c r="A21" s="46" t="str">
        <f>'Table 7'!A21</f>
        <v>NC0026</v>
      </c>
      <c r="B21" s="46" t="str">
        <f>'Table 7'!B21</f>
        <v>Cumberland</v>
      </c>
      <c r="C21" s="47">
        <f>County!DU16+County!DV16</f>
        <v>1092</v>
      </c>
      <c r="D21" s="47">
        <f>County!DY16+County!DZ16</f>
        <v>697</v>
      </c>
      <c r="E21" s="47">
        <f>County!DW16+County!DX16</f>
        <v>2505</v>
      </c>
      <c r="F21" s="47">
        <f>County!EN16</f>
        <v>210</v>
      </c>
      <c r="G21" s="47">
        <f>County!EL16</f>
        <v>233</v>
      </c>
      <c r="H21" s="313">
        <f>County!EA16</f>
        <v>4294</v>
      </c>
      <c r="I21" s="313">
        <f>County!ED16</f>
        <v>16564</v>
      </c>
      <c r="J21" s="313">
        <f>County!EJ16</f>
        <v>22249</v>
      </c>
      <c r="K21" s="313">
        <f>County!EG16</f>
        <v>74670</v>
      </c>
      <c r="L21" s="313">
        <f>County!EO16</f>
        <v>1398</v>
      </c>
      <c r="M21" s="313">
        <f>County!EM16</f>
        <v>4005</v>
      </c>
      <c r="N21" s="313">
        <f>County!EK16</f>
        <v>113483</v>
      </c>
      <c r="O21" s="441">
        <f>N21/'Table 1'!D21</f>
        <v>0.34507997324089279</v>
      </c>
      <c r="P21" s="47">
        <f>County!EP16</f>
        <v>11409</v>
      </c>
      <c r="Q21" s="50">
        <f>County!EQ16</f>
        <v>65193</v>
      </c>
    </row>
    <row r="22" spans="1:17" x14ac:dyDescent="0.25">
      <c r="A22" s="46" t="str">
        <f>'Table 7'!A22</f>
        <v>NC0027</v>
      </c>
      <c r="B22" s="46" t="str">
        <f>'Table 7'!B22</f>
        <v>Davidson</v>
      </c>
      <c r="C22" s="47">
        <f>County!DU17+County!DV17</f>
        <v>1614</v>
      </c>
      <c r="D22" s="47">
        <f>County!DY17+County!DZ17</f>
        <v>414</v>
      </c>
      <c r="E22" s="47">
        <f>County!DW17+County!DX17</f>
        <v>1968</v>
      </c>
      <c r="F22" s="47">
        <f>County!EN17</f>
        <v>908</v>
      </c>
      <c r="G22" s="47">
        <f>County!EL17</f>
        <v>32</v>
      </c>
      <c r="H22" s="313">
        <f>County!EA17</f>
        <v>3996</v>
      </c>
      <c r="I22" s="313">
        <f>County!ED17</f>
        <v>21764</v>
      </c>
      <c r="J22" s="313">
        <f>County!EJ17</f>
        <v>5242</v>
      </c>
      <c r="K22" s="313">
        <f>County!EG17</f>
        <v>48872</v>
      </c>
      <c r="L22" s="313">
        <f>County!EO17</f>
        <v>1241</v>
      </c>
      <c r="M22" s="313">
        <f>County!EM17</f>
        <v>141</v>
      </c>
      <c r="N22" s="313">
        <f>County!EK17</f>
        <v>75878</v>
      </c>
      <c r="O22" s="441">
        <f>N22/'Table 1'!D22</f>
        <v>0.4593293904705405</v>
      </c>
      <c r="P22" s="47">
        <f>County!EP17</f>
        <v>1449</v>
      </c>
      <c r="Q22" s="50">
        <f>County!EQ17</f>
        <v>13437</v>
      </c>
    </row>
    <row r="23" spans="1:17" x14ac:dyDescent="0.25">
      <c r="A23" s="46" t="str">
        <f>'Table 7'!A23</f>
        <v>NC0028</v>
      </c>
      <c r="B23" s="46" t="str">
        <f>'Table 7'!B23</f>
        <v>Davie</v>
      </c>
      <c r="C23" s="47">
        <f>County!DU18+County!DV18</f>
        <v>119</v>
      </c>
      <c r="D23" s="47">
        <f>County!DY18+County!DZ18</f>
        <v>110</v>
      </c>
      <c r="E23" s="47">
        <f>County!DW18+County!DX18</f>
        <v>791</v>
      </c>
      <c r="F23" s="47">
        <f>County!EN18</f>
        <v>11</v>
      </c>
      <c r="G23" s="47">
        <f>County!EL18</f>
        <v>90</v>
      </c>
      <c r="H23" s="313">
        <f>County!EA18</f>
        <v>1020</v>
      </c>
      <c r="I23" s="313">
        <f>County!ED18</f>
        <v>695</v>
      </c>
      <c r="J23" s="313">
        <f>County!EJ18</f>
        <v>847</v>
      </c>
      <c r="K23" s="313">
        <f>County!EG18</f>
        <v>24283</v>
      </c>
      <c r="L23" s="313">
        <f>County!EO18</f>
        <v>25</v>
      </c>
      <c r="M23" s="313">
        <f>County!EM18</f>
        <v>150</v>
      </c>
      <c r="N23" s="313">
        <f>County!EK18</f>
        <v>25825</v>
      </c>
      <c r="O23" s="441">
        <f>N23/'Table 1'!D23</f>
        <v>0.61866660278370023</v>
      </c>
      <c r="P23" s="47">
        <f>County!EP18</f>
        <v>992</v>
      </c>
      <c r="Q23" s="50">
        <f>County!EQ18</f>
        <v>7586</v>
      </c>
    </row>
    <row r="24" spans="1:17" x14ac:dyDescent="0.25">
      <c r="A24" s="46" t="str">
        <f>'Table 7'!A24</f>
        <v>NC0029</v>
      </c>
      <c r="B24" s="46" t="str">
        <f>'Table 7'!B24</f>
        <v>Duplin</v>
      </c>
      <c r="C24" s="47">
        <f>County!DU19+County!DV19</f>
        <v>3</v>
      </c>
      <c r="D24" s="47">
        <f>County!DY19+County!DZ19</f>
        <v>0</v>
      </c>
      <c r="E24" s="47">
        <f>County!DW19+County!DX19</f>
        <v>98</v>
      </c>
      <c r="F24" s="47">
        <f>County!EN19</f>
        <v>0</v>
      </c>
      <c r="G24" s="47">
        <f>County!EL19</f>
        <v>0</v>
      </c>
      <c r="H24" s="313">
        <f>County!EA19</f>
        <v>101</v>
      </c>
      <c r="I24" s="313">
        <f>County!ED19</f>
        <v>49</v>
      </c>
      <c r="J24" s="313">
        <f>County!EJ19</f>
        <v>0</v>
      </c>
      <c r="K24" s="313">
        <f>County!EG19</f>
        <v>3160</v>
      </c>
      <c r="L24" s="313">
        <f>County!EO19</f>
        <v>0</v>
      </c>
      <c r="M24" s="313">
        <f>County!EM19</f>
        <v>0</v>
      </c>
      <c r="N24" s="313">
        <f>County!EK19</f>
        <v>3209</v>
      </c>
      <c r="O24" s="441">
        <f>N24/'Table 1'!D24</f>
        <v>5.3601256096746173E-2</v>
      </c>
      <c r="P24" s="47">
        <f>County!EP19</f>
        <v>146</v>
      </c>
      <c r="Q24" s="50">
        <f>County!EQ19</f>
        <v>928</v>
      </c>
    </row>
    <row r="25" spans="1:17" x14ac:dyDescent="0.25">
      <c r="A25" s="46" t="str">
        <f>'Table 7'!A25</f>
        <v>NC0030</v>
      </c>
      <c r="B25" s="46" t="str">
        <f>'Table 7'!B25</f>
        <v>Durham</v>
      </c>
      <c r="C25" s="47">
        <f>County!DU20+County!DV20</f>
        <v>1882</v>
      </c>
      <c r="D25" s="47">
        <f>County!DY20+County!DZ20</f>
        <v>1288</v>
      </c>
      <c r="E25" s="47">
        <f>County!DW20+County!DX20</f>
        <v>3216</v>
      </c>
      <c r="F25" s="47">
        <f>County!EN20</f>
        <v>221</v>
      </c>
      <c r="G25" s="47">
        <f>County!EL20</f>
        <v>13</v>
      </c>
      <c r="H25" s="313">
        <f>County!EA20</f>
        <v>6386</v>
      </c>
      <c r="I25" s="313">
        <f>County!ED20</f>
        <v>16591</v>
      </c>
      <c r="J25" s="313">
        <f>County!EJ20</f>
        <v>10946</v>
      </c>
      <c r="K25" s="313">
        <f>County!EG20</f>
        <v>92499</v>
      </c>
      <c r="L25" s="313">
        <f>County!EO20</f>
        <v>948</v>
      </c>
      <c r="M25" s="313">
        <f>County!EM20</f>
        <v>66</v>
      </c>
      <c r="N25" s="313">
        <f>County!EK20</f>
        <v>120036</v>
      </c>
      <c r="O25" s="441">
        <f>N25/'Table 1'!D25</f>
        <v>0.40386381758905049</v>
      </c>
      <c r="P25" s="47">
        <f>County!EP20</f>
        <v>11637</v>
      </c>
      <c r="Q25" s="50">
        <f>County!EQ20</f>
        <v>46365</v>
      </c>
    </row>
    <row r="26" spans="1:17" x14ac:dyDescent="0.25">
      <c r="A26" s="46" t="str">
        <f>'Table 7'!A26</f>
        <v>NC0031</v>
      </c>
      <c r="B26" s="46" t="str">
        <f>'Table 7'!B26</f>
        <v>Edgecombe</v>
      </c>
      <c r="C26" s="47">
        <f>County!DU21+County!DV21</f>
        <v>57</v>
      </c>
      <c r="D26" s="47">
        <f>County!DY21+County!DZ21</f>
        <v>0</v>
      </c>
      <c r="E26" s="47">
        <f>County!DW21+County!DX21</f>
        <v>491</v>
      </c>
      <c r="F26" s="47">
        <f>County!EN21</f>
        <v>2</v>
      </c>
      <c r="G26" s="47">
        <f>County!EL21</f>
        <v>0</v>
      </c>
      <c r="H26" s="313">
        <f>County!EA21</f>
        <v>548</v>
      </c>
      <c r="I26" s="313">
        <f>County!ED21</f>
        <v>777</v>
      </c>
      <c r="J26" s="313">
        <f>County!EJ21</f>
        <v>0</v>
      </c>
      <c r="K26" s="313">
        <f>County!EG21</f>
        <v>11360</v>
      </c>
      <c r="L26" s="313">
        <f>County!EO21</f>
        <v>14</v>
      </c>
      <c r="M26" s="313">
        <f>County!EM21</f>
        <v>0</v>
      </c>
      <c r="N26" s="313">
        <f>County!EK21</f>
        <v>12137</v>
      </c>
      <c r="O26" s="441">
        <f>N26/'Table 1'!D26</f>
        <v>0.22324204020821453</v>
      </c>
      <c r="P26" s="47">
        <f>County!EP21</f>
        <v>400</v>
      </c>
      <c r="Q26" s="50">
        <f>County!EQ21</f>
        <v>2550</v>
      </c>
    </row>
    <row r="27" spans="1:17" x14ac:dyDescent="0.25">
      <c r="A27" s="46" t="str">
        <f>'Table 7'!A27</f>
        <v>NC0032</v>
      </c>
      <c r="B27" s="46" t="str">
        <f>'Table 7'!B27</f>
        <v>Forsyth</v>
      </c>
      <c r="C27" s="47">
        <f>County!DU22+County!DV22</f>
        <v>2516</v>
      </c>
      <c r="D27" s="47">
        <f>County!DY22+County!DZ22</f>
        <v>350</v>
      </c>
      <c r="E27" s="47">
        <f>County!DW22+County!DX22</f>
        <v>2306</v>
      </c>
      <c r="F27" s="47">
        <f>County!EN22</f>
        <v>683</v>
      </c>
      <c r="G27" s="47">
        <f>County!EL22</f>
        <v>461</v>
      </c>
      <c r="H27" s="313">
        <f>County!EA22</f>
        <v>5172</v>
      </c>
      <c r="I27" s="313">
        <f>County!ED22</f>
        <v>33080</v>
      </c>
      <c r="J27" s="313">
        <f>County!EJ22</f>
        <v>2515</v>
      </c>
      <c r="K27" s="313">
        <f>County!EG22</f>
        <v>70328</v>
      </c>
      <c r="L27" s="313">
        <f>County!EO22</f>
        <v>1646</v>
      </c>
      <c r="M27" s="313">
        <f>County!EM22</f>
        <v>1958</v>
      </c>
      <c r="N27" s="313">
        <f>County!EK22</f>
        <v>105923</v>
      </c>
      <c r="O27" s="441">
        <f>N27/'Table 1'!D27</f>
        <v>0.28897837361510109</v>
      </c>
      <c r="P27" s="47">
        <f>County!EP22</f>
        <v>3794</v>
      </c>
      <c r="Q27" s="50">
        <f>County!EQ22</f>
        <v>47185</v>
      </c>
    </row>
    <row r="28" spans="1:17" x14ac:dyDescent="0.25">
      <c r="A28" s="46" t="str">
        <f>'Table 7'!A28</f>
        <v>NC0033</v>
      </c>
      <c r="B28" s="46" t="str">
        <f>'Table 7'!B28</f>
        <v>Franklin</v>
      </c>
      <c r="C28" s="47">
        <f>County!DU23+County!DV23</f>
        <v>2</v>
      </c>
      <c r="D28" s="47">
        <f>County!DY23+County!DZ23</f>
        <v>0</v>
      </c>
      <c r="E28" s="47">
        <f>County!DW23+County!DX23</f>
        <v>268</v>
      </c>
      <c r="F28" s="47">
        <f>County!EN23</f>
        <v>2</v>
      </c>
      <c r="G28" s="47">
        <f>County!EL23</f>
        <v>0</v>
      </c>
      <c r="H28" s="313">
        <f>County!EA23</f>
        <v>270</v>
      </c>
      <c r="I28" s="313">
        <f>County!ED23</f>
        <v>16</v>
      </c>
      <c r="J28" s="313">
        <f>County!EJ23</f>
        <v>0</v>
      </c>
      <c r="K28" s="313">
        <f>County!EG23</f>
        <v>3618</v>
      </c>
      <c r="L28" s="313">
        <f>County!EO23</f>
        <v>16</v>
      </c>
      <c r="M28" s="313">
        <f>County!EM23</f>
        <v>0</v>
      </c>
      <c r="N28" s="313">
        <f>County!EK23</f>
        <v>3634</v>
      </c>
      <c r="O28" s="441">
        <f>N28/'Table 1'!D28</f>
        <v>5.6599071737843815E-2</v>
      </c>
      <c r="P28" s="47">
        <f>County!EP23</f>
        <v>610</v>
      </c>
      <c r="Q28" s="50">
        <f>County!EQ23</f>
        <v>6363</v>
      </c>
    </row>
    <row r="29" spans="1:17" x14ac:dyDescent="0.25">
      <c r="A29" s="46" t="str">
        <f>'Table 7'!A29</f>
        <v>NC0105</v>
      </c>
      <c r="B29" s="46" t="str">
        <f>'Table 7'!B29</f>
        <v>Gaston</v>
      </c>
      <c r="C29" s="47">
        <f>County!DU24+County!DV24</f>
        <v>3405</v>
      </c>
      <c r="D29" s="47">
        <f>County!DY24+County!DZ24</f>
        <v>616</v>
      </c>
      <c r="E29" s="47">
        <f>County!DW24+County!DX24</f>
        <v>2934</v>
      </c>
      <c r="F29" s="47">
        <f>County!EN24</f>
        <v>2616</v>
      </c>
      <c r="G29" s="47">
        <f>County!EL24</f>
        <v>379</v>
      </c>
      <c r="H29" s="313">
        <f>County!EA24</f>
        <v>6955</v>
      </c>
      <c r="I29" s="313">
        <f>County!ED24</f>
        <v>16512</v>
      </c>
      <c r="J29" s="313">
        <f>County!EJ24</f>
        <v>6467</v>
      </c>
      <c r="K29" s="313">
        <f>County!EG24</f>
        <v>88099</v>
      </c>
      <c r="L29" s="313">
        <f>County!EO24</f>
        <v>3379</v>
      </c>
      <c r="M29" s="313">
        <f>County!EM24</f>
        <v>415</v>
      </c>
      <c r="N29" s="313">
        <f>County!EK24</f>
        <v>111078</v>
      </c>
      <c r="O29" s="441">
        <f>N29/'Table 1'!D29</f>
        <v>0.52238567316917173</v>
      </c>
      <c r="P29" s="47">
        <f>County!EP24</f>
        <v>405</v>
      </c>
      <c r="Q29" s="50">
        <f>County!EQ24</f>
        <v>6936</v>
      </c>
    </row>
    <row r="30" spans="1:17" x14ac:dyDescent="0.25">
      <c r="A30" s="46" t="str">
        <f>'Table 7'!A30</f>
        <v>NC0034</v>
      </c>
      <c r="B30" s="46" t="str">
        <f>'Table 7'!B30</f>
        <v>Granville</v>
      </c>
      <c r="C30" s="47">
        <f>County!DU25+County!DV25</f>
        <v>80</v>
      </c>
      <c r="D30" s="47">
        <f>County!DY25+County!DZ25</f>
        <v>55</v>
      </c>
      <c r="E30" s="47">
        <f>County!DW25+County!DX25</f>
        <v>213</v>
      </c>
      <c r="F30" s="47">
        <f>County!EN25</f>
        <v>12</v>
      </c>
      <c r="G30" s="47">
        <f>County!EL25</f>
        <v>230</v>
      </c>
      <c r="H30" s="313">
        <f>County!EA25</f>
        <v>348</v>
      </c>
      <c r="I30" s="313">
        <f>County!ED25</f>
        <v>1327</v>
      </c>
      <c r="J30" s="313">
        <f>County!EJ25</f>
        <v>1079</v>
      </c>
      <c r="K30" s="313">
        <f>County!EG25</f>
        <v>4616</v>
      </c>
      <c r="L30" s="313">
        <f>County!EO25</f>
        <v>120</v>
      </c>
      <c r="M30" s="313">
        <f>County!EM25</f>
        <v>9001</v>
      </c>
      <c r="N30" s="313">
        <f>County!EK25</f>
        <v>7022</v>
      </c>
      <c r="O30" s="441">
        <f>N30/'Table 1'!D30</f>
        <v>0.11993782772815004</v>
      </c>
      <c r="P30" s="47">
        <f>County!EP25</f>
        <v>300</v>
      </c>
      <c r="Q30" s="50">
        <f>County!EQ25</f>
        <v>7400</v>
      </c>
    </row>
    <row r="31" spans="1:17" x14ac:dyDescent="0.25">
      <c r="A31" s="46" t="str">
        <f>'Table 7'!A31</f>
        <v>NC0035</v>
      </c>
      <c r="B31" s="46" t="str">
        <f>'Table 7'!B31</f>
        <v>Guilford (Greensboro)</v>
      </c>
      <c r="C31" s="47">
        <f>County!DU26+County!DV26</f>
        <v>1435</v>
      </c>
      <c r="D31" s="47">
        <f>County!DY26+County!DZ26</f>
        <v>432</v>
      </c>
      <c r="E31" s="47">
        <f>County!DW26+County!DX26</f>
        <v>2343</v>
      </c>
      <c r="F31" s="47">
        <f>County!EN26</f>
        <v>150</v>
      </c>
      <c r="G31" s="47">
        <f>County!EL26</f>
        <v>50</v>
      </c>
      <c r="H31" s="313">
        <f>County!EA26</f>
        <v>4210</v>
      </c>
      <c r="I31" s="313">
        <f>County!ED26</f>
        <v>12886</v>
      </c>
      <c r="J31" s="313">
        <f>County!EJ26</f>
        <v>5121</v>
      </c>
      <c r="K31" s="313">
        <f>County!EG26</f>
        <v>74109</v>
      </c>
      <c r="L31" s="313">
        <f>County!EO26</f>
        <v>716</v>
      </c>
      <c r="M31" s="313">
        <f>County!EM26</f>
        <v>931</v>
      </c>
      <c r="N31" s="313">
        <f>County!EK26</f>
        <v>92116</v>
      </c>
      <c r="O31" s="441">
        <f>N31/'Table 1'!D31</f>
        <v>0.22612089598036209</v>
      </c>
      <c r="P31" s="47">
        <f>County!EP26</f>
        <v>5602</v>
      </c>
      <c r="Q31" s="50">
        <f>County!EQ26</f>
        <v>32694</v>
      </c>
    </row>
    <row r="32" spans="1:17" x14ac:dyDescent="0.25">
      <c r="A32" s="46" t="str">
        <f>'Table 7'!A32</f>
        <v>NC0036</v>
      </c>
      <c r="B32" s="46" t="str">
        <f>'Table 7'!B32</f>
        <v>Halifax</v>
      </c>
      <c r="C32" s="47">
        <f>County!DU27+County!DV27</f>
        <v>116</v>
      </c>
      <c r="D32" s="47">
        <f>County!DY27+County!DZ27</f>
        <v>4</v>
      </c>
      <c r="E32" s="47">
        <f>County!DW27+County!DX27</f>
        <v>229</v>
      </c>
      <c r="F32" s="47">
        <f>County!EN27</f>
        <v>26</v>
      </c>
      <c r="G32" s="47">
        <f>County!EL27</f>
        <v>0</v>
      </c>
      <c r="H32" s="313">
        <f>County!EA27</f>
        <v>349</v>
      </c>
      <c r="I32" s="313">
        <f>County!ED27</f>
        <v>4117</v>
      </c>
      <c r="J32" s="313">
        <f>County!EJ27</f>
        <v>291</v>
      </c>
      <c r="K32" s="313">
        <f>County!EG27</f>
        <v>4930</v>
      </c>
      <c r="L32" s="313">
        <f>County!EO27</f>
        <v>61</v>
      </c>
      <c r="M32" s="313">
        <f>County!EM27</f>
        <v>0</v>
      </c>
      <c r="N32" s="313">
        <f>County!EK27</f>
        <v>9471</v>
      </c>
      <c r="O32" s="441">
        <f>N32/'Table 1'!D32</f>
        <v>0.25434379783548622</v>
      </c>
      <c r="P32" s="47">
        <f>County!EP27</f>
        <v>290</v>
      </c>
      <c r="Q32" s="50">
        <f>County!EQ27</f>
        <v>4117</v>
      </c>
    </row>
    <row r="33" spans="1:17" x14ac:dyDescent="0.25">
      <c r="A33" s="46" t="str">
        <f>'Table 7'!A33</f>
        <v>NC0037</v>
      </c>
      <c r="B33" s="46" t="str">
        <f>'Table 7'!B33</f>
        <v>Harnett</v>
      </c>
      <c r="C33" s="47">
        <f>County!DU28+County!DV28</f>
        <v>72</v>
      </c>
      <c r="D33" s="47">
        <f>County!DY28+County!DZ28</f>
        <v>34</v>
      </c>
      <c r="E33" s="47">
        <f>County!DW28+County!DX28</f>
        <v>585</v>
      </c>
      <c r="F33" s="47">
        <f>County!EN28</f>
        <v>5</v>
      </c>
      <c r="G33" s="47">
        <f>County!EL28</f>
        <v>5</v>
      </c>
      <c r="H33" s="313">
        <f>County!EA28</f>
        <v>691</v>
      </c>
      <c r="I33" s="313">
        <f>County!ED28</f>
        <v>495</v>
      </c>
      <c r="J33" s="313">
        <f>County!EJ28</f>
        <v>277</v>
      </c>
      <c r="K33" s="313">
        <f>County!EG28</f>
        <v>16888</v>
      </c>
      <c r="L33" s="313">
        <f>County!EO28</f>
        <v>72</v>
      </c>
      <c r="M33" s="313">
        <f>County!EM28</f>
        <v>72</v>
      </c>
      <c r="N33" s="313">
        <f>County!EK28</f>
        <v>17660</v>
      </c>
      <c r="O33" s="441">
        <f>N33/'Table 1'!D33</f>
        <v>0.1389162019083279</v>
      </c>
      <c r="P33" s="47">
        <f>County!EP28</f>
        <v>588</v>
      </c>
      <c r="Q33" s="50">
        <f>County!EQ28</f>
        <v>4344</v>
      </c>
    </row>
    <row r="34" spans="1:17" x14ac:dyDescent="0.25">
      <c r="A34" s="46" t="str">
        <f>'Table 7'!A34</f>
        <v>NC0038</v>
      </c>
      <c r="B34" s="46" t="str">
        <f>'Table 7'!B34</f>
        <v>Haywood</v>
      </c>
      <c r="C34" s="47">
        <f>County!DU29+County!DV29</f>
        <v>383</v>
      </c>
      <c r="D34" s="47">
        <f>County!DY29+County!DZ29</f>
        <v>80</v>
      </c>
      <c r="E34" s="47">
        <f>County!DW29+County!DX29</f>
        <v>554</v>
      </c>
      <c r="F34" s="47">
        <f>County!EN29</f>
        <v>8</v>
      </c>
      <c r="G34" s="47">
        <f>County!EL29</f>
        <v>2</v>
      </c>
      <c r="H34" s="313">
        <f>County!EA29</f>
        <v>1017</v>
      </c>
      <c r="I34" s="313">
        <f>County!ED29</f>
        <v>4517</v>
      </c>
      <c r="J34" s="313">
        <f>County!EJ29</f>
        <v>795</v>
      </c>
      <c r="K34" s="313">
        <f>County!EG29</f>
        <v>13357</v>
      </c>
      <c r="L34" s="313">
        <f>County!EO29</f>
        <v>155</v>
      </c>
      <c r="M34" s="313">
        <f>County!EM29</f>
        <v>15</v>
      </c>
      <c r="N34" s="313">
        <f>County!EK29</f>
        <v>18669</v>
      </c>
      <c r="O34" s="441">
        <f>N34/'Table 1'!D34</f>
        <v>0.30791179429664695</v>
      </c>
      <c r="P34" s="47">
        <f>County!EP29</f>
        <v>1340</v>
      </c>
      <c r="Q34" s="50">
        <f>County!EQ29</f>
        <v>19543</v>
      </c>
    </row>
    <row r="35" spans="1:17" x14ac:dyDescent="0.25">
      <c r="A35" s="46" t="str">
        <f>'Table 7'!A35</f>
        <v>NC0039</v>
      </c>
      <c r="B35" s="46" t="str">
        <f>'Table 7'!B35</f>
        <v>Henderson</v>
      </c>
      <c r="C35" s="47">
        <f>County!DU30+County!DV30</f>
        <v>476</v>
      </c>
      <c r="D35" s="47">
        <f>County!DY30+County!DZ30</f>
        <v>67</v>
      </c>
      <c r="E35" s="47">
        <f>County!DW30+County!DX30</f>
        <v>804</v>
      </c>
      <c r="F35" s="47">
        <f>County!EN30</f>
        <v>36</v>
      </c>
      <c r="G35" s="47">
        <f>County!EL30</f>
        <v>1</v>
      </c>
      <c r="H35" s="313">
        <f>County!EA30</f>
        <v>1347</v>
      </c>
      <c r="I35" s="313">
        <f>County!ED30</f>
        <v>5725</v>
      </c>
      <c r="J35" s="313">
        <f>County!EJ30</f>
        <v>737</v>
      </c>
      <c r="K35" s="313">
        <f>County!EG30</f>
        <v>24129</v>
      </c>
      <c r="L35" s="313">
        <f>County!EO30</f>
        <v>121</v>
      </c>
      <c r="M35" s="313">
        <f>County!EM30</f>
        <v>6</v>
      </c>
      <c r="N35" s="313">
        <f>County!EK30</f>
        <v>30591</v>
      </c>
      <c r="O35" s="441">
        <f>N35/'Table 1'!D35</f>
        <v>0.27189341486610197</v>
      </c>
      <c r="P35" s="47">
        <f>County!EP30</f>
        <v>4872</v>
      </c>
      <c r="Q35" s="50">
        <f>County!EQ30</f>
        <v>0</v>
      </c>
    </row>
    <row r="36" spans="1:17" x14ac:dyDescent="0.25">
      <c r="A36" s="46" t="str">
        <f>'Table 7'!A36</f>
        <v>NC0040</v>
      </c>
      <c r="B36" s="46" t="str">
        <f>'Table 7'!B36</f>
        <v>Iredell</v>
      </c>
      <c r="C36" s="47">
        <f>County!DU31+County!DV31</f>
        <v>350</v>
      </c>
      <c r="D36" s="47">
        <f>County!DY31+County!DZ31</f>
        <v>333</v>
      </c>
      <c r="E36" s="47">
        <f>County!DW31+County!DX31</f>
        <v>479</v>
      </c>
      <c r="F36" s="47">
        <f>County!EN31</f>
        <v>49</v>
      </c>
      <c r="G36" s="47">
        <f>County!EL31</f>
        <v>84</v>
      </c>
      <c r="H36" s="313">
        <f>County!EA31</f>
        <v>1162</v>
      </c>
      <c r="I36" s="313">
        <f>County!ED31</f>
        <v>4089</v>
      </c>
      <c r="J36" s="313">
        <f>County!EJ31</f>
        <v>3186</v>
      </c>
      <c r="K36" s="313">
        <f>County!EG31</f>
        <v>11315</v>
      </c>
      <c r="L36" s="313">
        <f>County!EO31</f>
        <v>247</v>
      </c>
      <c r="M36" s="313">
        <f>County!EM31</f>
        <v>258</v>
      </c>
      <c r="N36" s="313">
        <f>County!EK31</f>
        <v>18590</v>
      </c>
      <c r="O36" s="441">
        <f>N36/'Table 1'!D36</f>
        <v>0.14032306763285024</v>
      </c>
      <c r="P36" s="47">
        <f>County!EP31</f>
        <v>920</v>
      </c>
      <c r="Q36" s="50">
        <f>County!EQ31</f>
        <v>7803</v>
      </c>
    </row>
    <row r="37" spans="1:17" x14ac:dyDescent="0.25">
      <c r="A37" s="46" t="str">
        <f>'Table 7'!A37</f>
        <v>NC0041</v>
      </c>
      <c r="B37" s="46" t="str">
        <f>'Table 7'!B37</f>
        <v>Johnston</v>
      </c>
      <c r="C37" s="47">
        <f>County!DU32+County!DV32</f>
        <v>87</v>
      </c>
      <c r="D37" s="47">
        <f>County!DY32+County!DZ32</f>
        <v>36</v>
      </c>
      <c r="E37" s="47">
        <f>County!DW32+County!DX32</f>
        <v>600</v>
      </c>
      <c r="F37" s="47">
        <f>County!EN32</f>
        <v>49</v>
      </c>
      <c r="G37" s="47">
        <f>County!EL32</f>
        <v>0</v>
      </c>
      <c r="H37" s="313">
        <f>County!EA32</f>
        <v>723</v>
      </c>
      <c r="I37" s="313">
        <f>County!ED32</f>
        <v>1314</v>
      </c>
      <c r="J37" s="313">
        <f>County!EJ32</f>
        <v>408</v>
      </c>
      <c r="K37" s="313">
        <f>County!EG32</f>
        <v>14295</v>
      </c>
      <c r="L37" s="313">
        <f>County!EO32</f>
        <v>137</v>
      </c>
      <c r="M37" s="313">
        <f>County!EM32</f>
        <v>0</v>
      </c>
      <c r="N37" s="313">
        <f>County!EK32</f>
        <v>16017</v>
      </c>
      <c r="O37" s="441">
        <f>N37/'Table 1'!D37</f>
        <v>9.661308321018186E-2</v>
      </c>
      <c r="P37" s="47">
        <f>County!EP32</f>
        <v>281</v>
      </c>
      <c r="Q37" s="50">
        <f>County!EQ32</f>
        <v>6009</v>
      </c>
    </row>
    <row r="38" spans="1:17" x14ac:dyDescent="0.25">
      <c r="A38" s="46" t="str">
        <f>'Table 7'!A38</f>
        <v>NC0042</v>
      </c>
      <c r="B38" s="46" t="str">
        <f>'Table 7'!B38</f>
        <v>Lee</v>
      </c>
      <c r="C38" s="47">
        <f>County!DU33+County!DV33</f>
        <v>120</v>
      </c>
      <c r="D38" s="47">
        <f>County!DY33+County!DZ33</f>
        <v>5</v>
      </c>
      <c r="E38" s="47">
        <f>County!DW33+County!DX33</f>
        <v>217</v>
      </c>
      <c r="F38" s="47">
        <f>County!EN33</f>
        <v>50</v>
      </c>
      <c r="G38" s="47">
        <f>County!EL33</f>
        <v>17</v>
      </c>
      <c r="H38" s="313">
        <f>County!EA33</f>
        <v>342</v>
      </c>
      <c r="I38" s="313">
        <f>County!ED33</f>
        <v>561</v>
      </c>
      <c r="J38" s="313">
        <f>County!EJ33</f>
        <v>63</v>
      </c>
      <c r="K38" s="313">
        <f>County!EG33</f>
        <v>5512</v>
      </c>
      <c r="L38" s="313">
        <f>County!EO33</f>
        <v>205</v>
      </c>
      <c r="M38" s="313">
        <f>County!EM33</f>
        <v>51</v>
      </c>
      <c r="N38" s="313">
        <f>County!EK33</f>
        <v>6136</v>
      </c>
      <c r="O38" s="441">
        <f>N38/'Table 1'!D38</f>
        <v>0.10416242276091532</v>
      </c>
      <c r="P38" s="47">
        <f>County!EP33</f>
        <v>355</v>
      </c>
      <c r="Q38" s="50">
        <f>County!EQ33</f>
        <v>2019</v>
      </c>
    </row>
    <row r="39" spans="1:17" x14ac:dyDescent="0.25">
      <c r="A39" s="46" t="str">
        <f>'Table 7'!A39</f>
        <v>NC0106</v>
      </c>
      <c r="B39" s="46" t="str">
        <f>'Table 7'!B39</f>
        <v>Lincoln</v>
      </c>
      <c r="C39" s="47">
        <f>County!DU34+County!DV34</f>
        <v>115</v>
      </c>
      <c r="D39" s="47">
        <f>County!DY34+County!DZ34</f>
        <v>106</v>
      </c>
      <c r="E39" s="47">
        <f>County!DW34+County!DX34</f>
        <v>461</v>
      </c>
      <c r="F39" s="47">
        <f>County!EN34</f>
        <v>14</v>
      </c>
      <c r="G39" s="47">
        <f>County!EL34</f>
        <v>5</v>
      </c>
      <c r="H39" s="313">
        <f>County!EA34</f>
        <v>682</v>
      </c>
      <c r="I39" s="313">
        <f>County!ED34</f>
        <v>1189</v>
      </c>
      <c r="J39" s="313">
        <f>County!EJ34</f>
        <v>1771</v>
      </c>
      <c r="K39" s="313">
        <f>County!EG34</f>
        <v>12022</v>
      </c>
      <c r="L39" s="313">
        <f>County!EO34</f>
        <v>59</v>
      </c>
      <c r="M39" s="313">
        <f>County!EM34</f>
        <v>17</v>
      </c>
      <c r="N39" s="313">
        <f>County!EK34</f>
        <v>14982</v>
      </c>
      <c r="O39" s="441">
        <f>N39/'Table 1'!D39</f>
        <v>0.18406083762300821</v>
      </c>
      <c r="P39" s="47">
        <f>County!EP34</f>
        <v>88</v>
      </c>
      <c r="Q39" s="50">
        <f>County!EQ34</f>
        <v>728</v>
      </c>
    </row>
    <row r="40" spans="1:17" x14ac:dyDescent="0.25">
      <c r="A40" s="46" t="str">
        <f>'Table 7'!A40</f>
        <v>NC0043</v>
      </c>
      <c r="B40" s="46" t="str">
        <f>'Table 7'!B40</f>
        <v>Madison</v>
      </c>
      <c r="C40" s="47">
        <f>County!DU35+County!DV35</f>
        <v>194</v>
      </c>
      <c r="D40" s="47">
        <f>County!DY35+County!DZ35</f>
        <v>60</v>
      </c>
      <c r="E40" s="47">
        <f>County!DW35+County!DX35</f>
        <v>431</v>
      </c>
      <c r="F40" s="47">
        <f>County!EN35</f>
        <v>40</v>
      </c>
      <c r="G40" s="47">
        <f>County!EL35</f>
        <v>5</v>
      </c>
      <c r="H40" s="313">
        <f>County!EA35</f>
        <v>685</v>
      </c>
      <c r="I40" s="313">
        <f>County!ED35</f>
        <v>3457</v>
      </c>
      <c r="J40" s="313">
        <f>County!EJ35</f>
        <v>2099</v>
      </c>
      <c r="K40" s="313">
        <f>County!EG35</f>
        <v>8847</v>
      </c>
      <c r="L40" s="313">
        <f>County!EO35</f>
        <v>225</v>
      </c>
      <c r="M40" s="313">
        <f>County!EM35</f>
        <v>16</v>
      </c>
      <c r="N40" s="313">
        <f>County!EK35</f>
        <v>14403</v>
      </c>
      <c r="O40" s="441">
        <f>N40/'Table 1'!D40</f>
        <v>0.66486636199972304</v>
      </c>
      <c r="P40" s="47">
        <f>County!EP35</f>
        <v>411</v>
      </c>
      <c r="Q40" s="50">
        <f>County!EQ35</f>
        <v>4120</v>
      </c>
    </row>
    <row r="41" spans="1:17" x14ac:dyDescent="0.25">
      <c r="A41" s="46" t="str">
        <f>'Table 7'!A41</f>
        <v>NC0044</v>
      </c>
      <c r="B41" s="46" t="str">
        <f>'Table 7'!B41</f>
        <v>McDowell</v>
      </c>
      <c r="C41" s="47">
        <f>County!DU36+County!DV36</f>
        <v>62</v>
      </c>
      <c r="D41" s="47">
        <f>County!DY36+County!DZ36</f>
        <v>30</v>
      </c>
      <c r="E41" s="47">
        <f>County!DW36+County!DX36</f>
        <v>522</v>
      </c>
      <c r="F41" s="47">
        <f>County!EN36</f>
        <v>48</v>
      </c>
      <c r="G41" s="47">
        <f>County!EL36</f>
        <v>3</v>
      </c>
      <c r="H41" s="313">
        <f>County!EA36</f>
        <v>614</v>
      </c>
      <c r="I41" s="313">
        <f>County!ED36</f>
        <v>320</v>
      </c>
      <c r="J41" s="313">
        <f>County!EJ36</f>
        <v>324</v>
      </c>
      <c r="K41" s="313">
        <f>County!EG36</f>
        <v>5819</v>
      </c>
      <c r="L41" s="313">
        <f>County!EO36</f>
        <v>168</v>
      </c>
      <c r="M41" s="313">
        <f>County!EM36</f>
        <v>8</v>
      </c>
      <c r="N41" s="313">
        <f>County!EK36</f>
        <v>6463</v>
      </c>
      <c r="O41" s="441">
        <f>N41/'Table 1'!D41</f>
        <v>0.142450958783337</v>
      </c>
      <c r="P41" s="47">
        <f>County!EP36</f>
        <v>438</v>
      </c>
      <c r="Q41" s="50">
        <f>County!EQ36</f>
        <v>1350</v>
      </c>
    </row>
    <row r="42" spans="1:17" x14ac:dyDescent="0.25">
      <c r="A42" s="46" t="str">
        <f>'Table 7'!A42</f>
        <v>NC0045</v>
      </c>
      <c r="B42" s="46" t="str">
        <f>'Table 7'!B42</f>
        <v>Mecklenburg</v>
      </c>
      <c r="C42" s="47">
        <f>County!DU37+County!DV37</f>
        <v>3611</v>
      </c>
      <c r="D42" s="47">
        <f>County!DY37+County!DZ37</f>
        <v>3989</v>
      </c>
      <c r="E42" s="47">
        <f>County!DW37+County!DX37</f>
        <v>17385</v>
      </c>
      <c r="F42" s="47">
        <f>County!EN37</f>
        <v>2147</v>
      </c>
      <c r="G42" s="47">
        <f>County!EL37</f>
        <v>425</v>
      </c>
      <c r="H42" s="313">
        <f>County!EA37</f>
        <v>24985</v>
      </c>
      <c r="I42" s="313">
        <f>County!ED37</f>
        <v>35366</v>
      </c>
      <c r="J42" s="313">
        <f>County!EJ37</f>
        <v>47293</v>
      </c>
      <c r="K42" s="313">
        <f>County!EG37</f>
        <v>305758</v>
      </c>
      <c r="L42" s="313">
        <f>County!EO37</f>
        <v>5457</v>
      </c>
      <c r="M42" s="313">
        <f>County!EM37</f>
        <v>3083</v>
      </c>
      <c r="N42" s="313">
        <f>County!EK37</f>
        <v>388417</v>
      </c>
      <c r="O42" s="441">
        <f>N42/'Table 1'!D42</f>
        <v>0.37506288594589637</v>
      </c>
      <c r="P42" s="47">
        <f>County!EP37</f>
        <v>0</v>
      </c>
      <c r="Q42" s="50">
        <f>County!EQ37</f>
        <v>0</v>
      </c>
    </row>
    <row r="43" spans="1:17" x14ac:dyDescent="0.25">
      <c r="A43" s="46" t="str">
        <f>'Table 7'!A43</f>
        <v>NC0046</v>
      </c>
      <c r="B43" s="46" t="str">
        <f>'Table 7'!B43</f>
        <v>Nash (Braswell)</v>
      </c>
      <c r="C43" s="47">
        <f>County!DU38+County!DV38</f>
        <v>358</v>
      </c>
      <c r="D43" s="47">
        <f>County!DY38+County!DZ38</f>
        <v>62</v>
      </c>
      <c r="E43" s="47">
        <f>County!DW38+County!DX38</f>
        <v>1223</v>
      </c>
      <c r="F43" s="47">
        <f>County!EN38</f>
        <v>158</v>
      </c>
      <c r="G43" s="47">
        <f>County!EL38</f>
        <v>67</v>
      </c>
      <c r="H43" s="313">
        <f>County!EA38</f>
        <v>1643</v>
      </c>
      <c r="I43" s="313">
        <f>County!ED38</f>
        <v>1429</v>
      </c>
      <c r="J43" s="313">
        <f>County!EJ38</f>
        <v>2204</v>
      </c>
      <c r="K43" s="313">
        <f>County!EG38</f>
        <v>39946</v>
      </c>
      <c r="L43" s="313">
        <f>County!EO38</f>
        <v>174</v>
      </c>
      <c r="M43" s="313">
        <f>County!EM38</f>
        <v>204</v>
      </c>
      <c r="N43" s="313">
        <f>County!EK38</f>
        <v>43579</v>
      </c>
      <c r="O43" s="441">
        <f>N43/'Table 1'!D43</f>
        <v>0.48928334849046223</v>
      </c>
      <c r="P43" s="47">
        <f>County!EP38</f>
        <v>401</v>
      </c>
      <c r="Q43" s="50">
        <f>County!EQ38</f>
        <v>7005</v>
      </c>
    </row>
    <row r="44" spans="1:17" x14ac:dyDescent="0.25">
      <c r="A44" s="46" t="str">
        <f>'Table 7'!A44</f>
        <v>NC0047</v>
      </c>
      <c r="B44" s="46" t="str">
        <f>'Table 7'!B44</f>
        <v>New Hanover</v>
      </c>
      <c r="C44" s="47">
        <f>County!DU39+County!DV39</f>
        <v>816</v>
      </c>
      <c r="D44" s="47">
        <f>County!DY39+County!DZ39</f>
        <v>92</v>
      </c>
      <c r="E44" s="47">
        <f>County!DW39+County!DX39</f>
        <v>2271</v>
      </c>
      <c r="F44" s="47">
        <f>County!EN39</f>
        <v>271</v>
      </c>
      <c r="G44" s="47">
        <f>County!EL39</f>
        <v>240</v>
      </c>
      <c r="H44" s="313">
        <f>County!EA39</f>
        <v>3179</v>
      </c>
      <c r="I44" s="313">
        <f>County!ED39</f>
        <v>8265</v>
      </c>
      <c r="J44" s="313">
        <f>County!EJ39</f>
        <v>2015</v>
      </c>
      <c r="K44" s="313">
        <f>County!EG39</f>
        <v>60892</v>
      </c>
      <c r="L44" s="313">
        <f>County!EO39</f>
        <v>2532</v>
      </c>
      <c r="M44" s="313">
        <f>County!EM39</f>
        <v>1486</v>
      </c>
      <c r="N44" s="313">
        <f>County!EK39</f>
        <v>71172</v>
      </c>
      <c r="O44" s="441">
        <f>N44/'Table 1'!D44</f>
        <v>0.32316976265829972</v>
      </c>
      <c r="P44" s="47">
        <f>County!EP39</f>
        <v>1818</v>
      </c>
      <c r="Q44" s="50">
        <f>County!EQ39</f>
        <v>39701</v>
      </c>
    </row>
    <row r="45" spans="1:17" x14ac:dyDescent="0.25">
      <c r="A45" s="46" t="str">
        <f>'Table 7'!A45</f>
        <v>NC0048</v>
      </c>
      <c r="B45" s="46" t="str">
        <f>'Table 7'!B45</f>
        <v>Onslow</v>
      </c>
      <c r="C45" s="47">
        <f>County!DU40+County!DV40</f>
        <v>158</v>
      </c>
      <c r="D45" s="47">
        <f>County!DY40+County!DZ40</f>
        <v>123</v>
      </c>
      <c r="E45" s="47">
        <f>County!DW40+County!DX40</f>
        <v>1200</v>
      </c>
      <c r="F45" s="47">
        <f>County!EN40</f>
        <v>11</v>
      </c>
      <c r="G45" s="47">
        <f>County!EL40</f>
        <v>6</v>
      </c>
      <c r="H45" s="313">
        <f>County!EA40</f>
        <v>1481</v>
      </c>
      <c r="I45" s="313">
        <f>County!ED40</f>
        <v>1502</v>
      </c>
      <c r="J45" s="313">
        <f>County!EJ40</f>
        <v>1299</v>
      </c>
      <c r="K45" s="313">
        <f>County!EG40</f>
        <v>37197</v>
      </c>
      <c r="L45" s="313">
        <f>County!EO40</f>
        <v>960</v>
      </c>
      <c r="M45" s="313">
        <f>County!EM40</f>
        <v>98</v>
      </c>
      <c r="N45" s="313">
        <f>County!EK40</f>
        <v>39998</v>
      </c>
      <c r="O45" s="441">
        <f>N45/'Table 1'!D45</f>
        <v>0.2055015516142954</v>
      </c>
      <c r="P45" s="47">
        <f>County!EP40</f>
        <v>190</v>
      </c>
      <c r="Q45" s="50">
        <f>County!EQ40</f>
        <v>3023</v>
      </c>
    </row>
    <row r="46" spans="1:17" x14ac:dyDescent="0.25">
      <c r="A46" s="46" t="str">
        <f>'Table 7'!A46</f>
        <v>NC0108</v>
      </c>
      <c r="B46" s="46" t="str">
        <f>'Table 7'!B46</f>
        <v>Orange</v>
      </c>
      <c r="C46" s="47">
        <f>County!DU41+County!DV41</f>
        <v>106</v>
      </c>
      <c r="D46" s="47">
        <f>County!DY41+County!DZ41</f>
        <v>3</v>
      </c>
      <c r="E46" s="47">
        <f>County!DW41+County!DX41</f>
        <v>416</v>
      </c>
      <c r="F46" s="47">
        <f>County!EN41</f>
        <v>55</v>
      </c>
      <c r="G46" s="47">
        <f>County!EL41</f>
        <v>7</v>
      </c>
      <c r="H46" s="313">
        <f>County!EA41</f>
        <v>525</v>
      </c>
      <c r="I46" s="313">
        <f>County!ED41</f>
        <v>954</v>
      </c>
      <c r="J46" s="313">
        <f>County!EJ41</f>
        <v>26</v>
      </c>
      <c r="K46" s="313">
        <f>County!EG41</f>
        <v>11457</v>
      </c>
      <c r="L46" s="313">
        <f>County!EO41</f>
        <v>101</v>
      </c>
      <c r="M46" s="313">
        <f>County!EM41</f>
        <v>17</v>
      </c>
      <c r="N46" s="313">
        <f>County!EK41</f>
        <v>12437</v>
      </c>
      <c r="O46" s="441">
        <f>N46/'Table 1'!D46</f>
        <v>0.1543530871858517</v>
      </c>
      <c r="P46" s="47">
        <f>County!EP41</f>
        <v>3085</v>
      </c>
      <c r="Q46" s="50">
        <f>County!EQ41</f>
        <v>6725</v>
      </c>
    </row>
    <row r="47" spans="1:17" x14ac:dyDescent="0.25">
      <c r="A47" s="46" t="str">
        <f>'Table 7'!A47</f>
        <v>NC0049</v>
      </c>
      <c r="B47" s="46" t="str">
        <f>'Table 7'!B47</f>
        <v>Pender</v>
      </c>
      <c r="C47" s="47">
        <f>County!DU42+County!DV42</f>
        <v>30</v>
      </c>
      <c r="D47" s="47">
        <f>County!DY42+County!DZ42</f>
        <v>5</v>
      </c>
      <c r="E47" s="47">
        <f>County!DW42+County!DX42</f>
        <v>380</v>
      </c>
      <c r="F47" s="47">
        <f>County!EN42</f>
        <v>0</v>
      </c>
      <c r="G47" s="47">
        <f>County!EL42</f>
        <v>0</v>
      </c>
      <c r="H47" s="313">
        <f>County!EA42</f>
        <v>415</v>
      </c>
      <c r="I47" s="313">
        <f>County!ED42</f>
        <v>793</v>
      </c>
      <c r="J47" s="313">
        <f>County!EJ42</f>
        <v>180</v>
      </c>
      <c r="K47" s="313">
        <f>County!EG42</f>
        <v>7057</v>
      </c>
      <c r="L47" s="313">
        <f>County!EO42</f>
        <v>0</v>
      </c>
      <c r="M47" s="313">
        <f>County!EM42</f>
        <v>0</v>
      </c>
      <c r="N47" s="313">
        <f>County!EK42</f>
        <v>8030</v>
      </c>
      <c r="O47" s="441">
        <f>N47/'Table 1'!D47</f>
        <v>0.13858925458656218</v>
      </c>
      <c r="P47" s="47">
        <f>County!EP42</f>
        <v>0</v>
      </c>
      <c r="Q47" s="50">
        <f>County!EQ42</f>
        <v>0</v>
      </c>
    </row>
    <row r="48" spans="1:17" x14ac:dyDescent="0.25">
      <c r="A48" s="46" t="str">
        <f>'Table 7'!A48</f>
        <v>NC0109</v>
      </c>
      <c r="B48" s="46" t="str">
        <f>'Table 7'!B48</f>
        <v>Person</v>
      </c>
      <c r="C48" s="47">
        <f>County!DU43+County!DV43</f>
        <v>127</v>
      </c>
      <c r="D48" s="47">
        <f>County!DY43+County!DZ43</f>
        <v>14</v>
      </c>
      <c r="E48" s="47">
        <f>County!DW43+County!DX43</f>
        <v>219</v>
      </c>
      <c r="F48" s="47">
        <f>County!EN43</f>
        <v>28</v>
      </c>
      <c r="G48" s="47">
        <f>County!EL43</f>
        <v>1</v>
      </c>
      <c r="H48" s="313">
        <f>County!EA43</f>
        <v>360</v>
      </c>
      <c r="I48" s="313">
        <f>County!ED43</f>
        <v>1617</v>
      </c>
      <c r="J48" s="313">
        <f>County!EJ43</f>
        <v>66</v>
      </c>
      <c r="K48" s="313">
        <f>County!EG43</f>
        <v>6293</v>
      </c>
      <c r="L48" s="313">
        <f>County!EO43</f>
        <v>90</v>
      </c>
      <c r="M48" s="313">
        <f>County!EM43</f>
        <v>6</v>
      </c>
      <c r="N48" s="313">
        <f>County!EK43</f>
        <v>7976</v>
      </c>
      <c r="O48" s="441">
        <f>N48/'Table 1'!D48</f>
        <v>0.20154646990448274</v>
      </c>
      <c r="P48" s="47">
        <f>County!EP43</f>
        <v>268</v>
      </c>
      <c r="Q48" s="50">
        <f>County!EQ43</f>
        <v>2645</v>
      </c>
    </row>
    <row r="49" spans="1:17" x14ac:dyDescent="0.25">
      <c r="A49" s="46" t="str">
        <f>'Table 7'!A49</f>
        <v>NC0050</v>
      </c>
      <c r="B49" s="46" t="str">
        <f>'Table 7'!B49</f>
        <v>Pitt (Sheppard)</v>
      </c>
      <c r="C49" s="47">
        <f>County!DU44+County!DV44</f>
        <v>177</v>
      </c>
      <c r="D49" s="47">
        <f>County!DY44+County!DZ44</f>
        <v>51</v>
      </c>
      <c r="E49" s="47">
        <f>County!DW44+County!DX44</f>
        <v>983</v>
      </c>
      <c r="F49" s="47">
        <f>County!EN44</f>
        <v>126</v>
      </c>
      <c r="G49" s="47">
        <f>County!EL44</f>
        <v>0</v>
      </c>
      <c r="H49" s="313">
        <f>County!EA44</f>
        <v>1211</v>
      </c>
      <c r="I49" s="313">
        <f>County!ED44</f>
        <v>1656</v>
      </c>
      <c r="J49" s="313">
        <f>County!EJ44</f>
        <v>887</v>
      </c>
      <c r="K49" s="313">
        <f>County!EG44</f>
        <v>30252</v>
      </c>
      <c r="L49" s="313">
        <f>County!EO44</f>
        <v>661</v>
      </c>
      <c r="M49" s="313">
        <f>County!EM44</f>
        <v>0</v>
      </c>
      <c r="N49" s="313">
        <f>County!EK44</f>
        <v>32795</v>
      </c>
      <c r="O49" s="441">
        <f>N49/'Table 1'!D49</f>
        <v>0.19197447755078148</v>
      </c>
      <c r="P49" s="47">
        <f>County!EP44</f>
        <v>2418</v>
      </c>
      <c r="Q49" s="50">
        <f>County!EQ44</f>
        <v>14756</v>
      </c>
    </row>
    <row r="50" spans="1:17" x14ac:dyDescent="0.25">
      <c r="A50" s="46" t="str">
        <f>'Table 7'!A50</f>
        <v>NC0051</v>
      </c>
      <c r="B50" s="46" t="str">
        <f>'Table 7'!B50</f>
        <v>Polk</v>
      </c>
      <c r="C50" s="47">
        <f>County!DU45+County!DV45</f>
        <v>53</v>
      </c>
      <c r="D50" s="47">
        <f>County!DY45+County!DZ45</f>
        <v>95</v>
      </c>
      <c r="E50" s="47">
        <f>County!DW45+County!DX45</f>
        <v>244</v>
      </c>
      <c r="F50" s="47">
        <f>County!EN45</f>
        <v>4</v>
      </c>
      <c r="G50" s="47">
        <f>County!EL45</f>
        <v>0</v>
      </c>
      <c r="H50" s="313">
        <f>County!EA45</f>
        <v>392</v>
      </c>
      <c r="I50" s="313">
        <f>County!ED45</f>
        <v>1122</v>
      </c>
      <c r="J50" s="313">
        <f>County!EJ45</f>
        <v>970</v>
      </c>
      <c r="K50" s="313">
        <f>County!EG45</f>
        <v>3528</v>
      </c>
      <c r="L50" s="313">
        <f>County!EO45</f>
        <v>26</v>
      </c>
      <c r="M50" s="313">
        <f>County!EM45</f>
        <v>0</v>
      </c>
      <c r="N50" s="313">
        <f>County!EK45</f>
        <v>5620</v>
      </c>
      <c r="O50" s="441">
        <f>N50/'Table 1'!D50</f>
        <v>0.26982907624351832</v>
      </c>
      <c r="P50" s="47">
        <f>County!EP45</f>
        <v>279</v>
      </c>
      <c r="Q50" s="50">
        <f>County!EQ45</f>
        <v>4416</v>
      </c>
    </row>
    <row r="51" spans="1:17" x14ac:dyDescent="0.25">
      <c r="A51" s="46" t="str">
        <f>'Table 7'!A51</f>
        <v>NC0052</v>
      </c>
      <c r="B51" s="46" t="str">
        <f>'Table 7'!B51</f>
        <v>Randolph</v>
      </c>
      <c r="C51" s="47">
        <f>County!DU46+County!DV46</f>
        <v>216</v>
      </c>
      <c r="D51" s="47">
        <f>County!DY46+County!DZ46</f>
        <v>89</v>
      </c>
      <c r="E51" s="47">
        <f>County!DW46+County!DX46</f>
        <v>1537</v>
      </c>
      <c r="F51" s="47">
        <f>County!EN46</f>
        <v>48</v>
      </c>
      <c r="G51" s="47">
        <f>County!EL46</f>
        <v>6</v>
      </c>
      <c r="H51" s="313">
        <f>County!EA46</f>
        <v>1842</v>
      </c>
      <c r="I51" s="313">
        <f>County!ED46</f>
        <v>3673</v>
      </c>
      <c r="J51" s="313">
        <f>County!EJ46</f>
        <v>731</v>
      </c>
      <c r="K51" s="313">
        <f>County!EG46</f>
        <v>39881</v>
      </c>
      <c r="L51" s="313">
        <f>County!EO46</f>
        <v>380</v>
      </c>
      <c r="M51" s="313">
        <f>County!EM46</f>
        <v>11</v>
      </c>
      <c r="N51" s="313">
        <f>County!EK46</f>
        <v>44285</v>
      </c>
      <c r="O51" s="441">
        <f>N51/'Table 1'!D51</f>
        <v>0.30980880490825013</v>
      </c>
      <c r="P51" s="47">
        <f>County!EP46</f>
        <v>1491</v>
      </c>
      <c r="Q51" s="50">
        <f>County!EQ46</f>
        <v>7460</v>
      </c>
    </row>
    <row r="52" spans="1:17" x14ac:dyDescent="0.25">
      <c r="A52" s="46" t="str">
        <f>'Table 7'!A52</f>
        <v>NC0053</v>
      </c>
      <c r="B52" s="46" t="str">
        <f>'Table 7'!B52</f>
        <v>Robeson</v>
      </c>
      <c r="C52" s="47">
        <f>County!DU47+County!DV47</f>
        <v>97</v>
      </c>
      <c r="D52" s="47">
        <f>County!DY47+County!DZ47</f>
        <v>22</v>
      </c>
      <c r="E52" s="47">
        <f>County!DW47+County!DX47</f>
        <v>300</v>
      </c>
      <c r="F52" s="47">
        <f>County!EN47</f>
        <v>30</v>
      </c>
      <c r="G52" s="47">
        <f>County!EL47</f>
        <v>4</v>
      </c>
      <c r="H52" s="313">
        <f>County!EA47</f>
        <v>419</v>
      </c>
      <c r="I52" s="313">
        <f>County!ED47</f>
        <v>1053</v>
      </c>
      <c r="J52" s="313">
        <f>County!EJ47</f>
        <v>111</v>
      </c>
      <c r="K52" s="313">
        <f>County!EG47</f>
        <v>13026</v>
      </c>
      <c r="L52" s="313">
        <f>County!EO47</f>
        <v>169</v>
      </c>
      <c r="M52" s="313">
        <f>County!EM47</f>
        <v>3</v>
      </c>
      <c r="N52" s="313">
        <f>County!EK47</f>
        <v>14190</v>
      </c>
      <c r="O52" s="441">
        <f>N52/'Table 1'!D52</f>
        <v>0.10639175257731959</v>
      </c>
      <c r="P52" s="47">
        <f>County!EP47</f>
        <v>130</v>
      </c>
      <c r="Q52" s="50">
        <f>County!EQ47</f>
        <v>4079</v>
      </c>
    </row>
    <row r="53" spans="1:17" x14ac:dyDescent="0.25">
      <c r="A53" s="46" t="str">
        <f>'Table 7'!A53</f>
        <v>NC0054</v>
      </c>
      <c r="B53" s="46" t="str">
        <f>'Table 7'!B53</f>
        <v>Rockingham</v>
      </c>
      <c r="C53" s="47">
        <f>County!DU48+County!DV48</f>
        <v>347</v>
      </c>
      <c r="D53" s="47">
        <f>County!DY48+County!DZ48</f>
        <v>123</v>
      </c>
      <c r="E53" s="47">
        <f>County!DW48+County!DX48</f>
        <v>545</v>
      </c>
      <c r="F53" s="47">
        <f>County!EN48</f>
        <v>190</v>
      </c>
      <c r="G53" s="47">
        <f>County!EL48</f>
        <v>99</v>
      </c>
      <c r="H53" s="313">
        <f>County!EA48</f>
        <v>1015</v>
      </c>
      <c r="I53" s="313">
        <f>County!ED48</f>
        <v>4559</v>
      </c>
      <c r="J53" s="313">
        <f>County!EJ48</f>
        <v>948</v>
      </c>
      <c r="K53" s="313">
        <f>County!EG48</f>
        <v>10530</v>
      </c>
      <c r="L53" s="313">
        <f>County!EO48</f>
        <v>921</v>
      </c>
      <c r="M53" s="313">
        <f>County!EM48</f>
        <v>385</v>
      </c>
      <c r="N53" s="313">
        <f>County!EK48</f>
        <v>16037</v>
      </c>
      <c r="O53" s="441">
        <f>N53/'Table 1'!D53</f>
        <v>0.17415620520394423</v>
      </c>
      <c r="P53" s="47">
        <f>County!EP48</f>
        <v>1345</v>
      </c>
      <c r="Q53" s="50">
        <f>County!EQ48</f>
        <v>11864</v>
      </c>
    </row>
    <row r="54" spans="1:17" x14ac:dyDescent="0.25">
      <c r="A54" s="46" t="str">
        <f>'Table 7'!A54</f>
        <v>NC0055</v>
      </c>
      <c r="B54" s="46" t="str">
        <f>'Table 7'!B54</f>
        <v>Rowan</v>
      </c>
      <c r="C54" s="47">
        <f>County!DU49+County!DV49</f>
        <v>205</v>
      </c>
      <c r="D54" s="47">
        <f>County!DY49+County!DZ49</f>
        <v>90</v>
      </c>
      <c r="E54" s="47">
        <f>County!DW49+County!DX49</f>
        <v>1056</v>
      </c>
      <c r="F54" s="47">
        <f>County!EN49</f>
        <v>18</v>
      </c>
      <c r="G54" s="47">
        <f>County!EL49</f>
        <v>0</v>
      </c>
      <c r="H54" s="313">
        <f>County!EA49</f>
        <v>1351</v>
      </c>
      <c r="I54" s="313">
        <f>County!ED49</f>
        <v>4741</v>
      </c>
      <c r="J54" s="313">
        <f>County!EJ49</f>
        <v>1324</v>
      </c>
      <c r="K54" s="313">
        <f>County!EG49</f>
        <v>33489</v>
      </c>
      <c r="L54" s="313">
        <f>County!EO49</f>
        <v>75</v>
      </c>
      <c r="M54" s="313">
        <f>County!EM49</f>
        <v>0</v>
      </c>
      <c r="N54" s="313">
        <f>County!EK49</f>
        <v>39554</v>
      </c>
      <c r="O54" s="441">
        <f>N54/'Table 1'!D54</f>
        <v>0.28228258232112019</v>
      </c>
      <c r="P54" s="47">
        <f>County!EP49</f>
        <v>746</v>
      </c>
      <c r="Q54" s="50">
        <f>County!EQ49</f>
        <v>16108</v>
      </c>
    </row>
    <row r="55" spans="1:17" x14ac:dyDescent="0.25">
      <c r="A55" s="46" t="str">
        <f>'Table 7'!A55</f>
        <v>NC0056</v>
      </c>
      <c r="B55" s="46" t="str">
        <f>'Table 7'!B55</f>
        <v>Rutherford</v>
      </c>
      <c r="C55" s="47">
        <f>County!DU50+County!DV50</f>
        <v>148</v>
      </c>
      <c r="D55" s="47">
        <f>County!DY50+County!DZ50</f>
        <v>28</v>
      </c>
      <c r="E55" s="47">
        <f>County!DW50+County!DX50</f>
        <v>271</v>
      </c>
      <c r="F55" s="47">
        <f>County!EN50</f>
        <v>22</v>
      </c>
      <c r="G55" s="47">
        <f>County!EL50</f>
        <v>6</v>
      </c>
      <c r="H55" s="313">
        <f>County!EA50</f>
        <v>447</v>
      </c>
      <c r="I55" s="313">
        <f>County!ED50</f>
        <v>1687</v>
      </c>
      <c r="J55" s="313">
        <f>County!EJ50</f>
        <v>568</v>
      </c>
      <c r="K55" s="313">
        <f>County!EG50</f>
        <v>3147</v>
      </c>
      <c r="L55" s="313">
        <f>County!EO50</f>
        <v>89</v>
      </c>
      <c r="M55" s="313">
        <f>County!EM50</f>
        <v>69</v>
      </c>
      <c r="N55" s="313">
        <f>County!EK50</f>
        <v>5402</v>
      </c>
      <c r="O55" s="441">
        <f>N55/'Table 1'!D55</f>
        <v>7.9891151633464955E-2</v>
      </c>
      <c r="P55" s="47">
        <f>County!EP50</f>
        <v>82</v>
      </c>
      <c r="Q55" s="50">
        <f>County!EQ50</f>
        <v>2598</v>
      </c>
    </row>
    <row r="56" spans="1:17" x14ac:dyDescent="0.25">
      <c r="A56" s="46" t="str">
        <f>'Table 7'!A56</f>
        <v>NC0057</v>
      </c>
      <c r="B56" s="46" t="str">
        <f>'Table 7'!B56</f>
        <v>Sampson</v>
      </c>
      <c r="C56" s="47">
        <f>County!DU51+County!DV51</f>
        <v>4</v>
      </c>
      <c r="D56" s="47">
        <f>County!DY51+County!DZ51</f>
        <v>0</v>
      </c>
      <c r="E56" s="47">
        <f>County!DW51+County!DX51</f>
        <v>119</v>
      </c>
      <c r="F56" s="47">
        <f>County!EN51</f>
        <v>0</v>
      </c>
      <c r="G56" s="47">
        <f>County!EL51</f>
        <v>0</v>
      </c>
      <c r="H56" s="313">
        <f>County!EA51</f>
        <v>123</v>
      </c>
      <c r="I56" s="313">
        <f>County!ED51</f>
        <v>40</v>
      </c>
      <c r="J56" s="313">
        <f>County!EJ51</f>
        <v>0</v>
      </c>
      <c r="K56" s="313">
        <f>County!EG51</f>
        <v>3125</v>
      </c>
      <c r="L56" s="313">
        <f>County!EO51</f>
        <v>0</v>
      </c>
      <c r="M56" s="313">
        <f>County!EM51</f>
        <v>0</v>
      </c>
      <c r="N56" s="313">
        <f>County!EK51</f>
        <v>3165</v>
      </c>
      <c r="O56" s="441">
        <f>N56/'Table 1'!D56</f>
        <v>4.9458534527213917E-2</v>
      </c>
      <c r="P56" s="47">
        <f>County!EP51</f>
        <v>0</v>
      </c>
      <c r="Q56" s="50">
        <f>County!EQ51</f>
        <v>0</v>
      </c>
    </row>
    <row r="57" spans="1:17" x14ac:dyDescent="0.25">
      <c r="A57" s="46" t="str">
        <f>'Table 7'!A57</f>
        <v>NC0058</v>
      </c>
      <c r="B57" s="46" t="str">
        <f>'Table 7'!B57</f>
        <v>Scotland</v>
      </c>
      <c r="C57" s="47">
        <f>County!DU52+County!DV52</f>
        <v>44</v>
      </c>
      <c r="D57" s="47">
        <f>County!DY52+County!DZ52</f>
        <v>14</v>
      </c>
      <c r="E57" s="47">
        <f>County!DW52+County!DX52</f>
        <v>128</v>
      </c>
      <c r="F57" s="47">
        <f>County!EN52</f>
        <v>0</v>
      </c>
      <c r="G57" s="47">
        <f>County!EO52</f>
        <v>0</v>
      </c>
      <c r="H57" s="313">
        <f>County!EA52</f>
        <v>186</v>
      </c>
      <c r="I57" s="313">
        <f>County!ED52</f>
        <v>1368</v>
      </c>
      <c r="J57" s="313">
        <f>County!EJ52</f>
        <v>182</v>
      </c>
      <c r="K57" s="313">
        <f>County!EG52</f>
        <v>6196</v>
      </c>
      <c r="L57" s="313">
        <f>County!EO52</f>
        <v>0</v>
      </c>
      <c r="M57" s="313">
        <f>County!EM52</f>
        <v>0</v>
      </c>
      <c r="N57" s="313">
        <f>County!EK52</f>
        <v>7746</v>
      </c>
      <c r="O57" s="441">
        <f>N57/'Table 1'!D57</f>
        <v>0.21624186929454789</v>
      </c>
      <c r="P57" s="47">
        <f>County!EP52</f>
        <v>229</v>
      </c>
      <c r="Q57" s="50">
        <f>County!EQ52</f>
        <v>2708</v>
      </c>
    </row>
    <row r="58" spans="1:17" x14ac:dyDescent="0.25">
      <c r="A58" s="46" t="str">
        <f>'Table 7'!A58</f>
        <v>NC0059</v>
      </c>
      <c r="B58" s="46" t="str">
        <f>'Table 7'!B58</f>
        <v>Stanly</v>
      </c>
      <c r="C58" s="477">
        <v>-1</v>
      </c>
      <c r="D58" s="477">
        <v>-1</v>
      </c>
      <c r="E58" s="477">
        <v>-1</v>
      </c>
      <c r="F58" s="477">
        <v>-1</v>
      </c>
      <c r="G58" s="477">
        <v>-1</v>
      </c>
      <c r="H58" s="477">
        <v>-1</v>
      </c>
      <c r="I58" s="477">
        <v>-1</v>
      </c>
      <c r="J58" s="477">
        <v>-1</v>
      </c>
      <c r="K58" s="477">
        <v>-1</v>
      </c>
      <c r="L58" s="477">
        <v>-1</v>
      </c>
      <c r="M58" s="477">
        <v>-1</v>
      </c>
      <c r="N58" s="477">
        <v>-1</v>
      </c>
      <c r="O58" s="477">
        <v>-1</v>
      </c>
      <c r="P58" s="47">
        <v>-1</v>
      </c>
      <c r="Q58" s="50">
        <v>-1</v>
      </c>
    </row>
    <row r="59" spans="1:17" x14ac:dyDescent="0.25">
      <c r="A59" s="46" t="str">
        <f>'Table 7'!A59</f>
        <v>NC0060</v>
      </c>
      <c r="B59" s="46" t="str">
        <f>'Table 7'!B59</f>
        <v>Transylvania</v>
      </c>
      <c r="C59" s="47">
        <f>County!DU54+County!DV54</f>
        <v>105</v>
      </c>
      <c r="D59" s="47">
        <f>County!DY54+County!DZ54</f>
        <v>58</v>
      </c>
      <c r="E59" s="47">
        <f>County!DW54+County!DX54</f>
        <v>277</v>
      </c>
      <c r="F59" s="47">
        <f>County!EN54</f>
        <v>0</v>
      </c>
      <c r="G59" s="47">
        <f>County!EL54</f>
        <v>0</v>
      </c>
      <c r="H59" s="313">
        <f>County!EA54</f>
        <v>440</v>
      </c>
      <c r="I59" s="313">
        <f>County!ED54</f>
        <v>6859</v>
      </c>
      <c r="J59" s="313">
        <f>County!EJ54</f>
        <v>789</v>
      </c>
      <c r="K59" s="313">
        <f>County!EG54</f>
        <v>8726</v>
      </c>
      <c r="L59" s="313">
        <f>County!EO54</f>
        <v>0</v>
      </c>
      <c r="M59" s="313">
        <f>County!EM54</f>
        <v>0</v>
      </c>
      <c r="N59" s="313">
        <f>County!EK54</f>
        <v>16374</v>
      </c>
      <c r="O59" s="441">
        <f>N59/'Table 1'!D59</f>
        <v>0.48522744110238553</v>
      </c>
      <c r="P59" s="47">
        <f>County!EP54</f>
        <v>859</v>
      </c>
      <c r="Q59" s="50">
        <f>County!EQ54</f>
        <v>6733</v>
      </c>
    </row>
    <row r="60" spans="1:17" x14ac:dyDescent="0.25">
      <c r="A60" s="46" t="str">
        <f>'Table 7'!A60</f>
        <v>NC0061</v>
      </c>
      <c r="B60" s="46" t="str">
        <f>'Table 7'!B60</f>
        <v>Union</v>
      </c>
      <c r="C60" s="47">
        <f>County!DU55+County!DV55</f>
        <v>403</v>
      </c>
      <c r="D60" s="47">
        <f>County!DY55+County!DZ55</f>
        <v>85</v>
      </c>
      <c r="E60" s="47">
        <f>County!DW55+County!DX55</f>
        <v>1116</v>
      </c>
      <c r="F60" s="47">
        <f>County!EN55</f>
        <v>158</v>
      </c>
      <c r="G60" s="47">
        <f>County!EL55</f>
        <v>52</v>
      </c>
      <c r="H60" s="313">
        <f>County!EA55</f>
        <v>1604</v>
      </c>
      <c r="I60" s="313">
        <f>County!ED55</f>
        <v>4707</v>
      </c>
      <c r="J60" s="313">
        <f>County!EJ55</f>
        <v>3609</v>
      </c>
      <c r="K60" s="313">
        <f>County!EG55</f>
        <v>31598</v>
      </c>
      <c r="L60" s="313">
        <f>County!EO55</f>
        <v>434</v>
      </c>
      <c r="M60" s="313">
        <f>County!EM55</f>
        <v>52</v>
      </c>
      <c r="N60" s="313">
        <f>County!EK55</f>
        <v>39914</v>
      </c>
      <c r="O60" s="441">
        <f>N60/'Table 1'!D60</f>
        <v>0.18143387032255717</v>
      </c>
      <c r="P60" s="47">
        <f>County!EP55</f>
        <v>518</v>
      </c>
      <c r="Q60" s="50">
        <f>County!EQ55</f>
        <v>13188</v>
      </c>
    </row>
    <row r="61" spans="1:17" x14ac:dyDescent="0.25">
      <c r="A61" s="46" t="str">
        <f>'Table 7'!A61</f>
        <v>NC0062</v>
      </c>
      <c r="B61" s="46" t="str">
        <f>'Table 7'!B61</f>
        <v>Vance (Perry)</v>
      </c>
      <c r="C61" s="47">
        <f>County!DU56+County!DV56</f>
        <v>0</v>
      </c>
      <c r="D61" s="47">
        <f>County!DY56+County!DZ56</f>
        <v>0</v>
      </c>
      <c r="E61" s="47">
        <f>County!DW56+County!DX56</f>
        <v>0</v>
      </c>
      <c r="F61" s="47">
        <f>County!EN56</f>
        <v>0</v>
      </c>
      <c r="G61" s="47">
        <f>County!EL56</f>
        <v>0</v>
      </c>
      <c r="H61" s="313">
        <f>County!EA56</f>
        <v>0</v>
      </c>
      <c r="I61" s="313">
        <f>County!ED56</f>
        <v>0</v>
      </c>
      <c r="J61" s="313">
        <f>County!EJ56</f>
        <v>0</v>
      </c>
      <c r="K61" s="313">
        <f>County!EG56</f>
        <v>0</v>
      </c>
      <c r="L61" s="313">
        <f>County!EO56</f>
        <v>0</v>
      </c>
      <c r="M61" s="313">
        <f>County!EM56</f>
        <v>0</v>
      </c>
      <c r="N61" s="313">
        <f>County!EK56</f>
        <v>0</v>
      </c>
      <c r="O61" s="441">
        <f>N61/'Table 1'!D61</f>
        <v>0</v>
      </c>
      <c r="P61" s="47">
        <f>County!EP56</f>
        <v>203</v>
      </c>
      <c r="Q61" s="50">
        <f>County!EQ56</f>
        <v>7200</v>
      </c>
    </row>
    <row r="62" spans="1:17" x14ac:dyDescent="0.25">
      <c r="A62" s="46" t="str">
        <f>'Table 7'!A62</f>
        <v>NC0063</v>
      </c>
      <c r="B62" s="46" t="str">
        <f>'Table 7'!B62</f>
        <v>Wake</v>
      </c>
      <c r="C62" s="47">
        <f>County!DU57+County!DV57</f>
        <v>928</v>
      </c>
      <c r="D62" s="47">
        <f>County!DY57+County!DZ57</f>
        <v>533</v>
      </c>
      <c r="E62" s="47">
        <f>County!DW57+County!DX57</f>
        <v>7775</v>
      </c>
      <c r="F62" s="47">
        <f>County!EN57</f>
        <v>17</v>
      </c>
      <c r="G62" s="47">
        <f>County!EL57</f>
        <v>80</v>
      </c>
      <c r="H62" s="313">
        <f>County!EA57</f>
        <v>9236</v>
      </c>
      <c r="I62" s="313">
        <f>County!ED57</f>
        <v>18629</v>
      </c>
      <c r="J62" s="313">
        <f>County!EJ57</f>
        <v>14478</v>
      </c>
      <c r="K62" s="313">
        <f>County!EG57</f>
        <v>303976</v>
      </c>
      <c r="L62" s="313">
        <f>County!EO57</f>
        <v>311</v>
      </c>
      <c r="M62" s="313">
        <f>County!EM57</f>
        <v>1074</v>
      </c>
      <c r="N62" s="313">
        <f>County!EK57</f>
        <v>337083</v>
      </c>
      <c r="O62" s="441">
        <f>N62/'Table 1'!D62</f>
        <v>0.33453020004346828</v>
      </c>
      <c r="P62" s="47">
        <f>County!EP57</f>
        <v>16682</v>
      </c>
      <c r="Q62" s="50">
        <f>County!EQ57</f>
        <v>69056</v>
      </c>
    </row>
    <row r="63" spans="1:17" x14ac:dyDescent="0.25">
      <c r="A63" s="46" t="str">
        <f>'Table 7'!A63</f>
        <v>NC0101</v>
      </c>
      <c r="B63" s="46" t="str">
        <f>'Table 7'!B63</f>
        <v>Warren</v>
      </c>
      <c r="C63" s="47">
        <f>County!DU58+County!DV58</f>
        <v>105</v>
      </c>
      <c r="D63" s="47">
        <f>County!DY58+County!DZ58</f>
        <v>19</v>
      </c>
      <c r="E63" s="47">
        <f>County!DW58+County!DX58</f>
        <v>101</v>
      </c>
      <c r="F63" s="47">
        <f>County!EN58</f>
        <v>24</v>
      </c>
      <c r="G63" s="47">
        <f>County!EL58</f>
        <v>20</v>
      </c>
      <c r="H63" s="313">
        <f>County!EA58</f>
        <v>225</v>
      </c>
      <c r="I63" s="313">
        <f>County!ED58</f>
        <v>1292</v>
      </c>
      <c r="J63" s="313">
        <f>County!EJ58</f>
        <v>367</v>
      </c>
      <c r="K63" s="313">
        <f>County!EG58</f>
        <v>2149</v>
      </c>
      <c r="L63" s="313">
        <f>County!EO58</f>
        <v>135</v>
      </c>
      <c r="M63" s="313">
        <f>County!EM58</f>
        <v>110</v>
      </c>
      <c r="N63" s="313">
        <f>County!EK58</f>
        <v>3808</v>
      </c>
      <c r="O63" s="441">
        <f>N63/'Table 1'!D63</f>
        <v>0.18600107458604015</v>
      </c>
      <c r="P63" s="47">
        <f>County!EP58</f>
        <v>261</v>
      </c>
      <c r="Q63" s="50">
        <f>County!EQ58</f>
        <v>2475</v>
      </c>
    </row>
    <row r="64" spans="1:17" x14ac:dyDescent="0.25">
      <c r="A64" s="46" t="str">
        <f>'Table 7'!A64</f>
        <v>NC0065</v>
      </c>
      <c r="B64" s="46" t="str">
        <f>'Table 7'!B64</f>
        <v>Wayne</v>
      </c>
      <c r="C64" s="47">
        <f>County!DU59+County!DV59</f>
        <v>271</v>
      </c>
      <c r="D64" s="47">
        <f>County!DY59+County!DZ59</f>
        <v>115</v>
      </c>
      <c r="E64" s="47">
        <f>County!DW59+County!DX59</f>
        <v>588</v>
      </c>
      <c r="F64" s="47">
        <f>County!EN59</f>
        <v>124</v>
      </c>
      <c r="G64" s="47">
        <f>County!EL59</f>
        <v>14</v>
      </c>
      <c r="H64" s="313">
        <f>County!EA59</f>
        <v>974</v>
      </c>
      <c r="I64" s="313">
        <f>County!ED59</f>
        <v>3827</v>
      </c>
      <c r="J64" s="313">
        <f>County!EJ59</f>
        <v>1868</v>
      </c>
      <c r="K64" s="313">
        <f>County!EG59</f>
        <v>14836</v>
      </c>
      <c r="L64" s="313">
        <f>County!EO59</f>
        <v>851</v>
      </c>
      <c r="M64" s="313">
        <f>County!EM59</f>
        <v>741</v>
      </c>
      <c r="N64" s="313">
        <f>County!EK59</f>
        <v>20531</v>
      </c>
      <c r="O64" s="441">
        <f>N64/'Table 1'!D64</f>
        <v>0.16426902643538374</v>
      </c>
      <c r="P64" s="47">
        <f>County!EP59</f>
        <v>909</v>
      </c>
      <c r="Q64" s="50">
        <f>County!EQ59</f>
        <v>3608</v>
      </c>
    </row>
    <row r="65" spans="1:17" x14ac:dyDescent="0.25">
      <c r="A65" s="46" t="str">
        <f>'Table 7'!A65</f>
        <v>NC0066</v>
      </c>
      <c r="B65" s="46" t="str">
        <f>'Table 7'!B65</f>
        <v>Wilson</v>
      </c>
      <c r="C65" s="47">
        <f>County!DU60+County!DV60</f>
        <v>42</v>
      </c>
      <c r="D65" s="47">
        <f>County!DY60+County!DZ60</f>
        <v>79</v>
      </c>
      <c r="E65" s="47">
        <f>County!DW60+County!DX60</f>
        <v>392</v>
      </c>
      <c r="F65" s="47">
        <f>County!EN60</f>
        <v>125</v>
      </c>
      <c r="G65" s="47">
        <f>County!EL60</f>
        <v>2</v>
      </c>
      <c r="H65" s="313">
        <f>County!EA60</f>
        <v>513</v>
      </c>
      <c r="I65" s="313">
        <f>County!ED60</f>
        <v>503</v>
      </c>
      <c r="J65" s="313">
        <f>County!EJ60</f>
        <v>578</v>
      </c>
      <c r="K65" s="313">
        <f>County!EG60</f>
        <v>9990</v>
      </c>
      <c r="L65" s="313">
        <f>County!EO60</f>
        <v>332</v>
      </c>
      <c r="M65" s="313">
        <f>County!EM60</f>
        <v>8</v>
      </c>
      <c r="N65" s="313">
        <f>County!EK60</f>
        <v>11071</v>
      </c>
      <c r="O65" s="441">
        <f>N65/'Table 1'!D65</f>
        <v>0.13552620303835278</v>
      </c>
      <c r="P65" s="47">
        <f>County!EP60</f>
        <v>714</v>
      </c>
      <c r="Q65" s="420">
        <f>County!EQ60</f>
        <v>7244</v>
      </c>
    </row>
    <row r="66" spans="1:17" ht="15.75" thickBot="1" x14ac:dyDescent="0.3">
      <c r="A66" s="653" t="s">
        <v>2091</v>
      </c>
      <c r="B66" s="654"/>
      <c r="C66" s="52">
        <f>SUM(C8:C57,C59:C65)</f>
        <v>27035</v>
      </c>
      <c r="D66" s="52">
        <f>SUM(D8:D57,D59:D65)</f>
        <v>11361</v>
      </c>
      <c r="E66" s="52">
        <f t="shared" ref="E66:N66" si="0">SUM(E8:E57,E59:E65)</f>
        <v>73107</v>
      </c>
      <c r="F66" s="52">
        <f t="shared" si="0"/>
        <v>9869</v>
      </c>
      <c r="G66" s="52">
        <f t="shared" si="0"/>
        <v>3177</v>
      </c>
      <c r="H66" s="52">
        <f t="shared" si="0"/>
        <v>111503</v>
      </c>
      <c r="I66" s="52">
        <f t="shared" si="0"/>
        <v>310501</v>
      </c>
      <c r="J66" s="52">
        <f t="shared" si="0"/>
        <v>160732</v>
      </c>
      <c r="K66" s="52">
        <f t="shared" si="0"/>
        <v>1885762</v>
      </c>
      <c r="L66" s="52">
        <f t="shared" si="0"/>
        <v>36195</v>
      </c>
      <c r="M66" s="52">
        <f t="shared" si="0"/>
        <v>27434</v>
      </c>
      <c r="N66" s="52">
        <f t="shared" si="0"/>
        <v>2357128</v>
      </c>
      <c r="O66" s="442">
        <f>AVERAGE(O8:O57,O59:O65)</f>
        <v>0.24157734025203323</v>
      </c>
      <c r="P66" s="52">
        <f>SUM(P8:P57,P59:P65)</f>
        <v>83986</v>
      </c>
      <c r="Q66" s="55">
        <f>SUM(Q8:Q57,Q59:Q65)</f>
        <v>606056</v>
      </c>
    </row>
    <row r="67" spans="1:17" ht="16.5" thickTop="1" thickBot="1" x14ac:dyDescent="0.3">
      <c r="A67" s="655" t="s">
        <v>1941</v>
      </c>
      <c r="B67" s="6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9"/>
    </row>
    <row r="68" spans="1:17" ht="15.75" thickTop="1" x14ac:dyDescent="0.25">
      <c r="A68" s="422" t="str">
        <f>'Table 7'!A68</f>
        <v>NC0001</v>
      </c>
      <c r="B68" s="422" t="str">
        <f>'Table 7'!B68</f>
        <v>Albemarle</v>
      </c>
      <c r="C68" s="47">
        <f>Regional!DU3+Regional!DV3</f>
        <v>88</v>
      </c>
      <c r="D68" s="47">
        <f>Regional!DY3+Regional!DZ3</f>
        <v>24</v>
      </c>
      <c r="E68" s="47">
        <f>Regional!DW3+Regional!DX3</f>
        <v>287</v>
      </c>
      <c r="F68" s="47">
        <f>Regional!EN3</f>
        <v>0</v>
      </c>
      <c r="G68" s="47">
        <f>Regional!EL3</f>
        <v>0</v>
      </c>
      <c r="H68" s="313">
        <f>Regional!EA3</f>
        <v>399</v>
      </c>
      <c r="I68" s="313">
        <f>Regional!ED3</f>
        <v>1393</v>
      </c>
      <c r="J68" s="313">
        <f>Regional!EJ3</f>
        <v>262</v>
      </c>
      <c r="K68" s="313">
        <f>Regional!EG3</f>
        <v>9590</v>
      </c>
      <c r="L68" s="313">
        <f>Regional!EO3</f>
        <v>0</v>
      </c>
      <c r="M68" s="313">
        <f>Regional!EM3</f>
        <v>0</v>
      </c>
      <c r="N68" s="313">
        <f>Regional!EK3</f>
        <v>11245</v>
      </c>
      <c r="O68" s="441">
        <f>N68/'Table 1'!D68</f>
        <v>0.14459117151637499</v>
      </c>
      <c r="P68" s="47">
        <f>Regional!EP3</f>
        <v>121</v>
      </c>
      <c r="Q68" s="50">
        <f>Regional!EQ3</f>
        <v>695</v>
      </c>
    </row>
    <row r="69" spans="1:17" x14ac:dyDescent="0.25">
      <c r="A69" s="422" t="str">
        <f>'Table 7'!A69</f>
        <v>NC0003</v>
      </c>
      <c r="B69" s="422" t="str">
        <f>'Table 7'!B69</f>
        <v>AMY</v>
      </c>
      <c r="C69" s="47">
        <f>Regional!DU4+Regional!DV4</f>
        <v>1335</v>
      </c>
      <c r="D69" s="47">
        <f>Regional!DY4+Regional!DZ4</f>
        <v>2</v>
      </c>
      <c r="E69" s="47">
        <f>Regional!DW4+Regional!DX4</f>
        <v>250</v>
      </c>
      <c r="F69" s="47">
        <f>Regional!EN4</f>
        <v>2</v>
      </c>
      <c r="G69" s="47">
        <f>Regional!EL4</f>
        <v>2</v>
      </c>
      <c r="H69" s="313">
        <f>Regional!EA4</f>
        <v>1587</v>
      </c>
      <c r="I69" s="313">
        <f>Regional!ED4</f>
        <v>13367</v>
      </c>
      <c r="J69" s="313">
        <f>Regional!EJ4</f>
        <v>85</v>
      </c>
      <c r="K69" s="313">
        <f>Regional!EG4</f>
        <v>4111</v>
      </c>
      <c r="L69" s="313">
        <f>Regional!EO4</f>
        <v>16</v>
      </c>
      <c r="M69" s="313">
        <f>Regional!EM4</f>
        <v>11</v>
      </c>
      <c r="N69" s="313">
        <f>Regional!EK4</f>
        <v>17563</v>
      </c>
      <c r="O69" s="441">
        <f>N69/'Table 1'!D69</f>
        <v>0.34363138329094112</v>
      </c>
      <c r="P69" s="47">
        <f>Regional!EP4</f>
        <v>1568</v>
      </c>
      <c r="Q69" s="50">
        <f>Regional!EQ4</f>
        <v>17133</v>
      </c>
    </row>
    <row r="70" spans="1:17" x14ac:dyDescent="0.25">
      <c r="A70" s="422" t="str">
        <f>'Table 7'!A70</f>
        <v>NC0002</v>
      </c>
      <c r="B70" s="422" t="str">
        <f>'Table 7'!B70</f>
        <v>Appalachian</v>
      </c>
      <c r="C70" s="47">
        <f>Regional!DU5+Regional!DV5</f>
        <v>497</v>
      </c>
      <c r="D70" s="47">
        <f>Regional!DY5+Regional!DZ5</f>
        <v>151</v>
      </c>
      <c r="E70" s="47">
        <f>Regional!DW5+Regional!DX5</f>
        <v>1098</v>
      </c>
      <c r="F70" s="47">
        <f>Regional!EN5</f>
        <v>44</v>
      </c>
      <c r="G70" s="47">
        <f>Regional!EL5</f>
        <v>0</v>
      </c>
      <c r="H70" s="313">
        <f>Regional!EA5</f>
        <v>1746</v>
      </c>
      <c r="I70" s="313">
        <f>Regional!ED5</f>
        <v>5392</v>
      </c>
      <c r="J70" s="313">
        <f>Regional!EJ5</f>
        <v>1779</v>
      </c>
      <c r="K70" s="313">
        <f>Regional!EG5</f>
        <v>27577</v>
      </c>
      <c r="L70" s="313">
        <f>Regional!EO5</f>
        <v>258</v>
      </c>
      <c r="M70" s="313">
        <f>Regional!EM5</f>
        <v>0</v>
      </c>
      <c r="N70" s="313">
        <f>Regional!EK5</f>
        <v>34748</v>
      </c>
      <c r="O70" s="441">
        <f>N70/'Table 1'!D70</f>
        <v>0.23052835496112306</v>
      </c>
      <c r="P70" s="47">
        <f>Regional!EP5</f>
        <v>1537</v>
      </c>
      <c r="Q70" s="50">
        <f>Regional!EQ5</f>
        <v>10968</v>
      </c>
    </row>
    <row r="71" spans="1:17" x14ac:dyDescent="0.25">
      <c r="A71" s="422" t="str">
        <f>'Table 7'!A71</f>
        <v>NC0004</v>
      </c>
      <c r="B71" s="422" t="str">
        <f>'Table 7'!B71</f>
        <v>BHM</v>
      </c>
      <c r="C71" s="47">
        <f>Regional!DU6+Regional!DV6</f>
        <v>188</v>
      </c>
      <c r="D71" s="47">
        <f>Regional!DY6+Regional!DZ6</f>
        <v>28</v>
      </c>
      <c r="E71" s="47">
        <f>Regional!DW6+Regional!DX6</f>
        <v>399</v>
      </c>
      <c r="F71" s="47">
        <f>Regional!EN6</f>
        <v>80</v>
      </c>
      <c r="G71" s="47">
        <f>Regional!EL6</f>
        <v>8</v>
      </c>
      <c r="H71" s="313">
        <f>Regional!EA6</f>
        <v>615</v>
      </c>
      <c r="I71" s="313">
        <f>Regional!ED6</f>
        <v>1377</v>
      </c>
      <c r="J71" s="313">
        <f>Regional!EJ6</f>
        <v>380</v>
      </c>
      <c r="K71" s="313">
        <f>Regional!EG6</f>
        <v>9171</v>
      </c>
      <c r="L71" s="313">
        <f>Regional!EO6</f>
        <v>294</v>
      </c>
      <c r="M71" s="313">
        <f>Regional!EM6</f>
        <v>105</v>
      </c>
      <c r="N71" s="313">
        <f>Regional!EK6</f>
        <v>10928</v>
      </c>
      <c r="O71" s="441">
        <f>N71/'Table 1'!D71</f>
        <v>0.16173575858037206</v>
      </c>
      <c r="P71" s="47">
        <f>Regional!EP6</f>
        <v>105</v>
      </c>
      <c r="Q71" s="50">
        <f>Regional!EQ6</f>
        <v>820</v>
      </c>
    </row>
    <row r="72" spans="1:17" x14ac:dyDescent="0.25">
      <c r="A72" s="422" t="str">
        <f>'Table 7'!A72</f>
        <v>NC0006</v>
      </c>
      <c r="B72" s="422" t="str">
        <f>'Table 7'!B72</f>
        <v>CPC</v>
      </c>
      <c r="C72" s="47">
        <f>Regional!DU7+Regional!DV7</f>
        <v>569</v>
      </c>
      <c r="D72" s="47">
        <f>Regional!DY7+Regional!DZ7</f>
        <v>293</v>
      </c>
      <c r="E72" s="47">
        <f>Regional!DW7+Regional!DX7</f>
        <v>1429</v>
      </c>
      <c r="F72" s="47">
        <f>Regional!EN7</f>
        <v>85</v>
      </c>
      <c r="G72" s="47">
        <f>Regional!EL7</f>
        <v>2</v>
      </c>
      <c r="H72" s="313">
        <f>Regional!EA7</f>
        <v>2291</v>
      </c>
      <c r="I72" s="313">
        <f>Regional!ED7</f>
        <v>9511</v>
      </c>
      <c r="J72" s="313">
        <f>Regional!EJ7</f>
        <v>3193</v>
      </c>
      <c r="K72" s="313">
        <f>Regional!EG7</f>
        <v>38948</v>
      </c>
      <c r="L72" s="313">
        <f>Regional!EO7</f>
        <v>329</v>
      </c>
      <c r="M72" s="313">
        <f>Regional!EM7</f>
        <v>12</v>
      </c>
      <c r="N72" s="313">
        <f>Regional!EK7</f>
        <v>51652</v>
      </c>
      <c r="O72" s="441">
        <f>N72/'Table 1'!D72</f>
        <v>0.27667107680605924</v>
      </c>
      <c r="P72" s="47">
        <f>Regional!EP7</f>
        <v>821</v>
      </c>
      <c r="Q72" s="50">
        <f>Regional!EQ7</f>
        <v>5516</v>
      </c>
    </row>
    <row r="73" spans="1:17" x14ac:dyDescent="0.25">
      <c r="A73" s="422" t="str">
        <f>'Table 7'!A73</f>
        <v>NC0007</v>
      </c>
      <c r="B73" s="422" t="str">
        <f>'Table 7'!B73</f>
        <v>E. Albemarle</v>
      </c>
      <c r="C73" s="47">
        <f>Regional!DU8+Regional!DV8</f>
        <v>352</v>
      </c>
      <c r="D73" s="47">
        <f>Regional!DY8+Regional!DZ8</f>
        <v>19</v>
      </c>
      <c r="E73" s="47">
        <f>Regional!DW8+Regional!DX8</f>
        <v>1185</v>
      </c>
      <c r="F73" s="47">
        <f>Regional!EN8</f>
        <v>189</v>
      </c>
      <c r="G73" s="47">
        <f>Regional!EL8</f>
        <v>3</v>
      </c>
      <c r="H73" s="313">
        <f>Regional!EA8</f>
        <v>1556</v>
      </c>
      <c r="I73" s="313">
        <f>Regional!ED8</f>
        <v>4567</v>
      </c>
      <c r="J73" s="313">
        <f>Regional!EJ8</f>
        <v>141</v>
      </c>
      <c r="K73" s="313">
        <f>Regional!EG8</f>
        <v>21613</v>
      </c>
      <c r="L73" s="313">
        <f>Regional!EO8</f>
        <v>521</v>
      </c>
      <c r="M73" s="313">
        <f>Regional!EM8</f>
        <v>35</v>
      </c>
      <c r="N73" s="313">
        <f>Regional!EK8</f>
        <v>26321</v>
      </c>
      <c r="O73" s="441">
        <f>N73/'Table 1'!D73</f>
        <v>0.23588718711631701</v>
      </c>
      <c r="P73" s="47">
        <f>Regional!EP8</f>
        <v>1397</v>
      </c>
      <c r="Q73" s="50">
        <f>Regional!EQ8</f>
        <v>19336</v>
      </c>
    </row>
    <row r="74" spans="1:17" x14ac:dyDescent="0.25">
      <c r="A74" s="422" t="str">
        <f>'Table 7'!A74</f>
        <v>NC0008</v>
      </c>
      <c r="B74" s="422" t="str">
        <f>'Table 7'!B74</f>
        <v>Fontana</v>
      </c>
      <c r="C74" s="47">
        <f>Regional!DU9+Regional!DV9</f>
        <v>596</v>
      </c>
      <c r="D74" s="47">
        <f>Regional!DY9+Regional!DZ9</f>
        <v>131</v>
      </c>
      <c r="E74" s="47">
        <f>Regional!DW9+Regional!DX9</f>
        <v>1963</v>
      </c>
      <c r="F74" s="47">
        <f>Regional!EN9</f>
        <v>95</v>
      </c>
      <c r="G74" s="47">
        <f>Regional!EL9</f>
        <v>0</v>
      </c>
      <c r="H74" s="313">
        <f>Regional!EA9</f>
        <v>2690</v>
      </c>
      <c r="I74" s="313">
        <f>Regional!ED9</f>
        <v>12559</v>
      </c>
      <c r="J74" s="313">
        <f>Regional!EJ9</f>
        <v>1870</v>
      </c>
      <c r="K74" s="313">
        <f>Regional!EG9</f>
        <v>39241</v>
      </c>
      <c r="L74" s="313">
        <f>Regional!EO9</f>
        <v>513</v>
      </c>
      <c r="M74" s="313">
        <f>Regional!EM9</f>
        <v>0</v>
      </c>
      <c r="N74" s="313">
        <f>Regional!EK9</f>
        <v>53670</v>
      </c>
      <c r="O74" s="441">
        <f>N74/'Table 1'!D74</f>
        <v>0.58770709913382468</v>
      </c>
      <c r="P74" s="47">
        <f>Regional!EP9</f>
        <v>7470</v>
      </c>
      <c r="Q74" s="50">
        <f>Regional!EQ9</f>
        <v>29675</v>
      </c>
    </row>
    <row r="75" spans="1:17" x14ac:dyDescent="0.25">
      <c r="A75" s="422" t="str">
        <f>'Table 7'!A75</f>
        <v>NC0011</v>
      </c>
      <c r="B75" s="422" t="str">
        <f>'Table 7'!B75</f>
        <v>Nantahala</v>
      </c>
      <c r="C75" s="47">
        <f>Regional!DU10+Regional!DV10</f>
        <v>288</v>
      </c>
      <c r="D75" s="47">
        <f>Regional!DY10+Regional!DZ10</f>
        <v>27</v>
      </c>
      <c r="E75" s="47">
        <f>Regional!DW10+Regional!DX10</f>
        <v>457</v>
      </c>
      <c r="F75" s="47">
        <f>Regional!EN10</f>
        <v>25</v>
      </c>
      <c r="G75" s="47">
        <f>Regional!EL10</f>
        <v>0</v>
      </c>
      <c r="H75" s="313">
        <f>Regional!EA10</f>
        <v>772</v>
      </c>
      <c r="I75" s="313">
        <f>Regional!ED10</f>
        <v>4634</v>
      </c>
      <c r="J75" s="313">
        <f>Regional!EJ10</f>
        <v>349</v>
      </c>
      <c r="K75" s="313">
        <f>Regional!EG10</f>
        <v>11305</v>
      </c>
      <c r="L75" s="313">
        <f>Regional!EO10</f>
        <v>131</v>
      </c>
      <c r="M75" s="313">
        <f>Regional!EM10</f>
        <v>0</v>
      </c>
      <c r="N75" s="313">
        <f>Regional!EK10</f>
        <v>16288</v>
      </c>
      <c r="O75" s="441">
        <f>N75/'Table 1'!D75</f>
        <v>0.34242226753841948</v>
      </c>
      <c r="P75" s="47">
        <f>Regional!EP10</f>
        <v>264</v>
      </c>
      <c r="Q75" s="50">
        <f>Regional!EQ10</f>
        <v>3221</v>
      </c>
    </row>
    <row r="76" spans="1:17" x14ac:dyDescent="0.25">
      <c r="A76" s="422" t="str">
        <f>'Table 7'!A76</f>
        <v>NC0012</v>
      </c>
      <c r="B76" s="422" t="str">
        <f>'Table 7'!B76</f>
        <v>Neuse</v>
      </c>
      <c r="C76" s="47">
        <f>Regional!DU11+Regional!DV11</f>
        <v>324</v>
      </c>
      <c r="D76" s="47">
        <f>Regional!DY11+Regional!DZ11</f>
        <v>51</v>
      </c>
      <c r="E76" s="47">
        <f>Regional!DW11+Regional!DX11</f>
        <v>827</v>
      </c>
      <c r="F76" s="47">
        <f>Regional!EN11</f>
        <v>44</v>
      </c>
      <c r="G76" s="47">
        <f>Regional!EL11</f>
        <v>0</v>
      </c>
      <c r="H76" s="313">
        <f>Regional!EA11</f>
        <v>1202</v>
      </c>
      <c r="I76" s="313">
        <f>Regional!ED11</f>
        <v>3204</v>
      </c>
      <c r="J76" s="313">
        <f>Regional!EJ11</f>
        <v>407</v>
      </c>
      <c r="K76" s="313">
        <f>Regional!EG11</f>
        <v>24191</v>
      </c>
      <c r="L76" s="313">
        <f>Regional!EO11</f>
        <v>164</v>
      </c>
      <c r="M76" s="313">
        <f>Regional!EM11</f>
        <v>0</v>
      </c>
      <c r="N76" s="313">
        <f>Regional!EK11</f>
        <v>27802</v>
      </c>
      <c r="O76" s="441">
        <f>N76/'Table 1'!D76</f>
        <v>0.30918938155451015</v>
      </c>
      <c r="P76" s="47">
        <f>Regional!EP11</f>
        <v>1902</v>
      </c>
      <c r="Q76" s="50">
        <f>Regional!EQ11</f>
        <v>5265</v>
      </c>
    </row>
    <row r="77" spans="1:17" x14ac:dyDescent="0.25">
      <c r="A77" s="422" t="str">
        <f>'Table 7'!A77</f>
        <v>NC0013</v>
      </c>
      <c r="B77" s="422" t="str">
        <f>'Table 7'!B77</f>
        <v>Northwestern</v>
      </c>
      <c r="C77" s="47">
        <f>Regional!DU12+Regional!DV12</f>
        <v>1428</v>
      </c>
      <c r="D77" s="47">
        <f>Regional!DY12+Regional!DZ12</f>
        <v>185</v>
      </c>
      <c r="E77" s="47">
        <f>Regional!DW12+Regional!DX12</f>
        <v>3429</v>
      </c>
      <c r="F77" s="47">
        <f>Regional!EN12</f>
        <v>545</v>
      </c>
      <c r="G77" s="47">
        <f>Regional!EL12</f>
        <v>658</v>
      </c>
      <c r="H77" s="313">
        <f>Regional!EA12</f>
        <v>5042</v>
      </c>
      <c r="I77" s="313">
        <f>Regional!ED12</f>
        <v>18491</v>
      </c>
      <c r="J77" s="313">
        <f>Regional!EJ12</f>
        <v>688</v>
      </c>
      <c r="K77" s="313">
        <f>Regional!EG12</f>
        <v>63400</v>
      </c>
      <c r="L77" s="313">
        <f>Regional!EO12</f>
        <v>1569</v>
      </c>
      <c r="M77" s="313">
        <f>Regional!EM12</f>
        <v>8333</v>
      </c>
      <c r="N77" s="313">
        <f>Regional!EK12</f>
        <v>82579</v>
      </c>
      <c r="O77" s="441">
        <f>N77/'Table 1'!D77</f>
        <v>0.48905853020082557</v>
      </c>
      <c r="P77" s="47">
        <f>Regional!EP12</f>
        <v>785</v>
      </c>
      <c r="Q77" s="50">
        <f>Regional!EQ12</f>
        <v>2793</v>
      </c>
    </row>
    <row r="78" spans="1:17" x14ac:dyDescent="0.25">
      <c r="A78" s="422" t="str">
        <f>'Table 7'!A78</f>
        <v>NC0014</v>
      </c>
      <c r="B78" s="422" t="str">
        <f>'Table 7'!B78</f>
        <v>Pettigrew</v>
      </c>
      <c r="C78" s="47">
        <f>Regional!DU13+Regional!DV13</f>
        <v>350</v>
      </c>
      <c r="D78" s="47">
        <f>Regional!DY13+Regional!DZ13</f>
        <v>21</v>
      </c>
      <c r="E78" s="47">
        <f>Regional!DW13+Regional!DX13</f>
        <v>632</v>
      </c>
      <c r="F78" s="47">
        <f>Regional!EN13</f>
        <v>20</v>
      </c>
      <c r="G78" s="47">
        <f>Regional!EL13</f>
        <v>2</v>
      </c>
      <c r="H78" s="313">
        <f>Regional!EA13</f>
        <v>1003</v>
      </c>
      <c r="I78" s="313">
        <f>Regional!ED13</f>
        <v>4608</v>
      </c>
      <c r="J78" s="313">
        <f>Regional!EJ13</f>
        <v>158</v>
      </c>
      <c r="K78" s="313">
        <f>Regional!EG13</f>
        <v>13386</v>
      </c>
      <c r="L78" s="313">
        <f>Regional!EO13</f>
        <v>62</v>
      </c>
      <c r="M78" s="313">
        <f>Regional!EM13</f>
        <v>10</v>
      </c>
      <c r="N78" s="313">
        <f>Regional!EK13</f>
        <v>18881</v>
      </c>
      <c r="O78" s="441">
        <f>N78/'Table 1'!D78</f>
        <v>0.41962440271141238</v>
      </c>
      <c r="P78" s="47">
        <f>Regional!EP13</f>
        <v>637</v>
      </c>
      <c r="Q78" s="50">
        <f>Regional!EQ13</f>
        <v>5522</v>
      </c>
    </row>
    <row r="79" spans="1:17" x14ac:dyDescent="0.25">
      <c r="A79" s="422" t="str">
        <f>'Table 7'!A79</f>
        <v>NC0015</v>
      </c>
      <c r="B79" s="422" t="str">
        <f>'Table 7'!B79</f>
        <v>Sandhill</v>
      </c>
      <c r="C79" s="47">
        <f>Regional!DU14+Regional!DV14</f>
        <v>737</v>
      </c>
      <c r="D79" s="47">
        <f>Regional!DY14+Regional!DZ14</f>
        <v>173</v>
      </c>
      <c r="E79" s="47">
        <f>Regional!DW14+Regional!DX14</f>
        <v>1261</v>
      </c>
      <c r="F79" s="47">
        <f>Regional!EN14</f>
        <v>318</v>
      </c>
      <c r="G79" s="47">
        <f>Regional!EL14</f>
        <v>104</v>
      </c>
      <c r="H79" s="313">
        <f>Regional!EA14</f>
        <v>2171</v>
      </c>
      <c r="I79" s="313">
        <f>Regional!ED14</f>
        <v>8752</v>
      </c>
      <c r="J79" s="313">
        <f>Regional!EJ14</f>
        <v>2028</v>
      </c>
      <c r="K79" s="313">
        <f>Regional!EG14</f>
        <v>49107</v>
      </c>
      <c r="L79" s="313">
        <f>Regional!EO14</f>
        <v>2011</v>
      </c>
      <c r="M79" s="313">
        <f>Regional!EM14</f>
        <v>797</v>
      </c>
      <c r="N79" s="313">
        <f>Regional!EK14</f>
        <v>59887</v>
      </c>
      <c r="O79" s="441">
        <f>N79/'Table 1'!D79</f>
        <v>0.25797683304543362</v>
      </c>
      <c r="P79" s="47">
        <f>Regional!EP14</f>
        <v>2028</v>
      </c>
      <c r="Q79" s="50">
        <f>Regional!EQ14</f>
        <v>29913</v>
      </c>
    </row>
    <row r="80" spans="1:17" ht="15.75" thickBot="1" x14ac:dyDescent="0.3">
      <c r="A80" s="653" t="s">
        <v>2091</v>
      </c>
      <c r="B80" s="654"/>
      <c r="C80" s="52">
        <f t="shared" ref="C80:N80" si="1">SUM(C68:C79)</f>
        <v>6752</v>
      </c>
      <c r="D80" s="52">
        <f t="shared" si="1"/>
        <v>1105</v>
      </c>
      <c r="E80" s="52">
        <f t="shared" si="1"/>
        <v>13217</v>
      </c>
      <c r="F80" s="52">
        <f t="shared" si="1"/>
        <v>1447</v>
      </c>
      <c r="G80" s="52">
        <f t="shared" si="1"/>
        <v>779</v>
      </c>
      <c r="H80" s="52">
        <f t="shared" si="1"/>
        <v>21074</v>
      </c>
      <c r="I80" s="52">
        <f t="shared" si="1"/>
        <v>87855</v>
      </c>
      <c r="J80" s="52">
        <f t="shared" si="1"/>
        <v>11340</v>
      </c>
      <c r="K80" s="52">
        <f t="shared" si="1"/>
        <v>311640</v>
      </c>
      <c r="L80" s="52">
        <f t="shared" si="1"/>
        <v>5868</v>
      </c>
      <c r="M80" s="52">
        <f t="shared" si="1"/>
        <v>9303</v>
      </c>
      <c r="N80" s="52">
        <f t="shared" si="1"/>
        <v>411564</v>
      </c>
      <c r="O80" s="442">
        <f>AVERAGE(O68:O79)</f>
        <v>0.31658528720463447</v>
      </c>
      <c r="P80" s="52">
        <f>SUM(P68:P79)</f>
        <v>18635</v>
      </c>
      <c r="Q80" s="55">
        <f>SUM(Q68:Q79)</f>
        <v>130857</v>
      </c>
    </row>
    <row r="81" spans="1:17" ht="16.5" thickTop="1" thickBot="1" x14ac:dyDescent="0.3">
      <c r="A81" s="62"/>
      <c r="B81" s="41" t="s">
        <v>1942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9"/>
    </row>
    <row r="82" spans="1:17" ht="15.75" thickTop="1" x14ac:dyDescent="0.25">
      <c r="A82" s="46" t="str">
        <f>'Table 7'!A82</f>
        <v>NC0071</v>
      </c>
      <c r="B82" s="46" t="str">
        <f>'Table 7'!B82</f>
        <v>Chapel Hill</v>
      </c>
      <c r="C82" s="47">
        <f>Municipal!DU3+Municipal!DV3</f>
        <v>132</v>
      </c>
      <c r="D82" s="47">
        <f>Municipal!DY3+Municipal!DZ3</f>
        <v>150</v>
      </c>
      <c r="E82" s="47">
        <f>Municipal!DW3+Municipal!DX3</f>
        <v>738</v>
      </c>
      <c r="F82" s="47">
        <f>Municipal!EN3</f>
        <v>60</v>
      </c>
      <c r="G82" s="47">
        <f>Municipal!EL3</f>
        <v>19</v>
      </c>
      <c r="H82" s="313">
        <f>Municipal!EA3</f>
        <v>1020</v>
      </c>
      <c r="I82" s="313">
        <f>Municipal!ED3</f>
        <v>3327</v>
      </c>
      <c r="J82" s="313">
        <f>Municipal!EJ3</f>
        <v>2162</v>
      </c>
      <c r="K82" s="313">
        <f>Municipal!EG3</f>
        <v>32031</v>
      </c>
      <c r="L82" s="313">
        <f>Municipal!EO3</f>
        <v>566</v>
      </c>
      <c r="M82" s="313">
        <f>Municipal!EM3</f>
        <v>121</v>
      </c>
      <c r="N82" s="313">
        <f>Municipal!EK3</f>
        <v>37520</v>
      </c>
      <c r="O82" s="441">
        <f>N82/'Table 1'!D82</f>
        <v>0.62985781194916823</v>
      </c>
      <c r="P82" s="47">
        <f>Municipal!EP3</f>
        <v>2601</v>
      </c>
      <c r="Q82" s="50">
        <f>Municipal!EQ3</f>
        <v>0</v>
      </c>
    </row>
    <row r="83" spans="1:17" x14ac:dyDescent="0.25">
      <c r="A83" s="46"/>
      <c r="B83" s="46" t="str">
        <f>'Table 7'!B83</f>
        <v>Clayton</v>
      </c>
      <c r="C83" s="47">
        <f>Municipal!DU4+Municipal!DV4</f>
        <v>112</v>
      </c>
      <c r="D83" s="47">
        <f>Municipal!DY4+Municipal!DZ4</f>
        <v>23</v>
      </c>
      <c r="E83" s="47">
        <f>Municipal!DW4+Municipal!DX4</f>
        <v>159</v>
      </c>
      <c r="F83" s="47">
        <f>Municipal!EN4</f>
        <v>12</v>
      </c>
      <c r="G83" s="47">
        <f>Municipal!EL4</f>
        <v>104</v>
      </c>
      <c r="H83" s="313">
        <f>Municipal!EA4</f>
        <v>294</v>
      </c>
      <c r="I83" s="313">
        <f>Municipal!ED4</f>
        <v>2360</v>
      </c>
      <c r="J83" s="313">
        <f>Municipal!EJ4</f>
        <v>281</v>
      </c>
      <c r="K83" s="313">
        <f>Municipal!EG4</f>
        <v>4808</v>
      </c>
      <c r="L83" s="313">
        <f>Municipal!EO4</f>
        <v>144</v>
      </c>
      <c r="M83" s="313">
        <f>Municipal!EM4</f>
        <v>156</v>
      </c>
      <c r="N83" s="313">
        <f>Municipal!EK4</f>
        <v>7449</v>
      </c>
      <c r="O83" s="441">
        <f>N83/'Table 1'!D83</f>
        <v>0.39761930180420624</v>
      </c>
      <c r="P83" s="47">
        <f>Municipal!EP4</f>
        <v>0</v>
      </c>
      <c r="Q83" s="50">
        <f>Municipal!EQ4</f>
        <v>0</v>
      </c>
    </row>
    <row r="84" spans="1:17" x14ac:dyDescent="0.25">
      <c r="A84" s="46" t="str">
        <f>'Table 8'!A84</f>
        <v>NC0110</v>
      </c>
      <c r="B84" s="46" t="str">
        <f>'Table 7'!B84</f>
        <v>Farmville</v>
      </c>
      <c r="C84" s="47">
        <f>Municipal!DU5+Municipal!DV5</f>
        <v>64</v>
      </c>
      <c r="D84" s="47">
        <f>Municipal!DY5+Municipal!DZ5</f>
        <v>2</v>
      </c>
      <c r="E84" s="47">
        <f>Municipal!DW5+Municipal!DX5</f>
        <v>272</v>
      </c>
      <c r="F84" s="47">
        <f>Municipal!EN5</f>
        <v>12</v>
      </c>
      <c r="G84" s="47">
        <f>Municipal!EL5</f>
        <v>0</v>
      </c>
      <c r="H84" s="313">
        <f>Municipal!EA5</f>
        <v>338</v>
      </c>
      <c r="I84" s="313">
        <f>Municipal!ED5</f>
        <v>862</v>
      </c>
      <c r="J84" s="313">
        <f>Municipal!EJ5</f>
        <v>2</v>
      </c>
      <c r="K84" s="313">
        <f>Municipal!EG5</f>
        <v>3903</v>
      </c>
      <c r="L84" s="313">
        <f>Municipal!EO5</f>
        <v>57</v>
      </c>
      <c r="M84" s="313">
        <f>Municipal!EM5</f>
        <v>0</v>
      </c>
      <c r="N84" s="313">
        <f>Municipal!EK5</f>
        <v>4767</v>
      </c>
      <c r="O84" s="441">
        <f>N84/'Table 1'!D84</f>
        <v>1.0138239047213951</v>
      </c>
      <c r="P84" s="47">
        <f>Municipal!EP5</f>
        <v>52</v>
      </c>
      <c r="Q84" s="50">
        <f>Municipal!EQ5</f>
        <v>0</v>
      </c>
    </row>
    <row r="85" spans="1:17" x14ac:dyDescent="0.25">
      <c r="A85" s="46" t="str">
        <f>'Table 8'!A85</f>
        <v>NC0075</v>
      </c>
      <c r="B85" s="46" t="str">
        <f>'Table 7'!B85</f>
        <v>Hickory</v>
      </c>
      <c r="C85" s="47">
        <f>Municipal!DU6+Municipal!DV6</f>
        <v>247</v>
      </c>
      <c r="D85" s="47">
        <f>Municipal!DY6+Municipal!DZ6</f>
        <v>6</v>
      </c>
      <c r="E85" s="47">
        <f>Municipal!DW6+Municipal!DX6</f>
        <v>779</v>
      </c>
      <c r="F85" s="47">
        <f>Municipal!EN6</f>
        <v>10</v>
      </c>
      <c r="G85" s="47">
        <f>Municipal!EL6</f>
        <v>0</v>
      </c>
      <c r="H85" s="313">
        <f>Municipal!EA6</f>
        <v>1032</v>
      </c>
      <c r="I85" s="313">
        <f>Municipal!ED6</f>
        <v>4280</v>
      </c>
      <c r="J85" s="313">
        <f>Municipal!EJ6</f>
        <v>142</v>
      </c>
      <c r="K85" s="313">
        <f>Municipal!EG6</f>
        <v>15936</v>
      </c>
      <c r="L85" s="313">
        <f>Municipal!EO6</f>
        <v>195</v>
      </c>
      <c r="M85" s="313">
        <f>Municipal!EM6</f>
        <v>0</v>
      </c>
      <c r="N85" s="313">
        <f>Municipal!EK6</f>
        <v>20358</v>
      </c>
      <c r="O85" s="441">
        <f>N85/'Table 1'!D85</f>
        <v>0.50452281232187557</v>
      </c>
      <c r="P85" s="47">
        <f>Municipal!EP6</f>
        <v>1156</v>
      </c>
      <c r="Q85" s="50">
        <f>Municipal!EQ6</f>
        <v>4890</v>
      </c>
    </row>
    <row r="86" spans="1:17" x14ac:dyDescent="0.25">
      <c r="A86" s="46" t="str">
        <f>'Table 8'!A86</f>
        <v>NC0079</v>
      </c>
      <c r="B86" s="46" t="str">
        <f>'Table 7'!B86</f>
        <v>High Point</v>
      </c>
      <c r="C86" s="47">
        <f>Municipal!DU7+Municipal!DV7</f>
        <v>1866</v>
      </c>
      <c r="D86" s="47">
        <f>Municipal!DY7+Municipal!DZ7</f>
        <v>12</v>
      </c>
      <c r="E86" s="47">
        <f>Municipal!DW7+Municipal!DX7</f>
        <v>1910</v>
      </c>
      <c r="F86" s="47">
        <f>Municipal!EN7</f>
        <v>742</v>
      </c>
      <c r="G86" s="47">
        <f>Municipal!EL7</f>
        <v>99</v>
      </c>
      <c r="H86" s="313">
        <f>Municipal!EA7</f>
        <v>3788</v>
      </c>
      <c r="I86" s="313">
        <f>Municipal!ED7</f>
        <v>9197</v>
      </c>
      <c r="J86" s="313">
        <f>Municipal!EJ7</f>
        <v>161</v>
      </c>
      <c r="K86" s="313">
        <f>Municipal!EG7</f>
        <v>29303</v>
      </c>
      <c r="L86" s="313">
        <f>Municipal!EO7</f>
        <v>1067</v>
      </c>
      <c r="M86" s="313">
        <f>Municipal!EM7</f>
        <v>233</v>
      </c>
      <c r="N86" s="313">
        <f>Municipal!EK7</f>
        <v>38661</v>
      </c>
      <c r="O86" s="441">
        <f>N86/'Table 1'!D86</f>
        <v>0.3522674466282153</v>
      </c>
      <c r="P86" s="47">
        <f>Municipal!EP7</f>
        <v>175</v>
      </c>
      <c r="Q86" s="50">
        <f>Municipal!EQ7</f>
        <v>4283</v>
      </c>
    </row>
    <row r="87" spans="1:17" x14ac:dyDescent="0.25">
      <c r="A87" s="46" t="str">
        <f>'Table 8'!A87</f>
        <v>NC0080</v>
      </c>
      <c r="B87" s="46" t="str">
        <f>'Table 7'!B87</f>
        <v>Kings Mountain</v>
      </c>
      <c r="C87" s="47">
        <f>Municipal!DU8+Municipal!DV8</f>
        <v>95</v>
      </c>
      <c r="D87" s="47">
        <f>Municipal!DY8+Municipal!DZ8</f>
        <v>26</v>
      </c>
      <c r="E87" s="47">
        <f>Municipal!DW8+Municipal!DX8</f>
        <v>464</v>
      </c>
      <c r="F87" s="47">
        <f>Municipal!EN8</f>
        <v>18</v>
      </c>
      <c r="G87" s="47">
        <f>Municipal!EL8</f>
        <v>22</v>
      </c>
      <c r="H87" s="313">
        <f>Municipal!EA8</f>
        <v>585</v>
      </c>
      <c r="I87" s="313">
        <f>Municipal!ED8</f>
        <v>987</v>
      </c>
      <c r="J87" s="313">
        <f>Municipal!EJ8</f>
        <v>4378</v>
      </c>
      <c r="K87" s="313">
        <f>Municipal!EG8</f>
        <v>13881</v>
      </c>
      <c r="L87" s="313">
        <f>Municipal!EO8</f>
        <v>85</v>
      </c>
      <c r="M87" s="313">
        <f>Municipal!EM8</f>
        <v>122</v>
      </c>
      <c r="N87" s="313">
        <f>Municipal!EK8</f>
        <v>19246</v>
      </c>
      <c r="O87" s="441">
        <f>N87/'Table 1'!D87</f>
        <v>1.8042561169963438</v>
      </c>
      <c r="P87" s="47">
        <f>Municipal!EP8</f>
        <v>58</v>
      </c>
      <c r="Q87" s="50">
        <f>Municipal!EQ8</f>
        <v>2332</v>
      </c>
    </row>
    <row r="88" spans="1:17" x14ac:dyDescent="0.25">
      <c r="A88" s="46" t="str">
        <f>'Table 8'!A88</f>
        <v>NC0100</v>
      </c>
      <c r="B88" s="46" t="str">
        <f>'Table 7'!B88</f>
        <v>Mooresville</v>
      </c>
      <c r="C88" s="47">
        <f>Municipal!DU9+Municipal!DV9</f>
        <v>114</v>
      </c>
      <c r="D88" s="47">
        <f>Municipal!DY9+Municipal!DZ9</f>
        <v>23</v>
      </c>
      <c r="E88" s="47">
        <f>Municipal!DW9+Municipal!DX9</f>
        <v>822</v>
      </c>
      <c r="F88" s="47">
        <f>Municipal!EN9</f>
        <v>10</v>
      </c>
      <c r="G88" s="47">
        <f>Municipal!EL9</f>
        <v>25</v>
      </c>
      <c r="H88" s="313">
        <f>Municipal!EA9</f>
        <v>959</v>
      </c>
      <c r="I88" s="313">
        <f>Municipal!ED9</f>
        <v>1538</v>
      </c>
      <c r="J88" s="313">
        <f>Municipal!EJ9</f>
        <v>307</v>
      </c>
      <c r="K88" s="313">
        <f>Municipal!EG9</f>
        <v>39109</v>
      </c>
      <c r="L88" s="313">
        <f>Municipal!EO9</f>
        <v>0</v>
      </c>
      <c r="M88" s="313">
        <f>Municipal!EM9</f>
        <v>32</v>
      </c>
      <c r="N88" s="313">
        <f>Municipal!EK9</f>
        <v>40954</v>
      </c>
      <c r="O88" s="441">
        <f>N88/'Table 1'!D88</f>
        <v>1.0848741721854305</v>
      </c>
      <c r="P88" s="47">
        <f>Municipal!EP9</f>
        <v>154</v>
      </c>
      <c r="Q88" s="50">
        <f>Municipal!EQ9</f>
        <v>2885</v>
      </c>
    </row>
    <row r="89" spans="1:17" x14ac:dyDescent="0.25">
      <c r="A89" s="46" t="str">
        <f>'Table 8'!A89</f>
        <v>NC0083</v>
      </c>
      <c r="B89" s="46" t="str">
        <f>'Table 7'!B89</f>
        <v>Nashville</v>
      </c>
      <c r="C89" s="47">
        <f>Municipal!DU10+Municipal!DV10</f>
        <v>8</v>
      </c>
      <c r="D89" s="47">
        <f>Municipal!DY10+Municipal!DZ10</f>
        <v>0</v>
      </c>
      <c r="E89" s="47">
        <f>Municipal!DW10+Municipal!DX10</f>
        <v>11</v>
      </c>
      <c r="F89" s="47">
        <f>Municipal!EN10</f>
        <v>0</v>
      </c>
      <c r="G89" s="47">
        <f>Municipal!EL10</f>
        <v>2</v>
      </c>
      <c r="H89" s="313">
        <f>Municipal!EA10</f>
        <v>19</v>
      </c>
      <c r="I89" s="313">
        <f>Municipal!ED10</f>
        <v>65</v>
      </c>
      <c r="J89" s="313">
        <f>Municipal!EJ10</f>
        <v>0</v>
      </c>
      <c r="K89" s="313">
        <f>Municipal!EG10</f>
        <v>646</v>
      </c>
      <c r="L89" s="313">
        <f>Municipal!EO10</f>
        <v>0</v>
      </c>
      <c r="M89" s="313">
        <f>Municipal!EM10</f>
        <v>6</v>
      </c>
      <c r="N89" s="313">
        <f>Municipal!EK10</f>
        <v>711</v>
      </c>
      <c r="O89" s="441">
        <f>N89/'Table 1'!D89</f>
        <v>0.13407505185743918</v>
      </c>
      <c r="P89" s="47">
        <f>Municipal!EP10</f>
        <v>0</v>
      </c>
      <c r="Q89" s="50">
        <f>Municipal!EQ10</f>
        <v>2496</v>
      </c>
    </row>
    <row r="90" spans="1:17" x14ac:dyDescent="0.25">
      <c r="A90" s="46" t="str">
        <f>'Table 8'!A90</f>
        <v>NC0102</v>
      </c>
      <c r="B90" s="46" t="str">
        <f>'Table 7'!B90</f>
        <v>Roanoke Rapids</v>
      </c>
      <c r="C90" s="47">
        <f>Municipal!DU11+Municipal!DV11</f>
        <v>106</v>
      </c>
      <c r="D90" s="47">
        <f>Municipal!DY11+Municipal!DZ11</f>
        <v>29</v>
      </c>
      <c r="E90" s="47">
        <f>Municipal!DW11+Municipal!DX11</f>
        <v>74</v>
      </c>
      <c r="F90" s="47">
        <f>Municipal!EN11</f>
        <v>1</v>
      </c>
      <c r="G90" s="47">
        <f>Municipal!EL11</f>
        <v>0</v>
      </c>
      <c r="H90" s="313">
        <f>Municipal!EA11</f>
        <v>209</v>
      </c>
      <c r="I90" s="313">
        <f>Municipal!ED11</f>
        <v>1248</v>
      </c>
      <c r="J90" s="313">
        <f>Municipal!EJ11</f>
        <v>321</v>
      </c>
      <c r="K90" s="313">
        <f>Municipal!EG11</f>
        <v>2636</v>
      </c>
      <c r="L90" s="313">
        <f>Municipal!EO11</f>
        <v>4</v>
      </c>
      <c r="M90" s="313">
        <f>Municipal!EM11</f>
        <v>0</v>
      </c>
      <c r="N90" s="313">
        <f>Municipal!EK11</f>
        <v>4205</v>
      </c>
      <c r="O90" s="441">
        <f>N90/'Table 1'!D90</f>
        <v>0.27689977610957461</v>
      </c>
      <c r="P90" s="47">
        <f>Municipal!EP11</f>
        <v>35</v>
      </c>
      <c r="Q90" s="50">
        <f>Municipal!EQ11</f>
        <v>320</v>
      </c>
    </row>
    <row r="91" spans="1:17" x14ac:dyDescent="0.25">
      <c r="A91" s="46" t="str">
        <f>'Table 8'!A91</f>
        <v>NC0088</v>
      </c>
      <c r="B91" s="46" t="str">
        <f>'Table 7'!B91</f>
        <v>Southern Pines</v>
      </c>
      <c r="C91" s="47">
        <f>Municipal!DU12+Municipal!DV12</f>
        <v>66</v>
      </c>
      <c r="D91" s="47">
        <f>Municipal!DY12+Municipal!DZ12</f>
        <v>22</v>
      </c>
      <c r="E91" s="47">
        <f>Municipal!DW12+Municipal!DX12</f>
        <v>497</v>
      </c>
      <c r="F91" s="47">
        <f>Municipal!EN12</f>
        <v>24</v>
      </c>
      <c r="G91" s="47">
        <f>Municipal!EL12</f>
        <v>3</v>
      </c>
      <c r="H91" s="313">
        <f>Municipal!EA12</f>
        <v>585</v>
      </c>
      <c r="I91" s="313">
        <f>Municipal!ED12</f>
        <v>1326</v>
      </c>
      <c r="J91" s="313">
        <f>Municipal!EJ12</f>
        <v>172</v>
      </c>
      <c r="K91" s="313">
        <f>Municipal!EG12</f>
        <v>14903</v>
      </c>
      <c r="L91" s="313">
        <f>Municipal!EO12</f>
        <v>224</v>
      </c>
      <c r="M91" s="313">
        <f>Municipal!EM12</f>
        <v>83</v>
      </c>
      <c r="N91" s="313">
        <f>Municipal!EK12</f>
        <v>16401</v>
      </c>
      <c r="O91" s="441">
        <f>N91/'Table 1'!D91</f>
        <v>1.218408736349454</v>
      </c>
      <c r="P91" s="47">
        <f>Municipal!EP12</f>
        <v>16</v>
      </c>
      <c r="Q91" s="50">
        <f>Municipal!EQ12</f>
        <v>101</v>
      </c>
    </row>
    <row r="92" spans="1:17" x14ac:dyDescent="0.25">
      <c r="A92" s="46" t="str">
        <f>'Table 8'!A92</f>
        <v>NC0093</v>
      </c>
      <c r="B92" s="46" t="str">
        <f>'Table 7'!B92</f>
        <v>Washington</v>
      </c>
      <c r="C92" s="47">
        <f>Municipal!DU13+Municipal!DV13</f>
        <v>10</v>
      </c>
      <c r="D92" s="47">
        <f>Municipal!DY13+Municipal!DZ13</f>
        <v>13</v>
      </c>
      <c r="E92" s="47">
        <f>Municipal!DW13+Municipal!DX13</f>
        <v>115</v>
      </c>
      <c r="F92" s="47">
        <f>Municipal!EN13</f>
        <v>6</v>
      </c>
      <c r="G92" s="47">
        <f>Municipal!EL13</f>
        <v>0</v>
      </c>
      <c r="H92" s="313">
        <f>Municipal!EA13</f>
        <v>138</v>
      </c>
      <c r="I92" s="313">
        <f>Municipal!ED13</f>
        <v>185</v>
      </c>
      <c r="J92" s="313">
        <f>Municipal!EJ13</f>
        <v>446</v>
      </c>
      <c r="K92" s="313">
        <f>Municipal!EG13</f>
        <v>2015</v>
      </c>
      <c r="L92" s="313">
        <f>Municipal!EO13</f>
        <v>21</v>
      </c>
      <c r="M92" s="313">
        <f>Municipal!EM13</f>
        <v>0</v>
      </c>
      <c r="N92" s="313">
        <f>Municipal!EK13</f>
        <v>2646</v>
      </c>
      <c r="O92" s="441">
        <f>N92/'Table 1'!D92</f>
        <v>0.27450980392156865</v>
      </c>
      <c r="P92" s="47">
        <f>Municipal!EP13</f>
        <v>584</v>
      </c>
      <c r="Q92" s="50">
        <f>Municipal!EQ13</f>
        <v>2655</v>
      </c>
    </row>
    <row r="93" spans="1:17" ht="15.75" thickBot="1" x14ac:dyDescent="0.3">
      <c r="A93" s="653" t="s">
        <v>2091</v>
      </c>
      <c r="B93" s="654"/>
      <c r="C93" s="64">
        <f>SUM(C82:C92)</f>
        <v>2820</v>
      </c>
      <c r="D93" s="64">
        <f t="shared" ref="D93:N93" si="2">SUM(D82:D92)</f>
        <v>306</v>
      </c>
      <c r="E93" s="64">
        <f t="shared" si="2"/>
        <v>5841</v>
      </c>
      <c r="F93" s="64">
        <f t="shared" si="2"/>
        <v>895</v>
      </c>
      <c r="G93" s="64">
        <f t="shared" si="2"/>
        <v>274</v>
      </c>
      <c r="H93" s="64">
        <f t="shared" si="2"/>
        <v>8967</v>
      </c>
      <c r="I93" s="64">
        <f t="shared" si="2"/>
        <v>25375</v>
      </c>
      <c r="J93" s="64">
        <f t="shared" si="2"/>
        <v>8372</v>
      </c>
      <c r="K93" s="64">
        <f t="shared" si="2"/>
        <v>159171</v>
      </c>
      <c r="L93" s="64">
        <f t="shared" si="2"/>
        <v>2363</v>
      </c>
      <c r="M93" s="64">
        <f t="shared" si="2"/>
        <v>753</v>
      </c>
      <c r="N93" s="64">
        <f t="shared" si="2"/>
        <v>192918</v>
      </c>
      <c r="O93" s="443">
        <f>AVERAGE(O82:O92)</f>
        <v>0.6991922668040611</v>
      </c>
      <c r="P93" s="423">
        <f>AVERAGE(P82:P92)</f>
        <v>439.18181818181819</v>
      </c>
      <c r="Q93" s="444">
        <f>AVERAGE(Q82:Q92)</f>
        <v>1814.7272727272727</v>
      </c>
    </row>
    <row r="94" spans="1:17" ht="16.5" thickTop="1" thickBot="1" x14ac:dyDescent="0.3">
      <c r="A94" s="33"/>
      <c r="B94" s="68"/>
      <c r="C94" s="70"/>
      <c r="D94" s="70"/>
      <c r="E94" s="368"/>
      <c r="F94" s="70"/>
      <c r="G94" s="70"/>
      <c r="H94" s="79"/>
      <c r="I94" s="79"/>
      <c r="J94" s="79"/>
      <c r="K94" s="79"/>
      <c r="L94" s="79"/>
      <c r="M94" s="79"/>
      <c r="N94" s="79"/>
      <c r="O94" s="368"/>
      <c r="P94" s="368"/>
      <c r="Q94" s="445"/>
    </row>
    <row r="95" spans="1:17" s="89" customFormat="1" ht="13.5" thickTop="1" x14ac:dyDescent="0.2">
      <c r="A95" s="659" t="s">
        <v>2102</v>
      </c>
      <c r="B95" s="700"/>
      <c r="C95" s="319">
        <f t="shared" ref="C95:N95" si="3">SUM(C82:C92,C68:C79,C8:C57,C59:C65)</f>
        <v>36607</v>
      </c>
      <c r="D95" s="319">
        <f t="shared" si="3"/>
        <v>12772</v>
      </c>
      <c r="E95" s="319">
        <f t="shared" si="3"/>
        <v>92165</v>
      </c>
      <c r="F95" s="319">
        <f t="shared" si="3"/>
        <v>12211</v>
      </c>
      <c r="G95" s="319">
        <f t="shared" si="3"/>
        <v>4230</v>
      </c>
      <c r="H95" s="319">
        <f t="shared" si="3"/>
        <v>141544</v>
      </c>
      <c r="I95" s="319">
        <f t="shared" si="3"/>
        <v>423731</v>
      </c>
      <c r="J95" s="319">
        <f t="shared" si="3"/>
        <v>180444</v>
      </c>
      <c r="K95" s="319">
        <f t="shared" si="3"/>
        <v>2356573</v>
      </c>
      <c r="L95" s="319">
        <f t="shared" si="3"/>
        <v>44426</v>
      </c>
      <c r="M95" s="319">
        <f t="shared" si="3"/>
        <v>37490</v>
      </c>
      <c r="N95" s="319">
        <f t="shared" si="3"/>
        <v>2961610</v>
      </c>
      <c r="O95" s="446">
        <f>AVERAGE(O82:O92,O68:O79,O8:O57,O59:O65)</f>
        <v>0.31575058469582734</v>
      </c>
      <c r="P95" s="319">
        <f>SUM(P82:P92,P68:P79,P8:P57,P59:P65)</f>
        <v>107452</v>
      </c>
      <c r="Q95" s="319">
        <f>SUM(Q82:Q92,Q68:Q79,Q8:Q57,Q59:Q65)</f>
        <v>756875</v>
      </c>
    </row>
    <row r="96" spans="1:17" s="89" customFormat="1" ht="12.75" x14ac:dyDescent="0.2">
      <c r="A96" s="240"/>
      <c r="B96" s="240" t="s">
        <v>2093</v>
      </c>
      <c r="C96" s="240" t="s">
        <v>1952</v>
      </c>
      <c r="D96" s="240" t="s">
        <v>1952</v>
      </c>
      <c r="E96" s="240" t="s">
        <v>1952</v>
      </c>
      <c r="F96" s="240" t="s">
        <v>1952</v>
      </c>
      <c r="G96" s="240" t="s">
        <v>1952</v>
      </c>
      <c r="H96" s="447" t="s">
        <v>1952</v>
      </c>
      <c r="I96" s="240" t="s">
        <v>1952</v>
      </c>
      <c r="J96" s="240" t="s">
        <v>1952</v>
      </c>
      <c r="K96" s="240" t="s">
        <v>1952</v>
      </c>
      <c r="L96" s="240" t="s">
        <v>1952</v>
      </c>
      <c r="M96" s="240" t="s">
        <v>1952</v>
      </c>
      <c r="N96" s="240" t="s">
        <v>1952</v>
      </c>
      <c r="O96" s="240" t="s">
        <v>2071</v>
      </c>
      <c r="P96" s="240" t="s">
        <v>1952</v>
      </c>
      <c r="Q96" s="240" t="s">
        <v>1952</v>
      </c>
    </row>
  </sheetData>
  <mergeCells count="10">
    <mergeCell ref="A67:B67"/>
    <mergeCell ref="A80:B80"/>
    <mergeCell ref="A93:B93"/>
    <mergeCell ref="A95:B95"/>
    <mergeCell ref="B4:B6"/>
    <mergeCell ref="C4:H4"/>
    <mergeCell ref="I4:N4"/>
    <mergeCell ref="P4:Q4"/>
    <mergeCell ref="P5:Q5"/>
    <mergeCell ref="A66:B6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sqref="A1:XFD1048576"/>
    </sheetView>
  </sheetViews>
  <sheetFormatPr defaultColWidth="8.85546875" defaultRowHeight="15" x14ac:dyDescent="0.25"/>
  <cols>
    <col min="1" max="1" width="7" customWidth="1"/>
    <col min="2" max="2" width="21.28515625" customWidth="1"/>
    <col min="3" max="3" width="12.28515625" style="513" customWidth="1"/>
    <col min="4" max="4" width="10.7109375" customWidth="1"/>
    <col min="5" max="5" width="9.7109375" bestFit="1" customWidth="1"/>
    <col min="6" max="6" width="10.28515625" bestFit="1" customWidth="1"/>
    <col min="7" max="7" width="12" customWidth="1"/>
    <col min="8" max="8" width="15.140625" customWidth="1"/>
    <col min="9" max="9" width="10.42578125" style="495" customWidth="1"/>
    <col min="10" max="10" width="13" style="495" customWidth="1"/>
  </cols>
  <sheetData>
    <row r="1" spans="1:10" x14ac:dyDescent="0.25">
      <c r="A1" s="322"/>
      <c r="B1" s="322"/>
      <c r="D1" s="322"/>
      <c r="E1" s="322"/>
      <c r="F1" s="322"/>
      <c r="G1" s="448"/>
      <c r="H1" s="448"/>
      <c r="I1" s="502"/>
      <c r="J1" s="501" t="s">
        <v>2156</v>
      </c>
    </row>
    <row r="2" spans="1:10" ht="15.75" x14ac:dyDescent="0.25">
      <c r="A2" s="184" t="s">
        <v>2103</v>
      </c>
      <c r="B2" s="449"/>
      <c r="D2" s="322"/>
      <c r="E2" s="322"/>
      <c r="F2" s="322"/>
      <c r="G2" s="448"/>
      <c r="H2" s="448"/>
      <c r="I2" s="502"/>
      <c r="J2" s="475" t="s">
        <v>2134</v>
      </c>
    </row>
    <row r="3" spans="1:10" ht="15.75" thickBot="1" x14ac:dyDescent="0.3">
      <c r="A3" s="322"/>
      <c r="B3" s="322"/>
      <c r="D3" s="322"/>
      <c r="E3" s="322"/>
      <c r="F3" s="322"/>
      <c r="G3" s="448"/>
      <c r="H3" s="448"/>
      <c r="I3" s="502"/>
      <c r="J3" s="502"/>
    </row>
    <row r="4" spans="1:10" ht="15.75" thickTop="1" x14ac:dyDescent="0.25">
      <c r="A4" s="94"/>
      <c r="B4" s="84"/>
      <c r="C4" s="514"/>
      <c r="D4" s="450"/>
      <c r="E4" s="702" t="s">
        <v>2104</v>
      </c>
      <c r="F4" s="703"/>
      <c r="G4" s="704"/>
      <c r="H4" s="409"/>
      <c r="I4" s="508"/>
      <c r="J4" s="503"/>
    </row>
    <row r="5" spans="1:10" x14ac:dyDescent="0.25">
      <c r="A5" s="97"/>
      <c r="B5" s="451"/>
      <c r="C5" s="515"/>
      <c r="D5" s="196"/>
      <c r="E5" s="434"/>
      <c r="F5" s="432"/>
      <c r="G5" s="140" t="s">
        <v>2105</v>
      </c>
      <c r="H5" s="415" t="s">
        <v>2106</v>
      </c>
      <c r="I5" s="509" t="s">
        <v>2107</v>
      </c>
      <c r="J5" s="504"/>
    </row>
    <row r="6" spans="1:10" x14ac:dyDescent="0.25">
      <c r="A6" s="97"/>
      <c r="B6" s="451"/>
      <c r="C6" s="362" t="s">
        <v>2108</v>
      </c>
      <c r="D6" s="82" t="s">
        <v>1952</v>
      </c>
      <c r="E6" s="452" t="s">
        <v>1966</v>
      </c>
      <c r="F6" s="415"/>
      <c r="G6" s="194">
        <v>5000</v>
      </c>
      <c r="H6" s="415" t="s">
        <v>2109</v>
      </c>
      <c r="I6" s="510" t="s">
        <v>2110</v>
      </c>
      <c r="J6" s="504" t="s">
        <v>2111</v>
      </c>
    </row>
    <row r="7" spans="1:10" ht="15.75" thickBot="1" x14ac:dyDescent="0.3">
      <c r="A7" s="101"/>
      <c r="B7" s="453"/>
      <c r="C7" s="362" t="s">
        <v>2112</v>
      </c>
      <c r="D7" s="83" t="s">
        <v>2113</v>
      </c>
      <c r="E7" s="438" t="s">
        <v>2114</v>
      </c>
      <c r="F7" s="417" t="s">
        <v>2115</v>
      </c>
      <c r="G7" s="145" t="s">
        <v>1960</v>
      </c>
      <c r="H7" s="417" t="s">
        <v>2087</v>
      </c>
      <c r="I7" s="511" t="s">
        <v>2116</v>
      </c>
      <c r="J7" s="505" t="s">
        <v>2080</v>
      </c>
    </row>
    <row r="8" spans="1:10" ht="16.5" thickTop="1" thickBot="1" x14ac:dyDescent="0.3">
      <c r="A8" s="40"/>
      <c r="B8" s="41" t="s">
        <v>1938</v>
      </c>
      <c r="C8" s="43"/>
      <c r="D8" s="43"/>
      <c r="E8" s="43"/>
      <c r="F8" s="43"/>
      <c r="G8" s="43"/>
      <c r="H8" s="43"/>
      <c r="I8" s="43"/>
      <c r="J8" s="45"/>
    </row>
    <row r="9" spans="1:10" ht="15.75" thickTop="1" x14ac:dyDescent="0.25">
      <c r="A9" s="46" t="str">
        <f>'Table 11'!A8</f>
        <v>NC0103</v>
      </c>
      <c r="B9" s="517" t="str">
        <f>'Table 11'!B8</f>
        <v>Alamance</v>
      </c>
      <c r="C9" s="518">
        <f>County!DP3</f>
        <v>1671</v>
      </c>
      <c r="D9" s="313">
        <f>County!CG3</f>
        <v>79</v>
      </c>
      <c r="E9" s="313">
        <f>County!EX3</f>
        <v>55</v>
      </c>
      <c r="F9" s="313">
        <f>County!EY3</f>
        <v>93</v>
      </c>
      <c r="G9" s="441">
        <f>F9/('Table 1'!D8/5000)</f>
        <v>2.9519686139078987</v>
      </c>
      <c r="H9" s="47">
        <f>County!EZ3</f>
        <v>103008</v>
      </c>
      <c r="I9" s="500">
        <f>County!FB3</f>
        <v>0</v>
      </c>
      <c r="J9" s="506">
        <f>County!FA3</f>
        <v>305693</v>
      </c>
    </row>
    <row r="10" spans="1:10" x14ac:dyDescent="0.25">
      <c r="A10" s="46" t="str">
        <f>'Table 11'!A9</f>
        <v>NC0016</v>
      </c>
      <c r="B10" s="517" t="str">
        <f>'Table 11'!B9</f>
        <v>Alexander</v>
      </c>
      <c r="C10" s="518">
        <f>County!DP4</f>
        <v>22</v>
      </c>
      <c r="D10" s="313">
        <f>County!CG4</f>
        <v>75</v>
      </c>
      <c r="E10" s="313">
        <f>County!EX4</f>
        <v>12</v>
      </c>
      <c r="F10" s="313">
        <f>County!EY4</f>
        <v>13</v>
      </c>
      <c r="G10" s="441">
        <f>F10/('Table 1'!D9/5000)</f>
        <v>1.7126897133220911</v>
      </c>
      <c r="H10" s="47">
        <f>County!EZ4</f>
        <v>12359</v>
      </c>
      <c r="I10" s="500">
        <f>County!FB4</f>
        <v>0</v>
      </c>
      <c r="J10" s="506">
        <f>County!FA4</f>
        <v>45978</v>
      </c>
    </row>
    <row r="11" spans="1:10" x14ac:dyDescent="0.25">
      <c r="A11" s="46" t="str">
        <f>'Table 11'!A10</f>
        <v>NC0017</v>
      </c>
      <c r="B11" s="517" t="str">
        <f>'Table 11'!B10</f>
        <v>Bladen</v>
      </c>
      <c r="C11" s="518">
        <f>County!DP5</f>
        <v>-1</v>
      </c>
      <c r="D11" s="313">
        <f>County!CG5</f>
        <v>76</v>
      </c>
      <c r="E11" s="313">
        <f>County!EX5</f>
        <v>14</v>
      </c>
      <c r="F11" s="313">
        <f>County!EY5</f>
        <v>14</v>
      </c>
      <c r="G11" s="441">
        <f>F11/('Table 1'!D10/5000)</f>
        <v>1.9993716260603809</v>
      </c>
      <c r="H11" s="47">
        <f>County!EZ5</f>
        <v>9017</v>
      </c>
      <c r="I11" s="500">
        <f>County!FB5</f>
        <v>0</v>
      </c>
      <c r="J11" s="506">
        <f>County!FA5</f>
        <v>13266</v>
      </c>
    </row>
    <row r="12" spans="1:10" x14ac:dyDescent="0.25">
      <c r="A12" s="46" t="str">
        <f>'Table 11'!A11</f>
        <v>NC0018</v>
      </c>
      <c r="B12" s="517" t="str">
        <f>'Table 11'!B11</f>
        <v>Brunswick</v>
      </c>
      <c r="C12" s="518">
        <f>County!DP6</f>
        <v>-1</v>
      </c>
      <c r="D12" s="313">
        <f>County!CG6</f>
        <v>74</v>
      </c>
      <c r="E12" s="313">
        <f>County!EX6</f>
        <v>16</v>
      </c>
      <c r="F12" s="313">
        <f>County!EY6</f>
        <v>65</v>
      </c>
      <c r="G12" s="441">
        <f>F12/('Table 1'!D11/5000)</f>
        <v>2.6308333670619661</v>
      </c>
      <c r="H12" s="47">
        <f>County!EZ6</f>
        <v>85650</v>
      </c>
      <c r="I12" s="500">
        <f>County!FB6</f>
        <v>12792</v>
      </c>
      <c r="J12" s="506">
        <f>County!FA6</f>
        <v>0</v>
      </c>
    </row>
    <row r="13" spans="1:10" x14ac:dyDescent="0.25">
      <c r="A13" s="46" t="str">
        <f>'Table 11'!A12</f>
        <v>NC0019</v>
      </c>
      <c r="B13" s="517" t="str">
        <f>'Table 11'!B12</f>
        <v>Buncombe</v>
      </c>
      <c r="C13" s="518">
        <f>County!DP7</f>
        <v>1487</v>
      </c>
      <c r="D13" s="313">
        <f>County!CG7</f>
        <v>82</v>
      </c>
      <c r="E13" s="313">
        <f>County!EX7</f>
        <v>82</v>
      </c>
      <c r="F13" s="313">
        <f>County!EY7</f>
        <v>162</v>
      </c>
      <c r="G13" s="441">
        <f>F13/('Table 1'!D12/5000)</f>
        <v>3.178514809524557</v>
      </c>
      <c r="H13" s="47">
        <f>County!EZ7</f>
        <v>120401</v>
      </c>
      <c r="I13" s="500">
        <f>County!FB7</f>
        <v>0</v>
      </c>
      <c r="J13" s="506">
        <f>County!FA7</f>
        <v>200520</v>
      </c>
    </row>
    <row r="14" spans="1:10" x14ac:dyDescent="0.25">
      <c r="A14" s="46" t="str">
        <f>'Table 11'!A13</f>
        <v>NC0020</v>
      </c>
      <c r="B14" s="517" t="str">
        <f>'Table 11'!B13</f>
        <v>Burke</v>
      </c>
      <c r="C14" s="518">
        <f>County!DP8</f>
        <v>0</v>
      </c>
      <c r="D14" s="313">
        <f>County!CG8</f>
        <v>74</v>
      </c>
      <c r="E14" s="313">
        <f>County!EX8</f>
        <v>35</v>
      </c>
      <c r="F14" s="313">
        <f>County!EY8</f>
        <v>37</v>
      </c>
      <c r="G14" s="441">
        <f>F14/('Table 1'!D13/5000)</f>
        <v>2.0759925488699866</v>
      </c>
      <c r="H14" s="47">
        <f>County!EZ8</f>
        <v>30170</v>
      </c>
      <c r="I14" s="500">
        <f>County!FB8</f>
        <v>0</v>
      </c>
      <c r="J14" s="506">
        <f>County!FA8</f>
        <v>132639</v>
      </c>
    </row>
    <row r="15" spans="1:10" x14ac:dyDescent="0.25">
      <c r="A15" s="46" t="str">
        <f>'Table 11'!A14</f>
        <v>NC0021</v>
      </c>
      <c r="B15" s="517" t="str">
        <f>'Table 11'!B14</f>
        <v>Cabarrus</v>
      </c>
      <c r="C15" s="518">
        <f>County!DP9</f>
        <v>0</v>
      </c>
      <c r="D15" s="313">
        <f>County!CG9</f>
        <v>82</v>
      </c>
      <c r="E15" s="313">
        <f>County!EX9</f>
        <v>54</v>
      </c>
      <c r="F15" s="313">
        <f>County!EY9</f>
        <v>62</v>
      </c>
      <c r="G15" s="441">
        <f>F15/('Table 1'!D14/5000)</f>
        <v>1.5839439181663038</v>
      </c>
      <c r="H15" s="47">
        <f>County!EZ9</f>
        <v>65333</v>
      </c>
      <c r="I15" s="500">
        <f>County!FB9</f>
        <v>0</v>
      </c>
      <c r="J15" s="506">
        <f>County!FA9</f>
        <v>0</v>
      </c>
    </row>
    <row r="16" spans="1:10" x14ac:dyDescent="0.25">
      <c r="A16" s="46" t="str">
        <f>'Table 11'!A15</f>
        <v>NC0022</v>
      </c>
      <c r="B16" s="517" t="str">
        <f>'Table 11'!B15</f>
        <v>Caldwell</v>
      </c>
      <c r="C16" s="518">
        <f>County!DP10</f>
        <v>0</v>
      </c>
      <c r="D16" s="313">
        <f>County!CG10</f>
        <v>78</v>
      </c>
      <c r="E16" s="313">
        <f>County!EX10</f>
        <v>33</v>
      </c>
      <c r="F16" s="313">
        <f>County!EY10</f>
        <v>43</v>
      </c>
      <c r="G16" s="441">
        <f>F16/('Table 1'!D15/5000)</f>
        <v>2.6036305508797848</v>
      </c>
      <c r="H16" s="47">
        <f>County!EZ10</f>
        <v>43223</v>
      </c>
      <c r="I16" s="500">
        <f>County!FB10</f>
        <v>0</v>
      </c>
      <c r="J16" s="506">
        <f>County!FA10</f>
        <v>0</v>
      </c>
    </row>
    <row r="17" spans="1:10" x14ac:dyDescent="0.25">
      <c r="A17" s="46" t="str">
        <f>'Table 11'!A16</f>
        <v>NC0107</v>
      </c>
      <c r="B17" s="517" t="str">
        <f>'Table 11'!B16</f>
        <v>Caswell</v>
      </c>
      <c r="C17" s="518">
        <f>County!DP11</f>
        <v>1238</v>
      </c>
      <c r="D17" s="313">
        <f>County!CG11</f>
        <v>76</v>
      </c>
      <c r="E17" s="313">
        <f>County!EX11</f>
        <v>9</v>
      </c>
      <c r="F17" s="313">
        <f>County!EY11</f>
        <v>32</v>
      </c>
      <c r="G17" s="441">
        <f>F17/('Table 1'!D16/5000)</f>
        <v>6.7779378124205714</v>
      </c>
      <c r="H17" s="47">
        <f>County!EZ11</f>
        <v>12774</v>
      </c>
      <c r="I17" s="500">
        <f>County!FB11</f>
        <v>1016</v>
      </c>
      <c r="J17" s="506">
        <f>County!FA11</f>
        <v>0</v>
      </c>
    </row>
    <row r="18" spans="1:10" x14ac:dyDescent="0.25">
      <c r="A18" s="46" t="str">
        <f>'Table 11'!A17</f>
        <v>NC0023</v>
      </c>
      <c r="B18" s="517" t="str">
        <f>'Table 11'!B17</f>
        <v>Catawba</v>
      </c>
      <c r="C18" s="518">
        <f>County!DP12</f>
        <v>7</v>
      </c>
      <c r="D18" s="313">
        <f>County!CG12</f>
        <v>83</v>
      </c>
      <c r="E18" s="313">
        <f>County!EX12</f>
        <v>60</v>
      </c>
      <c r="F18" s="313">
        <f>County!EY12</f>
        <v>127</v>
      </c>
      <c r="G18" s="441">
        <f>F18/('Table 1'!D17/5000)</f>
        <v>5.4989305229612819</v>
      </c>
      <c r="H18" s="47">
        <f>County!EZ12</f>
        <v>91049</v>
      </c>
      <c r="I18" s="500">
        <f>County!FB12</f>
        <v>0</v>
      </c>
      <c r="J18" s="506">
        <f>County!FA12</f>
        <v>94405</v>
      </c>
    </row>
    <row r="19" spans="1:10" x14ac:dyDescent="0.25">
      <c r="A19" s="46" t="str">
        <f>'Table 11'!A18</f>
        <v>NC0104</v>
      </c>
      <c r="B19" s="517" t="str">
        <f>'Table 11'!B18</f>
        <v>Chatham</v>
      </c>
      <c r="C19" s="518">
        <f>County!DP13</f>
        <v>11</v>
      </c>
      <c r="D19" s="313">
        <f>County!CG13</f>
        <v>82</v>
      </c>
      <c r="E19" s="313">
        <f>County!EX13</f>
        <v>24</v>
      </c>
      <c r="F19" s="313">
        <f>County!EY13</f>
        <v>57</v>
      </c>
      <c r="G19" s="441">
        <f>F19/('Table 1'!D18/5000)</f>
        <v>3.9685302513402494</v>
      </c>
      <c r="H19" s="47">
        <f>County!EZ13</f>
        <v>30276</v>
      </c>
      <c r="I19" s="500">
        <f>County!FB13</f>
        <v>0</v>
      </c>
      <c r="J19" s="506">
        <f>County!FA13</f>
        <v>0</v>
      </c>
    </row>
    <row r="20" spans="1:10" x14ac:dyDescent="0.25">
      <c r="A20" s="46" t="str">
        <f>'Table 11'!A19</f>
        <v>NC0024</v>
      </c>
      <c r="B20" s="517" t="str">
        <f>'Table 11'!B19</f>
        <v>Cleveland</v>
      </c>
      <c r="C20" s="518">
        <v>0</v>
      </c>
      <c r="D20" s="313">
        <f>County!CG14</f>
        <v>77</v>
      </c>
      <c r="E20" s="313">
        <f>County!EX14</f>
        <v>23</v>
      </c>
      <c r="F20" s="313">
        <f>County!EY14</f>
        <v>33</v>
      </c>
      <c r="G20" s="441">
        <f>F20/('Table 1'!D19/5000)</f>
        <v>1.8921150405944682</v>
      </c>
      <c r="H20" s="47">
        <f>County!EZ14</f>
        <v>28580</v>
      </c>
      <c r="I20" s="500">
        <f>County!FB14</f>
        <v>0</v>
      </c>
      <c r="J20" s="506">
        <f>County!FA14</f>
        <v>123480</v>
      </c>
    </row>
    <row r="21" spans="1:10" x14ac:dyDescent="0.25">
      <c r="A21" s="46" t="str">
        <f>'Table 11'!A20</f>
        <v>NC0025</v>
      </c>
      <c r="B21" s="517" t="str">
        <f>'Table 11'!B20</f>
        <v>Columbus</v>
      </c>
      <c r="C21" s="518">
        <f>County!DP15</f>
        <v>0</v>
      </c>
      <c r="D21" s="313">
        <f>County!CG15</f>
        <v>74</v>
      </c>
      <c r="E21" s="313">
        <f>County!EX15</f>
        <v>47</v>
      </c>
      <c r="F21" s="313">
        <f>County!EY15</f>
        <v>92</v>
      </c>
      <c r="G21" s="441">
        <f>F21/('Table 1'!D20/5000)</f>
        <v>8.0411145684019161</v>
      </c>
      <c r="H21" s="47">
        <f>County!EZ15</f>
        <v>53287</v>
      </c>
      <c r="I21" s="500">
        <f>County!FB15</f>
        <v>13380</v>
      </c>
      <c r="J21" s="506">
        <f>County!FA15</f>
        <v>0</v>
      </c>
    </row>
    <row r="22" spans="1:10" x14ac:dyDescent="0.25">
      <c r="A22" s="46" t="str">
        <f>'Table 11'!A21</f>
        <v>NC0026</v>
      </c>
      <c r="B22" s="517" t="str">
        <f>'Table 11'!B21</f>
        <v>Cumberland</v>
      </c>
      <c r="C22" s="518">
        <f>County!DP16</f>
        <v>22116</v>
      </c>
      <c r="D22" s="313">
        <f>County!CG16</f>
        <v>92</v>
      </c>
      <c r="E22" s="313">
        <f>County!EX16</f>
        <v>227</v>
      </c>
      <c r="F22" s="313">
        <f>County!EY16</f>
        <v>427</v>
      </c>
      <c r="G22" s="441">
        <f>F22/('Table 1'!D21/5000)</f>
        <v>6.4921243082162619</v>
      </c>
      <c r="H22" s="47">
        <f>County!EZ16</f>
        <v>350665</v>
      </c>
      <c r="I22" s="500">
        <f>County!FB16</f>
        <v>608189</v>
      </c>
      <c r="J22" s="506">
        <f>County!FA16</f>
        <v>475322</v>
      </c>
    </row>
    <row r="23" spans="1:10" x14ac:dyDescent="0.25">
      <c r="A23" s="46" t="str">
        <f>'Table 11'!A22</f>
        <v>NC0027</v>
      </c>
      <c r="B23" s="517" t="str">
        <f>'Table 11'!B22</f>
        <v>Davidson</v>
      </c>
      <c r="C23" s="518">
        <f>County!DP17</f>
        <v>4908</v>
      </c>
      <c r="D23" s="313">
        <f>County!CG17</f>
        <v>96</v>
      </c>
      <c r="E23" s="313">
        <f>County!EX17</f>
        <v>73</v>
      </c>
      <c r="F23" s="313">
        <f>County!EY17</f>
        <v>126</v>
      </c>
      <c r="G23" s="441">
        <f>F23/('Table 1'!D22/5000)</f>
        <v>3.8137209203779818</v>
      </c>
      <c r="H23" s="47">
        <f>County!EZ17</f>
        <v>72101</v>
      </c>
      <c r="I23" s="500">
        <v>0</v>
      </c>
      <c r="J23" s="506">
        <f>County!FA17</f>
        <v>135599</v>
      </c>
    </row>
    <row r="24" spans="1:10" x14ac:dyDescent="0.25">
      <c r="A24" s="46" t="str">
        <f>'Table 11'!A23</f>
        <v>NC0028</v>
      </c>
      <c r="B24" s="517" t="str">
        <f>'Table 11'!B23</f>
        <v>Davie</v>
      </c>
      <c r="C24" s="518">
        <f>County!DP18</f>
        <v>557</v>
      </c>
      <c r="D24" s="313">
        <f>County!CG18</f>
        <v>83</v>
      </c>
      <c r="E24" s="313">
        <f>County!EX18</f>
        <v>15</v>
      </c>
      <c r="F24" s="313">
        <f>County!EY18</f>
        <v>37</v>
      </c>
      <c r="G24" s="441">
        <f>F24/('Table 1'!D23/5000)</f>
        <v>4.4318807943846874</v>
      </c>
      <c r="H24" s="47">
        <f>County!EZ18</f>
        <v>11146</v>
      </c>
      <c r="I24" s="500">
        <f>County!FB18</f>
        <v>4153</v>
      </c>
      <c r="J24" s="506">
        <f>County!FA18</f>
        <v>15723</v>
      </c>
    </row>
    <row r="25" spans="1:10" x14ac:dyDescent="0.25">
      <c r="A25" s="46" t="str">
        <f>'Table 11'!A24</f>
        <v>NC0029</v>
      </c>
      <c r="B25" s="517" t="str">
        <f>'Table 11'!B24</f>
        <v>Duplin</v>
      </c>
      <c r="C25" s="518">
        <v>0</v>
      </c>
      <c r="D25" s="313">
        <f>County!CG19</f>
        <v>74</v>
      </c>
      <c r="E25" s="313">
        <f>County!EX19</f>
        <v>13</v>
      </c>
      <c r="F25" s="313">
        <f>County!EY19</f>
        <v>42</v>
      </c>
      <c r="G25" s="441">
        <f>F25/('Table 1'!D24/5000)</f>
        <v>3.5077169773501704</v>
      </c>
      <c r="H25" s="47">
        <f>County!EZ19</f>
        <v>8560</v>
      </c>
      <c r="I25" s="500">
        <f>County!FB19</f>
        <v>0</v>
      </c>
      <c r="J25" s="506">
        <f>County!FA19</f>
        <v>0</v>
      </c>
    </row>
    <row r="26" spans="1:10" x14ac:dyDescent="0.25">
      <c r="A26" s="46" t="str">
        <f>'Table 11'!A25</f>
        <v>NC0030</v>
      </c>
      <c r="B26" s="517" t="str">
        <f>'Table 11'!B25</f>
        <v>Durham</v>
      </c>
      <c r="C26" s="518">
        <f>County!DP20</f>
        <v>0</v>
      </c>
      <c r="D26" s="313">
        <f>County!CG20</f>
        <v>87</v>
      </c>
      <c r="E26" s="313">
        <f>County!EX20</f>
        <v>159</v>
      </c>
      <c r="F26" s="313">
        <f>County!EY20</f>
        <v>236</v>
      </c>
      <c r="G26" s="441">
        <f>F26/('Table 1'!D25/5000)</f>
        <v>3.9701364986760601</v>
      </c>
      <c r="H26" s="47">
        <f>County!EZ20</f>
        <v>320315</v>
      </c>
      <c r="I26" s="500">
        <f>County!FB20</f>
        <v>0</v>
      </c>
      <c r="J26" s="506">
        <f>County!FA20</f>
        <v>1350913</v>
      </c>
    </row>
    <row r="27" spans="1:10" x14ac:dyDescent="0.25">
      <c r="A27" s="46" t="str">
        <f>'Table 11'!A26</f>
        <v>NC0031</v>
      </c>
      <c r="B27" s="517" t="str">
        <f>'Table 11'!B26</f>
        <v>Edgecombe</v>
      </c>
      <c r="C27" s="518">
        <f>County!DP21</f>
        <v>123</v>
      </c>
      <c r="D27" s="313">
        <f>County!CG21</f>
        <v>75</v>
      </c>
      <c r="E27" s="313">
        <f>County!EX21</f>
        <v>18</v>
      </c>
      <c r="F27" s="313">
        <f>County!EY21</f>
        <v>34</v>
      </c>
      <c r="G27" s="441">
        <f>F27/('Table 1'!D26/5000)</f>
        <v>3.1268968307980942</v>
      </c>
      <c r="H27" s="47">
        <f>County!EZ21</f>
        <v>32121</v>
      </c>
      <c r="I27" s="500">
        <f>County!FB21</f>
        <v>19504</v>
      </c>
      <c r="J27" s="506">
        <f>County!FA21</f>
        <v>48602</v>
      </c>
    </row>
    <row r="28" spans="1:10" x14ac:dyDescent="0.25">
      <c r="A28" s="46" t="str">
        <f>'Table 11'!A27</f>
        <v>NC0032</v>
      </c>
      <c r="B28" s="517" t="str">
        <f>'Table 11'!B27</f>
        <v>Forsyth</v>
      </c>
      <c r="C28" s="518">
        <f>County!DP22</f>
        <v>901</v>
      </c>
      <c r="D28" s="313">
        <f>County!CG22</f>
        <v>102</v>
      </c>
      <c r="E28" s="313">
        <f>County!EX22</f>
        <v>113</v>
      </c>
      <c r="F28" s="313">
        <f>County!EY22</f>
        <v>140</v>
      </c>
      <c r="G28" s="441">
        <f>F28/('Table 1'!D27/5000)</f>
        <v>1.9097350106263113</v>
      </c>
      <c r="H28" s="47">
        <f>County!EZ22</f>
        <v>282920</v>
      </c>
      <c r="I28" s="500">
        <f>County!FB22</f>
        <v>0</v>
      </c>
      <c r="J28" s="506">
        <f>County!FA22</f>
        <v>1071084</v>
      </c>
    </row>
    <row r="29" spans="1:10" x14ac:dyDescent="0.25">
      <c r="A29" s="46" t="str">
        <f>'Table 11'!A28</f>
        <v>NC0033</v>
      </c>
      <c r="B29" s="517" t="str">
        <f>'Table 11'!B28</f>
        <v>Franklin</v>
      </c>
      <c r="C29" s="518">
        <f>County!DP23</f>
        <v>0</v>
      </c>
      <c r="D29" s="313">
        <f>County!CG23</f>
        <v>77</v>
      </c>
      <c r="E29" s="313">
        <f>County!EX23</f>
        <v>19</v>
      </c>
      <c r="F29" s="313">
        <f>County!EY23</f>
        <v>35</v>
      </c>
      <c r="G29" s="441">
        <f>F29/('Table 1'!D28/5000)</f>
        <v>2.7256019686633648</v>
      </c>
      <c r="H29" s="47">
        <f>County!EZ23</f>
        <v>27283</v>
      </c>
      <c r="I29" s="500">
        <f>County!FB23</f>
        <v>3137</v>
      </c>
      <c r="J29" s="506">
        <f>County!FA23</f>
        <v>18135</v>
      </c>
    </row>
    <row r="30" spans="1:10" x14ac:dyDescent="0.25">
      <c r="A30" s="46" t="str">
        <f>'Table 11'!A29</f>
        <v>NC0105</v>
      </c>
      <c r="B30" s="517" t="str">
        <f>'Table 11'!B29</f>
        <v>Gaston</v>
      </c>
      <c r="C30" s="518">
        <f>County!DP24</f>
        <v>188</v>
      </c>
      <c r="D30" s="313">
        <f>County!CG24</f>
        <v>84</v>
      </c>
      <c r="E30" s="313">
        <f>County!EX24</f>
        <v>62</v>
      </c>
      <c r="F30" s="313">
        <f>County!EY24</f>
        <v>77</v>
      </c>
      <c r="G30" s="441">
        <f>F30/('Table 1'!D29/5000)</f>
        <v>1.8106059180947722</v>
      </c>
      <c r="H30" s="47">
        <f>County!EZ24</f>
        <v>111582</v>
      </c>
      <c r="I30" s="500">
        <f>County!FB24</f>
        <v>94800</v>
      </c>
      <c r="J30" s="506">
        <f>County!FA24</f>
        <v>234051</v>
      </c>
    </row>
    <row r="31" spans="1:10" x14ac:dyDescent="0.25">
      <c r="A31" s="46" t="str">
        <f>'Table 11'!A30</f>
        <v>NC0034</v>
      </c>
      <c r="B31" s="517" t="str">
        <f>'Table 11'!B30</f>
        <v>Granville</v>
      </c>
      <c r="C31" s="518">
        <f>County!DP25</f>
        <v>0</v>
      </c>
      <c r="D31" s="313">
        <f>County!CG25</f>
        <v>79</v>
      </c>
      <c r="E31" s="313">
        <f>County!EX25</f>
        <v>22</v>
      </c>
      <c r="F31" s="313">
        <f>County!EY25</f>
        <v>46</v>
      </c>
      <c r="G31" s="441">
        <f>F31/('Table 1'!D30/5000)</f>
        <v>3.9284677267836097</v>
      </c>
      <c r="H31" s="47">
        <f>County!EZ25</f>
        <v>54850</v>
      </c>
      <c r="I31" s="500">
        <f>County!FB25</f>
        <v>0</v>
      </c>
      <c r="J31" s="506">
        <f>County!FA25</f>
        <v>0</v>
      </c>
    </row>
    <row r="32" spans="1:10" x14ac:dyDescent="0.25">
      <c r="A32" s="46" t="str">
        <f>'Table 11'!A31</f>
        <v>NC0035</v>
      </c>
      <c r="B32" s="517" t="str">
        <f>'Table 11'!B31</f>
        <v>Guilford (Greensboro)</v>
      </c>
      <c r="C32" s="518">
        <f>County!DP26</f>
        <v>4309</v>
      </c>
      <c r="D32" s="313">
        <f>County!CG26</f>
        <v>88</v>
      </c>
      <c r="E32" s="313">
        <f>County!EX26</f>
        <v>113</v>
      </c>
      <c r="F32" s="313">
        <f>County!EY26</f>
        <v>293</v>
      </c>
      <c r="G32" s="441">
        <f>F32/('Table 1'!D31/5000)</f>
        <v>3.5961951518870823</v>
      </c>
      <c r="H32" s="47">
        <f>County!EZ26</f>
        <v>395623</v>
      </c>
      <c r="I32" s="500">
        <f>County!FB26</f>
        <v>0</v>
      </c>
      <c r="J32" s="506">
        <f>County!FA26</f>
        <v>999182</v>
      </c>
    </row>
    <row r="33" spans="1:10" x14ac:dyDescent="0.25">
      <c r="A33" s="46" t="str">
        <f>'Table 11'!A32</f>
        <v>NC0036</v>
      </c>
      <c r="B33" s="517" t="str">
        <f>'Table 11'!B32</f>
        <v>Halifax</v>
      </c>
      <c r="C33" s="518">
        <f>County!DP27</f>
        <v>0</v>
      </c>
      <c r="D33" s="313">
        <f>County!CG27</f>
        <v>73</v>
      </c>
      <c r="E33" s="313">
        <f>County!EX27</f>
        <v>15</v>
      </c>
      <c r="F33" s="313">
        <f>County!EY27</f>
        <v>59</v>
      </c>
      <c r="G33" s="441">
        <f>F33/('Table 1'!D32/5000)</f>
        <v>7.9222278916131801</v>
      </c>
      <c r="H33" s="47">
        <f>County!EZ27</f>
        <v>37500</v>
      </c>
      <c r="I33" s="500">
        <f>County!FB27</f>
        <v>24168</v>
      </c>
      <c r="J33" s="506">
        <f>County!FA27</f>
        <v>3871</v>
      </c>
    </row>
    <row r="34" spans="1:10" x14ac:dyDescent="0.25">
      <c r="A34" s="46" t="str">
        <f>'Table 11'!A33</f>
        <v>NC0037</v>
      </c>
      <c r="B34" s="517" t="str">
        <f>'Table 11'!B33</f>
        <v>Harnett</v>
      </c>
      <c r="C34" s="518">
        <f>County!DP28</f>
        <v>944</v>
      </c>
      <c r="D34" s="313">
        <f>County!CG28</f>
        <v>74</v>
      </c>
      <c r="E34" s="313">
        <f>County!EX28</f>
        <v>29</v>
      </c>
      <c r="F34" s="313">
        <f>County!EY28</f>
        <v>99</v>
      </c>
      <c r="G34" s="441">
        <f>F34/('Table 1'!D33/5000)</f>
        <v>3.8937440512243664</v>
      </c>
      <c r="H34" s="47">
        <f>County!EZ28</f>
        <v>33242</v>
      </c>
      <c r="I34" s="500">
        <f>County!FB28</f>
        <v>0</v>
      </c>
      <c r="J34" s="506">
        <f>County!FA28</f>
        <v>26711</v>
      </c>
    </row>
    <row r="35" spans="1:10" x14ac:dyDescent="0.25">
      <c r="A35" s="46" t="str">
        <f>'Table 11'!A34</f>
        <v>NC0038</v>
      </c>
      <c r="B35" s="517" t="str">
        <f>'Table 11'!B34</f>
        <v>Haywood</v>
      </c>
      <c r="C35" s="518">
        <f>County!DP29</f>
        <v>6</v>
      </c>
      <c r="D35" s="313">
        <f>County!CG29</f>
        <v>82</v>
      </c>
      <c r="E35" s="313">
        <f>County!EX29</f>
        <v>28</v>
      </c>
      <c r="F35" s="313">
        <f>County!EY29</f>
        <v>38</v>
      </c>
      <c r="G35" s="441">
        <f>F35/('Table 1'!D34/5000)</f>
        <v>3.1337104781382461</v>
      </c>
      <c r="H35" s="47">
        <f>County!EZ29</f>
        <v>28979</v>
      </c>
      <c r="I35" s="500">
        <f>County!FB29</f>
        <v>4424</v>
      </c>
      <c r="J35" s="506">
        <f>County!FA29</f>
        <v>132035</v>
      </c>
    </row>
    <row r="36" spans="1:10" x14ac:dyDescent="0.25">
      <c r="A36" s="46" t="str">
        <f>'Table 11'!A35</f>
        <v>NC0039</v>
      </c>
      <c r="B36" s="517" t="str">
        <f>'Table 11'!B35</f>
        <v>Henderson</v>
      </c>
      <c r="C36" s="518">
        <f>County!DP30</f>
        <v>403</v>
      </c>
      <c r="D36" s="313">
        <f>County!CG30</f>
        <v>82</v>
      </c>
      <c r="E36" s="313">
        <f>County!EX30</f>
        <v>52</v>
      </c>
      <c r="F36" s="313">
        <f>County!EY30</f>
        <v>77</v>
      </c>
      <c r="G36" s="441">
        <f>F36/('Table 1'!D35/5000)</f>
        <v>3.4218876376532075</v>
      </c>
      <c r="H36" s="47">
        <f>County!EZ30</f>
        <v>66762</v>
      </c>
      <c r="I36" s="500">
        <f>County!FB30</f>
        <v>25948</v>
      </c>
      <c r="J36" s="506">
        <f>County!FA30</f>
        <v>197951</v>
      </c>
    </row>
    <row r="37" spans="1:10" x14ac:dyDescent="0.25">
      <c r="A37" s="46" t="str">
        <f>'Table 11'!A36</f>
        <v>NC0040</v>
      </c>
      <c r="B37" s="517" t="str">
        <f>'Table 11'!B36</f>
        <v>Iredell</v>
      </c>
      <c r="C37" s="518">
        <f>County!DP31</f>
        <v>0</v>
      </c>
      <c r="D37" s="313">
        <f>County!CG31</f>
        <v>80</v>
      </c>
      <c r="E37" s="313">
        <f>County!EX31</f>
        <v>33</v>
      </c>
      <c r="F37" s="313">
        <f>County!EY31</f>
        <v>72</v>
      </c>
      <c r="G37" s="441">
        <f>F37/('Table 1'!D36/5000)</f>
        <v>2.7173913043478262</v>
      </c>
      <c r="H37" s="47">
        <f>County!EZ31</f>
        <v>69353</v>
      </c>
      <c r="I37" s="500">
        <f>County!FB31</f>
        <v>58604</v>
      </c>
      <c r="J37" s="506">
        <f>County!FA31</f>
        <v>73216</v>
      </c>
    </row>
    <row r="38" spans="1:10" x14ac:dyDescent="0.25">
      <c r="A38" s="46" t="str">
        <f>'Table 11'!A37</f>
        <v>NC0041</v>
      </c>
      <c r="B38" s="517" t="str">
        <f>'Table 11'!B37</f>
        <v>Johnston</v>
      </c>
      <c r="C38" s="518">
        <f>County!DP32</f>
        <v>0</v>
      </c>
      <c r="D38" s="313">
        <f>County!CG32</f>
        <v>74</v>
      </c>
      <c r="E38" s="313">
        <f>County!EX32</f>
        <v>25</v>
      </c>
      <c r="F38" s="313">
        <f>County!EY32</f>
        <v>48</v>
      </c>
      <c r="G38" s="441">
        <f>F38/('Table 1'!D37/5000)</f>
        <v>1.4476581114093556</v>
      </c>
      <c r="H38" s="47">
        <f>County!EZ32</f>
        <v>55851</v>
      </c>
      <c r="I38" s="500">
        <f>County!FB32</f>
        <v>31924</v>
      </c>
      <c r="J38" s="506">
        <f>County!FA32</f>
        <v>35152</v>
      </c>
    </row>
    <row r="39" spans="1:10" x14ac:dyDescent="0.25">
      <c r="A39" s="46" t="str">
        <f>'Table 11'!A38</f>
        <v>NC0042</v>
      </c>
      <c r="B39" s="517" t="str">
        <f>'Table 11'!B38</f>
        <v>Lee</v>
      </c>
      <c r="C39" s="518">
        <f>County!DP33</f>
        <v>20</v>
      </c>
      <c r="D39" s="313">
        <f>County!CG33</f>
        <v>74</v>
      </c>
      <c r="E39" s="313">
        <f>County!EX33</f>
        <v>13</v>
      </c>
      <c r="F39" s="313">
        <f>County!EY33</f>
        <v>26</v>
      </c>
      <c r="G39" s="441">
        <f>F39/('Table 1'!D38/5000)</f>
        <v>2.2068309906973589</v>
      </c>
      <c r="H39" s="47">
        <f>County!EZ33</f>
        <v>20456</v>
      </c>
      <c r="I39" s="500">
        <f>County!FB33</f>
        <v>7034</v>
      </c>
      <c r="J39" s="506">
        <f>County!FA33</f>
        <v>29939</v>
      </c>
    </row>
    <row r="40" spans="1:10" x14ac:dyDescent="0.25">
      <c r="A40" s="46" t="str">
        <f>'Table 11'!A39</f>
        <v>NC0106</v>
      </c>
      <c r="B40" s="517" t="str">
        <f>'Table 11'!B39</f>
        <v>Lincoln</v>
      </c>
      <c r="C40" s="518">
        <f>County!DP34</f>
        <v>0</v>
      </c>
      <c r="D40" s="313">
        <f>County!CG34</f>
        <v>80</v>
      </c>
      <c r="E40" s="313">
        <f>County!EX34</f>
        <v>27</v>
      </c>
      <c r="F40" s="313">
        <f>County!EY34</f>
        <v>46</v>
      </c>
      <c r="G40" s="441">
        <f>F40/('Table 1'!D39/5000)</f>
        <v>2.8256569652444194</v>
      </c>
      <c r="H40" s="47">
        <f>County!EZ34</f>
        <v>38400</v>
      </c>
      <c r="I40" s="500">
        <f>County!FB34</f>
        <v>6287</v>
      </c>
      <c r="J40" s="506">
        <f>County!FA34</f>
        <v>63558</v>
      </c>
    </row>
    <row r="41" spans="1:10" x14ac:dyDescent="0.25">
      <c r="A41" s="46" t="str">
        <f>'Table 11'!A40</f>
        <v>NC0043</v>
      </c>
      <c r="B41" s="517" t="str">
        <f>'Table 11'!B40</f>
        <v>Madison</v>
      </c>
      <c r="C41" s="518">
        <f>County!DP35</f>
        <v>816</v>
      </c>
      <c r="D41" s="313">
        <f>County!CG35</f>
        <v>75</v>
      </c>
      <c r="E41" s="313">
        <f>County!EX35</f>
        <v>14</v>
      </c>
      <c r="F41" s="313">
        <f>County!EY35</f>
        <v>55</v>
      </c>
      <c r="G41" s="441">
        <f>F41/('Table 1'!D40/5000)</f>
        <v>12.694455984858976</v>
      </c>
      <c r="H41" s="47">
        <f>County!EZ35</f>
        <v>14773</v>
      </c>
      <c r="I41" s="500">
        <f>County!FB35</f>
        <v>11287</v>
      </c>
      <c r="J41" s="506">
        <f>County!FA35</f>
        <v>36134</v>
      </c>
    </row>
    <row r="42" spans="1:10" x14ac:dyDescent="0.25">
      <c r="A42" s="46" t="str">
        <f>'Table 11'!A41</f>
        <v>NC0044</v>
      </c>
      <c r="B42" s="517" t="str">
        <f>'Table 11'!B41</f>
        <v>McDowell</v>
      </c>
      <c r="C42" s="518">
        <f>County!DP36</f>
        <v>38</v>
      </c>
      <c r="D42" s="313">
        <f>County!CG36</f>
        <v>76</v>
      </c>
      <c r="E42" s="313">
        <f>County!EX36</f>
        <v>15</v>
      </c>
      <c r="F42" s="313">
        <f>County!EY36</f>
        <v>38</v>
      </c>
      <c r="G42" s="441">
        <f>F42/('Table 1'!D41/5000)</f>
        <v>4.1877892880758214</v>
      </c>
      <c r="H42" s="47">
        <f>County!EZ36</f>
        <v>16595</v>
      </c>
      <c r="I42" s="500">
        <f>County!FB36</f>
        <v>8250</v>
      </c>
      <c r="J42" s="506">
        <f>County!FA36</f>
        <v>158784</v>
      </c>
    </row>
    <row r="43" spans="1:10" x14ac:dyDescent="0.25">
      <c r="A43" s="46" t="str">
        <f>'Table 11'!A42</f>
        <v>NC0045</v>
      </c>
      <c r="B43" s="517" t="str">
        <f>'Table 11'!B42</f>
        <v>Mecklenburg</v>
      </c>
      <c r="C43" s="518">
        <f>County!DP37</f>
        <v>497</v>
      </c>
      <c r="D43" s="313">
        <f>County!CG37</f>
        <v>98</v>
      </c>
      <c r="E43" s="313">
        <f>County!EX37</f>
        <v>483</v>
      </c>
      <c r="F43" s="313">
        <f>County!EY37</f>
        <v>912</v>
      </c>
      <c r="G43" s="441">
        <f>F43/('Table 1'!D42/5000)</f>
        <v>4.4032232366587643</v>
      </c>
      <c r="H43" s="47">
        <f>County!EZ37</f>
        <v>758670</v>
      </c>
      <c r="I43" s="500">
        <f>County!FB37</f>
        <v>602421</v>
      </c>
      <c r="J43" s="506">
        <f>County!FA37</f>
        <v>26994674</v>
      </c>
    </row>
    <row r="44" spans="1:10" x14ac:dyDescent="0.25">
      <c r="A44" s="46" t="str">
        <f>'Table 11'!A43</f>
        <v>NC0046</v>
      </c>
      <c r="B44" s="517" t="str">
        <f>'Table 11'!B43</f>
        <v>Nash (Braswell)</v>
      </c>
      <c r="C44" s="518">
        <f>County!DP38</f>
        <v>7522</v>
      </c>
      <c r="D44" s="313">
        <f>County!CG38</f>
        <v>77</v>
      </c>
      <c r="E44" s="313">
        <f>County!EX38</f>
        <v>40</v>
      </c>
      <c r="F44" s="313">
        <f>County!EY38</f>
        <v>87</v>
      </c>
      <c r="G44" s="441">
        <f>F44/('Table 1'!D43/5000)</f>
        <v>4.8839637576206671</v>
      </c>
      <c r="H44" s="47">
        <f>County!EZ38</f>
        <v>121881</v>
      </c>
      <c r="I44" s="500">
        <f>County!FB38</f>
        <v>61028</v>
      </c>
      <c r="J44" s="506">
        <f>County!FA38</f>
        <v>144349</v>
      </c>
    </row>
    <row r="45" spans="1:10" x14ac:dyDescent="0.25">
      <c r="A45" s="46" t="str">
        <f>'Table 11'!A44</f>
        <v>NC0047</v>
      </c>
      <c r="B45" s="517" t="str">
        <f>'Table 11'!B44</f>
        <v>New Hanover</v>
      </c>
      <c r="C45" s="518">
        <f>County!DP39</f>
        <v>484</v>
      </c>
      <c r="D45" s="313">
        <f>County!CG39</f>
        <v>118</v>
      </c>
      <c r="E45" s="313">
        <f>County!EX39</f>
        <v>80</v>
      </c>
      <c r="F45" s="313">
        <f>County!EY39</f>
        <v>112</v>
      </c>
      <c r="G45" s="441">
        <f>F45/('Table 1'!D44/5000)</f>
        <v>2.5427846216018635</v>
      </c>
      <c r="H45" s="47">
        <f>County!EZ39</f>
        <v>121423</v>
      </c>
      <c r="I45" s="500">
        <f>County!FB39</f>
        <v>0</v>
      </c>
      <c r="J45" s="506">
        <f>County!FA39</f>
        <v>342812</v>
      </c>
    </row>
    <row r="46" spans="1:10" x14ac:dyDescent="0.25">
      <c r="A46" s="46" t="str">
        <f>'Table 11'!A45</f>
        <v>NC0048</v>
      </c>
      <c r="B46" s="517" t="str">
        <f>'Table 11'!B45</f>
        <v>Onslow</v>
      </c>
      <c r="C46" s="518">
        <f>County!DP40</f>
        <v>184</v>
      </c>
      <c r="D46" s="313">
        <f>County!CG40</f>
        <v>83</v>
      </c>
      <c r="E46" s="313">
        <f>County!EX40</f>
        <v>43</v>
      </c>
      <c r="F46" s="313">
        <f>County!EY40</f>
        <v>114</v>
      </c>
      <c r="G46" s="441">
        <f>F46/('Table 1'!D45/5000)</f>
        <v>2.9285435376805937</v>
      </c>
      <c r="H46" s="47">
        <f>County!EZ40</f>
        <v>74277</v>
      </c>
      <c r="I46" s="500">
        <f>County!FB40</f>
        <v>0</v>
      </c>
      <c r="J46" s="506">
        <f>County!FA40</f>
        <v>0</v>
      </c>
    </row>
    <row r="47" spans="1:10" x14ac:dyDescent="0.25">
      <c r="A47" s="46" t="str">
        <f>'Table 11'!A46</f>
        <v>NC0108</v>
      </c>
      <c r="B47" s="517" t="str">
        <f>'Table 11'!B46</f>
        <v>Orange</v>
      </c>
      <c r="C47" s="518">
        <f>County!DP41</f>
        <v>1034</v>
      </c>
      <c r="D47" s="313">
        <f>County!CG41</f>
        <v>83</v>
      </c>
      <c r="E47" s="313">
        <f>County!EX41</f>
        <v>35</v>
      </c>
      <c r="F47" s="313">
        <f>County!EY41</f>
        <v>60</v>
      </c>
      <c r="G47" s="441">
        <f>F47/('Table 1'!D46/5000)</f>
        <v>3.7232392181197644</v>
      </c>
      <c r="H47" s="47">
        <f>County!EZ41</f>
        <v>64576</v>
      </c>
      <c r="I47" s="500">
        <f>County!FB41</f>
        <v>16092</v>
      </c>
      <c r="J47" s="506">
        <f>County!FA41</f>
        <v>250861</v>
      </c>
    </row>
    <row r="48" spans="1:10" x14ac:dyDescent="0.25">
      <c r="A48" s="46" t="str">
        <f>'Table 11'!A47</f>
        <v>NC0049</v>
      </c>
      <c r="B48" s="517" t="str">
        <f>'Table 11'!B47</f>
        <v>Pender</v>
      </c>
      <c r="C48" s="518">
        <f>County!DP42</f>
        <v>85</v>
      </c>
      <c r="D48" s="313">
        <f>County!CG42</f>
        <v>77</v>
      </c>
      <c r="E48" s="313">
        <f>County!EX42</f>
        <v>19</v>
      </c>
      <c r="F48" s="313">
        <f>County!EY42</f>
        <v>25</v>
      </c>
      <c r="G48" s="441">
        <f>F48/('Table 1'!D47/5000)</f>
        <v>2.1573669767522134</v>
      </c>
      <c r="H48" s="47">
        <f>County!EZ42</f>
        <v>13547</v>
      </c>
      <c r="I48" s="500">
        <f>County!FB42</f>
        <v>0</v>
      </c>
      <c r="J48" s="506">
        <f>County!FA42</f>
        <v>37844</v>
      </c>
    </row>
    <row r="49" spans="1:10" x14ac:dyDescent="0.25">
      <c r="A49" s="46" t="str">
        <f>'Table 11'!A48</f>
        <v>NC0109</v>
      </c>
      <c r="B49" s="517" t="str">
        <f>'Table 11'!B48</f>
        <v>Person</v>
      </c>
      <c r="C49" s="518">
        <f>County!DP43</f>
        <v>0</v>
      </c>
      <c r="D49" s="313">
        <f>County!CG43</f>
        <v>82</v>
      </c>
      <c r="E49" s="313">
        <f>County!EX43</f>
        <v>10</v>
      </c>
      <c r="F49" s="313">
        <f>County!EY43</f>
        <v>13</v>
      </c>
      <c r="G49" s="441">
        <f>F49/('Table 1'!D48/5000)</f>
        <v>1.6424925456107546</v>
      </c>
      <c r="H49" s="47">
        <f>County!EZ43</f>
        <v>16964</v>
      </c>
      <c r="I49" s="500">
        <f>County!FB43</f>
        <v>6175</v>
      </c>
      <c r="J49" s="506">
        <f>County!FA43</f>
        <v>14606</v>
      </c>
    </row>
    <row r="50" spans="1:10" x14ac:dyDescent="0.25">
      <c r="A50" s="46" t="str">
        <f>'Table 11'!A49</f>
        <v>NC0050</v>
      </c>
      <c r="B50" s="517" t="str">
        <f>'Table 11'!B49</f>
        <v>Pitt (Sheppard)</v>
      </c>
      <c r="C50" s="518">
        <f>County!DP44</f>
        <v>0</v>
      </c>
      <c r="D50" s="313">
        <f>County!CG44</f>
        <v>87</v>
      </c>
      <c r="E50" s="313">
        <f>County!EX44</f>
        <v>42</v>
      </c>
      <c r="F50" s="313">
        <f>County!EY44</f>
        <v>132</v>
      </c>
      <c r="G50" s="441">
        <f>F50/('Table 1'!D49/5000)</f>
        <v>3.8634900193174504</v>
      </c>
      <c r="H50" s="47">
        <f>County!EZ44</f>
        <v>134826</v>
      </c>
      <c r="I50" s="500">
        <f>County!FB44</f>
        <v>0</v>
      </c>
      <c r="J50" s="506">
        <f>County!FA44</f>
        <v>311689</v>
      </c>
    </row>
    <row r="51" spans="1:10" x14ac:dyDescent="0.25">
      <c r="A51" s="46" t="str">
        <f>'Table 11'!A50</f>
        <v>NC0051</v>
      </c>
      <c r="B51" s="517" t="str">
        <f>'Table 11'!B50</f>
        <v>Polk</v>
      </c>
      <c r="C51" s="518">
        <f>County!DP45</f>
        <v>79</v>
      </c>
      <c r="D51" s="313">
        <f>County!CG45</f>
        <v>75</v>
      </c>
      <c r="E51" s="313">
        <f>County!EX45</f>
        <v>18</v>
      </c>
      <c r="F51" s="313">
        <f>County!EY45</f>
        <v>47</v>
      </c>
      <c r="G51" s="441">
        <f>F51/('Table 1'!D50/5000)</f>
        <v>11.282888419435375</v>
      </c>
      <c r="H51" s="47">
        <f>County!EZ45</f>
        <v>24899</v>
      </c>
      <c r="I51" s="500">
        <f>County!FB45</f>
        <v>0</v>
      </c>
      <c r="J51" s="506">
        <f>County!FA45</f>
        <v>77417</v>
      </c>
    </row>
    <row r="52" spans="1:10" x14ac:dyDescent="0.25">
      <c r="A52" s="46" t="str">
        <f>'Table 11'!A51</f>
        <v>NC0052</v>
      </c>
      <c r="B52" s="517" t="str">
        <f>'Table 11'!B51</f>
        <v>Randolph</v>
      </c>
      <c r="C52" s="518">
        <v>0</v>
      </c>
      <c r="D52" s="313">
        <f>County!CG46</f>
        <v>80</v>
      </c>
      <c r="E52" s="313">
        <f>County!EX46</f>
        <v>79</v>
      </c>
      <c r="F52" s="313">
        <f>County!EY46</f>
        <v>146</v>
      </c>
      <c r="G52" s="441">
        <f>F52/('Table 1'!D51/5000)</f>
        <v>5.106930734628488</v>
      </c>
      <c r="H52" s="47">
        <f>County!EZ46</f>
        <v>102145</v>
      </c>
      <c r="I52" s="500">
        <f>County!FB46</f>
        <v>27132</v>
      </c>
      <c r="J52" s="506">
        <f>County!FA46</f>
        <v>137283</v>
      </c>
    </row>
    <row r="53" spans="1:10" x14ac:dyDescent="0.25">
      <c r="A53" s="46" t="str">
        <f>'Table 11'!A52</f>
        <v>NC0053</v>
      </c>
      <c r="B53" s="517" t="str">
        <f>'Table 11'!B52</f>
        <v>Robeson</v>
      </c>
      <c r="C53" s="518">
        <f>County!DP47</f>
        <v>250</v>
      </c>
      <c r="D53" s="313">
        <f>County!CG47</f>
        <v>75</v>
      </c>
      <c r="E53" s="313">
        <f>County!EX47</f>
        <v>19</v>
      </c>
      <c r="F53" s="313">
        <f>County!EY47</f>
        <v>53</v>
      </c>
      <c r="G53" s="441">
        <f>F53/('Table 1'!D52/5000)</f>
        <v>1.9868791002811621</v>
      </c>
      <c r="H53" s="47">
        <f>County!EZ47</f>
        <v>53048</v>
      </c>
      <c r="I53" s="500">
        <f>County!FB47</f>
        <v>0</v>
      </c>
      <c r="J53" s="506">
        <f>County!FA47</f>
        <v>1751</v>
      </c>
    </row>
    <row r="54" spans="1:10" x14ac:dyDescent="0.25">
      <c r="A54" s="46" t="str">
        <f>'Table 11'!A53</f>
        <v>NC0054</v>
      </c>
      <c r="B54" s="517" t="str">
        <f>'Table 11'!B53</f>
        <v>Rockingham</v>
      </c>
      <c r="C54" s="518">
        <f>County!DP48</f>
        <v>1784</v>
      </c>
      <c r="D54" s="313">
        <f>County!CG48</f>
        <v>77</v>
      </c>
      <c r="E54" s="313">
        <f>County!EX48</f>
        <v>33</v>
      </c>
      <c r="F54" s="313">
        <f>County!EY48</f>
        <v>88</v>
      </c>
      <c r="G54" s="441">
        <f>F54/('Table 1'!D53/5000)</f>
        <v>4.7782459493505938</v>
      </c>
      <c r="H54" s="47">
        <f>County!EZ48</f>
        <v>141052</v>
      </c>
      <c r="I54" s="500">
        <f>County!FB48</f>
        <v>0</v>
      </c>
      <c r="J54" s="506">
        <f>County!FA48</f>
        <v>0</v>
      </c>
    </row>
    <row r="55" spans="1:10" x14ac:dyDescent="0.25">
      <c r="A55" s="46" t="str">
        <f>'Table 11'!A54</f>
        <v>NC0055</v>
      </c>
      <c r="B55" s="517" t="str">
        <f>'Table 11'!B54</f>
        <v>Rowan</v>
      </c>
      <c r="C55" s="518">
        <f>County!DP49</f>
        <v>260</v>
      </c>
      <c r="D55" s="313">
        <f>County!CG49</f>
        <v>81</v>
      </c>
      <c r="E55" s="313">
        <f>County!EX49</f>
        <v>50</v>
      </c>
      <c r="F55" s="313">
        <f>County!EY49</f>
        <v>97</v>
      </c>
      <c r="G55" s="441">
        <f>F55/('Table 1'!D54/5000)</f>
        <v>3.4612694651803428</v>
      </c>
      <c r="H55" s="47">
        <f>County!EZ49</f>
        <v>81844</v>
      </c>
      <c r="I55" s="500">
        <f>County!FB49</f>
        <v>42092</v>
      </c>
      <c r="J55" s="506">
        <f>County!FA49</f>
        <v>246061</v>
      </c>
    </row>
    <row r="56" spans="1:10" x14ac:dyDescent="0.25">
      <c r="A56" s="46" t="str">
        <f>'Table 11'!A55</f>
        <v>NC0056</v>
      </c>
      <c r="B56" s="517" t="str">
        <f>'Table 11'!B55</f>
        <v>Rutherford</v>
      </c>
      <c r="C56" s="518">
        <f>County!DP50</f>
        <v>346</v>
      </c>
      <c r="D56" s="313">
        <f>County!CG50</f>
        <v>75</v>
      </c>
      <c r="E56" s="313">
        <f>County!EX50</f>
        <v>17</v>
      </c>
      <c r="F56" s="313">
        <f>County!EY50</f>
        <v>35</v>
      </c>
      <c r="G56" s="441">
        <f>F56/('Table 1'!D55/5000)</f>
        <v>2.588106541254418</v>
      </c>
      <c r="H56" s="47">
        <f>County!EZ50</f>
        <v>21243</v>
      </c>
      <c r="I56" s="500">
        <f>County!FB50</f>
        <v>20221</v>
      </c>
      <c r="J56" s="506">
        <f>County!FA50</f>
        <v>48524</v>
      </c>
    </row>
    <row r="57" spans="1:10" x14ac:dyDescent="0.25">
      <c r="A57" s="46" t="str">
        <f>'Table 11'!A56</f>
        <v>NC0057</v>
      </c>
      <c r="B57" s="517" t="str">
        <f>'Table 11'!B56</f>
        <v>Sampson</v>
      </c>
      <c r="C57" s="518">
        <f>County!DP51</f>
        <v>0</v>
      </c>
      <c r="D57" s="313">
        <f>County!CG51</f>
        <v>78</v>
      </c>
      <c r="E57" s="313">
        <f>County!EX51</f>
        <v>16</v>
      </c>
      <c r="F57" s="313">
        <f>County!EY51</f>
        <v>32</v>
      </c>
      <c r="G57" s="441">
        <f>F57/('Table 1'!D56/5000)</f>
        <v>2.5002734674104978</v>
      </c>
      <c r="H57" s="47">
        <f>County!EZ51</f>
        <v>11111</v>
      </c>
      <c r="I57" s="500">
        <f>County!FB51</f>
        <v>0</v>
      </c>
      <c r="J57" s="506">
        <f>County!FA51</f>
        <v>0</v>
      </c>
    </row>
    <row r="58" spans="1:10" x14ac:dyDescent="0.25">
      <c r="A58" s="46" t="str">
        <f>'Table 11'!A57</f>
        <v>NC0058</v>
      </c>
      <c r="B58" s="517" t="str">
        <f>'Table 11'!B57</f>
        <v>Scotland</v>
      </c>
      <c r="C58" s="518">
        <f>County!DP52</f>
        <v>0</v>
      </c>
      <c r="D58" s="313">
        <f>County!CG52</f>
        <v>77</v>
      </c>
      <c r="E58" s="313">
        <f>County!EX52</f>
        <v>9</v>
      </c>
      <c r="F58" s="313">
        <f>County!EY52</f>
        <v>14</v>
      </c>
      <c r="G58" s="441">
        <f>F58/('Table 1'!D57/5000)</f>
        <v>1.9541609670305129</v>
      </c>
      <c r="H58" s="47">
        <f>County!EZ52</f>
        <v>16207</v>
      </c>
      <c r="I58" s="500">
        <f>County!FB52</f>
        <v>2944</v>
      </c>
      <c r="J58" s="506">
        <f>County!FA52</f>
        <v>0</v>
      </c>
    </row>
    <row r="59" spans="1:10" x14ac:dyDescent="0.25">
      <c r="A59" s="46" t="str">
        <f>'Table 11'!A58</f>
        <v>NC0059</v>
      </c>
      <c r="B59" s="517" t="str">
        <f>'Table 11'!B58</f>
        <v>Stanly</v>
      </c>
      <c r="C59" s="518">
        <f>County!DP53</f>
        <v>309</v>
      </c>
      <c r="D59" s="313">
        <f>County!CG53</f>
        <v>75</v>
      </c>
      <c r="E59" s="313">
        <f>County!EX53</f>
        <v>20</v>
      </c>
      <c r="F59" s="313">
        <f>County!EY53</f>
        <v>42</v>
      </c>
      <c r="G59" s="441">
        <f>F59/('Table 1'!D58/5000)</f>
        <v>3.4294672894143776</v>
      </c>
      <c r="H59" s="47">
        <f>County!EZ53</f>
        <v>18320</v>
      </c>
      <c r="I59" s="500">
        <f>County!FB53</f>
        <v>0</v>
      </c>
      <c r="J59" s="506">
        <f>County!FA53</f>
        <v>32901</v>
      </c>
    </row>
    <row r="60" spans="1:10" x14ac:dyDescent="0.25">
      <c r="A60" s="46" t="str">
        <f>'Table 11'!A59</f>
        <v>NC0060</v>
      </c>
      <c r="B60" s="517" t="str">
        <f>'Table 11'!B59</f>
        <v>Transylvania</v>
      </c>
      <c r="C60" s="518">
        <f>County!DP54</f>
        <v>109</v>
      </c>
      <c r="D60" s="313">
        <f>County!CG54</f>
        <v>83</v>
      </c>
      <c r="E60" s="313">
        <f>County!EX54</f>
        <v>36</v>
      </c>
      <c r="F60" s="313">
        <f>County!EY54</f>
        <v>50</v>
      </c>
      <c r="G60" s="441">
        <f>F60/('Table 1'!D59/5000)</f>
        <v>7.4085049636983262</v>
      </c>
      <c r="H60" s="47">
        <f>County!EZ54</f>
        <v>29599</v>
      </c>
      <c r="I60" s="500">
        <f>County!FB54</f>
        <v>30057</v>
      </c>
      <c r="J60" s="506">
        <f>County!FA54</f>
        <v>138519</v>
      </c>
    </row>
    <row r="61" spans="1:10" x14ac:dyDescent="0.25">
      <c r="A61" s="46" t="str">
        <f>'Table 11'!A60</f>
        <v>NC0061</v>
      </c>
      <c r="B61" s="517" t="str">
        <f>'Table 11'!B60</f>
        <v>Union</v>
      </c>
      <c r="C61" s="518">
        <f>County!DP55</f>
        <v>94</v>
      </c>
      <c r="D61" s="313">
        <f>County!CG55</f>
        <v>92</v>
      </c>
      <c r="E61" s="313">
        <f>County!EX55</f>
        <v>74</v>
      </c>
      <c r="F61" s="313">
        <f>County!EY55</f>
        <v>157</v>
      </c>
      <c r="G61" s="441">
        <f>F61/('Table 1'!D60/5000)</f>
        <v>3.5683115749663625</v>
      </c>
      <c r="H61" s="47">
        <f>County!EZ55</f>
        <v>76958</v>
      </c>
      <c r="I61" s="500">
        <f>County!FB55</f>
        <v>0</v>
      </c>
      <c r="J61" s="506">
        <f>County!FA55</f>
        <v>327308</v>
      </c>
    </row>
    <row r="62" spans="1:10" x14ac:dyDescent="0.25">
      <c r="A62" s="46" t="str">
        <f>'Table 11'!A61</f>
        <v>NC0062</v>
      </c>
      <c r="B62" s="517" t="str">
        <f>'Table 11'!B61</f>
        <v>Vance (Perry)</v>
      </c>
      <c r="C62" s="519">
        <v>0</v>
      </c>
      <c r="D62" s="313">
        <f>County!CG56</f>
        <v>74</v>
      </c>
      <c r="E62" s="313">
        <f>County!EX56</f>
        <v>21</v>
      </c>
      <c r="F62" s="313">
        <f>County!EY56</f>
        <v>45</v>
      </c>
      <c r="G62" s="441">
        <f>F62/('Table 1'!D61/5000)</f>
        <v>4.9892454043506227</v>
      </c>
      <c r="H62" s="47">
        <f>County!EZ56</f>
        <v>43747</v>
      </c>
      <c r="I62" s="500">
        <f>County!FB56</f>
        <v>0</v>
      </c>
      <c r="J62" s="506">
        <f>County!FA56</f>
        <v>0</v>
      </c>
    </row>
    <row r="63" spans="1:10" x14ac:dyDescent="0.25">
      <c r="A63" s="46" t="str">
        <f>'Table 11'!A62</f>
        <v>NC0063</v>
      </c>
      <c r="B63" s="517" t="str">
        <f>'Table 11'!B62</f>
        <v>Wake</v>
      </c>
      <c r="C63" s="518">
        <f>County!DP57</f>
        <v>0</v>
      </c>
      <c r="D63" s="313">
        <f>County!CG57</f>
        <v>81</v>
      </c>
      <c r="E63" s="313">
        <f>County!EX57</f>
        <v>368</v>
      </c>
      <c r="F63" s="313">
        <f>County!EY57</f>
        <v>473</v>
      </c>
      <c r="G63" s="441">
        <f>F63/('Table 1'!D62/5000)</f>
        <v>2.3470893610855561</v>
      </c>
      <c r="H63" s="47">
        <f>County!EZ57</f>
        <v>628335</v>
      </c>
      <c r="I63" s="500">
        <f>County!FB57</f>
        <v>0</v>
      </c>
      <c r="J63" s="506">
        <f>County!FA57</f>
        <v>4328007</v>
      </c>
    </row>
    <row r="64" spans="1:10" x14ac:dyDescent="0.25">
      <c r="A64" s="46" t="str">
        <f>'Table 11'!A63</f>
        <v>NC0101</v>
      </c>
      <c r="B64" s="517" t="str">
        <f>'Table 11'!B63</f>
        <v>Warren</v>
      </c>
      <c r="C64" s="518">
        <f>County!DP58</f>
        <v>221</v>
      </c>
      <c r="D64" s="313">
        <f>County!CG58</f>
        <v>74</v>
      </c>
      <c r="E64" s="313">
        <f>County!EX58</f>
        <v>19</v>
      </c>
      <c r="F64" s="313">
        <f>County!EY58</f>
        <v>27</v>
      </c>
      <c r="G64" s="441">
        <f>F64/('Table 1'!D63/5000)</f>
        <v>6.5940507009231677</v>
      </c>
      <c r="H64" s="47">
        <f>County!EZ58</f>
        <v>21123</v>
      </c>
      <c r="I64" s="500">
        <f>County!FB58</f>
        <v>0</v>
      </c>
      <c r="J64" s="506">
        <f>County!FA58</f>
        <v>0</v>
      </c>
    </row>
    <row r="65" spans="1:10" x14ac:dyDescent="0.25">
      <c r="A65" s="46" t="str">
        <f>'Table 11'!A64</f>
        <v>NC0065</v>
      </c>
      <c r="B65" s="517" t="str">
        <f>'Table 11'!B64</f>
        <v>Wayne</v>
      </c>
      <c r="C65" s="518">
        <f>County!DP59</f>
        <v>1006</v>
      </c>
      <c r="D65" s="313">
        <f>County!CG59</f>
        <v>86</v>
      </c>
      <c r="E65" s="313">
        <f>County!EX59</f>
        <v>49</v>
      </c>
      <c r="F65" s="313">
        <f>County!EY59</f>
        <v>123</v>
      </c>
      <c r="G65" s="441">
        <f>F65/('Table 1'!D64/5000)</f>
        <v>4.9206298406195996</v>
      </c>
      <c r="H65" s="47">
        <f>County!EZ59</f>
        <v>85252</v>
      </c>
      <c r="I65" s="500">
        <f>County!FB59</f>
        <v>91448</v>
      </c>
      <c r="J65" s="506">
        <f>County!FA59</f>
        <v>128262</v>
      </c>
    </row>
    <row r="66" spans="1:10" x14ac:dyDescent="0.25">
      <c r="A66" s="46" t="str">
        <f>'Table 11'!A65</f>
        <v>NC0066</v>
      </c>
      <c r="B66" s="517" t="str">
        <f>'Table 11'!B65</f>
        <v>Wilson</v>
      </c>
      <c r="C66" s="518">
        <f>County!DP60</f>
        <v>4</v>
      </c>
      <c r="D66" s="313">
        <f>County!CG60</f>
        <v>76</v>
      </c>
      <c r="E66" s="313">
        <f>County!EX60</f>
        <v>33</v>
      </c>
      <c r="F66" s="313">
        <f>County!EY60</f>
        <v>55</v>
      </c>
      <c r="G66" s="441">
        <f>F66/('Table 1'!D65/5000)</f>
        <v>3.3664263242297001</v>
      </c>
      <c r="H66" s="47">
        <f>County!EZ60</f>
        <v>43432</v>
      </c>
      <c r="I66" s="500">
        <f>County!FB60</f>
        <v>37400</v>
      </c>
      <c r="J66" s="506">
        <f>County!FA60</f>
        <v>96938</v>
      </c>
    </row>
    <row r="67" spans="1:10" ht="15.75" thickBot="1" x14ac:dyDescent="0.3">
      <c r="A67" s="653" t="s">
        <v>2091</v>
      </c>
      <c r="B67" s="654"/>
      <c r="C67" s="366">
        <f>AVERAGE(C9:C66)</f>
        <v>931.56896551724139</v>
      </c>
      <c r="D67" s="52">
        <f>AVERAGE(D9:D66)</f>
        <v>80.741379310344826</v>
      </c>
      <c r="E67" s="52">
        <f>SUM(E9:E66)</f>
        <v>3162</v>
      </c>
      <c r="F67" s="52">
        <f>SUM(F9:F66)</f>
        <v>5820</v>
      </c>
      <c r="G67" s="442">
        <f>AVERAGE(G9:G66)</f>
        <v>3.8811653822388581</v>
      </c>
      <c r="H67" s="52">
        <f>SUM(H9:H66)</f>
        <v>5438683</v>
      </c>
      <c r="I67" s="52">
        <f>SUM(I9:I66)</f>
        <v>1871907</v>
      </c>
      <c r="J67" s="55">
        <f>SUM(J9:J66)</f>
        <v>39681749</v>
      </c>
    </row>
    <row r="68" spans="1:10" ht="16.5" thickTop="1" thickBot="1" x14ac:dyDescent="0.3">
      <c r="A68" s="655" t="s">
        <v>1941</v>
      </c>
      <c r="B68" s="656"/>
      <c r="C68" s="57"/>
      <c r="D68" s="521"/>
      <c r="E68" s="521"/>
      <c r="F68" s="521"/>
      <c r="G68" s="521"/>
      <c r="H68" s="521"/>
      <c r="I68" s="521"/>
      <c r="J68" s="520"/>
    </row>
    <row r="69" spans="1:10" ht="15.75" thickTop="1" x14ac:dyDescent="0.25">
      <c r="A69" s="422" t="str">
        <f>'Table 11'!A68</f>
        <v>NC0001</v>
      </c>
      <c r="B69" s="522" t="str">
        <f>'Table 11'!B68</f>
        <v>Albemarle</v>
      </c>
      <c r="C69" s="523">
        <v>0</v>
      </c>
      <c r="D69" s="313">
        <f>Regional!CG3</f>
        <v>78</v>
      </c>
      <c r="E69" s="313">
        <f>Regional!EX3</f>
        <v>37</v>
      </c>
      <c r="F69" s="313">
        <f>Regional!EY3</f>
        <v>99</v>
      </c>
      <c r="G69" s="441">
        <f>F69/('Table 1'!D68/5000)</f>
        <v>6.3648403646603491</v>
      </c>
      <c r="H69" s="47">
        <f>Regional!EZ3</f>
        <v>44579</v>
      </c>
      <c r="I69" s="500">
        <f>Regional!FB3</f>
        <v>33080</v>
      </c>
      <c r="J69" s="506">
        <f>Regional!FA3</f>
        <v>93952</v>
      </c>
    </row>
    <row r="70" spans="1:10" x14ac:dyDescent="0.25">
      <c r="A70" s="422" t="str">
        <f>'Table 11'!A69</f>
        <v>NC0003</v>
      </c>
      <c r="B70" s="522" t="str">
        <f>'Table 11'!B69</f>
        <v>AMY</v>
      </c>
      <c r="C70" s="518">
        <f>Regional!DP4</f>
        <v>3248</v>
      </c>
      <c r="D70" s="313">
        <f>Regional!CG4</f>
        <v>74</v>
      </c>
      <c r="E70" s="313">
        <f>Regional!EX4</f>
        <v>13</v>
      </c>
      <c r="F70" s="313">
        <f>Regional!EY4</f>
        <v>109</v>
      </c>
      <c r="G70" s="441">
        <f>F70/('Table 1'!D69/5000)</f>
        <v>10.663275288593232</v>
      </c>
      <c r="H70" s="47">
        <f>Regional!EZ4</f>
        <v>65915</v>
      </c>
      <c r="I70" s="500">
        <f>Regional!FB4</f>
        <v>17643</v>
      </c>
      <c r="J70" s="506">
        <f>Regional!FA4</f>
        <v>11880</v>
      </c>
    </row>
    <row r="71" spans="1:10" x14ac:dyDescent="0.25">
      <c r="A71" s="422" t="str">
        <f>'Table 11'!A70</f>
        <v>NC0002</v>
      </c>
      <c r="B71" s="522" t="str">
        <f>'Table 11'!B70</f>
        <v>Appalachian</v>
      </c>
      <c r="C71" s="518">
        <f>Regional!DP5</f>
        <v>807</v>
      </c>
      <c r="D71" s="313">
        <f>Regional!CG5</f>
        <v>75</v>
      </c>
      <c r="E71" s="313">
        <f>Regional!EX5</f>
        <v>66</v>
      </c>
      <c r="F71" s="313">
        <f>Regional!EY5</f>
        <v>130</v>
      </c>
      <c r="G71" s="441">
        <f>F71/('Table 1'!D70/5000)</f>
        <v>4.3122893612504312</v>
      </c>
      <c r="H71" s="47">
        <f>Regional!EZ5</f>
        <v>78741</v>
      </c>
      <c r="I71" s="500">
        <f>Regional!FB5</f>
        <v>35195</v>
      </c>
      <c r="J71" s="506">
        <f>Regional!FA5</f>
        <v>281272</v>
      </c>
    </row>
    <row r="72" spans="1:10" x14ac:dyDescent="0.25">
      <c r="A72" s="422" t="str">
        <f>'Table 11'!A71</f>
        <v>NC0004</v>
      </c>
      <c r="B72" s="522" t="str">
        <f>'Table 11'!B71</f>
        <v>BHM</v>
      </c>
      <c r="C72" s="519">
        <v>0</v>
      </c>
      <c r="D72" s="313">
        <f>Regional!CG6</f>
        <v>74</v>
      </c>
      <c r="E72" s="313">
        <f>Regional!EX6</f>
        <v>22</v>
      </c>
      <c r="F72" s="313">
        <f>Regional!EY6</f>
        <v>83</v>
      </c>
      <c r="G72" s="441">
        <f>F72/('Table 1'!D71/5000)</f>
        <v>6.1420515932333828</v>
      </c>
      <c r="H72" s="47">
        <f>Regional!EZ6</f>
        <v>32460</v>
      </c>
      <c r="I72" s="500">
        <f>Regional!FB6</f>
        <v>0</v>
      </c>
      <c r="J72" s="506">
        <f>Regional!FA6</f>
        <v>72000</v>
      </c>
    </row>
    <row r="73" spans="1:10" x14ac:dyDescent="0.25">
      <c r="A73" s="422" t="str">
        <f>'Table 11'!A72</f>
        <v>NC0006</v>
      </c>
      <c r="B73" s="522" t="str">
        <f>'Table 11'!B72</f>
        <v>CPC</v>
      </c>
      <c r="C73" s="518">
        <f>Regional!DP7</f>
        <v>406</v>
      </c>
      <c r="D73" s="313">
        <f>Regional!CG7</f>
        <v>87</v>
      </c>
      <c r="E73" s="313">
        <f>Regional!EX7</f>
        <v>72</v>
      </c>
      <c r="F73" s="313">
        <f>Regional!EY7</f>
        <v>132</v>
      </c>
      <c r="G73" s="441">
        <f>F73/('Table 1'!D72/5000)</f>
        <v>3.5352534401765485</v>
      </c>
      <c r="H73" s="47">
        <f>Regional!EZ7</f>
        <v>113897</v>
      </c>
      <c r="I73" s="500">
        <f>Regional!FB7</f>
        <v>30075</v>
      </c>
      <c r="J73" s="506">
        <f>Regional!FA7</f>
        <v>236752</v>
      </c>
    </row>
    <row r="74" spans="1:10" x14ac:dyDescent="0.25">
      <c r="A74" s="422" t="str">
        <f>'Table 11'!A73</f>
        <v>NC0007</v>
      </c>
      <c r="B74" s="522" t="str">
        <f>'Table 11'!B73</f>
        <v>E. Albemarle</v>
      </c>
      <c r="C74" s="518">
        <f>Regional!DP8</f>
        <v>23</v>
      </c>
      <c r="D74" s="313">
        <f>Regional!CG8</f>
        <v>82</v>
      </c>
      <c r="E74" s="313">
        <f>Regional!EX8</f>
        <v>59</v>
      </c>
      <c r="F74" s="313">
        <f>Regional!EY8</f>
        <v>101</v>
      </c>
      <c r="G74" s="441">
        <f>F74/('Table 1'!D73/5000)</f>
        <v>4.5257790165168528</v>
      </c>
      <c r="H74" s="47">
        <f>Regional!EZ8</f>
        <v>73483</v>
      </c>
      <c r="I74" s="500">
        <f>Regional!FB8</f>
        <v>31925</v>
      </c>
      <c r="J74" s="506">
        <f>Regional!FA8</f>
        <v>213255</v>
      </c>
    </row>
    <row r="75" spans="1:10" x14ac:dyDescent="0.25">
      <c r="A75" s="422" t="str">
        <f>'Table 11'!A74</f>
        <v>NC0008</v>
      </c>
      <c r="B75" s="522" t="str">
        <f>'Table 11'!B74</f>
        <v>Fontana</v>
      </c>
      <c r="C75" s="518">
        <f>Regional!DP9</f>
        <v>7930</v>
      </c>
      <c r="D75" s="313">
        <f>Regional!CG9</f>
        <v>74</v>
      </c>
      <c r="E75" s="313">
        <f>Regional!EX9</f>
        <v>96</v>
      </c>
      <c r="F75" s="313">
        <f>Regional!EY9</f>
        <v>126</v>
      </c>
      <c r="G75" s="441">
        <f>F75/('Table 1'!D74/5000)</f>
        <v>6.8987418009001216</v>
      </c>
      <c r="H75" s="47">
        <f>Regional!EZ9</f>
        <v>48743</v>
      </c>
      <c r="I75" s="500">
        <f>Regional!FB9</f>
        <v>88596</v>
      </c>
      <c r="J75" s="506">
        <f>Regional!FA9</f>
        <v>75246</v>
      </c>
    </row>
    <row r="76" spans="1:10" x14ac:dyDescent="0.25">
      <c r="A76" s="422" t="str">
        <f>'Table 11'!A75</f>
        <v>NC0011</v>
      </c>
      <c r="B76" s="522" t="str">
        <f>'Table 11'!B75</f>
        <v>Nantahala</v>
      </c>
      <c r="C76" s="518">
        <f>Regional!DP10</f>
        <v>256</v>
      </c>
      <c r="D76" s="313">
        <f>Regional!CG10</f>
        <v>76</v>
      </c>
      <c r="E76" s="313">
        <f>Regional!EX10</f>
        <v>23</v>
      </c>
      <c r="F76" s="313">
        <f>Regional!EY10</f>
        <v>72</v>
      </c>
      <c r="G76" s="441">
        <f>F76/('Table 1'!D75/5000)</f>
        <v>7.5682721214287207</v>
      </c>
      <c r="H76" s="47">
        <f>Regional!EZ10</f>
        <v>53651</v>
      </c>
      <c r="I76" s="500">
        <f>Regional!FB10</f>
        <v>8049</v>
      </c>
      <c r="J76" s="506">
        <f>Regional!FA10</f>
        <v>145775</v>
      </c>
    </row>
    <row r="77" spans="1:10" x14ac:dyDescent="0.25">
      <c r="A77" s="422" t="str">
        <f>'Table 11'!A76</f>
        <v>NC0012</v>
      </c>
      <c r="B77" s="522" t="str">
        <f>'Table 11'!B76</f>
        <v>Neuse</v>
      </c>
      <c r="C77" s="518">
        <f>Regional!DP11</f>
        <v>5163</v>
      </c>
      <c r="D77" s="313">
        <f>Regional!CG11</f>
        <v>78</v>
      </c>
      <c r="E77" s="313">
        <f>Regional!EX11</f>
        <v>40</v>
      </c>
      <c r="F77" s="313">
        <f>Regional!EY11</f>
        <v>175</v>
      </c>
      <c r="G77" s="441">
        <f>F77/('Table 1'!D76/5000)</f>
        <v>9.7309801043161066</v>
      </c>
      <c r="H77" s="47">
        <f>Regional!EZ11</f>
        <v>102701</v>
      </c>
      <c r="I77" s="500">
        <f>Regional!FB11</f>
        <v>0</v>
      </c>
      <c r="J77" s="506">
        <f>Regional!FA11</f>
        <v>231330</v>
      </c>
    </row>
    <row r="78" spans="1:10" x14ac:dyDescent="0.25">
      <c r="A78" s="422" t="str">
        <f>'Table 11'!A77</f>
        <v>NC0013</v>
      </c>
      <c r="B78" s="522" t="str">
        <f>'Table 11'!B77</f>
        <v>Northwestern</v>
      </c>
      <c r="C78" s="518">
        <f>Regional!DP12</f>
        <v>400</v>
      </c>
      <c r="D78" s="313">
        <f>Regional!CG12</f>
        <v>76</v>
      </c>
      <c r="E78" s="313">
        <f>Regional!EX12</f>
        <v>52</v>
      </c>
      <c r="F78" s="313">
        <f>Regional!EY12</f>
        <v>156</v>
      </c>
      <c r="G78" s="441">
        <f>F78/('Table 1'!D77/5000)</f>
        <v>4.6194026757001652</v>
      </c>
      <c r="H78" s="47">
        <f>Regional!EZ12</f>
        <v>127420</v>
      </c>
      <c r="I78" s="500">
        <f>Regional!FB12</f>
        <v>114047</v>
      </c>
      <c r="J78" s="506">
        <f>Regional!FA12</f>
        <v>0</v>
      </c>
    </row>
    <row r="79" spans="1:10" x14ac:dyDescent="0.25">
      <c r="A79" s="422" t="str">
        <f>'Table 11'!A78</f>
        <v>NC0014</v>
      </c>
      <c r="B79" s="522" t="str">
        <f>'Table 11'!B78</f>
        <v>Pettigrew</v>
      </c>
      <c r="C79" s="519">
        <v>0</v>
      </c>
      <c r="D79" s="313">
        <f>Regional!CG13</f>
        <v>76</v>
      </c>
      <c r="E79" s="313">
        <f>Regional!EX13</f>
        <v>20</v>
      </c>
      <c r="F79" s="313">
        <f>Regional!EY13</f>
        <v>51</v>
      </c>
      <c r="G79" s="441">
        <f>F79/('Table 1'!D78/5000)</f>
        <v>5.6672963662629181</v>
      </c>
      <c r="H79" s="47">
        <f>Regional!EZ13</f>
        <v>40845</v>
      </c>
      <c r="I79" s="500">
        <f>Regional!FB13</f>
        <v>30814</v>
      </c>
      <c r="J79" s="506">
        <f>Regional!FA13</f>
        <v>21432</v>
      </c>
    </row>
    <row r="80" spans="1:10" x14ac:dyDescent="0.25">
      <c r="A80" s="422" t="str">
        <f>'Table 11'!A79</f>
        <v>NC0015</v>
      </c>
      <c r="B80" s="522" t="str">
        <f>'Table 11'!B79</f>
        <v>Sandhill</v>
      </c>
      <c r="C80" s="524">
        <f>Regional!DP14</f>
        <v>160</v>
      </c>
      <c r="D80" s="313">
        <f>Regional!CG14</f>
        <v>79</v>
      </c>
      <c r="E80" s="313">
        <f>Regional!EX14</f>
        <v>76</v>
      </c>
      <c r="F80" s="313">
        <f>Regional!EY14</f>
        <v>135</v>
      </c>
      <c r="G80" s="441">
        <f>F80/('Table 1'!D79/5000)</f>
        <v>2.907715569416863</v>
      </c>
      <c r="H80" s="47">
        <f>Regional!EZ14</f>
        <v>74038</v>
      </c>
      <c r="I80" s="500">
        <f>Regional!FB14</f>
        <v>9312</v>
      </c>
      <c r="J80" s="506">
        <f>Regional!FA14</f>
        <v>289</v>
      </c>
    </row>
    <row r="81" spans="1:10" ht="15.75" thickBot="1" x14ac:dyDescent="0.3">
      <c r="A81" s="653" t="s">
        <v>2091</v>
      </c>
      <c r="B81" s="654"/>
      <c r="C81" s="52">
        <f>AVERAGE(C69:C80)</f>
        <v>1532.75</v>
      </c>
      <c r="D81" s="52">
        <f>AVERAGE(D69:D80)</f>
        <v>77.416666666666671</v>
      </c>
      <c r="E81" s="52">
        <f>SUM(E69:E80)</f>
        <v>576</v>
      </c>
      <c r="F81" s="52">
        <f>SUM(F69:F80)</f>
        <v>1369</v>
      </c>
      <c r="G81" s="442">
        <f>AVERAGE(G69:G80)</f>
        <v>6.0779914752046409</v>
      </c>
      <c r="H81" s="52">
        <f>SUM(H69:H80)</f>
        <v>856473</v>
      </c>
      <c r="I81" s="52">
        <f>SUM(I69:I80)</f>
        <v>398736</v>
      </c>
      <c r="J81" s="55">
        <f>SUM(J69:J80)</f>
        <v>1383183</v>
      </c>
    </row>
    <row r="82" spans="1:10" ht="16.5" thickTop="1" thickBot="1" x14ac:dyDescent="0.3">
      <c r="A82" s="62"/>
      <c r="B82" s="41" t="s">
        <v>1942</v>
      </c>
      <c r="C82" s="525"/>
      <c r="D82" s="57"/>
      <c r="E82" s="57"/>
      <c r="F82" s="57"/>
      <c r="G82" s="57"/>
      <c r="H82" s="57"/>
      <c r="I82" s="57"/>
      <c r="J82" s="59"/>
    </row>
    <row r="83" spans="1:10" ht="15.75" thickTop="1" x14ac:dyDescent="0.25">
      <c r="A83" s="46" t="str">
        <f>'Table 11'!A82</f>
        <v>NC0071</v>
      </c>
      <c r="B83" s="517" t="str">
        <f>'Table 11'!B82</f>
        <v>Chapel Hill</v>
      </c>
      <c r="C83" s="518">
        <f>Municipal!DP3</f>
        <v>600</v>
      </c>
      <c r="D83" s="313">
        <f>Municipal!CG3</f>
        <v>81</v>
      </c>
      <c r="E83" s="313">
        <f>Municipal!EX3</f>
        <v>41</v>
      </c>
      <c r="F83" s="313">
        <f>Municipal!EY3</f>
        <v>69</v>
      </c>
      <c r="G83" s="441">
        <f>F83/('Table 1'!D82/5000)</f>
        <v>5.7916030149910185</v>
      </c>
      <c r="H83" s="47">
        <f>Municipal!EZ3</f>
        <v>41976</v>
      </c>
      <c r="I83" s="500">
        <f>Municipal!FB3</f>
        <v>18556</v>
      </c>
      <c r="J83" s="506">
        <f>Municipal!FA3</f>
        <v>438931</v>
      </c>
    </row>
    <row r="84" spans="1:10" x14ac:dyDescent="0.25">
      <c r="A84" s="46"/>
      <c r="B84" s="517" t="str">
        <f>'Table 11'!B83</f>
        <v>Clayton</v>
      </c>
      <c r="C84" s="519">
        <v>0</v>
      </c>
      <c r="D84" s="313">
        <f>Municipal!CG4</f>
        <v>74</v>
      </c>
      <c r="E84" s="313">
        <f>Municipal!EX4</f>
        <v>7</v>
      </c>
      <c r="F84" s="313">
        <f>Municipal!EY4</f>
        <v>8</v>
      </c>
      <c r="G84" s="441">
        <f>F84/('Table 1'!D83/5000)</f>
        <v>2.1351553325504433</v>
      </c>
      <c r="H84" s="47">
        <f>Municipal!EZ4</f>
        <v>7906</v>
      </c>
      <c r="I84" s="500">
        <f>Municipal!FB4</f>
        <v>56160</v>
      </c>
      <c r="J84" s="506">
        <f>Municipal!FA4</f>
        <v>31291</v>
      </c>
    </row>
    <row r="85" spans="1:10" x14ac:dyDescent="0.25">
      <c r="A85" s="46" t="s">
        <v>980</v>
      </c>
      <c r="B85" s="517" t="str">
        <f>'Table 11'!B84</f>
        <v>Farmville</v>
      </c>
      <c r="C85" s="518">
        <f>Municipal!DP5</f>
        <v>275</v>
      </c>
      <c r="D85" s="313">
        <f>Municipal!CG5</f>
        <v>76</v>
      </c>
      <c r="E85" s="313">
        <f>Municipal!EX5</f>
        <v>7</v>
      </c>
      <c r="F85" s="313">
        <f>Municipal!EY5</f>
        <v>20</v>
      </c>
      <c r="G85" s="441">
        <f>F85/('Table 1'!D84/5000)</f>
        <v>21.267545725223307</v>
      </c>
      <c r="H85" s="47">
        <f>Municipal!EZ5</f>
        <v>10863</v>
      </c>
      <c r="I85" s="500">
        <f>Municipal!FB5</f>
        <v>1712</v>
      </c>
      <c r="J85" s="506">
        <f>Municipal!FA5</f>
        <v>34067</v>
      </c>
    </row>
    <row r="86" spans="1:10" x14ac:dyDescent="0.25">
      <c r="A86" s="46" t="s">
        <v>742</v>
      </c>
      <c r="B86" s="517" t="str">
        <f>'Table 11'!B85</f>
        <v>Hickory</v>
      </c>
      <c r="C86" s="519">
        <v>0</v>
      </c>
      <c r="D86" s="313">
        <f>Municipal!CG6</f>
        <v>80</v>
      </c>
      <c r="E86" s="313">
        <f>Municipal!EX6</f>
        <v>35</v>
      </c>
      <c r="F86" s="313">
        <f>Municipal!EY6</f>
        <v>56</v>
      </c>
      <c r="G86" s="441">
        <f>F86/('Table 1'!D85/5000)</f>
        <v>6.9391093157542567</v>
      </c>
      <c r="H86" s="47">
        <f>Municipal!EZ6</f>
        <v>57130</v>
      </c>
      <c r="I86" s="500">
        <f>Municipal!FB6</f>
        <v>17210</v>
      </c>
      <c r="J86" s="506">
        <f>Municipal!FA6</f>
        <v>113328</v>
      </c>
    </row>
    <row r="87" spans="1:10" x14ac:dyDescent="0.25">
      <c r="A87" s="46" t="s">
        <v>946</v>
      </c>
      <c r="B87" s="517" t="str">
        <f>'Table 11'!B86</f>
        <v>High Point</v>
      </c>
      <c r="C87" s="518">
        <f>Municipal!DP7</f>
        <v>446</v>
      </c>
      <c r="D87" s="313">
        <f>Municipal!CG7</f>
        <v>96</v>
      </c>
      <c r="E87" s="313">
        <f>Municipal!EX7</f>
        <v>125</v>
      </c>
      <c r="F87" s="313">
        <f>Municipal!EY7</f>
        <v>112</v>
      </c>
      <c r="G87" s="441">
        <f>F87/('Table 1'!D86/5000)</f>
        <v>5.1025521872636652</v>
      </c>
      <c r="H87" s="47">
        <f>Municipal!EZ7</f>
        <v>65659</v>
      </c>
      <c r="I87" s="500">
        <f>Municipal!FB7</f>
        <v>18806</v>
      </c>
      <c r="J87" s="506">
        <f>Municipal!FA7</f>
        <v>127761</v>
      </c>
    </row>
    <row r="88" spans="1:10" x14ac:dyDescent="0.25">
      <c r="A88" s="46" t="s">
        <v>963</v>
      </c>
      <c r="B88" s="517" t="str">
        <f>'Table 11'!B87</f>
        <v>Kings Mountain</v>
      </c>
      <c r="C88" s="518">
        <f>Municipal!DP8</f>
        <v>12</v>
      </c>
      <c r="D88" s="313">
        <f>Municipal!CG8</f>
        <v>87</v>
      </c>
      <c r="E88" s="313">
        <f>Municipal!EX8</f>
        <v>11</v>
      </c>
      <c r="F88" s="313">
        <f>Municipal!EY8</f>
        <v>29</v>
      </c>
      <c r="G88" s="441">
        <f>F88/('Table 1'!D87/5000)</f>
        <v>13.593325208587231</v>
      </c>
      <c r="H88" s="47">
        <f>Municipal!EZ8</f>
        <v>20370</v>
      </c>
      <c r="I88" s="500">
        <f>Municipal!FB8</f>
        <v>19710</v>
      </c>
      <c r="J88" s="506">
        <f>Municipal!FA8</f>
        <v>19910</v>
      </c>
    </row>
    <row r="89" spans="1:10" x14ac:dyDescent="0.25">
      <c r="A89" s="46" t="s">
        <v>1010</v>
      </c>
      <c r="B89" s="517" t="str">
        <f>'Table 11'!B88</f>
        <v>Mooresville</v>
      </c>
      <c r="C89" s="519">
        <v>0</v>
      </c>
      <c r="D89" s="313">
        <f>Municipal!CG9</f>
        <v>79</v>
      </c>
      <c r="E89" s="313">
        <f>Municipal!EX9</f>
        <v>26</v>
      </c>
      <c r="F89" s="313">
        <f>Municipal!EY9</f>
        <v>44</v>
      </c>
      <c r="G89" s="441">
        <f>F89/('Table 1'!D88/5000)</f>
        <v>5.8278145695364243</v>
      </c>
      <c r="H89" s="47">
        <f>Municipal!EZ9</f>
        <v>45743</v>
      </c>
      <c r="I89" s="500">
        <f>Municipal!FB9</f>
        <v>0</v>
      </c>
      <c r="J89" s="506">
        <f>Municipal!FA9</f>
        <v>0</v>
      </c>
    </row>
    <row r="90" spans="1:10" x14ac:dyDescent="0.25">
      <c r="A90" s="46" t="s">
        <v>1081</v>
      </c>
      <c r="B90" s="517" t="str">
        <f>'Table 11'!B89</f>
        <v>Nashville</v>
      </c>
      <c r="C90" s="518">
        <f>Municipal!DP10</f>
        <v>354</v>
      </c>
      <c r="D90" s="313">
        <f>Municipal!CG10</f>
        <v>74</v>
      </c>
      <c r="E90" s="313">
        <f>Municipal!EX10</f>
        <v>4</v>
      </c>
      <c r="F90" s="313">
        <f>Municipal!EY10</f>
        <v>18</v>
      </c>
      <c r="G90" s="441">
        <f>F90/('Table 1'!D89/5000)</f>
        <v>16.97152555157458</v>
      </c>
      <c r="H90" s="47">
        <f>Municipal!EZ10</f>
        <v>5667</v>
      </c>
      <c r="I90" s="500">
        <f>Municipal!FB10</f>
        <v>4776</v>
      </c>
      <c r="J90" s="506">
        <f>Municipal!FA10</f>
        <v>0</v>
      </c>
    </row>
    <row r="91" spans="1:10" x14ac:dyDescent="0.25">
      <c r="A91" s="46" t="s">
        <v>909</v>
      </c>
      <c r="B91" s="517" t="str">
        <f>'Table 11'!B90</f>
        <v>Roanoke Rapids</v>
      </c>
      <c r="C91" s="518">
        <f>Municipal!DP11</f>
        <v>53</v>
      </c>
      <c r="D91" s="313">
        <f>Municipal!CG11</f>
        <v>74</v>
      </c>
      <c r="E91" s="313">
        <f>Municipal!EX11</f>
        <v>8</v>
      </c>
      <c r="F91" s="313">
        <f>Municipal!EY11</f>
        <v>13</v>
      </c>
      <c r="G91" s="441">
        <f>F91/('Table 1'!D90/5000)</f>
        <v>4.2802581324904523</v>
      </c>
      <c r="H91" s="47">
        <f>Municipal!EZ11</f>
        <v>6172</v>
      </c>
      <c r="I91" s="500">
        <f>Municipal!FB11</f>
        <v>0</v>
      </c>
      <c r="J91" s="506">
        <f>Municipal!FA11</f>
        <v>34955</v>
      </c>
    </row>
    <row r="92" spans="1:10" x14ac:dyDescent="0.25">
      <c r="A92" s="46" t="s">
        <v>1306</v>
      </c>
      <c r="B92" s="517" t="str">
        <f>'Table 11'!B91</f>
        <v>Southern Pines</v>
      </c>
      <c r="C92" s="518">
        <f>Municipal!DP12</f>
        <v>128</v>
      </c>
      <c r="D92" s="313">
        <f>Municipal!CG12</f>
        <v>94</v>
      </c>
      <c r="E92" s="313">
        <f>Municipal!EX12</f>
        <v>12</v>
      </c>
      <c r="F92" s="313">
        <f>Municipal!EY12</f>
        <v>13</v>
      </c>
      <c r="G92" s="441">
        <f>F92/('Table 1'!D91/5000)</f>
        <v>4.8287645791545941</v>
      </c>
      <c r="H92" s="47">
        <f>Municipal!EZ12</f>
        <v>12096</v>
      </c>
      <c r="I92" s="500">
        <f>Municipal!FB12</f>
        <v>6504</v>
      </c>
      <c r="J92" s="506">
        <f>Municipal!FA12</f>
        <v>45403</v>
      </c>
    </row>
    <row r="93" spans="1:10" x14ac:dyDescent="0.25">
      <c r="A93" s="46" t="s">
        <v>1449</v>
      </c>
      <c r="B93" s="517" t="str">
        <f>'Table 11'!B92</f>
        <v>Washington</v>
      </c>
      <c r="C93" s="518">
        <f>Municipal!DP13</f>
        <v>446</v>
      </c>
      <c r="D93" s="313">
        <f>Municipal!CG13</f>
        <v>75</v>
      </c>
      <c r="E93" s="313">
        <f>Municipal!EX13</f>
        <v>11</v>
      </c>
      <c r="F93" s="313">
        <f>Municipal!EY13</f>
        <v>22</v>
      </c>
      <c r="G93" s="441">
        <f>F93/('Table 1'!D92/5000)</f>
        <v>11.411972196285921</v>
      </c>
      <c r="H93" s="47">
        <f>Municipal!EZ13</f>
        <v>7445</v>
      </c>
      <c r="I93" s="500">
        <f>Municipal!FB13</f>
        <v>10950</v>
      </c>
      <c r="J93" s="506">
        <f>Municipal!FA13</f>
        <v>1824</v>
      </c>
    </row>
    <row r="94" spans="1:10" x14ac:dyDescent="0.25">
      <c r="A94" s="657" t="s">
        <v>2091</v>
      </c>
      <c r="B94" s="705"/>
      <c r="C94" s="393">
        <f>AVERAGE(C83:C93)</f>
        <v>210.36363636363637</v>
      </c>
      <c r="D94" s="64">
        <f>AVERAGE(D83:D93)</f>
        <v>80.909090909090907</v>
      </c>
      <c r="E94" s="64">
        <f>SUM(E83:E93)</f>
        <v>287</v>
      </c>
      <c r="F94" s="64">
        <f>SUM(F83:F93)</f>
        <v>404</v>
      </c>
      <c r="G94" s="443">
        <f>AVERAGE(G83:G93)</f>
        <v>8.9226932557647149</v>
      </c>
      <c r="H94" s="64">
        <f>SUM(H83:H93)</f>
        <v>281027</v>
      </c>
      <c r="I94" s="64">
        <f>SUM(I83:I93)</f>
        <v>154384</v>
      </c>
      <c r="J94" s="67">
        <f>SUM(J83:J93)</f>
        <v>847470</v>
      </c>
    </row>
    <row r="95" spans="1:10" x14ac:dyDescent="0.25">
      <c r="A95" s="33"/>
      <c r="B95" s="34"/>
      <c r="C95" s="526"/>
      <c r="D95" s="25"/>
      <c r="E95" s="25"/>
      <c r="F95" s="25"/>
      <c r="G95" s="25"/>
      <c r="H95" s="25"/>
      <c r="I95" s="527"/>
      <c r="J95" s="561"/>
    </row>
    <row r="96" spans="1:10" s="89" customFormat="1" ht="13.5" thickBot="1" x14ac:dyDescent="0.25">
      <c r="A96" s="701" t="s">
        <v>2102</v>
      </c>
      <c r="B96" s="673"/>
      <c r="C96" s="52">
        <f>SUM(C83:C93,C69:C80,C9:C58,C60:C66)</f>
        <v>74429</v>
      </c>
      <c r="D96" s="52">
        <f>AVERAGE(D83:D93,D69:D80,D9:D58,D60:D66)</f>
        <v>80.337500000000006</v>
      </c>
      <c r="E96" s="52">
        <f>SUM(E83:E93,E69:E80,E9:E58,E60:E66)</f>
        <v>4005</v>
      </c>
      <c r="F96" s="52">
        <f>SUM(F83:F93,F69:F80,F9:F58,F60:F66)</f>
        <v>7551</v>
      </c>
      <c r="G96" s="442">
        <f>AVERAGE(G83:G93,G69:G80,G9:G58,G60:G66)</f>
        <v>4.9095456049538377</v>
      </c>
      <c r="H96" s="52">
        <f>SUM(H83:H93,H69:H80,H9:H58,H60:H66)</f>
        <v>6557863</v>
      </c>
      <c r="I96" s="52">
        <f>SUM(I83:I93,I69:I80,I9:I58,I60:I66)</f>
        <v>2425027</v>
      </c>
      <c r="J96" s="55">
        <f>SUM(J83:J93,J69:J80,J9:J58,J60:J66)</f>
        <v>41879501</v>
      </c>
    </row>
    <row r="97" spans="1:10" s="89" customFormat="1" ht="13.5" thickTop="1" x14ac:dyDescent="0.2">
      <c r="A97" s="246"/>
      <c r="B97" s="246" t="s">
        <v>2093</v>
      </c>
      <c r="C97" s="507" t="s">
        <v>1952</v>
      </c>
      <c r="D97" s="246" t="s">
        <v>2071</v>
      </c>
      <c r="E97" s="246" t="s">
        <v>1952</v>
      </c>
      <c r="F97" s="246" t="s">
        <v>1952</v>
      </c>
      <c r="G97" s="246" t="s">
        <v>2071</v>
      </c>
      <c r="H97" s="246" t="s">
        <v>1952</v>
      </c>
      <c r="I97" s="512" t="s">
        <v>1952</v>
      </c>
      <c r="J97" s="507" t="s">
        <v>1952</v>
      </c>
    </row>
  </sheetData>
  <mergeCells count="6">
    <mergeCell ref="A96:B96"/>
    <mergeCell ref="E4:G4"/>
    <mergeCell ref="A67:B67"/>
    <mergeCell ref="A68:B68"/>
    <mergeCell ref="A81:B81"/>
    <mergeCell ref="A94:B9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G26" sqref="G26"/>
    </sheetView>
  </sheetViews>
  <sheetFormatPr defaultColWidth="8.85546875" defaultRowHeight="12.75" x14ac:dyDescent="0.2"/>
  <cols>
    <col min="1" max="1" width="6.7109375" style="119" customWidth="1"/>
    <col min="2" max="3" width="21.140625" style="119" customWidth="1"/>
    <col min="4" max="4" width="10.42578125" style="119" customWidth="1"/>
    <col min="5" max="5" width="9" style="119" bestFit="1" customWidth="1"/>
    <col min="6" max="6" width="9.7109375" style="119" customWidth="1"/>
    <col min="7" max="7" width="12.140625" style="119" customWidth="1"/>
    <col min="8" max="9" width="10.42578125" style="119" bestFit="1" customWidth="1"/>
    <col min="10" max="10" width="11.42578125" style="119" bestFit="1" customWidth="1"/>
    <col min="11" max="11" width="11.7109375" style="119" customWidth="1"/>
    <col min="12" max="12" width="12.140625" style="119" customWidth="1"/>
    <col min="13" max="13" width="10.85546875" style="119" customWidth="1"/>
    <col min="14" max="14" width="10.42578125" style="119" customWidth="1"/>
    <col min="15" max="15" width="10.42578125" style="119" bestFit="1" customWidth="1"/>
    <col min="16" max="16" width="8.85546875" style="119"/>
    <col min="17" max="17" width="10.42578125" style="119" customWidth="1"/>
    <col min="18" max="16384" width="8.85546875" style="119"/>
  </cols>
  <sheetData>
    <row r="1" spans="1:17" ht="1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O1" s="428"/>
      <c r="Q1" s="183" t="s">
        <v>2156</v>
      </c>
    </row>
    <row r="2" spans="1:17" ht="15.75" x14ac:dyDescent="0.25">
      <c r="A2" s="184" t="s">
        <v>2117</v>
      </c>
      <c r="B2" s="322"/>
      <c r="C2" s="322"/>
      <c r="D2" s="322"/>
      <c r="E2" s="322"/>
      <c r="F2" s="27"/>
      <c r="G2" s="27"/>
      <c r="H2" s="322"/>
      <c r="I2" s="322"/>
      <c r="J2" s="322"/>
      <c r="K2" s="322"/>
      <c r="L2" s="322"/>
      <c r="O2" s="429"/>
      <c r="Q2" s="475" t="s">
        <v>2134</v>
      </c>
    </row>
    <row r="3" spans="1:17" ht="15.75" thickBot="1" x14ac:dyDescent="0.3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17" ht="13.5" thickTop="1" x14ac:dyDescent="0.2">
      <c r="A4" s="94"/>
      <c r="B4" s="643"/>
      <c r="C4" s="409" t="s">
        <v>2118</v>
      </c>
      <c r="D4" s="683" t="s">
        <v>2119</v>
      </c>
      <c r="E4" s="684"/>
      <c r="F4" s="684"/>
      <c r="G4" s="684"/>
      <c r="H4" s="684"/>
      <c r="I4" s="683" t="s">
        <v>2120</v>
      </c>
      <c r="J4" s="684"/>
      <c r="K4" s="684"/>
      <c r="L4" s="684"/>
      <c r="M4" s="684"/>
      <c r="N4" s="683" t="s">
        <v>2121</v>
      </c>
      <c r="O4" s="684"/>
      <c r="P4" s="684"/>
      <c r="Q4" s="685"/>
    </row>
    <row r="5" spans="1:17" x14ac:dyDescent="0.2">
      <c r="A5" s="97"/>
      <c r="B5" s="686"/>
      <c r="C5" s="454" t="s">
        <v>2122</v>
      </c>
      <c r="D5" s="432" t="s">
        <v>2123</v>
      </c>
      <c r="E5" s="432" t="s">
        <v>2124</v>
      </c>
      <c r="F5" s="434" t="s">
        <v>2125</v>
      </c>
      <c r="G5" s="434" t="s">
        <v>2126</v>
      </c>
      <c r="H5" s="434" t="s">
        <v>2030</v>
      </c>
      <c r="I5" s="455" t="s">
        <v>2123</v>
      </c>
      <c r="J5" s="456" t="s">
        <v>2124</v>
      </c>
      <c r="K5" s="457" t="s">
        <v>2125</v>
      </c>
      <c r="L5" s="457" t="s">
        <v>2126</v>
      </c>
      <c r="M5" s="458" t="s">
        <v>2030</v>
      </c>
      <c r="N5" s="432" t="s">
        <v>2123</v>
      </c>
      <c r="O5" s="432" t="s">
        <v>2124</v>
      </c>
      <c r="P5" s="434" t="s">
        <v>2125</v>
      </c>
      <c r="Q5" s="432" t="s">
        <v>2030</v>
      </c>
    </row>
    <row r="6" spans="1:17" ht="13.5" thickBot="1" x14ac:dyDescent="0.25">
      <c r="A6" s="101"/>
      <c r="B6" s="687"/>
      <c r="C6" s="459" t="s">
        <v>2127</v>
      </c>
      <c r="D6" s="417" t="s">
        <v>2128</v>
      </c>
      <c r="E6" s="417" t="s">
        <v>2129</v>
      </c>
      <c r="F6" s="438" t="s">
        <v>2098</v>
      </c>
      <c r="G6" s="438" t="s">
        <v>2130</v>
      </c>
      <c r="H6" s="438" t="s">
        <v>2131</v>
      </c>
      <c r="I6" s="460" t="s">
        <v>2128</v>
      </c>
      <c r="J6" s="461" t="s">
        <v>2129</v>
      </c>
      <c r="K6" s="462" t="s">
        <v>2098</v>
      </c>
      <c r="L6" s="462" t="s">
        <v>2130</v>
      </c>
      <c r="M6" s="463" t="s">
        <v>2131</v>
      </c>
      <c r="N6" s="417" t="s">
        <v>2128</v>
      </c>
      <c r="O6" s="417" t="s">
        <v>2129</v>
      </c>
      <c r="P6" s="438" t="s">
        <v>2098</v>
      </c>
      <c r="Q6" s="417" t="s">
        <v>2131</v>
      </c>
    </row>
    <row r="7" spans="1:17" ht="14.25" thickTop="1" thickBot="1" x14ac:dyDescent="0.25">
      <c r="A7" s="40"/>
      <c r="B7" s="41" t="s">
        <v>1938</v>
      </c>
      <c r="C7" s="41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62"/>
      <c r="Q7" s="211"/>
    </row>
    <row r="8" spans="1:17" ht="13.5" thickTop="1" x14ac:dyDescent="0.2">
      <c r="A8" s="46" t="str">
        <f>'Table 13'!A9</f>
        <v>NC0103</v>
      </c>
      <c r="B8" s="46" t="str">
        <f>'Table 13'!B9</f>
        <v>Alamance</v>
      </c>
      <c r="C8" s="259" t="str">
        <f>County!GM3</f>
        <v>Yes</v>
      </c>
      <c r="D8" s="314">
        <f>County!GN3</f>
        <v>923</v>
      </c>
      <c r="E8" s="314">
        <f>County!GO3</f>
        <v>274</v>
      </c>
      <c r="F8" s="314">
        <f>County!GP3</f>
        <v>10828</v>
      </c>
      <c r="G8" s="314">
        <f>County!MH3</f>
        <v>29491</v>
      </c>
      <c r="H8" s="314">
        <f>County!GQ3</f>
        <v>73064</v>
      </c>
      <c r="I8" s="314">
        <f>County!GR3</f>
        <v>73</v>
      </c>
      <c r="J8" s="314">
        <f>County!GS3</f>
        <v>31</v>
      </c>
      <c r="K8" s="314">
        <f>County!GT3</f>
        <v>434</v>
      </c>
      <c r="L8" s="314">
        <f>County!MI3</f>
        <v>393604</v>
      </c>
      <c r="M8" s="314">
        <f>County!GU3</f>
        <v>7285</v>
      </c>
      <c r="N8" s="47">
        <f>D8+I8</f>
        <v>996</v>
      </c>
      <c r="O8" s="47">
        <f>E8+J8</f>
        <v>305</v>
      </c>
      <c r="P8" s="313">
        <f>F8+K8</f>
        <v>11262</v>
      </c>
      <c r="Q8" s="50">
        <f>H8+M8</f>
        <v>80349</v>
      </c>
    </row>
    <row r="9" spans="1:17" x14ac:dyDescent="0.2">
      <c r="A9" s="46" t="str">
        <f>'Table 13'!A10</f>
        <v>NC0016</v>
      </c>
      <c r="B9" s="46" t="str">
        <f>'Table 13'!B10</f>
        <v>Alexander</v>
      </c>
      <c r="C9" s="259" t="str">
        <f>County!GM4</f>
        <v>No</v>
      </c>
      <c r="D9" s="314">
        <f>County!GN4</f>
        <v>514</v>
      </c>
      <c r="E9" s="314">
        <f>County!GO4</f>
        <v>39</v>
      </c>
      <c r="F9" s="314">
        <f>County!GP4</f>
        <v>1285</v>
      </c>
      <c r="G9" s="314">
        <f>County!MH4</f>
        <v>352200</v>
      </c>
      <c r="H9" s="314">
        <f>County!GQ4</f>
        <v>10485</v>
      </c>
      <c r="I9" s="314">
        <f>County!GR4</f>
        <v>115</v>
      </c>
      <c r="J9" s="314">
        <f>County!GS4</f>
        <v>2</v>
      </c>
      <c r="K9" s="314">
        <f>County!GT4</f>
        <v>31</v>
      </c>
      <c r="L9" s="314">
        <f>County!MI4</f>
        <v>496380</v>
      </c>
      <c r="M9" s="314">
        <f>County!GU4</f>
        <v>1893</v>
      </c>
      <c r="N9" s="47">
        <f t="shared" ref="N9:P9" si="0">D9+I9</f>
        <v>629</v>
      </c>
      <c r="O9" s="47">
        <f t="shared" si="0"/>
        <v>41</v>
      </c>
      <c r="P9" s="313">
        <f t="shared" si="0"/>
        <v>1316</v>
      </c>
      <c r="Q9" s="50">
        <f t="shared" ref="Q9:Q65" si="1">H9+M9</f>
        <v>12378</v>
      </c>
    </row>
    <row r="10" spans="1:17" x14ac:dyDescent="0.2">
      <c r="A10" s="46" t="str">
        <f>'Table 13'!A11</f>
        <v>NC0017</v>
      </c>
      <c r="B10" s="46" t="str">
        <f>'Table 13'!B11</f>
        <v>Bladen</v>
      </c>
      <c r="C10" s="259" t="str">
        <f>County!GM5</f>
        <v>Yes</v>
      </c>
      <c r="D10" s="314">
        <f>County!GN5</f>
        <v>195</v>
      </c>
      <c r="E10" s="314">
        <f>County!GO5</f>
        <v>29</v>
      </c>
      <c r="F10" s="314">
        <f>County!GP5</f>
        <v>696</v>
      </c>
      <c r="G10" s="314">
        <f>County!MH5</f>
        <v>0</v>
      </c>
      <c r="H10" s="314">
        <f>County!GQ5</f>
        <v>3428</v>
      </c>
      <c r="I10" s="314">
        <f>County!GR5</f>
        <v>0</v>
      </c>
      <c r="J10" s="314">
        <f>County!GS5</f>
        <v>0</v>
      </c>
      <c r="K10" s="314">
        <f>County!GT5</f>
        <v>0</v>
      </c>
      <c r="L10" s="314">
        <f>County!MI5</f>
        <v>18048</v>
      </c>
      <c r="M10" s="314">
        <f>County!GU5</f>
        <v>0</v>
      </c>
      <c r="N10" s="47">
        <f t="shared" ref="N10:N65" si="2">D10+I10</f>
        <v>195</v>
      </c>
      <c r="O10" s="47">
        <f t="shared" ref="O10:O65" si="3">E10+J10</f>
        <v>29</v>
      </c>
      <c r="P10" s="313">
        <f t="shared" ref="P10:P65" si="4">F10+K10</f>
        <v>696</v>
      </c>
      <c r="Q10" s="50">
        <f t="shared" si="1"/>
        <v>3428</v>
      </c>
    </row>
    <row r="11" spans="1:17" x14ac:dyDescent="0.2">
      <c r="A11" s="46" t="str">
        <f>'Table 13'!A12</f>
        <v>NC0018</v>
      </c>
      <c r="B11" s="46" t="str">
        <f>'Table 13'!B12</f>
        <v>Brunswick</v>
      </c>
      <c r="C11" s="259" t="str">
        <f>County!GM6</f>
        <v>No</v>
      </c>
      <c r="D11" s="314">
        <f>County!GN6</f>
        <v>675</v>
      </c>
      <c r="E11" s="314">
        <f>County!GO6</f>
        <v>65</v>
      </c>
      <c r="F11" s="314">
        <f>County!GP6</f>
        <v>3173</v>
      </c>
      <c r="G11" s="314">
        <f>County!MH6</f>
        <v>0</v>
      </c>
      <c r="H11" s="314">
        <f>County!GQ6</f>
        <v>27071</v>
      </c>
      <c r="I11" s="314">
        <f>County!GR6</f>
        <v>0</v>
      </c>
      <c r="J11" s="314">
        <f>County!GS6</f>
        <v>0</v>
      </c>
      <c r="K11" s="314">
        <f>County!GT6</f>
        <v>0</v>
      </c>
      <c r="L11" s="314">
        <f>County!MI6</f>
        <v>312160</v>
      </c>
      <c r="M11" s="314">
        <f>County!GU6</f>
        <v>0</v>
      </c>
      <c r="N11" s="47">
        <f t="shared" si="2"/>
        <v>675</v>
      </c>
      <c r="O11" s="47">
        <f t="shared" si="3"/>
        <v>65</v>
      </c>
      <c r="P11" s="313">
        <f t="shared" si="4"/>
        <v>3173</v>
      </c>
      <c r="Q11" s="50">
        <f t="shared" si="1"/>
        <v>27071</v>
      </c>
    </row>
    <row r="12" spans="1:17" x14ac:dyDescent="0.2">
      <c r="A12" s="46" t="str">
        <f>'Table 13'!A13</f>
        <v>NC0019</v>
      </c>
      <c r="B12" s="46" t="str">
        <f>'Table 13'!B13</f>
        <v>Buncombe</v>
      </c>
      <c r="C12" s="259" t="str">
        <f>County!GM7</f>
        <v>Yes</v>
      </c>
      <c r="D12" s="314">
        <f>County!GN7</f>
        <v>6721</v>
      </c>
      <c r="E12" s="314">
        <f>County!GO7</f>
        <v>540</v>
      </c>
      <c r="F12" s="314">
        <f>County!GP7</f>
        <v>18671</v>
      </c>
      <c r="G12" s="314">
        <f>County!MH7</f>
        <v>3603420</v>
      </c>
      <c r="H12" s="314">
        <f>County!GQ7</f>
        <v>146946</v>
      </c>
      <c r="I12" s="314">
        <f>County!GR7</f>
        <v>329</v>
      </c>
      <c r="J12" s="314">
        <f>County!GS7</f>
        <v>25</v>
      </c>
      <c r="K12" s="314">
        <f>County!GT7</f>
        <v>215</v>
      </c>
      <c r="L12" s="314">
        <f>County!MI7</f>
        <v>10805454</v>
      </c>
      <c r="M12" s="314">
        <f>County!GU7</f>
        <v>13159</v>
      </c>
      <c r="N12" s="47">
        <f t="shared" si="2"/>
        <v>7050</v>
      </c>
      <c r="O12" s="47">
        <f t="shared" si="3"/>
        <v>565</v>
      </c>
      <c r="P12" s="313">
        <f t="shared" si="4"/>
        <v>18886</v>
      </c>
      <c r="Q12" s="50">
        <f t="shared" si="1"/>
        <v>160105</v>
      </c>
    </row>
    <row r="13" spans="1:17" x14ac:dyDescent="0.2">
      <c r="A13" s="46" t="str">
        <f>'Table 13'!A14</f>
        <v>NC0020</v>
      </c>
      <c r="B13" s="46" t="str">
        <f>'Table 13'!B14</f>
        <v>Burke</v>
      </c>
      <c r="C13" s="259" t="str">
        <f>County!GM8</f>
        <v>Yes</v>
      </c>
      <c r="D13" s="314">
        <f>County!GN8</f>
        <v>606</v>
      </c>
      <c r="E13" s="314">
        <f>County!GO8</f>
        <v>193</v>
      </c>
      <c r="F13" s="314">
        <f>County!GP8</f>
        <v>4338</v>
      </c>
      <c r="G13" s="314">
        <f>County!MH8</f>
        <v>0</v>
      </c>
      <c r="H13" s="314">
        <f>County!GQ8</f>
        <v>14129</v>
      </c>
      <c r="I13" s="314">
        <f>County!GR8</f>
        <v>194</v>
      </c>
      <c r="J13" s="314">
        <f>County!GS8</f>
        <v>29</v>
      </c>
      <c r="K13" s="314">
        <f>County!GT8</f>
        <v>2108</v>
      </c>
      <c r="L13" s="314">
        <f>County!MI8</f>
        <v>175214</v>
      </c>
      <c r="M13" s="314">
        <f>County!GU8</f>
        <v>2942</v>
      </c>
      <c r="N13" s="47">
        <f t="shared" si="2"/>
        <v>800</v>
      </c>
      <c r="O13" s="47">
        <f t="shared" si="3"/>
        <v>222</v>
      </c>
      <c r="P13" s="313">
        <f t="shared" si="4"/>
        <v>6446</v>
      </c>
      <c r="Q13" s="50">
        <f t="shared" si="1"/>
        <v>17071</v>
      </c>
    </row>
    <row r="14" spans="1:17" x14ac:dyDescent="0.2">
      <c r="A14" s="46" t="str">
        <f>'Table 13'!A15</f>
        <v>NC0021</v>
      </c>
      <c r="B14" s="46" t="str">
        <f>'Table 13'!B15</f>
        <v>Cabarrus</v>
      </c>
      <c r="C14" s="259" t="str">
        <f>County!GM9</f>
        <v>Yes</v>
      </c>
      <c r="D14" s="314">
        <f>County!GN9</f>
        <v>3774</v>
      </c>
      <c r="E14" s="314">
        <f>County!GO9</f>
        <v>381</v>
      </c>
      <c r="F14" s="314">
        <f>County!GP9</f>
        <v>10223</v>
      </c>
      <c r="G14" s="314">
        <f>County!MH9</f>
        <v>0</v>
      </c>
      <c r="H14" s="314">
        <f>County!GQ9</f>
        <v>106272</v>
      </c>
      <c r="I14" s="314">
        <f>County!GR9</f>
        <v>704</v>
      </c>
      <c r="J14" s="314">
        <f>County!GS9</f>
        <v>135</v>
      </c>
      <c r="K14" s="314">
        <f>County!GT9</f>
        <v>2993</v>
      </c>
      <c r="L14" s="314">
        <f>County!MI9</f>
        <v>0</v>
      </c>
      <c r="M14" s="314">
        <f>County!GU9</f>
        <v>10458</v>
      </c>
      <c r="N14" s="47">
        <f t="shared" si="2"/>
        <v>4478</v>
      </c>
      <c r="O14" s="47">
        <f t="shared" si="3"/>
        <v>516</v>
      </c>
      <c r="P14" s="313">
        <f t="shared" si="4"/>
        <v>13216</v>
      </c>
      <c r="Q14" s="50">
        <f t="shared" si="1"/>
        <v>116730</v>
      </c>
    </row>
    <row r="15" spans="1:17" x14ac:dyDescent="0.2">
      <c r="A15" s="46" t="str">
        <f>'Table 13'!A16</f>
        <v>NC0022</v>
      </c>
      <c r="B15" s="46" t="str">
        <f>'Table 13'!B16</f>
        <v>Caldwell</v>
      </c>
      <c r="C15" s="259" t="str">
        <f>County!GM10</f>
        <v>No</v>
      </c>
      <c r="D15" s="314">
        <f>County!GN10</f>
        <v>658</v>
      </c>
      <c r="E15" s="314">
        <f>County!GO10</f>
        <v>65</v>
      </c>
      <c r="F15" s="314">
        <f>County!GP10</f>
        <v>2658</v>
      </c>
      <c r="G15" s="314">
        <f>County!MH10</f>
        <v>161580</v>
      </c>
      <c r="H15" s="314">
        <f>County!GQ10</f>
        <v>27628</v>
      </c>
      <c r="I15" s="314">
        <f>County!GR10</f>
        <v>226</v>
      </c>
      <c r="J15" s="314">
        <f>County!GS10</f>
        <v>8</v>
      </c>
      <c r="K15" s="314">
        <f>County!GT10</f>
        <v>82</v>
      </c>
      <c r="L15" s="314">
        <f>County!MI10</f>
        <v>310800</v>
      </c>
      <c r="M15" s="314">
        <f>County!GU10</f>
        <v>4251</v>
      </c>
      <c r="N15" s="47">
        <f t="shared" si="2"/>
        <v>884</v>
      </c>
      <c r="O15" s="47">
        <f t="shared" si="3"/>
        <v>73</v>
      </c>
      <c r="P15" s="313">
        <f t="shared" si="4"/>
        <v>2740</v>
      </c>
      <c r="Q15" s="50">
        <f t="shared" si="1"/>
        <v>31879</v>
      </c>
    </row>
    <row r="16" spans="1:17" x14ac:dyDescent="0.2">
      <c r="A16" s="46" t="str">
        <f>'Table 13'!A17</f>
        <v>NC0107</v>
      </c>
      <c r="B16" s="46" t="str">
        <f>'Table 13'!B17</f>
        <v>Caswell</v>
      </c>
      <c r="C16" s="259" t="str">
        <f>County!GM11</f>
        <v>Yes</v>
      </c>
      <c r="D16" s="314">
        <f>County!GN11</f>
        <v>368</v>
      </c>
      <c r="E16" s="314">
        <f>County!GO11</f>
        <v>16</v>
      </c>
      <c r="F16" s="314">
        <f>County!GP11</f>
        <v>836</v>
      </c>
      <c r="G16" s="314">
        <f>County!MH11</f>
        <v>0</v>
      </c>
      <c r="H16" s="314">
        <f>County!GQ11</f>
        <v>5052</v>
      </c>
      <c r="I16" s="314">
        <f>County!GR11</f>
        <v>31</v>
      </c>
      <c r="J16" s="314">
        <f>County!GS11</f>
        <v>2</v>
      </c>
      <c r="K16" s="314">
        <f>County!GT11</f>
        <v>11</v>
      </c>
      <c r="L16" s="314">
        <f>County!MI11</f>
        <v>51809</v>
      </c>
      <c r="M16" s="314">
        <f>County!GU11</f>
        <v>983</v>
      </c>
      <c r="N16" s="47">
        <f t="shared" si="2"/>
        <v>399</v>
      </c>
      <c r="O16" s="47">
        <f t="shared" si="3"/>
        <v>18</v>
      </c>
      <c r="P16" s="313">
        <f t="shared" si="4"/>
        <v>847</v>
      </c>
      <c r="Q16" s="50">
        <f t="shared" si="1"/>
        <v>6035</v>
      </c>
    </row>
    <row r="17" spans="1:17" x14ac:dyDescent="0.2">
      <c r="A17" s="46" t="str">
        <f>'Table 13'!A18</f>
        <v>NC0023</v>
      </c>
      <c r="B17" s="46" t="str">
        <f>'Table 13'!B18</f>
        <v>Catawba</v>
      </c>
      <c r="C17" s="259" t="str">
        <f>County!GM12</f>
        <v>Yes</v>
      </c>
      <c r="D17" s="314">
        <f>County!GN12</f>
        <v>1334</v>
      </c>
      <c r="E17" s="314">
        <f>County!GO12</f>
        <v>167</v>
      </c>
      <c r="F17" s="314">
        <f>County!GP12</f>
        <v>3525</v>
      </c>
      <c r="G17" s="314">
        <f>County!MH12</f>
        <v>50110</v>
      </c>
      <c r="H17" s="314">
        <f>County!GQ12</f>
        <v>32875</v>
      </c>
      <c r="I17" s="314">
        <f>County!GR12</f>
        <v>372</v>
      </c>
      <c r="J17" s="314">
        <f>County!GS12</f>
        <v>12</v>
      </c>
      <c r="K17" s="314">
        <f>County!GT12</f>
        <v>150</v>
      </c>
      <c r="L17" s="314">
        <f>County!MI12</f>
        <v>247707</v>
      </c>
      <c r="M17" s="314">
        <f>County!GU12</f>
        <v>5565</v>
      </c>
      <c r="N17" s="47">
        <f t="shared" si="2"/>
        <v>1706</v>
      </c>
      <c r="O17" s="47">
        <f t="shared" si="3"/>
        <v>179</v>
      </c>
      <c r="P17" s="313">
        <f t="shared" si="4"/>
        <v>3675</v>
      </c>
      <c r="Q17" s="50">
        <f t="shared" si="1"/>
        <v>38440</v>
      </c>
    </row>
    <row r="18" spans="1:17" x14ac:dyDescent="0.2">
      <c r="A18" s="46" t="str">
        <f>'Table 13'!A19</f>
        <v>NC0104</v>
      </c>
      <c r="B18" s="46" t="str">
        <f>'Table 13'!B19</f>
        <v>Chatham</v>
      </c>
      <c r="C18" s="259" t="str">
        <f>County!GM13</f>
        <v>Yes</v>
      </c>
      <c r="D18" s="314">
        <f>County!GN13</f>
        <v>604</v>
      </c>
      <c r="E18" s="314">
        <f>County!GO13</f>
        <v>147</v>
      </c>
      <c r="F18" s="314">
        <f>County!GP13</f>
        <v>5686</v>
      </c>
      <c r="G18" s="314">
        <f>County!MH13</f>
        <v>140850</v>
      </c>
      <c r="H18" s="314">
        <f>County!GQ13</f>
        <v>27091</v>
      </c>
      <c r="I18" s="314">
        <f>County!GR13</f>
        <v>135</v>
      </c>
      <c r="J18" s="314">
        <f>County!GS13</f>
        <v>6</v>
      </c>
      <c r="K18" s="314">
        <f>County!GT13</f>
        <v>126</v>
      </c>
      <c r="L18" s="314">
        <f>County!MI13</f>
        <v>440850</v>
      </c>
      <c r="M18" s="314">
        <f>County!GU13</f>
        <v>2716</v>
      </c>
      <c r="N18" s="47">
        <f t="shared" si="2"/>
        <v>739</v>
      </c>
      <c r="O18" s="47">
        <f t="shared" si="3"/>
        <v>153</v>
      </c>
      <c r="P18" s="313">
        <f t="shared" si="4"/>
        <v>5812</v>
      </c>
      <c r="Q18" s="50">
        <f t="shared" si="1"/>
        <v>29807</v>
      </c>
    </row>
    <row r="19" spans="1:17" x14ac:dyDescent="0.2">
      <c r="A19" s="46" t="str">
        <f>'Table 13'!A20</f>
        <v>NC0024</v>
      </c>
      <c r="B19" s="46" t="str">
        <f>'Table 13'!B20</f>
        <v>Cleveland</v>
      </c>
      <c r="C19" s="259" t="str">
        <f>County!GM14</f>
        <v>Yes</v>
      </c>
      <c r="D19" s="314">
        <f>County!GN14</f>
        <v>545</v>
      </c>
      <c r="E19" s="314">
        <f>County!GO14</f>
        <v>97</v>
      </c>
      <c r="F19" s="314">
        <f>County!GP14</f>
        <v>3858</v>
      </c>
      <c r="G19" s="314">
        <f>County!MH14</f>
        <v>582600</v>
      </c>
      <c r="H19" s="314">
        <f>County!GQ14</f>
        <v>18243</v>
      </c>
      <c r="I19" s="314">
        <f>County!GR14</f>
        <v>145</v>
      </c>
      <c r="J19" s="314">
        <f>County!GS14</f>
        <v>18</v>
      </c>
      <c r="K19" s="314">
        <f>County!GT14</f>
        <v>271</v>
      </c>
      <c r="L19" s="314">
        <f>County!MI14</f>
        <v>3504736</v>
      </c>
      <c r="M19" s="314">
        <f>County!GU14</f>
        <v>1942</v>
      </c>
      <c r="N19" s="47">
        <f t="shared" si="2"/>
        <v>690</v>
      </c>
      <c r="O19" s="47">
        <f t="shared" si="3"/>
        <v>115</v>
      </c>
      <c r="P19" s="313">
        <f t="shared" si="4"/>
        <v>4129</v>
      </c>
      <c r="Q19" s="50">
        <f t="shared" si="1"/>
        <v>20185</v>
      </c>
    </row>
    <row r="20" spans="1:17" x14ac:dyDescent="0.2">
      <c r="A20" s="46" t="str">
        <f>'Table 13'!A21</f>
        <v>NC0025</v>
      </c>
      <c r="B20" s="46" t="str">
        <f>'Table 13'!B21</f>
        <v>Columbus</v>
      </c>
      <c r="C20" s="259" t="str">
        <f>County!GM15</f>
        <v>Yes</v>
      </c>
      <c r="D20" s="314">
        <f>County!GN15</f>
        <v>0</v>
      </c>
      <c r="E20" s="314">
        <f>County!GO15</f>
        <v>34</v>
      </c>
      <c r="F20" s="314">
        <f>County!GP15</f>
        <v>397</v>
      </c>
      <c r="G20" s="314">
        <f>County!MH15</f>
        <v>0</v>
      </c>
      <c r="H20" s="314">
        <f>County!GQ15</f>
        <v>-1</v>
      </c>
      <c r="I20" s="314">
        <f>County!GR15</f>
        <v>0</v>
      </c>
      <c r="J20" s="314">
        <f>County!GS15</f>
        <v>0</v>
      </c>
      <c r="K20" s="314">
        <f>County!GT15</f>
        <v>0</v>
      </c>
      <c r="L20" s="314">
        <f>County!MI15</f>
        <v>0</v>
      </c>
      <c r="M20" s="314">
        <f>County!GU15</f>
        <v>0</v>
      </c>
      <c r="N20" s="47">
        <f t="shared" si="2"/>
        <v>0</v>
      </c>
      <c r="O20" s="47">
        <f t="shared" si="3"/>
        <v>34</v>
      </c>
      <c r="P20" s="313">
        <f t="shared" si="4"/>
        <v>397</v>
      </c>
      <c r="Q20" s="50">
        <f t="shared" si="1"/>
        <v>-1</v>
      </c>
    </row>
    <row r="21" spans="1:17" x14ac:dyDescent="0.2">
      <c r="A21" s="46" t="str">
        <f>'Table 13'!A22</f>
        <v>NC0026</v>
      </c>
      <c r="B21" s="46" t="str">
        <f>'Table 13'!B22</f>
        <v>Cumberland</v>
      </c>
      <c r="C21" s="259" t="str">
        <f>County!GM16</f>
        <v>Yes</v>
      </c>
      <c r="D21" s="314">
        <f>County!GN16</f>
        <v>2519</v>
      </c>
      <c r="E21" s="314">
        <f>County!GO16</f>
        <v>693</v>
      </c>
      <c r="F21" s="314">
        <f>County!GP16</f>
        <v>21756</v>
      </c>
      <c r="G21" s="314">
        <f>County!MH16</f>
        <v>334057</v>
      </c>
      <c r="H21" s="314">
        <f>County!GQ16</f>
        <v>151615</v>
      </c>
      <c r="I21" s="314">
        <f>County!GR16</f>
        <v>498</v>
      </c>
      <c r="J21" s="314">
        <f>County!GS16</f>
        <v>111</v>
      </c>
      <c r="K21" s="314">
        <f>County!GT16</f>
        <v>1450</v>
      </c>
      <c r="L21" s="314">
        <f>County!MI16</f>
        <v>2083231</v>
      </c>
      <c r="M21" s="314">
        <f>County!GU16</f>
        <v>27692</v>
      </c>
      <c r="N21" s="47">
        <f t="shared" si="2"/>
        <v>3017</v>
      </c>
      <c r="O21" s="47">
        <f t="shared" si="3"/>
        <v>804</v>
      </c>
      <c r="P21" s="313">
        <f t="shared" si="4"/>
        <v>23206</v>
      </c>
      <c r="Q21" s="50">
        <f t="shared" si="1"/>
        <v>179307</v>
      </c>
    </row>
    <row r="22" spans="1:17" x14ac:dyDescent="0.2">
      <c r="A22" s="46" t="str">
        <f>'Table 13'!A23</f>
        <v>NC0027</v>
      </c>
      <c r="B22" s="46" t="str">
        <f>'Table 13'!B23</f>
        <v>Davidson</v>
      </c>
      <c r="C22" s="259" t="str">
        <f>County!GM17</f>
        <v>Yes</v>
      </c>
      <c r="D22" s="314">
        <f>County!GN17</f>
        <v>985</v>
      </c>
      <c r="E22" s="314">
        <f>County!GO17</f>
        <v>211</v>
      </c>
      <c r="F22" s="314">
        <f>County!GP17</f>
        <v>6097</v>
      </c>
      <c r="G22" s="314">
        <f>County!MH17</f>
        <v>112380</v>
      </c>
      <c r="H22" s="314">
        <f>County!GQ17</f>
        <v>43223</v>
      </c>
      <c r="I22" s="314">
        <f>County!GR17</f>
        <v>166</v>
      </c>
      <c r="J22" s="314">
        <f>County!GS17</f>
        <v>64</v>
      </c>
      <c r="K22" s="314">
        <f>County!GT17</f>
        <v>483</v>
      </c>
      <c r="L22" s="314">
        <f>County!MI17</f>
        <v>498628</v>
      </c>
      <c r="M22" s="314">
        <f>County!GU17</f>
        <v>6673</v>
      </c>
      <c r="N22" s="47">
        <f t="shared" si="2"/>
        <v>1151</v>
      </c>
      <c r="O22" s="47">
        <f t="shared" si="3"/>
        <v>275</v>
      </c>
      <c r="P22" s="313">
        <f t="shared" si="4"/>
        <v>6580</v>
      </c>
      <c r="Q22" s="50">
        <f t="shared" si="1"/>
        <v>49896</v>
      </c>
    </row>
    <row r="23" spans="1:17" x14ac:dyDescent="0.2">
      <c r="A23" s="46" t="str">
        <f>'Table 13'!A24</f>
        <v>NC0028</v>
      </c>
      <c r="B23" s="46" t="str">
        <f>'Table 13'!B24</f>
        <v>Davie</v>
      </c>
      <c r="C23" s="259" t="str">
        <f>County!GM18</f>
        <v>Yes</v>
      </c>
      <c r="D23" s="314">
        <f>County!GN18</f>
        <v>240</v>
      </c>
      <c r="E23" s="314">
        <f>County!GO18</f>
        <v>63</v>
      </c>
      <c r="F23" s="314">
        <f>County!GP18</f>
        <v>1652</v>
      </c>
      <c r="G23" s="314">
        <f>County!MH18</f>
        <v>46260</v>
      </c>
      <c r="H23" s="314">
        <f>County!GQ18</f>
        <v>11291</v>
      </c>
      <c r="I23" s="314">
        <f>County!GR18</f>
        <v>35</v>
      </c>
      <c r="J23" s="314">
        <f>County!GS18</f>
        <v>88</v>
      </c>
      <c r="K23" s="314">
        <f>County!GT18</f>
        <v>349</v>
      </c>
      <c r="L23" s="314">
        <f>County!MI18</f>
        <v>229680</v>
      </c>
      <c r="M23" s="314">
        <f>County!GU18</f>
        <v>1182</v>
      </c>
      <c r="N23" s="47">
        <f t="shared" si="2"/>
        <v>275</v>
      </c>
      <c r="O23" s="47">
        <f t="shared" si="3"/>
        <v>151</v>
      </c>
      <c r="P23" s="313">
        <f t="shared" si="4"/>
        <v>2001</v>
      </c>
      <c r="Q23" s="50">
        <f t="shared" si="1"/>
        <v>12473</v>
      </c>
    </row>
    <row r="24" spans="1:17" x14ac:dyDescent="0.2">
      <c r="A24" s="46" t="str">
        <f>'Table 13'!A25</f>
        <v>NC0029</v>
      </c>
      <c r="B24" s="46" t="str">
        <f>'Table 13'!B25</f>
        <v>Duplin</v>
      </c>
      <c r="C24" s="259" t="str">
        <f>County!GM19</f>
        <v>Yes</v>
      </c>
      <c r="D24" s="314">
        <f>County!GN19</f>
        <v>173</v>
      </c>
      <c r="E24" s="314">
        <f>County!GO19</f>
        <v>21</v>
      </c>
      <c r="F24" s="314">
        <f>County!GP19</f>
        <v>561</v>
      </c>
      <c r="G24" s="314">
        <f>County!MH19</f>
        <v>0</v>
      </c>
      <c r="H24" s="314">
        <f>County!GQ19</f>
        <v>7583</v>
      </c>
      <c r="I24" s="314">
        <f>County!GR19</f>
        <v>0</v>
      </c>
      <c r="J24" s="314">
        <f>County!GS19</f>
        <v>0</v>
      </c>
      <c r="K24" s="314">
        <f>County!GT19</f>
        <v>0</v>
      </c>
      <c r="L24" s="314">
        <f>County!MI19</f>
        <v>26715</v>
      </c>
      <c r="M24" s="314">
        <f>County!GU19</f>
        <v>0</v>
      </c>
      <c r="N24" s="47">
        <f t="shared" si="2"/>
        <v>173</v>
      </c>
      <c r="O24" s="47">
        <f t="shared" si="3"/>
        <v>21</v>
      </c>
      <c r="P24" s="313">
        <f t="shared" si="4"/>
        <v>561</v>
      </c>
      <c r="Q24" s="50">
        <f t="shared" si="1"/>
        <v>7583</v>
      </c>
    </row>
    <row r="25" spans="1:17" x14ac:dyDescent="0.2">
      <c r="A25" s="46" t="str">
        <f>'Table 13'!A26</f>
        <v>NC0030</v>
      </c>
      <c r="B25" s="46" t="str">
        <f>'Table 13'!B26</f>
        <v>Durham</v>
      </c>
      <c r="C25" s="259" t="str">
        <f>County!GM20</f>
        <v>Yes</v>
      </c>
      <c r="D25" s="314">
        <f>County!GN20</f>
        <v>3839</v>
      </c>
      <c r="E25" s="314">
        <f>County!GO20</f>
        <v>576</v>
      </c>
      <c r="F25" s="314">
        <f>County!GP20</f>
        <v>24340</v>
      </c>
      <c r="G25" s="314">
        <f>County!MH20</f>
        <v>230260</v>
      </c>
      <c r="H25" s="314">
        <f>County!GQ20</f>
        <v>287035</v>
      </c>
      <c r="I25" s="314">
        <f>County!GR20</f>
        <v>806</v>
      </c>
      <c r="J25" s="314">
        <f>County!GS20</f>
        <v>37</v>
      </c>
      <c r="K25" s="314">
        <f>County!GT20</f>
        <v>361</v>
      </c>
      <c r="L25" s="314">
        <f>County!MI20</f>
        <v>1704349</v>
      </c>
      <c r="M25" s="314">
        <f>County!GU20</f>
        <v>24922</v>
      </c>
      <c r="N25" s="47">
        <f t="shared" si="2"/>
        <v>4645</v>
      </c>
      <c r="O25" s="47">
        <f t="shared" si="3"/>
        <v>613</v>
      </c>
      <c r="P25" s="313">
        <f t="shared" si="4"/>
        <v>24701</v>
      </c>
      <c r="Q25" s="50">
        <f t="shared" si="1"/>
        <v>311957</v>
      </c>
    </row>
    <row r="26" spans="1:17" x14ac:dyDescent="0.2">
      <c r="A26" s="46" t="str">
        <f>'Table 13'!A27</f>
        <v>NC0031</v>
      </c>
      <c r="B26" s="46" t="str">
        <f>'Table 13'!B27</f>
        <v>Edgecombe</v>
      </c>
      <c r="C26" s="259" t="str">
        <f>County!GM21</f>
        <v>Yes</v>
      </c>
      <c r="D26" s="314">
        <f>County!GN21</f>
        <v>527</v>
      </c>
      <c r="E26" s="314">
        <f>County!GO21</f>
        <v>159</v>
      </c>
      <c r="F26" s="314">
        <f>County!GP21</f>
        <v>3402</v>
      </c>
      <c r="G26" s="314">
        <f>County!MH21</f>
        <v>2980</v>
      </c>
      <c r="H26" s="314">
        <f>County!GQ21</f>
        <v>4575</v>
      </c>
      <c r="I26" s="314">
        <f>County!GR21</f>
        <v>174</v>
      </c>
      <c r="J26" s="314">
        <f>County!GS21</f>
        <v>159</v>
      </c>
      <c r="K26" s="314">
        <f>County!GT21</f>
        <v>3402</v>
      </c>
      <c r="L26" s="314">
        <f>County!MI21</f>
        <v>6800</v>
      </c>
      <c r="M26" s="314">
        <f>County!GU21</f>
        <v>968</v>
      </c>
      <c r="N26" s="47">
        <f t="shared" si="2"/>
        <v>701</v>
      </c>
      <c r="O26" s="47">
        <f t="shared" si="3"/>
        <v>318</v>
      </c>
      <c r="P26" s="313">
        <f t="shared" si="4"/>
        <v>6804</v>
      </c>
      <c r="Q26" s="50">
        <f t="shared" si="1"/>
        <v>5543</v>
      </c>
    </row>
    <row r="27" spans="1:17" x14ac:dyDescent="0.2">
      <c r="A27" s="46" t="str">
        <f>'Table 13'!A28</f>
        <v>NC0032</v>
      </c>
      <c r="B27" s="46" t="str">
        <f>'Table 13'!B28</f>
        <v>Forsyth</v>
      </c>
      <c r="C27" s="259" t="str">
        <f>County!GM22</f>
        <v>Yes</v>
      </c>
      <c r="D27" s="314">
        <f>County!GN22</f>
        <v>974</v>
      </c>
      <c r="E27" s="314">
        <f>County!GO22</f>
        <v>350</v>
      </c>
      <c r="F27" s="314">
        <f>County!GP22</f>
        <v>14954</v>
      </c>
      <c r="G27" s="314">
        <f>County!MH22</f>
        <v>7104</v>
      </c>
      <c r="H27" s="314">
        <f>County!GQ22</f>
        <v>115003</v>
      </c>
      <c r="I27" s="314">
        <f>County!GR22</f>
        <v>1693</v>
      </c>
      <c r="J27" s="314">
        <f>County!GS22</f>
        <v>36</v>
      </c>
      <c r="K27" s="314">
        <f>County!GT22</f>
        <v>436</v>
      </c>
      <c r="L27" s="314">
        <f>County!MI22</f>
        <v>2288</v>
      </c>
      <c r="M27" s="314">
        <f>County!GU22</f>
        <v>11327</v>
      </c>
      <c r="N27" s="47">
        <f t="shared" si="2"/>
        <v>2667</v>
      </c>
      <c r="O27" s="47">
        <f t="shared" si="3"/>
        <v>386</v>
      </c>
      <c r="P27" s="313">
        <f t="shared" si="4"/>
        <v>15390</v>
      </c>
      <c r="Q27" s="50">
        <f t="shared" si="1"/>
        <v>126330</v>
      </c>
    </row>
    <row r="28" spans="1:17" x14ac:dyDescent="0.2">
      <c r="A28" s="46" t="str">
        <f>'Table 13'!A29</f>
        <v>NC0033</v>
      </c>
      <c r="B28" s="46" t="str">
        <f>'Table 13'!B29</f>
        <v>Franklin</v>
      </c>
      <c r="C28" s="259" t="str">
        <f>County!GM23</f>
        <v>No</v>
      </c>
      <c r="D28" s="314">
        <f>County!GN23</f>
        <v>0</v>
      </c>
      <c r="E28" s="314">
        <f>County!GO23</f>
        <v>76</v>
      </c>
      <c r="F28" s="314">
        <f>County!GP23</f>
        <v>1058</v>
      </c>
      <c r="G28" s="314">
        <f>County!MH23</f>
        <v>0</v>
      </c>
      <c r="H28" s="314">
        <f>County!GQ23</f>
        <v>16777</v>
      </c>
      <c r="I28" s="314">
        <f>County!GR23</f>
        <v>0</v>
      </c>
      <c r="J28" s="314">
        <f>County!GS23</f>
        <v>0</v>
      </c>
      <c r="K28" s="314">
        <f>County!GT23</f>
        <v>0</v>
      </c>
      <c r="L28" s="314">
        <f>County!MI23</f>
        <v>0</v>
      </c>
      <c r="M28" s="314">
        <f>County!GU23</f>
        <v>2317</v>
      </c>
      <c r="N28" s="47">
        <f t="shared" si="2"/>
        <v>0</v>
      </c>
      <c r="O28" s="47">
        <f t="shared" si="3"/>
        <v>76</v>
      </c>
      <c r="P28" s="313">
        <f t="shared" si="4"/>
        <v>1058</v>
      </c>
      <c r="Q28" s="50">
        <f t="shared" si="1"/>
        <v>19094</v>
      </c>
    </row>
    <row r="29" spans="1:17" x14ac:dyDescent="0.2">
      <c r="A29" s="46" t="str">
        <f>'Table 13'!A30</f>
        <v>NC0105</v>
      </c>
      <c r="B29" s="46" t="str">
        <f>'Table 13'!B30</f>
        <v>Gaston</v>
      </c>
      <c r="C29" s="259"/>
      <c r="D29" s="314">
        <f>County!GN24</f>
        <v>3841</v>
      </c>
      <c r="E29" s="314">
        <f>County!GO24</f>
        <v>999</v>
      </c>
      <c r="F29" s="314">
        <f>County!GP24</f>
        <v>32400</v>
      </c>
      <c r="G29" s="314">
        <f>County!MH24</f>
        <v>195800</v>
      </c>
      <c r="H29" s="314">
        <f>County!GQ24</f>
        <v>104469</v>
      </c>
      <c r="I29" s="314">
        <f>County!GR24</f>
        <v>957</v>
      </c>
      <c r="J29" s="314">
        <f>County!GS24</f>
        <v>325</v>
      </c>
      <c r="K29" s="314">
        <f>County!GT24</f>
        <v>2423</v>
      </c>
      <c r="L29" s="314">
        <f>County!MI24</f>
        <v>845278</v>
      </c>
      <c r="M29" s="314">
        <f>County!GU24</f>
        <v>13652</v>
      </c>
      <c r="N29" s="47">
        <f t="shared" si="2"/>
        <v>4798</v>
      </c>
      <c r="O29" s="47">
        <f t="shared" si="3"/>
        <v>1324</v>
      </c>
      <c r="P29" s="313">
        <f t="shared" si="4"/>
        <v>34823</v>
      </c>
      <c r="Q29" s="50">
        <f t="shared" si="1"/>
        <v>118121</v>
      </c>
    </row>
    <row r="30" spans="1:17" x14ac:dyDescent="0.2">
      <c r="A30" s="46" t="str">
        <f>'Table 13'!A31</f>
        <v>NC0034</v>
      </c>
      <c r="B30" s="46" t="str">
        <f>'Table 13'!B31</f>
        <v>Granville</v>
      </c>
      <c r="C30" s="259" t="str">
        <f>County!GM25</f>
        <v>Yes</v>
      </c>
      <c r="D30" s="314">
        <f>County!GN25</f>
        <v>334</v>
      </c>
      <c r="E30" s="314">
        <f>County!GO25</f>
        <v>32</v>
      </c>
      <c r="F30" s="314">
        <f>County!GP25</f>
        <v>1676</v>
      </c>
      <c r="G30" s="314">
        <f>County!MH25</f>
        <v>0</v>
      </c>
      <c r="H30" s="314">
        <f>County!GQ25</f>
        <v>13972</v>
      </c>
      <c r="I30" s="314">
        <f>County!GR25</f>
        <v>91</v>
      </c>
      <c r="J30" s="314">
        <f>County!GS25</f>
        <v>17</v>
      </c>
      <c r="K30" s="314">
        <f>County!GT25</f>
        <v>123</v>
      </c>
      <c r="L30" s="314">
        <f>County!MI25</f>
        <v>51053</v>
      </c>
      <c r="M30" s="314">
        <f>County!GU25</f>
        <v>2152</v>
      </c>
      <c r="N30" s="47">
        <f t="shared" si="2"/>
        <v>425</v>
      </c>
      <c r="O30" s="47">
        <f t="shared" si="3"/>
        <v>49</v>
      </c>
      <c r="P30" s="313">
        <f t="shared" si="4"/>
        <v>1799</v>
      </c>
      <c r="Q30" s="50">
        <f t="shared" si="1"/>
        <v>16124</v>
      </c>
    </row>
    <row r="31" spans="1:17" x14ac:dyDescent="0.2">
      <c r="A31" s="46" t="str">
        <f>'Table 13'!A32</f>
        <v>NC0035</v>
      </c>
      <c r="B31" s="46" t="str">
        <f>'Table 13'!B32</f>
        <v>Guilford (Greensboro)</v>
      </c>
      <c r="C31" s="259" t="str">
        <f>County!GM26</f>
        <v>Yes</v>
      </c>
      <c r="D31" s="314">
        <f>County!GN26</f>
        <v>5107</v>
      </c>
      <c r="E31" s="314">
        <f>County!GO26</f>
        <v>556</v>
      </c>
      <c r="F31" s="314">
        <f>County!GP26</f>
        <v>23227</v>
      </c>
      <c r="G31" s="314">
        <f>County!MH26</f>
        <v>504332</v>
      </c>
      <c r="H31" s="314">
        <f>County!GQ26</f>
        <v>182355</v>
      </c>
      <c r="I31" s="314">
        <f>County!GR26</f>
        <v>1089</v>
      </c>
      <c r="J31" s="314">
        <f>County!GS26</f>
        <v>120</v>
      </c>
      <c r="K31" s="314">
        <f>County!GT26</f>
        <v>1448</v>
      </c>
      <c r="L31" s="314">
        <f>County!MI26</f>
        <v>1451774</v>
      </c>
      <c r="M31" s="314">
        <f>County!GU26</f>
        <v>21539</v>
      </c>
      <c r="N31" s="47">
        <f t="shared" si="2"/>
        <v>6196</v>
      </c>
      <c r="O31" s="47">
        <f t="shared" si="3"/>
        <v>676</v>
      </c>
      <c r="P31" s="313">
        <f t="shared" si="4"/>
        <v>24675</v>
      </c>
      <c r="Q31" s="50">
        <f t="shared" si="1"/>
        <v>203894</v>
      </c>
    </row>
    <row r="32" spans="1:17" x14ac:dyDescent="0.2">
      <c r="A32" s="46" t="str">
        <f>'Table 13'!A33</f>
        <v>NC0036</v>
      </c>
      <c r="B32" s="46" t="str">
        <f>'Table 13'!B33</f>
        <v>Halifax</v>
      </c>
      <c r="C32" s="259" t="str">
        <f>County!GM27</f>
        <v>Yes</v>
      </c>
      <c r="D32" s="314">
        <f>County!GN27</f>
        <v>267</v>
      </c>
      <c r="E32" s="314">
        <f>County!GO27</f>
        <v>35</v>
      </c>
      <c r="F32" s="314">
        <f>County!GP27</f>
        <v>521</v>
      </c>
      <c r="G32" s="314">
        <f>County!MH27</f>
        <v>16920</v>
      </c>
      <c r="H32" s="314">
        <f>County!GQ27</f>
        <v>3380</v>
      </c>
      <c r="I32" s="314">
        <f>County!GR27</f>
        <v>60</v>
      </c>
      <c r="J32" s="314">
        <f>County!GS27</f>
        <v>19</v>
      </c>
      <c r="K32" s="314">
        <f>County!GT27</f>
        <v>200</v>
      </c>
      <c r="L32" s="314">
        <f>County!MI27</f>
        <v>35805</v>
      </c>
      <c r="M32" s="314">
        <f>County!GU27</f>
        <v>1267</v>
      </c>
      <c r="N32" s="47">
        <f t="shared" si="2"/>
        <v>327</v>
      </c>
      <c r="O32" s="47">
        <f t="shared" si="3"/>
        <v>54</v>
      </c>
      <c r="P32" s="313">
        <f t="shared" si="4"/>
        <v>721</v>
      </c>
      <c r="Q32" s="50">
        <f t="shared" si="1"/>
        <v>4647</v>
      </c>
    </row>
    <row r="33" spans="1:17" x14ac:dyDescent="0.2">
      <c r="A33" s="46" t="str">
        <f>'Table 13'!A34</f>
        <v>NC0037</v>
      </c>
      <c r="B33" s="46" t="str">
        <f>'Table 13'!B34</f>
        <v>Harnett</v>
      </c>
      <c r="C33" s="259" t="str">
        <f>County!GM28</f>
        <v>No</v>
      </c>
      <c r="D33" s="314">
        <f>County!GN28</f>
        <v>0</v>
      </c>
      <c r="E33" s="314">
        <f>County!GO28</f>
        <v>121</v>
      </c>
      <c r="F33" s="314">
        <f>County!GP28</f>
        <v>5260</v>
      </c>
      <c r="G33" s="314">
        <f>County!MH28</f>
        <v>0</v>
      </c>
      <c r="H33" s="314">
        <f>County!GQ28</f>
        <v>34795</v>
      </c>
      <c r="I33" s="314">
        <f>County!GR28</f>
        <v>0</v>
      </c>
      <c r="J33" s="314">
        <f>County!GS28</f>
        <v>4</v>
      </c>
      <c r="K33" s="314">
        <f>County!GT28</f>
        <v>-1</v>
      </c>
      <c r="L33" s="314">
        <f>County!MI28</f>
        <v>0</v>
      </c>
      <c r="M33" s="314">
        <f>County!GU28</f>
        <v>2109</v>
      </c>
      <c r="N33" s="47">
        <f t="shared" si="2"/>
        <v>0</v>
      </c>
      <c r="O33" s="47">
        <f t="shared" si="3"/>
        <v>125</v>
      </c>
      <c r="P33" s="313">
        <f t="shared" si="4"/>
        <v>5259</v>
      </c>
      <c r="Q33" s="50">
        <f t="shared" si="1"/>
        <v>36904</v>
      </c>
    </row>
    <row r="34" spans="1:17" x14ac:dyDescent="0.2">
      <c r="A34" s="46" t="str">
        <f>'Table 13'!A35</f>
        <v>NC0038</v>
      </c>
      <c r="B34" s="46" t="str">
        <f>'Table 13'!B35</f>
        <v>Haywood</v>
      </c>
      <c r="C34" s="259" t="str">
        <f>County!GM29</f>
        <v>Yes</v>
      </c>
      <c r="D34" s="314">
        <f>County!GN29</f>
        <v>387</v>
      </c>
      <c r="E34" s="314">
        <f>County!GO29</f>
        <v>85</v>
      </c>
      <c r="F34" s="314">
        <f>County!GP29</f>
        <v>2686</v>
      </c>
      <c r="G34" s="314">
        <f>County!MH29</f>
        <v>0</v>
      </c>
      <c r="H34" s="314">
        <f>County!GQ29</f>
        <v>22880</v>
      </c>
      <c r="I34" s="314">
        <f>County!GR29</f>
        <v>88</v>
      </c>
      <c r="J34" s="314">
        <f>County!GS29</f>
        <v>41</v>
      </c>
      <c r="K34" s="314">
        <f>County!GT29</f>
        <v>297</v>
      </c>
      <c r="L34" s="314">
        <f>County!MI29</f>
        <v>0</v>
      </c>
      <c r="M34" s="314">
        <f>County!GU29</f>
        <v>2708</v>
      </c>
      <c r="N34" s="47">
        <f t="shared" si="2"/>
        <v>475</v>
      </c>
      <c r="O34" s="47">
        <f t="shared" si="3"/>
        <v>126</v>
      </c>
      <c r="P34" s="313">
        <f t="shared" si="4"/>
        <v>2983</v>
      </c>
      <c r="Q34" s="50">
        <f t="shared" si="1"/>
        <v>25588</v>
      </c>
    </row>
    <row r="35" spans="1:17" x14ac:dyDescent="0.2">
      <c r="A35" s="46" t="str">
        <f>'Table 13'!A36</f>
        <v>NC0039</v>
      </c>
      <c r="B35" s="46" t="str">
        <f>'Table 13'!B36</f>
        <v>Henderson</v>
      </c>
      <c r="C35" s="259" t="str">
        <f>County!GM30</f>
        <v>Yes</v>
      </c>
      <c r="D35" s="314">
        <f>County!GN30</f>
        <v>1855</v>
      </c>
      <c r="E35" s="314">
        <f>County!GO30</f>
        <v>178</v>
      </c>
      <c r="F35" s="314">
        <f>County!GP30</f>
        <v>6046</v>
      </c>
      <c r="G35" s="314">
        <f>County!MH30</f>
        <v>128250</v>
      </c>
      <c r="H35" s="314">
        <f>County!GQ30</f>
        <v>63534</v>
      </c>
      <c r="I35" s="314">
        <f>County!GR30</f>
        <v>458</v>
      </c>
      <c r="J35" s="314">
        <f>County!GS30</f>
        <v>20</v>
      </c>
      <c r="K35" s="314">
        <f>County!GT30</f>
        <v>196</v>
      </c>
      <c r="L35" s="314">
        <f>County!MI30</f>
        <v>339416</v>
      </c>
      <c r="M35" s="314">
        <f>County!GU30</f>
        <v>12602</v>
      </c>
      <c r="N35" s="47">
        <f t="shared" si="2"/>
        <v>2313</v>
      </c>
      <c r="O35" s="47">
        <f t="shared" si="3"/>
        <v>198</v>
      </c>
      <c r="P35" s="313">
        <f t="shared" si="4"/>
        <v>6242</v>
      </c>
      <c r="Q35" s="50">
        <f t="shared" si="1"/>
        <v>76136</v>
      </c>
    </row>
    <row r="36" spans="1:17" x14ac:dyDescent="0.2">
      <c r="A36" s="46" t="str">
        <f>'Table 13'!A37</f>
        <v>NC0040</v>
      </c>
      <c r="B36" s="46" t="str">
        <f>'Table 13'!B37</f>
        <v>Iredell</v>
      </c>
      <c r="C36" s="259" t="str">
        <f>County!GM31</f>
        <v>No</v>
      </c>
      <c r="D36" s="314">
        <f>County!GN31</f>
        <v>987</v>
      </c>
      <c r="E36" s="314">
        <f>County!GO31</f>
        <v>141</v>
      </c>
      <c r="F36" s="314">
        <f>County!GP31</f>
        <v>5151</v>
      </c>
      <c r="G36" s="314">
        <f>County!MH31</f>
        <v>0</v>
      </c>
      <c r="H36" s="314">
        <f>County!GQ31</f>
        <v>41266</v>
      </c>
      <c r="I36" s="314">
        <f>County!GR31</f>
        <v>218</v>
      </c>
      <c r="J36" s="314">
        <f>County!GS31</f>
        <v>41</v>
      </c>
      <c r="K36" s="314">
        <f>County!GT31</f>
        <v>643</v>
      </c>
      <c r="L36" s="314">
        <f>County!MI31</f>
        <v>0</v>
      </c>
      <c r="M36" s="314">
        <f>County!GU31</f>
        <v>5367</v>
      </c>
      <c r="N36" s="47">
        <f t="shared" si="2"/>
        <v>1205</v>
      </c>
      <c r="O36" s="47">
        <f t="shared" si="3"/>
        <v>182</v>
      </c>
      <c r="P36" s="313">
        <f t="shared" si="4"/>
        <v>5794</v>
      </c>
      <c r="Q36" s="50">
        <f t="shared" si="1"/>
        <v>46633</v>
      </c>
    </row>
    <row r="37" spans="1:17" x14ac:dyDescent="0.2">
      <c r="A37" s="46" t="str">
        <f>'Table 13'!A38</f>
        <v>NC0041</v>
      </c>
      <c r="B37" s="46" t="str">
        <f>'Table 13'!B38</f>
        <v>Johnston</v>
      </c>
      <c r="C37" s="259" t="str">
        <f>County!GM32</f>
        <v>Yes</v>
      </c>
      <c r="D37" s="314">
        <f>County!GN32</f>
        <v>415</v>
      </c>
      <c r="E37" s="314">
        <f>County!GO32</f>
        <v>85</v>
      </c>
      <c r="F37" s="314">
        <f>County!GP32</f>
        <v>3915</v>
      </c>
      <c r="G37" s="314">
        <f>County!MH32</f>
        <v>78850</v>
      </c>
      <c r="H37" s="314">
        <f>County!GQ32</f>
        <v>33159</v>
      </c>
      <c r="I37" s="314">
        <f>County!GR32</f>
        <v>83</v>
      </c>
      <c r="J37" s="314">
        <f>County!GS32</f>
        <v>52</v>
      </c>
      <c r="K37" s="314">
        <f>County!GT32</f>
        <v>1199</v>
      </c>
      <c r="L37" s="314">
        <f>County!MI32</f>
        <v>175760</v>
      </c>
      <c r="M37" s="314">
        <f>County!GU32</f>
        <v>6110</v>
      </c>
      <c r="N37" s="47">
        <f t="shared" si="2"/>
        <v>498</v>
      </c>
      <c r="O37" s="47">
        <f t="shared" si="3"/>
        <v>137</v>
      </c>
      <c r="P37" s="313">
        <f t="shared" si="4"/>
        <v>5114</v>
      </c>
      <c r="Q37" s="50">
        <f t="shared" si="1"/>
        <v>39269</v>
      </c>
    </row>
    <row r="38" spans="1:17" x14ac:dyDescent="0.2">
      <c r="A38" s="46" t="str">
        <f>'Table 13'!A39</f>
        <v>NC0042</v>
      </c>
      <c r="B38" s="46" t="str">
        <f>'Table 13'!B39</f>
        <v>Lee</v>
      </c>
      <c r="C38" s="259" t="str">
        <f>County!GM33</f>
        <v>Yes</v>
      </c>
      <c r="D38" s="314">
        <f>County!GN33</f>
        <v>133</v>
      </c>
      <c r="E38" s="314">
        <f>County!GO33</f>
        <v>19</v>
      </c>
      <c r="F38" s="314">
        <f>County!GP33</f>
        <v>1177</v>
      </c>
      <c r="G38" s="314">
        <f>County!MH33</f>
        <v>0</v>
      </c>
      <c r="H38" s="314">
        <f>County!GQ33</f>
        <v>7989</v>
      </c>
      <c r="I38" s="314">
        <f>County!GR33</f>
        <v>0</v>
      </c>
      <c r="J38" s="314">
        <f>County!GS33</f>
        <v>0</v>
      </c>
      <c r="K38" s="314">
        <f>County!GT33</f>
        <v>0</v>
      </c>
      <c r="L38" s="314">
        <f>County!MI33</f>
        <v>16450</v>
      </c>
      <c r="M38" s="314">
        <f>County!GU33</f>
        <v>816</v>
      </c>
      <c r="N38" s="47">
        <f t="shared" si="2"/>
        <v>133</v>
      </c>
      <c r="O38" s="47">
        <f t="shared" si="3"/>
        <v>19</v>
      </c>
      <c r="P38" s="313">
        <f t="shared" si="4"/>
        <v>1177</v>
      </c>
      <c r="Q38" s="50">
        <f t="shared" si="1"/>
        <v>8805</v>
      </c>
    </row>
    <row r="39" spans="1:17" x14ac:dyDescent="0.2">
      <c r="A39" s="46" t="str">
        <f>'Table 13'!A40</f>
        <v>NC0106</v>
      </c>
      <c r="B39" s="46" t="str">
        <f>'Table 13'!B40</f>
        <v>Lincoln</v>
      </c>
      <c r="C39" s="259" t="str">
        <f>County!GM34</f>
        <v>Yes</v>
      </c>
      <c r="D39" s="314">
        <f>County!GN34</f>
        <v>299</v>
      </c>
      <c r="E39" s="314">
        <f>County!GO34</f>
        <v>14</v>
      </c>
      <c r="F39" s="314">
        <f>County!GP34</f>
        <v>1180</v>
      </c>
      <c r="G39" s="314">
        <f>County!MH34</f>
        <v>22005</v>
      </c>
      <c r="H39" s="314">
        <f>County!GQ34</f>
        <v>26771</v>
      </c>
      <c r="I39" s="314">
        <f>County!GR34</f>
        <v>45</v>
      </c>
      <c r="J39" s="314">
        <f>County!GS34</f>
        <v>11</v>
      </c>
      <c r="K39" s="314">
        <f>County!GT34</f>
        <v>942</v>
      </c>
      <c r="L39" s="314">
        <f>County!MI34</f>
        <v>127098</v>
      </c>
      <c r="M39" s="314">
        <f>County!GU34</f>
        <v>3552</v>
      </c>
      <c r="N39" s="47">
        <f t="shared" si="2"/>
        <v>344</v>
      </c>
      <c r="O39" s="47">
        <f t="shared" si="3"/>
        <v>25</v>
      </c>
      <c r="P39" s="313">
        <f t="shared" si="4"/>
        <v>2122</v>
      </c>
      <c r="Q39" s="50">
        <f t="shared" si="1"/>
        <v>30323</v>
      </c>
    </row>
    <row r="40" spans="1:17" x14ac:dyDescent="0.2">
      <c r="A40" s="46" t="str">
        <f>'Table 13'!A41</f>
        <v>NC0043</v>
      </c>
      <c r="B40" s="46" t="str">
        <f>'Table 13'!B41</f>
        <v>Madison</v>
      </c>
      <c r="C40" s="259" t="str">
        <f>County!GM35</f>
        <v>Yes</v>
      </c>
      <c r="D40" s="314">
        <f>County!GN35</f>
        <v>403</v>
      </c>
      <c r="E40" s="314">
        <f>County!GO35</f>
        <v>20</v>
      </c>
      <c r="F40" s="314">
        <f>County!GP35</f>
        <v>1603</v>
      </c>
      <c r="G40" s="314">
        <f>County!MH35</f>
        <v>0</v>
      </c>
      <c r="H40" s="314">
        <f>County!GQ35</f>
        <v>4115</v>
      </c>
      <c r="I40" s="314">
        <f>County!GR35</f>
        <v>202</v>
      </c>
      <c r="J40" s="314">
        <f>County!GS35</f>
        <v>9</v>
      </c>
      <c r="K40" s="314">
        <f>County!GT35</f>
        <v>106</v>
      </c>
      <c r="L40" s="314">
        <f>County!MI35</f>
        <v>0</v>
      </c>
      <c r="M40" s="314">
        <f>County!GU35</f>
        <v>1302</v>
      </c>
      <c r="N40" s="47">
        <f t="shared" si="2"/>
        <v>605</v>
      </c>
      <c r="O40" s="47">
        <f t="shared" si="3"/>
        <v>29</v>
      </c>
      <c r="P40" s="313">
        <f t="shared" si="4"/>
        <v>1709</v>
      </c>
      <c r="Q40" s="50">
        <f t="shared" si="1"/>
        <v>5417</v>
      </c>
    </row>
    <row r="41" spans="1:17" x14ac:dyDescent="0.2">
      <c r="A41" s="46" t="str">
        <f>'Table 13'!A42</f>
        <v>NC0044</v>
      </c>
      <c r="B41" s="46" t="str">
        <f>'Table 13'!B42</f>
        <v>McDowell</v>
      </c>
      <c r="C41" s="259" t="str">
        <f>County!GM36</f>
        <v>Yes</v>
      </c>
      <c r="D41" s="314">
        <f>County!GN36</f>
        <v>625</v>
      </c>
      <c r="E41" s="314">
        <f>County!GO36</f>
        <v>62</v>
      </c>
      <c r="F41" s="314">
        <f>County!GP36</f>
        <v>2305</v>
      </c>
      <c r="G41" s="314">
        <f>County!MH36</f>
        <v>142500</v>
      </c>
      <c r="H41" s="314">
        <f>County!GQ36</f>
        <v>15023</v>
      </c>
      <c r="I41" s="314">
        <f>County!GR36</f>
        <v>75</v>
      </c>
      <c r="J41" s="314">
        <f>County!GS36</f>
        <v>16</v>
      </c>
      <c r="K41" s="314">
        <f>County!GT36</f>
        <v>148</v>
      </c>
      <c r="L41" s="314">
        <f>County!MI36</f>
        <v>947880</v>
      </c>
      <c r="M41" s="314">
        <f>County!GU36</f>
        <v>1990</v>
      </c>
      <c r="N41" s="47">
        <f t="shared" si="2"/>
        <v>700</v>
      </c>
      <c r="O41" s="47">
        <f t="shared" si="3"/>
        <v>78</v>
      </c>
      <c r="P41" s="313">
        <f t="shared" si="4"/>
        <v>2453</v>
      </c>
      <c r="Q41" s="50">
        <f t="shared" si="1"/>
        <v>17013</v>
      </c>
    </row>
    <row r="42" spans="1:17" x14ac:dyDescent="0.2">
      <c r="A42" s="46" t="str">
        <f>'Table 13'!A43</f>
        <v>NC0045</v>
      </c>
      <c r="B42" s="46" t="str">
        <f>'Table 13'!B43</f>
        <v>Mecklenburg</v>
      </c>
      <c r="C42" s="259" t="str">
        <f>County!GM37</f>
        <v>Yes</v>
      </c>
      <c r="D42" s="314">
        <f>County!GN37</f>
        <v>15615</v>
      </c>
      <c r="E42" s="314">
        <f>County!GO37</f>
        <v>3759</v>
      </c>
      <c r="F42" s="314">
        <f>County!GP37</f>
        <v>79614</v>
      </c>
      <c r="G42" s="314">
        <f>County!MH37</f>
        <v>3439846</v>
      </c>
      <c r="H42" s="314">
        <f>County!GQ37</f>
        <v>690221</v>
      </c>
      <c r="I42" s="314">
        <f>County!GR37</f>
        <v>5768</v>
      </c>
      <c r="J42" s="314">
        <f>County!GS37</f>
        <v>823</v>
      </c>
      <c r="K42" s="314">
        <f>County!GT37</f>
        <v>7956</v>
      </c>
      <c r="L42" s="314">
        <f>County!MI37</f>
        <v>6689421</v>
      </c>
      <c r="M42" s="314">
        <f>County!GU37</f>
        <v>73448</v>
      </c>
      <c r="N42" s="47">
        <f t="shared" si="2"/>
        <v>21383</v>
      </c>
      <c r="O42" s="47">
        <f t="shared" si="3"/>
        <v>4582</v>
      </c>
      <c r="P42" s="313">
        <f t="shared" si="4"/>
        <v>87570</v>
      </c>
      <c r="Q42" s="50">
        <f t="shared" si="1"/>
        <v>763669</v>
      </c>
    </row>
    <row r="43" spans="1:17" x14ac:dyDescent="0.2">
      <c r="A43" s="46" t="str">
        <f>'Table 13'!A44</f>
        <v>NC0046</v>
      </c>
      <c r="B43" s="46" t="str">
        <f>'Table 13'!B44</f>
        <v>Nash (Braswell)</v>
      </c>
      <c r="C43" s="259" t="str">
        <f>County!GM38</f>
        <v>Yes</v>
      </c>
      <c r="D43" s="314">
        <f>County!GN38</f>
        <v>1448</v>
      </c>
      <c r="E43" s="314">
        <f>County!GO38</f>
        <v>9</v>
      </c>
      <c r="F43" s="314">
        <f>County!GP38</f>
        <v>4719</v>
      </c>
      <c r="G43" s="314">
        <f>County!MH38</f>
        <v>0</v>
      </c>
      <c r="H43" s="314">
        <f>County!GQ38</f>
        <v>22937</v>
      </c>
      <c r="I43" s="314">
        <f>County!GR38</f>
        <v>75</v>
      </c>
      <c r="J43" s="314">
        <f>County!GS38</f>
        <v>11</v>
      </c>
      <c r="K43" s="314">
        <f>County!GT38</f>
        <v>161</v>
      </c>
      <c r="L43" s="314">
        <f>County!MI38</f>
        <v>0</v>
      </c>
      <c r="M43" s="314">
        <f>County!GU38</f>
        <v>2536</v>
      </c>
      <c r="N43" s="47">
        <f t="shared" si="2"/>
        <v>1523</v>
      </c>
      <c r="O43" s="47">
        <f t="shared" si="3"/>
        <v>20</v>
      </c>
      <c r="P43" s="313">
        <f t="shared" si="4"/>
        <v>4880</v>
      </c>
      <c r="Q43" s="50">
        <f t="shared" si="1"/>
        <v>25473</v>
      </c>
    </row>
    <row r="44" spans="1:17" x14ac:dyDescent="0.2">
      <c r="A44" s="46" t="str">
        <f>'Table 13'!A45</f>
        <v>NC0047</v>
      </c>
      <c r="B44" s="46" t="str">
        <f>'Table 13'!B45</f>
        <v>New Hanover</v>
      </c>
      <c r="C44" s="259"/>
      <c r="D44" s="314">
        <f>County!GN39</f>
        <v>2262</v>
      </c>
      <c r="E44" s="314">
        <f>County!GO39</f>
        <v>410</v>
      </c>
      <c r="F44" s="314">
        <f>County!GP39</f>
        <v>11372</v>
      </c>
      <c r="G44" s="314">
        <f>County!MH39</f>
        <v>0</v>
      </c>
      <c r="H44" s="314">
        <f>County!GQ39</f>
        <v>110566</v>
      </c>
      <c r="I44" s="314">
        <f>County!GR39</f>
        <v>256</v>
      </c>
      <c r="J44" s="314">
        <f>County!GS39</f>
        <v>29</v>
      </c>
      <c r="K44" s="314">
        <f>County!GT39</f>
        <v>95</v>
      </c>
      <c r="L44" s="314">
        <f>County!MI39</f>
        <v>0</v>
      </c>
      <c r="M44" s="314">
        <f>County!GU39</f>
        <v>10085</v>
      </c>
      <c r="N44" s="47">
        <f t="shared" si="2"/>
        <v>2518</v>
      </c>
      <c r="O44" s="47">
        <f t="shared" si="3"/>
        <v>439</v>
      </c>
      <c r="P44" s="313">
        <f t="shared" si="4"/>
        <v>11467</v>
      </c>
      <c r="Q44" s="50">
        <f t="shared" si="1"/>
        <v>120651</v>
      </c>
    </row>
    <row r="45" spans="1:17" x14ac:dyDescent="0.2">
      <c r="A45" s="46" t="str">
        <f>'Table 13'!A46</f>
        <v>NC0048</v>
      </c>
      <c r="B45" s="46" t="str">
        <f>'Table 13'!B46</f>
        <v>Onslow</v>
      </c>
      <c r="C45" s="259" t="str">
        <f>County!GM40</f>
        <v>No</v>
      </c>
      <c r="D45" s="314">
        <f>County!GN40</f>
        <v>1793</v>
      </c>
      <c r="E45" s="314">
        <f>County!GO40</f>
        <v>231</v>
      </c>
      <c r="F45" s="314">
        <f>County!GP40</f>
        <v>8881</v>
      </c>
      <c r="G45" s="314">
        <f>County!MH40</f>
        <v>198600</v>
      </c>
      <c r="H45" s="314">
        <f>County!GQ40</f>
        <v>62335</v>
      </c>
      <c r="I45" s="314">
        <f>County!GR40</f>
        <v>284</v>
      </c>
      <c r="J45" s="314">
        <f>County!GS40</f>
        <v>32</v>
      </c>
      <c r="K45" s="314">
        <f>County!GT40</f>
        <v>376</v>
      </c>
      <c r="L45" s="314">
        <f>County!MI40</f>
        <v>830580</v>
      </c>
      <c r="M45" s="314">
        <f>County!GU40</f>
        <v>1750</v>
      </c>
      <c r="N45" s="47">
        <f t="shared" si="2"/>
        <v>2077</v>
      </c>
      <c r="O45" s="47">
        <f t="shared" si="3"/>
        <v>263</v>
      </c>
      <c r="P45" s="313">
        <f t="shared" si="4"/>
        <v>9257</v>
      </c>
      <c r="Q45" s="50">
        <f t="shared" si="1"/>
        <v>64085</v>
      </c>
    </row>
    <row r="46" spans="1:17" x14ac:dyDescent="0.2">
      <c r="A46" s="46" t="str">
        <f>'Table 13'!A47</f>
        <v>NC0108</v>
      </c>
      <c r="B46" s="46" t="str">
        <f>'Table 13'!B47</f>
        <v>Orange</v>
      </c>
      <c r="C46" s="259" t="str">
        <f>County!GM41</f>
        <v>No</v>
      </c>
      <c r="D46" s="314">
        <f>County!GN41</f>
        <v>675</v>
      </c>
      <c r="E46" s="314">
        <f>County!GO41</f>
        <v>91</v>
      </c>
      <c r="F46" s="314">
        <f>County!GP41</f>
        <v>2489</v>
      </c>
      <c r="G46" s="314">
        <f>County!MH41</f>
        <v>78568</v>
      </c>
      <c r="H46" s="314">
        <f>County!GQ41</f>
        <v>65131</v>
      </c>
      <c r="I46" s="314">
        <f>County!GR41</f>
        <v>122</v>
      </c>
      <c r="J46" s="314">
        <f>County!GS41</f>
        <v>0</v>
      </c>
      <c r="K46" s="314">
        <f>County!GT41</f>
        <v>0</v>
      </c>
      <c r="L46" s="314">
        <f>County!MI41</f>
        <v>53237</v>
      </c>
      <c r="M46" s="314">
        <f>County!GU41</f>
        <v>5127</v>
      </c>
      <c r="N46" s="47">
        <f t="shared" si="2"/>
        <v>797</v>
      </c>
      <c r="O46" s="47">
        <f t="shared" si="3"/>
        <v>91</v>
      </c>
      <c r="P46" s="313">
        <f t="shared" si="4"/>
        <v>2489</v>
      </c>
      <c r="Q46" s="50">
        <f t="shared" si="1"/>
        <v>70258</v>
      </c>
    </row>
    <row r="47" spans="1:17" x14ac:dyDescent="0.2">
      <c r="A47" s="46" t="str">
        <f>'Table 13'!A48</f>
        <v>NC0049</v>
      </c>
      <c r="B47" s="46" t="str">
        <f>'Table 13'!B48</f>
        <v>Pender</v>
      </c>
      <c r="C47" s="259" t="str">
        <f>County!GM42</f>
        <v>Yes</v>
      </c>
      <c r="D47" s="314">
        <f>County!GN42</f>
        <v>327</v>
      </c>
      <c r="E47" s="314">
        <f>County!GO42</f>
        <v>125</v>
      </c>
      <c r="F47" s="314">
        <f>County!GP42</f>
        <v>3169</v>
      </c>
      <c r="G47" s="314">
        <f>County!MH42</f>
        <v>0</v>
      </c>
      <c r="H47" s="314">
        <f>County!GQ42</f>
        <v>23644</v>
      </c>
      <c r="I47" s="314">
        <f>County!GR42</f>
        <v>34</v>
      </c>
      <c r="J47" s="314">
        <f>County!GS42</f>
        <v>0</v>
      </c>
      <c r="K47" s="314">
        <f>County!GT42</f>
        <v>0</v>
      </c>
      <c r="L47" s="314">
        <f>County!MI42</f>
        <v>60300</v>
      </c>
      <c r="M47" s="314">
        <f>County!GU42</f>
        <v>2522</v>
      </c>
      <c r="N47" s="47">
        <f t="shared" si="2"/>
        <v>361</v>
      </c>
      <c r="O47" s="47">
        <f t="shared" si="3"/>
        <v>125</v>
      </c>
      <c r="P47" s="313">
        <f t="shared" si="4"/>
        <v>3169</v>
      </c>
      <c r="Q47" s="50">
        <f t="shared" si="1"/>
        <v>26166</v>
      </c>
    </row>
    <row r="48" spans="1:17" x14ac:dyDescent="0.2">
      <c r="A48" s="46" t="str">
        <f>'Table 13'!A49</f>
        <v>NC0109</v>
      </c>
      <c r="B48" s="46" t="str">
        <f>'Table 13'!B49</f>
        <v>Person</v>
      </c>
      <c r="C48" s="259" t="str">
        <f>County!GM43</f>
        <v>Yes</v>
      </c>
      <c r="D48" s="314">
        <f>County!GN43</f>
        <v>246</v>
      </c>
      <c r="E48" s="314">
        <f>County!GO43</f>
        <v>39</v>
      </c>
      <c r="F48" s="314">
        <f>County!GP43</f>
        <v>1229</v>
      </c>
      <c r="G48" s="314">
        <f>County!MH43</f>
        <v>0</v>
      </c>
      <c r="H48" s="314">
        <f>County!GQ43</f>
        <v>19693</v>
      </c>
      <c r="I48" s="314">
        <f>County!GR43</f>
        <v>18</v>
      </c>
      <c r="J48" s="314">
        <f>County!GS43</f>
        <v>10</v>
      </c>
      <c r="K48" s="314">
        <f>County!GT43</f>
        <v>137</v>
      </c>
      <c r="L48" s="314">
        <f>County!MI43</f>
        <v>0</v>
      </c>
      <c r="M48" s="314">
        <f>County!GU43</f>
        <v>977</v>
      </c>
      <c r="N48" s="47">
        <f t="shared" si="2"/>
        <v>264</v>
      </c>
      <c r="O48" s="47">
        <f t="shared" si="3"/>
        <v>49</v>
      </c>
      <c r="P48" s="313">
        <f t="shared" si="4"/>
        <v>1366</v>
      </c>
      <c r="Q48" s="50">
        <f t="shared" si="1"/>
        <v>20670</v>
      </c>
    </row>
    <row r="49" spans="1:17" x14ac:dyDescent="0.2">
      <c r="A49" s="46" t="str">
        <f>'Table 13'!A50</f>
        <v>NC0050</v>
      </c>
      <c r="B49" s="46" t="str">
        <f>'Table 13'!B50</f>
        <v>Pitt (Sheppard)</v>
      </c>
      <c r="C49" s="259" t="str">
        <f>County!GM44</f>
        <v>Yes</v>
      </c>
      <c r="D49" s="314">
        <f>County!GN44</f>
        <v>958</v>
      </c>
      <c r="E49" s="314">
        <f>County!GO44</f>
        <v>52</v>
      </c>
      <c r="F49" s="314">
        <f>County!GP44</f>
        <v>4043</v>
      </c>
      <c r="G49" s="314">
        <f>County!MH44</f>
        <v>0</v>
      </c>
      <c r="H49" s="314">
        <f>County!GQ44</f>
        <v>76027</v>
      </c>
      <c r="I49" s="314">
        <f>County!GR44</f>
        <v>39</v>
      </c>
      <c r="J49" s="314">
        <f>County!GS44</f>
        <v>17</v>
      </c>
      <c r="K49" s="314">
        <f>County!GT44</f>
        <v>162</v>
      </c>
      <c r="L49" s="314">
        <f>County!MI44</f>
        <v>1197420</v>
      </c>
      <c r="M49" s="314">
        <f>County!GU44</f>
        <v>6785</v>
      </c>
      <c r="N49" s="47">
        <f t="shared" si="2"/>
        <v>997</v>
      </c>
      <c r="O49" s="47">
        <f t="shared" si="3"/>
        <v>69</v>
      </c>
      <c r="P49" s="313">
        <f t="shared" si="4"/>
        <v>4205</v>
      </c>
      <c r="Q49" s="50">
        <f t="shared" si="1"/>
        <v>82812</v>
      </c>
    </row>
    <row r="50" spans="1:17" x14ac:dyDescent="0.2">
      <c r="A50" s="46" t="str">
        <f>'Table 13'!A51</f>
        <v>NC0051</v>
      </c>
      <c r="B50" s="46" t="str">
        <f>'Table 13'!B51</f>
        <v>Polk</v>
      </c>
      <c r="C50" s="259" t="str">
        <f>County!GM45</f>
        <v>Yes</v>
      </c>
      <c r="D50" s="314">
        <f>County!GN45</f>
        <v>183</v>
      </c>
      <c r="E50" s="314">
        <f>County!GO45</f>
        <v>31</v>
      </c>
      <c r="F50" s="314">
        <f>County!GP45</f>
        <v>726</v>
      </c>
      <c r="G50" s="314">
        <f>County!MH45</f>
        <v>33715</v>
      </c>
      <c r="H50" s="314">
        <f>County!GQ45</f>
        <v>8051</v>
      </c>
      <c r="I50" s="314">
        <f>County!GR45</f>
        <v>42</v>
      </c>
      <c r="J50" s="314">
        <f>County!GS45</f>
        <v>16</v>
      </c>
      <c r="K50" s="314">
        <f>County!GT45</f>
        <v>101</v>
      </c>
      <c r="L50" s="314">
        <f>County!MI45</f>
        <v>70248</v>
      </c>
      <c r="M50" s="314">
        <f>County!GU45</f>
        <v>1301</v>
      </c>
      <c r="N50" s="47">
        <f t="shared" si="2"/>
        <v>225</v>
      </c>
      <c r="O50" s="47">
        <f t="shared" si="3"/>
        <v>47</v>
      </c>
      <c r="P50" s="313">
        <f t="shared" si="4"/>
        <v>827</v>
      </c>
      <c r="Q50" s="50">
        <f t="shared" si="1"/>
        <v>9352</v>
      </c>
    </row>
    <row r="51" spans="1:17" x14ac:dyDescent="0.2">
      <c r="A51" s="46" t="str">
        <f>'Table 13'!A52</f>
        <v>NC0052</v>
      </c>
      <c r="B51" s="46" t="str">
        <f>'Table 13'!B52</f>
        <v>Randolph</v>
      </c>
      <c r="C51" s="259" t="str">
        <f>County!GM46</f>
        <v>Yes</v>
      </c>
      <c r="D51" s="314">
        <f>County!GN46</f>
        <v>1958</v>
      </c>
      <c r="E51" s="314">
        <f>County!GO46</f>
        <v>187</v>
      </c>
      <c r="F51" s="314">
        <f>County!GP46</f>
        <v>8599</v>
      </c>
      <c r="G51" s="314">
        <f>County!MH46</f>
        <v>217438</v>
      </c>
      <c r="H51" s="314">
        <f>County!GQ46</f>
        <v>50172</v>
      </c>
      <c r="I51" s="314">
        <f>County!GR46</f>
        <v>177</v>
      </c>
      <c r="J51" s="314">
        <f>County!GS46</f>
        <v>25</v>
      </c>
      <c r="K51" s="314">
        <f>County!GT46</f>
        <v>179</v>
      </c>
      <c r="L51" s="314">
        <f>County!MI46</f>
        <v>560972</v>
      </c>
      <c r="M51" s="314">
        <f>County!GU46</f>
        <v>7265</v>
      </c>
      <c r="N51" s="47">
        <f t="shared" si="2"/>
        <v>2135</v>
      </c>
      <c r="O51" s="47">
        <f t="shared" si="3"/>
        <v>212</v>
      </c>
      <c r="P51" s="313">
        <f t="shared" si="4"/>
        <v>8778</v>
      </c>
      <c r="Q51" s="50">
        <f t="shared" si="1"/>
        <v>57437</v>
      </c>
    </row>
    <row r="52" spans="1:17" x14ac:dyDescent="0.2">
      <c r="A52" s="46" t="str">
        <f>'Table 13'!A53</f>
        <v>NC0053</v>
      </c>
      <c r="B52" s="46" t="str">
        <f>'Table 13'!B53</f>
        <v>Robeson</v>
      </c>
      <c r="C52" s="259" t="str">
        <f>County!GM47</f>
        <v>Yes</v>
      </c>
      <c r="D52" s="314">
        <f>County!GN47</f>
        <v>226</v>
      </c>
      <c r="E52" s="314">
        <f>County!GO47</f>
        <v>38</v>
      </c>
      <c r="F52" s="314">
        <f>County!GP47</f>
        <v>541</v>
      </c>
      <c r="G52" s="314">
        <f>County!MH47</f>
        <v>0</v>
      </c>
      <c r="H52" s="314">
        <f>County!GQ47</f>
        <v>11253</v>
      </c>
      <c r="I52" s="314">
        <f>County!GR47</f>
        <v>46</v>
      </c>
      <c r="J52" s="314">
        <f>County!GS47</f>
        <v>0</v>
      </c>
      <c r="K52" s="314">
        <f>County!GT47</f>
        <v>-1</v>
      </c>
      <c r="L52" s="314">
        <f>County!MI47</f>
        <v>0</v>
      </c>
      <c r="M52" s="314">
        <f>County!GU47</f>
        <v>2140</v>
      </c>
      <c r="N52" s="47">
        <f t="shared" si="2"/>
        <v>272</v>
      </c>
      <c r="O52" s="47">
        <f t="shared" si="3"/>
        <v>38</v>
      </c>
      <c r="P52" s="313">
        <f t="shared" si="4"/>
        <v>540</v>
      </c>
      <c r="Q52" s="50">
        <f t="shared" si="1"/>
        <v>13393</v>
      </c>
    </row>
    <row r="53" spans="1:17" x14ac:dyDescent="0.2">
      <c r="A53" s="46" t="str">
        <f>'Table 13'!A54</f>
        <v>NC0054</v>
      </c>
      <c r="B53" s="46" t="str">
        <f>'Table 13'!B54</f>
        <v>Rockingham</v>
      </c>
      <c r="C53" s="259" t="str">
        <f>County!GM48</f>
        <v>No</v>
      </c>
      <c r="D53" s="314">
        <f>County!GN48</f>
        <v>792</v>
      </c>
      <c r="E53" s="314">
        <f>County!GO48</f>
        <v>121</v>
      </c>
      <c r="F53" s="314">
        <f>County!GP48</f>
        <v>3318</v>
      </c>
      <c r="G53" s="314">
        <f>County!MH48</f>
        <v>0</v>
      </c>
      <c r="H53" s="314">
        <f>County!GQ48</f>
        <v>23064</v>
      </c>
      <c r="I53" s="314">
        <f>County!GR48</f>
        <v>26</v>
      </c>
      <c r="J53" s="314">
        <f>County!GS48</f>
        <v>11</v>
      </c>
      <c r="K53" s="314">
        <f>County!GT48</f>
        <v>74</v>
      </c>
      <c r="L53" s="314">
        <f>County!MI48</f>
        <v>94538</v>
      </c>
      <c r="M53" s="314">
        <f>County!GU48</f>
        <v>4648</v>
      </c>
      <c r="N53" s="47">
        <f t="shared" si="2"/>
        <v>818</v>
      </c>
      <c r="O53" s="47">
        <f t="shared" si="3"/>
        <v>132</v>
      </c>
      <c r="P53" s="313">
        <f t="shared" si="4"/>
        <v>3392</v>
      </c>
      <c r="Q53" s="50">
        <f t="shared" si="1"/>
        <v>27712</v>
      </c>
    </row>
    <row r="54" spans="1:17" x14ac:dyDescent="0.2">
      <c r="A54" s="46" t="str">
        <f>'Table 13'!A55</f>
        <v>NC0055</v>
      </c>
      <c r="B54" s="46" t="str">
        <f>'Table 13'!B55</f>
        <v>Rowan</v>
      </c>
      <c r="C54" s="259" t="str">
        <f>County!GM49</f>
        <v>Yes</v>
      </c>
      <c r="D54" s="314">
        <f>County!GN49</f>
        <v>2160</v>
      </c>
      <c r="E54" s="314">
        <f>County!GO49</f>
        <v>107</v>
      </c>
      <c r="F54" s="314">
        <f>County!GP49</f>
        <v>8296</v>
      </c>
      <c r="G54" s="314">
        <f>County!MH49</f>
        <v>10157</v>
      </c>
      <c r="H54" s="314">
        <f>County!GQ49</f>
        <v>50304</v>
      </c>
      <c r="I54" s="314">
        <f>County!GR49</f>
        <v>302</v>
      </c>
      <c r="J54" s="314">
        <f>County!GS49</f>
        <v>19</v>
      </c>
      <c r="K54" s="314">
        <f>County!GT49</f>
        <v>459</v>
      </c>
      <c r="L54" s="314">
        <f>County!MI49</f>
        <v>15221</v>
      </c>
      <c r="M54" s="314">
        <f>County!GU49</f>
        <v>7173</v>
      </c>
      <c r="N54" s="47">
        <f t="shared" si="2"/>
        <v>2462</v>
      </c>
      <c r="O54" s="47">
        <f t="shared" si="3"/>
        <v>126</v>
      </c>
      <c r="P54" s="313">
        <f t="shared" si="4"/>
        <v>8755</v>
      </c>
      <c r="Q54" s="50">
        <f t="shared" si="1"/>
        <v>57477</v>
      </c>
    </row>
    <row r="55" spans="1:17" x14ac:dyDescent="0.2">
      <c r="A55" s="46" t="str">
        <f>'Table 13'!A56</f>
        <v>NC0056</v>
      </c>
      <c r="B55" s="46" t="str">
        <f>'Table 13'!B56</f>
        <v>Rutherford</v>
      </c>
      <c r="C55" s="259" t="str">
        <f>County!GM50</f>
        <v>Yes</v>
      </c>
      <c r="D55" s="314">
        <f>County!GN50</f>
        <v>333</v>
      </c>
      <c r="E55" s="314">
        <f>County!GO50</f>
        <v>19</v>
      </c>
      <c r="F55" s="314">
        <f>County!GP50</f>
        <v>1276</v>
      </c>
      <c r="G55" s="314">
        <f>County!MH50</f>
        <v>0</v>
      </c>
      <c r="H55" s="314">
        <f>County!GQ50</f>
        <v>14309</v>
      </c>
      <c r="I55" s="314">
        <f>County!GR50</f>
        <v>0</v>
      </c>
      <c r="J55" s="314">
        <f>County!GS50</f>
        <v>0</v>
      </c>
      <c r="K55" s="314">
        <f>County!GT50</f>
        <v>0</v>
      </c>
      <c r="L55" s="314">
        <f>County!MI50</f>
        <v>149000</v>
      </c>
      <c r="M55" s="314">
        <f>County!GU50</f>
        <v>0</v>
      </c>
      <c r="N55" s="47">
        <f t="shared" si="2"/>
        <v>333</v>
      </c>
      <c r="O55" s="47">
        <f t="shared" si="3"/>
        <v>19</v>
      </c>
      <c r="P55" s="313">
        <f t="shared" si="4"/>
        <v>1276</v>
      </c>
      <c r="Q55" s="50">
        <f t="shared" si="1"/>
        <v>14309</v>
      </c>
    </row>
    <row r="56" spans="1:17" x14ac:dyDescent="0.2">
      <c r="A56" s="46" t="str">
        <f>'Table 13'!A57</f>
        <v>NC0057</v>
      </c>
      <c r="B56" s="46" t="str">
        <f>'Table 13'!B57</f>
        <v>Sampson</v>
      </c>
      <c r="C56" s="259" t="str">
        <f>County!GM51</f>
        <v>No</v>
      </c>
      <c r="D56" s="314">
        <f>County!GN51</f>
        <v>321</v>
      </c>
      <c r="E56" s="314">
        <f>County!GO51</f>
        <v>25</v>
      </c>
      <c r="F56" s="314">
        <f>County!GP51</f>
        <v>687</v>
      </c>
      <c r="G56" s="314">
        <f>County!MH51</f>
        <v>0</v>
      </c>
      <c r="H56" s="314">
        <f>County!GQ51</f>
        <v>19232</v>
      </c>
      <c r="I56" s="314">
        <f>County!GR51</f>
        <v>0</v>
      </c>
      <c r="J56" s="314">
        <f>County!GS51</f>
        <v>0</v>
      </c>
      <c r="K56" s="314">
        <f>County!GT51</f>
        <v>0</v>
      </c>
      <c r="L56" s="314">
        <f>County!MI51</f>
        <v>0</v>
      </c>
      <c r="M56" s="314">
        <f>County!GU51</f>
        <v>1431</v>
      </c>
      <c r="N56" s="47">
        <f t="shared" si="2"/>
        <v>321</v>
      </c>
      <c r="O56" s="47">
        <f t="shared" si="3"/>
        <v>25</v>
      </c>
      <c r="P56" s="313">
        <f t="shared" si="4"/>
        <v>687</v>
      </c>
      <c r="Q56" s="50">
        <f t="shared" si="1"/>
        <v>20663</v>
      </c>
    </row>
    <row r="57" spans="1:17" x14ac:dyDescent="0.2">
      <c r="A57" s="46" t="str">
        <f>'Table 13'!A58</f>
        <v>NC0058</v>
      </c>
      <c r="B57" s="46" t="str">
        <f>'Table 13'!B58</f>
        <v>Scotland</v>
      </c>
      <c r="C57" s="259" t="str">
        <f>County!GM52</f>
        <v>Yes</v>
      </c>
      <c r="D57" s="314">
        <f>County!GN52</f>
        <v>129</v>
      </c>
      <c r="E57" s="314">
        <f>County!GO52</f>
        <v>13</v>
      </c>
      <c r="F57" s="314">
        <f>County!GP52</f>
        <v>2738</v>
      </c>
      <c r="G57" s="314">
        <f>County!MH52</f>
        <v>2520</v>
      </c>
      <c r="H57" s="314">
        <f>County!GQ52</f>
        <v>3756</v>
      </c>
      <c r="I57" s="314">
        <f>County!GR52</f>
        <v>27</v>
      </c>
      <c r="J57" s="314">
        <f>County!GS52</f>
        <v>9</v>
      </c>
      <c r="K57" s="314">
        <f>County!GT52</f>
        <v>2112</v>
      </c>
      <c r="L57" s="314">
        <f>County!MI52</f>
        <v>14280</v>
      </c>
      <c r="M57" s="314">
        <f>County!GU52</f>
        <v>1013</v>
      </c>
      <c r="N57" s="47">
        <f t="shared" si="2"/>
        <v>156</v>
      </c>
      <c r="O57" s="47">
        <f t="shared" si="3"/>
        <v>22</v>
      </c>
      <c r="P57" s="313">
        <f t="shared" si="4"/>
        <v>4850</v>
      </c>
      <c r="Q57" s="50">
        <f t="shared" si="1"/>
        <v>4769</v>
      </c>
    </row>
    <row r="58" spans="1:17" x14ac:dyDescent="0.2">
      <c r="A58" s="46" t="str">
        <f>'Table 13'!A59</f>
        <v>NC0059</v>
      </c>
      <c r="B58" s="46" t="str">
        <f>'Table 13'!B59</f>
        <v>Stanly</v>
      </c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87"/>
    </row>
    <row r="59" spans="1:17" x14ac:dyDescent="0.2">
      <c r="A59" s="46" t="str">
        <f>'Table 13'!A60</f>
        <v>NC0060</v>
      </c>
      <c r="B59" s="46" t="str">
        <f>'Table 13'!B60</f>
        <v>Transylvania</v>
      </c>
      <c r="C59" s="259" t="str">
        <f>County!GM54</f>
        <v>Yes</v>
      </c>
      <c r="D59" s="314">
        <f>County!GN54</f>
        <v>747</v>
      </c>
      <c r="E59" s="314">
        <f>County!GO54</f>
        <v>88</v>
      </c>
      <c r="F59" s="314">
        <f>County!GP54</f>
        <v>3481</v>
      </c>
      <c r="G59" s="314">
        <f>County!MH54</f>
        <v>44100</v>
      </c>
      <c r="H59" s="314">
        <f>County!GQ54</f>
        <v>22668</v>
      </c>
      <c r="I59" s="314">
        <f>County!GR54</f>
        <v>88</v>
      </c>
      <c r="J59" s="314">
        <f>County!GS54</f>
        <v>26</v>
      </c>
      <c r="K59" s="314">
        <f>County!GT54</f>
        <v>385</v>
      </c>
      <c r="L59" s="314">
        <f>County!MI54</f>
        <v>419320</v>
      </c>
      <c r="M59" s="314">
        <f>County!GU54</f>
        <v>3305</v>
      </c>
      <c r="N59" s="47">
        <f t="shared" si="2"/>
        <v>835</v>
      </c>
      <c r="O59" s="47">
        <f t="shared" si="3"/>
        <v>114</v>
      </c>
      <c r="P59" s="313">
        <f t="shared" si="4"/>
        <v>3866</v>
      </c>
      <c r="Q59" s="50">
        <f t="shared" si="1"/>
        <v>25973</v>
      </c>
    </row>
    <row r="60" spans="1:17" x14ac:dyDescent="0.2">
      <c r="A60" s="46" t="str">
        <f>'Table 13'!A61</f>
        <v>NC0061</v>
      </c>
      <c r="B60" s="46" t="str">
        <f>'Table 13'!B61</f>
        <v>Union</v>
      </c>
      <c r="C60" s="259" t="str">
        <f>County!GM55</f>
        <v>Yes</v>
      </c>
      <c r="D60" s="314">
        <f>County!GN55</f>
        <v>2238</v>
      </c>
      <c r="E60" s="314">
        <f>County!GO55</f>
        <v>288</v>
      </c>
      <c r="F60" s="314">
        <f>County!GP55</f>
        <v>7975</v>
      </c>
      <c r="G60" s="314">
        <f>County!MH55</f>
        <v>327600</v>
      </c>
      <c r="H60" s="314">
        <f>County!GQ55</f>
        <v>115376</v>
      </c>
      <c r="I60" s="314">
        <f>County!GR55</f>
        <v>387</v>
      </c>
      <c r="J60" s="314">
        <f>County!GS55</f>
        <v>34</v>
      </c>
      <c r="K60" s="314">
        <f>County!GT55</f>
        <v>352</v>
      </c>
      <c r="L60" s="314">
        <f>County!MI55</f>
        <v>474980</v>
      </c>
      <c r="M60" s="314">
        <f>County!GU55</f>
        <v>14236</v>
      </c>
      <c r="N60" s="47">
        <f t="shared" si="2"/>
        <v>2625</v>
      </c>
      <c r="O60" s="47">
        <f t="shared" si="3"/>
        <v>322</v>
      </c>
      <c r="P60" s="313">
        <f t="shared" si="4"/>
        <v>8327</v>
      </c>
      <c r="Q60" s="50">
        <f t="shared" si="1"/>
        <v>129612</v>
      </c>
    </row>
    <row r="61" spans="1:17" x14ac:dyDescent="0.2">
      <c r="A61" s="46" t="str">
        <f>'Table 13'!A62</f>
        <v>NC0062</v>
      </c>
      <c r="B61" s="46" t="str">
        <f>'Table 13'!B62</f>
        <v>Vance (Perry)</v>
      </c>
      <c r="C61" s="259" t="str">
        <f>County!GM56</f>
        <v>Yes</v>
      </c>
      <c r="D61" s="314">
        <f>County!GN56</f>
        <v>0</v>
      </c>
      <c r="E61" s="314">
        <f>County!GO56</f>
        <v>0</v>
      </c>
      <c r="F61" s="314">
        <f>County!GP56</f>
        <v>0</v>
      </c>
      <c r="G61" s="314">
        <f>County!MH56</f>
        <v>0</v>
      </c>
      <c r="H61" s="314">
        <f>County!GQ56</f>
        <v>0</v>
      </c>
      <c r="I61" s="314">
        <f>County!GR56</f>
        <v>0</v>
      </c>
      <c r="J61" s="314">
        <f>County!GS56</f>
        <v>0</v>
      </c>
      <c r="K61" s="314">
        <f>County!GT56</f>
        <v>0</v>
      </c>
      <c r="L61" s="314">
        <f>County!MI56</f>
        <v>0</v>
      </c>
      <c r="M61" s="314">
        <f>County!GU56</f>
        <v>0</v>
      </c>
      <c r="N61" s="47">
        <f t="shared" si="2"/>
        <v>0</v>
      </c>
      <c r="O61" s="47">
        <f t="shared" si="3"/>
        <v>0</v>
      </c>
      <c r="P61" s="313">
        <f t="shared" si="4"/>
        <v>0</v>
      </c>
      <c r="Q61" s="50">
        <f t="shared" si="1"/>
        <v>0</v>
      </c>
    </row>
    <row r="62" spans="1:17" x14ac:dyDescent="0.2">
      <c r="A62" s="46" t="str">
        <f>'Table 13'!A63</f>
        <v>NC0063</v>
      </c>
      <c r="B62" s="46" t="str">
        <f>'Table 13'!B63</f>
        <v>Wake</v>
      </c>
      <c r="C62" s="259" t="str">
        <f>County!GM57</f>
        <v>No</v>
      </c>
      <c r="D62" s="314">
        <f>County!GN57</f>
        <v>28400</v>
      </c>
      <c r="E62" s="314">
        <f>County!GO57</f>
        <v>1923</v>
      </c>
      <c r="F62" s="314">
        <f>County!GP57</f>
        <v>84352</v>
      </c>
      <c r="G62" s="314">
        <f>County!MH57</f>
        <v>0</v>
      </c>
      <c r="H62" s="314">
        <f>County!GQ57</f>
        <v>1607982</v>
      </c>
      <c r="I62" s="314">
        <f>County!GR57</f>
        <v>5876</v>
      </c>
      <c r="J62" s="314">
        <f>County!GS57</f>
        <v>67</v>
      </c>
      <c r="K62" s="314">
        <f>County!GT57</f>
        <v>1315</v>
      </c>
      <c r="L62" s="314">
        <f>County!MI57</f>
        <v>0</v>
      </c>
      <c r="M62" s="314">
        <f>County!GU57</f>
        <v>134700</v>
      </c>
      <c r="N62" s="47">
        <f t="shared" si="2"/>
        <v>34276</v>
      </c>
      <c r="O62" s="47">
        <f t="shared" si="3"/>
        <v>1990</v>
      </c>
      <c r="P62" s="313">
        <f t="shared" si="4"/>
        <v>85667</v>
      </c>
      <c r="Q62" s="50">
        <f t="shared" si="1"/>
        <v>1742682</v>
      </c>
    </row>
    <row r="63" spans="1:17" x14ac:dyDescent="0.2">
      <c r="A63" s="46" t="str">
        <f>'Table 13'!A64</f>
        <v>NC0101</v>
      </c>
      <c r="B63" s="46" t="str">
        <f>'Table 13'!B64</f>
        <v>Warren</v>
      </c>
      <c r="C63" s="259" t="str">
        <f>County!GM58</f>
        <v>Yes</v>
      </c>
      <c r="D63" s="314">
        <f>County!GN58</f>
        <v>250</v>
      </c>
      <c r="E63" s="314">
        <f>County!GO58</f>
        <v>35</v>
      </c>
      <c r="F63" s="314">
        <f>County!GP58</f>
        <v>1275</v>
      </c>
      <c r="G63" s="314">
        <f>County!MH58</f>
        <v>0</v>
      </c>
      <c r="H63" s="314">
        <f>County!C402</f>
        <v>0</v>
      </c>
      <c r="I63" s="314">
        <f>County!GR58</f>
        <v>70</v>
      </c>
      <c r="J63" s="314">
        <f>County!GS58</f>
        <v>10</v>
      </c>
      <c r="K63" s="314">
        <f>County!GT58</f>
        <v>350</v>
      </c>
      <c r="L63" s="314">
        <f>County!MI58</f>
        <v>0</v>
      </c>
      <c r="M63" s="314">
        <f>County!GU58</f>
        <v>628</v>
      </c>
      <c r="N63" s="47">
        <f t="shared" si="2"/>
        <v>320</v>
      </c>
      <c r="O63" s="47">
        <f t="shared" si="3"/>
        <v>45</v>
      </c>
      <c r="P63" s="313">
        <f t="shared" si="4"/>
        <v>1625</v>
      </c>
      <c r="Q63" s="50">
        <f t="shared" si="1"/>
        <v>628</v>
      </c>
    </row>
    <row r="64" spans="1:17" x14ac:dyDescent="0.2">
      <c r="A64" s="46" t="str">
        <f>'Table 13'!A65</f>
        <v>NC0065</v>
      </c>
      <c r="B64" s="46" t="str">
        <f>'Table 13'!B65</f>
        <v>Wayne</v>
      </c>
      <c r="C64" s="259" t="str">
        <f>County!GM59</f>
        <v>Yes</v>
      </c>
      <c r="D64" s="314">
        <f>County!GN59</f>
        <v>868</v>
      </c>
      <c r="E64" s="314">
        <f>County!GO59</f>
        <v>72</v>
      </c>
      <c r="F64" s="314">
        <f>County!GP59</f>
        <v>3190</v>
      </c>
      <c r="G64" s="314">
        <f>County!MH59</f>
        <v>7141</v>
      </c>
      <c r="H64" s="314">
        <f>County!GQ59</f>
        <v>29725</v>
      </c>
      <c r="I64" s="314">
        <f>County!GR59</f>
        <v>45</v>
      </c>
      <c r="J64" s="314">
        <f>County!GS59</f>
        <v>13</v>
      </c>
      <c r="K64" s="314">
        <f>County!GT59</f>
        <v>138</v>
      </c>
      <c r="L64" s="314">
        <f>County!MI59</f>
        <v>169890</v>
      </c>
      <c r="M64" s="314">
        <f>County!GU59</f>
        <v>3602</v>
      </c>
      <c r="N64" s="47">
        <f t="shared" si="2"/>
        <v>913</v>
      </c>
      <c r="O64" s="47">
        <f t="shared" si="3"/>
        <v>85</v>
      </c>
      <c r="P64" s="313">
        <f t="shared" si="4"/>
        <v>3328</v>
      </c>
      <c r="Q64" s="50">
        <f t="shared" si="1"/>
        <v>33327</v>
      </c>
    </row>
    <row r="65" spans="1:17" x14ac:dyDescent="0.2">
      <c r="A65" s="46" t="str">
        <f>'Table 13'!A66</f>
        <v>NC0066</v>
      </c>
      <c r="B65" s="46" t="str">
        <f>'Table 13'!B66</f>
        <v>Wilson</v>
      </c>
      <c r="C65" s="259" t="str">
        <f>County!GM60</f>
        <v>Yes</v>
      </c>
      <c r="D65" s="314">
        <f>County!GN60</f>
        <v>607</v>
      </c>
      <c r="E65" s="314">
        <f>County!GO60</f>
        <v>99</v>
      </c>
      <c r="F65" s="314">
        <f>County!GP60</f>
        <v>3025</v>
      </c>
      <c r="G65" s="314">
        <f>County!MH60</f>
        <v>0</v>
      </c>
      <c r="H65" s="314">
        <f>County!GQ60</f>
        <v>27678</v>
      </c>
      <c r="I65" s="314">
        <f>County!GR60</f>
        <v>78</v>
      </c>
      <c r="J65" s="314">
        <f>County!GS60</f>
        <v>18</v>
      </c>
      <c r="K65" s="314">
        <f>County!GT60</f>
        <v>211</v>
      </c>
      <c r="L65" s="314">
        <f>County!MI60</f>
        <v>0</v>
      </c>
      <c r="M65" s="314">
        <f>County!GU60</f>
        <v>2659</v>
      </c>
      <c r="N65" s="47">
        <f t="shared" si="2"/>
        <v>685</v>
      </c>
      <c r="O65" s="47">
        <f t="shared" si="3"/>
        <v>117</v>
      </c>
      <c r="P65" s="313">
        <f t="shared" si="4"/>
        <v>3236</v>
      </c>
      <c r="Q65" s="50">
        <f t="shared" si="1"/>
        <v>30337</v>
      </c>
    </row>
    <row r="66" spans="1:17" ht="13.5" thickBot="1" x14ac:dyDescent="0.25">
      <c r="A66" s="653" t="s">
        <v>2132</v>
      </c>
      <c r="B66" s="654"/>
      <c r="C66" s="464"/>
      <c r="D66" s="52">
        <f>SUM(D8:D65)</f>
        <v>103363</v>
      </c>
      <c r="E66" s="52">
        <f t="shared" ref="E66:Q66" si="5">SUM(E8:E65)</f>
        <v>14305</v>
      </c>
      <c r="F66" s="52">
        <f t="shared" si="5"/>
        <v>472136</v>
      </c>
      <c r="G66" s="52">
        <f>SUM(G8:G65)</f>
        <v>11101634</v>
      </c>
      <c r="H66" s="52">
        <f t="shared" si="5"/>
        <v>4737217</v>
      </c>
      <c r="I66" s="52">
        <f t="shared" si="5"/>
        <v>22822</v>
      </c>
      <c r="J66" s="52">
        <f t="shared" si="5"/>
        <v>2608</v>
      </c>
      <c r="K66" s="52">
        <f t="shared" si="5"/>
        <v>35188</v>
      </c>
      <c r="L66" s="52">
        <f>SUM(L8:L65)</f>
        <v>36098374</v>
      </c>
      <c r="M66" s="52">
        <f t="shared" si="5"/>
        <v>488772</v>
      </c>
      <c r="N66" s="52">
        <f t="shared" si="5"/>
        <v>126185</v>
      </c>
      <c r="O66" s="52">
        <f t="shared" si="5"/>
        <v>16913</v>
      </c>
      <c r="P66" s="52">
        <f t="shared" si="5"/>
        <v>507324</v>
      </c>
      <c r="Q66" s="55">
        <f t="shared" si="5"/>
        <v>5225989</v>
      </c>
    </row>
    <row r="67" spans="1:17" ht="14.25" thickTop="1" thickBot="1" x14ac:dyDescent="0.25">
      <c r="A67" s="655" t="s">
        <v>1941</v>
      </c>
      <c r="B67" s="656"/>
      <c r="C67" s="41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9"/>
    </row>
    <row r="68" spans="1:17" ht="13.5" thickTop="1" x14ac:dyDescent="0.2">
      <c r="A68" s="422" t="str">
        <f>'Table 13'!A69</f>
        <v>NC0001</v>
      </c>
      <c r="B68" s="422" t="str">
        <f>'Table 13'!B69</f>
        <v>Albemarle</v>
      </c>
      <c r="C68" s="21" t="str">
        <f>Regional!GM3</f>
        <v>Yes</v>
      </c>
      <c r="D68" s="314">
        <f>Regional!GN3</f>
        <v>340</v>
      </c>
      <c r="E68" s="314">
        <f>Regional!GO3</f>
        <v>94</v>
      </c>
      <c r="F68" s="314">
        <f>Regional!GP3</f>
        <v>3653</v>
      </c>
      <c r="G68" s="314">
        <f>Regional!MH3</f>
        <v>0</v>
      </c>
      <c r="H68" s="314">
        <f>Regional!GQ3</f>
        <v>8927</v>
      </c>
      <c r="I68" s="314">
        <f>Regional!GR3</f>
        <v>40</v>
      </c>
      <c r="J68" s="314">
        <f>Regional!GS3</f>
        <v>8</v>
      </c>
      <c r="K68" s="314">
        <f>Regional!GT3</f>
        <v>71</v>
      </c>
      <c r="L68" s="314">
        <f>Regional!MI3</f>
        <v>0</v>
      </c>
      <c r="M68" s="314">
        <f>Regional!GU3</f>
        <v>1079</v>
      </c>
      <c r="N68" s="47">
        <f t="shared" ref="N68" si="6">D68+I68</f>
        <v>380</v>
      </c>
      <c r="O68" s="47">
        <f t="shared" ref="O68" si="7">E68+J68</f>
        <v>102</v>
      </c>
      <c r="P68" s="313">
        <f t="shared" ref="P68" si="8">F68+K68</f>
        <v>3724</v>
      </c>
      <c r="Q68" s="50">
        <f>H68+M68</f>
        <v>10006</v>
      </c>
    </row>
    <row r="69" spans="1:17" x14ac:dyDescent="0.2">
      <c r="A69" s="422" t="str">
        <f>'Table 13'!A70</f>
        <v>NC0003</v>
      </c>
      <c r="B69" s="422" t="str">
        <f>'Table 13'!B70</f>
        <v>AMY</v>
      </c>
      <c r="C69" s="21" t="str">
        <f>Regional!GM4</f>
        <v>No</v>
      </c>
      <c r="D69" s="314">
        <f>Regional!GN4</f>
        <v>80</v>
      </c>
      <c r="E69" s="314">
        <f>Regional!GO4</f>
        <v>23</v>
      </c>
      <c r="F69" s="314">
        <f>Regional!GP4</f>
        <v>428</v>
      </c>
      <c r="G69" s="314">
        <f>Regional!MH4</f>
        <v>26400</v>
      </c>
      <c r="H69" s="314">
        <f>Regional!GQ4</f>
        <v>8738</v>
      </c>
      <c r="I69" s="314">
        <f>Regional!GR4</f>
        <v>0</v>
      </c>
      <c r="J69" s="314">
        <f>Regional!GS4</f>
        <v>0</v>
      </c>
      <c r="K69" s="314">
        <f>Regional!GT4</f>
        <v>0</v>
      </c>
      <c r="L69" s="314">
        <f>Regional!MI4</f>
        <v>0</v>
      </c>
      <c r="M69" s="314">
        <f>Regional!GU4</f>
        <v>0</v>
      </c>
      <c r="N69" s="47">
        <f t="shared" ref="N69:P79" si="9">D69+I69</f>
        <v>80</v>
      </c>
      <c r="O69" s="47">
        <f t="shared" si="9"/>
        <v>23</v>
      </c>
      <c r="P69" s="313">
        <f t="shared" si="9"/>
        <v>428</v>
      </c>
      <c r="Q69" s="50">
        <f t="shared" ref="Q69:Q79" si="10">H69+M69</f>
        <v>8738</v>
      </c>
    </row>
    <row r="70" spans="1:17" x14ac:dyDescent="0.2">
      <c r="A70" s="422" t="str">
        <f>'Table 13'!A71</f>
        <v>NC0002</v>
      </c>
      <c r="B70" s="422" t="str">
        <f>'Table 13'!B71</f>
        <v>Appalachian</v>
      </c>
      <c r="C70" s="21" t="str">
        <f>Regional!GM5</f>
        <v>Yes</v>
      </c>
      <c r="D70" s="314">
        <f>Regional!GN5</f>
        <v>1805</v>
      </c>
      <c r="E70" s="314">
        <f>Regional!GO5</f>
        <v>265</v>
      </c>
      <c r="F70" s="314">
        <f>Regional!GP5</f>
        <v>11099</v>
      </c>
      <c r="G70" s="314">
        <f>Regional!MH5</f>
        <v>359640</v>
      </c>
      <c r="H70" s="314">
        <f>Regional!GQ5</f>
        <v>76016</v>
      </c>
      <c r="I70" s="314">
        <f>Regional!GR5</f>
        <v>280</v>
      </c>
      <c r="J70" s="314">
        <f>Regional!GS5</f>
        <v>48</v>
      </c>
      <c r="K70" s="314">
        <f>Regional!GT5</f>
        <v>342</v>
      </c>
      <c r="L70" s="314">
        <f>Regional!MI5</f>
        <v>323604</v>
      </c>
      <c r="M70" s="314">
        <f>Regional!GU5</f>
        <v>9228</v>
      </c>
      <c r="N70" s="47">
        <f t="shared" si="9"/>
        <v>2085</v>
      </c>
      <c r="O70" s="47">
        <f t="shared" si="9"/>
        <v>313</v>
      </c>
      <c r="P70" s="313">
        <f t="shared" si="9"/>
        <v>11441</v>
      </c>
      <c r="Q70" s="50">
        <f t="shared" si="10"/>
        <v>85244</v>
      </c>
    </row>
    <row r="71" spans="1:17" x14ac:dyDescent="0.2">
      <c r="A71" s="422" t="str">
        <f>'Table 13'!A72</f>
        <v>NC0004</v>
      </c>
      <c r="B71" s="422" t="str">
        <f>'Table 13'!B72</f>
        <v>BHM</v>
      </c>
      <c r="C71" s="21" t="str">
        <f>Regional!GM6</f>
        <v>Yes</v>
      </c>
      <c r="D71" s="314">
        <f>Regional!GN6</f>
        <v>451</v>
      </c>
      <c r="E71" s="314">
        <f>Regional!GO6</f>
        <v>108</v>
      </c>
      <c r="F71" s="314">
        <f>Regional!GP6</f>
        <v>2449</v>
      </c>
      <c r="G71" s="314">
        <f>Regional!MH6</f>
        <v>118983</v>
      </c>
      <c r="H71" s="314">
        <f>Regional!GQ6</f>
        <v>9790</v>
      </c>
      <c r="I71" s="314">
        <f>Regional!GR6</f>
        <v>68</v>
      </c>
      <c r="J71" s="314">
        <f>Regional!GS6</f>
        <v>14</v>
      </c>
      <c r="K71" s="314">
        <f>Regional!GT6</f>
        <v>82</v>
      </c>
      <c r="L71" s="314">
        <f>Regional!MI6</f>
        <v>7170</v>
      </c>
      <c r="M71" s="314">
        <f>Regional!GU6</f>
        <v>572</v>
      </c>
      <c r="N71" s="47">
        <f t="shared" si="9"/>
        <v>519</v>
      </c>
      <c r="O71" s="47">
        <f t="shared" si="9"/>
        <v>122</v>
      </c>
      <c r="P71" s="313">
        <f t="shared" si="9"/>
        <v>2531</v>
      </c>
      <c r="Q71" s="50">
        <f t="shared" si="10"/>
        <v>10362</v>
      </c>
    </row>
    <row r="72" spans="1:17" x14ac:dyDescent="0.2">
      <c r="A72" s="422" t="str">
        <f>'Table 13'!A73</f>
        <v>NC0006</v>
      </c>
      <c r="B72" s="422" t="str">
        <f>'Table 13'!B73</f>
        <v>CPC</v>
      </c>
      <c r="C72" s="21" t="str">
        <f>Regional!GM7</f>
        <v>Yes</v>
      </c>
      <c r="D72" s="314">
        <f>Regional!GN7</f>
        <v>1667</v>
      </c>
      <c r="E72" s="314">
        <f>Regional!GO7</f>
        <v>247</v>
      </c>
      <c r="F72" s="314">
        <f>Regional!GP7</f>
        <v>8358</v>
      </c>
      <c r="G72" s="314">
        <f>Regional!MH7</f>
        <v>931220</v>
      </c>
      <c r="H72" s="314">
        <f>Regional!GQ7</f>
        <v>46473</v>
      </c>
      <c r="I72" s="314">
        <f>Regional!GR7</f>
        <v>218</v>
      </c>
      <c r="J72" s="314">
        <f>Regional!GS7</f>
        <v>62</v>
      </c>
      <c r="K72" s="314">
        <f>Regional!GT7</f>
        <v>427</v>
      </c>
      <c r="L72" s="314">
        <f>Regional!MI7</f>
        <v>185194</v>
      </c>
      <c r="M72" s="314">
        <f>Regional!GU7</f>
        <v>6099</v>
      </c>
      <c r="N72" s="47">
        <f t="shared" si="9"/>
        <v>1885</v>
      </c>
      <c r="O72" s="47">
        <f t="shared" si="9"/>
        <v>309</v>
      </c>
      <c r="P72" s="313">
        <f t="shared" si="9"/>
        <v>8785</v>
      </c>
      <c r="Q72" s="50">
        <f t="shared" si="10"/>
        <v>52572</v>
      </c>
    </row>
    <row r="73" spans="1:17" x14ac:dyDescent="0.2">
      <c r="A73" s="422" t="str">
        <f>'Table 13'!A74</f>
        <v>NC0007</v>
      </c>
      <c r="B73" s="422" t="str">
        <f>'Table 13'!B74</f>
        <v>E. Albemarle</v>
      </c>
      <c r="C73" s="21" t="str">
        <f>Regional!GM8</f>
        <v>Yes</v>
      </c>
      <c r="D73" s="314">
        <f>Regional!GN8</f>
        <v>796</v>
      </c>
      <c r="E73" s="314">
        <f>Regional!GO8</f>
        <v>138</v>
      </c>
      <c r="F73" s="314">
        <f>Regional!GP8</f>
        <v>4191</v>
      </c>
      <c r="G73" s="314">
        <f>Regional!MH8</f>
        <v>182544</v>
      </c>
      <c r="H73" s="314">
        <f>Regional!GQ8</f>
        <v>40775</v>
      </c>
      <c r="I73" s="314">
        <f>Regional!GR8</f>
        <v>86</v>
      </c>
      <c r="J73" s="314">
        <f>Regional!GS8</f>
        <v>14</v>
      </c>
      <c r="K73" s="314">
        <f>Regional!GT8</f>
        <v>111</v>
      </c>
      <c r="L73" s="314">
        <f>Regional!MI8</f>
        <v>35713</v>
      </c>
      <c r="M73" s="314">
        <f>Regional!GU8</f>
        <v>3759</v>
      </c>
      <c r="N73" s="47">
        <f t="shared" si="9"/>
        <v>882</v>
      </c>
      <c r="O73" s="47">
        <f t="shared" si="9"/>
        <v>152</v>
      </c>
      <c r="P73" s="313">
        <f t="shared" si="9"/>
        <v>4302</v>
      </c>
      <c r="Q73" s="50">
        <f t="shared" si="10"/>
        <v>44534</v>
      </c>
    </row>
    <row r="74" spans="1:17" x14ac:dyDescent="0.2">
      <c r="A74" s="422" t="str">
        <f>'Table 13'!A75</f>
        <v>NC0008</v>
      </c>
      <c r="B74" s="422" t="str">
        <f>'Table 13'!B75</f>
        <v>Fontana</v>
      </c>
      <c r="C74" s="21" t="str">
        <f>Regional!GM9</f>
        <v>Yes</v>
      </c>
      <c r="D74" s="314">
        <f>Regional!GN9</f>
        <v>1315</v>
      </c>
      <c r="E74" s="314">
        <f>Regional!GO9</f>
        <v>312</v>
      </c>
      <c r="F74" s="314">
        <f>Regional!GP9</f>
        <v>8029</v>
      </c>
      <c r="G74" s="314">
        <f>Regional!MH9</f>
        <v>604702</v>
      </c>
      <c r="H74" s="314">
        <f>Regional!GQ9</f>
        <v>34793</v>
      </c>
      <c r="I74" s="314">
        <f>Regional!GR9</f>
        <v>155</v>
      </c>
      <c r="J74" s="314">
        <f>Regional!GS9</f>
        <v>98</v>
      </c>
      <c r="K74" s="314">
        <f>Regional!GT9</f>
        <v>2610</v>
      </c>
      <c r="L74" s="314">
        <f>Regional!MI9</f>
        <v>187333</v>
      </c>
      <c r="M74" s="314">
        <f>Regional!GU9</f>
        <v>3225</v>
      </c>
      <c r="N74" s="47">
        <f t="shared" si="9"/>
        <v>1470</v>
      </c>
      <c r="O74" s="47">
        <f t="shared" si="9"/>
        <v>410</v>
      </c>
      <c r="P74" s="313">
        <f t="shared" si="9"/>
        <v>10639</v>
      </c>
      <c r="Q74" s="50">
        <f t="shared" si="10"/>
        <v>38018</v>
      </c>
    </row>
    <row r="75" spans="1:17" x14ac:dyDescent="0.2">
      <c r="A75" s="422" t="str">
        <f>'Table 13'!A76</f>
        <v>NC0011</v>
      </c>
      <c r="B75" s="422" t="str">
        <f>'Table 13'!B76</f>
        <v>Nantahala</v>
      </c>
      <c r="C75" s="21" t="str">
        <f>Regional!GM10</f>
        <v>Yes</v>
      </c>
      <c r="D75" s="314">
        <f>Regional!GN10</f>
        <v>216</v>
      </c>
      <c r="E75" s="314">
        <f>Regional!GO10</f>
        <v>136</v>
      </c>
      <c r="F75" s="314">
        <f>Regional!GP10</f>
        <v>2436</v>
      </c>
      <c r="G75" s="314">
        <f>Regional!MH10</f>
        <v>241920</v>
      </c>
      <c r="H75" s="314">
        <f>Regional!GQ10</f>
        <v>9813</v>
      </c>
      <c r="I75" s="314">
        <f>Regional!GR10</f>
        <v>44</v>
      </c>
      <c r="J75" s="314">
        <f>Regional!GS10</f>
        <v>11</v>
      </c>
      <c r="K75" s="314">
        <f>Regional!GT10</f>
        <v>95</v>
      </c>
      <c r="L75" s="314">
        <f>Regional!MI10</f>
        <v>94500</v>
      </c>
      <c r="M75" s="314">
        <f>Regional!GU10</f>
        <v>1334</v>
      </c>
      <c r="N75" s="47">
        <f t="shared" si="9"/>
        <v>260</v>
      </c>
      <c r="O75" s="47">
        <f t="shared" si="9"/>
        <v>147</v>
      </c>
      <c r="P75" s="313">
        <f t="shared" si="9"/>
        <v>2531</v>
      </c>
      <c r="Q75" s="50">
        <f t="shared" si="10"/>
        <v>11147</v>
      </c>
    </row>
    <row r="76" spans="1:17" x14ac:dyDescent="0.2">
      <c r="A76" s="422" t="str">
        <f>'Table 13'!A77</f>
        <v>NC0012</v>
      </c>
      <c r="B76" s="422" t="str">
        <f>'Table 13'!B77</f>
        <v>Neuse</v>
      </c>
      <c r="C76" s="21" t="str">
        <f>Regional!GM11</f>
        <v>No</v>
      </c>
      <c r="D76" s="314">
        <f>Regional!GN11</f>
        <v>817</v>
      </c>
      <c r="E76" s="314">
        <f>Regional!GO11</f>
        <v>119</v>
      </c>
      <c r="F76" s="314">
        <f>Regional!GP11</f>
        <v>2885</v>
      </c>
      <c r="G76" s="314">
        <f>Regional!MH11</f>
        <v>244800</v>
      </c>
      <c r="H76" s="314">
        <f>Regional!GQ11</f>
        <v>14338</v>
      </c>
      <c r="I76" s="314">
        <f>Regional!GR11</f>
        <v>12</v>
      </c>
      <c r="J76" s="314">
        <f>Regional!GS11</f>
        <v>6</v>
      </c>
      <c r="K76" s="314">
        <f>Regional!GT11</f>
        <v>82</v>
      </c>
      <c r="L76" s="314">
        <f>Regional!MI11</f>
        <v>124000</v>
      </c>
      <c r="M76" s="314">
        <f>Regional!GU11</f>
        <v>2614</v>
      </c>
      <c r="N76" s="47">
        <f t="shared" si="9"/>
        <v>829</v>
      </c>
      <c r="O76" s="47">
        <f t="shared" si="9"/>
        <v>125</v>
      </c>
      <c r="P76" s="313">
        <f t="shared" si="9"/>
        <v>2967</v>
      </c>
      <c r="Q76" s="50">
        <f t="shared" si="10"/>
        <v>16952</v>
      </c>
    </row>
    <row r="77" spans="1:17" x14ac:dyDescent="0.2">
      <c r="A77" s="422" t="str">
        <f>'Table 13'!A78</f>
        <v>NC0013</v>
      </c>
      <c r="B77" s="422" t="str">
        <f>'Table 13'!B78</f>
        <v>Northwestern</v>
      </c>
      <c r="C77" s="21" t="str">
        <f>Regional!GM12</f>
        <v>Yes</v>
      </c>
      <c r="D77" s="314">
        <f>Regional!GN12</f>
        <v>2608</v>
      </c>
      <c r="E77" s="314">
        <f>Regional!GO12</f>
        <v>457</v>
      </c>
      <c r="F77" s="314">
        <f>Regional!GP12</f>
        <v>12923</v>
      </c>
      <c r="G77" s="314">
        <f>Regional!MH12</f>
        <v>975676</v>
      </c>
      <c r="H77" s="314">
        <f>Regional!GQ12</f>
        <v>55004</v>
      </c>
      <c r="I77" s="314">
        <f>Regional!GR12</f>
        <v>271</v>
      </c>
      <c r="J77" s="314">
        <f>Regional!GS12</f>
        <v>125</v>
      </c>
      <c r="K77" s="314">
        <f>Regional!GT12</f>
        <v>1231</v>
      </c>
      <c r="L77" s="314">
        <f>Regional!MI12</f>
        <v>461648</v>
      </c>
      <c r="M77" s="314">
        <f>Regional!GU12</f>
        <v>5811</v>
      </c>
      <c r="N77" s="47">
        <f t="shared" si="9"/>
        <v>2879</v>
      </c>
      <c r="O77" s="47">
        <f t="shared" si="9"/>
        <v>582</v>
      </c>
      <c r="P77" s="313">
        <f t="shared" si="9"/>
        <v>14154</v>
      </c>
      <c r="Q77" s="50">
        <f t="shared" si="10"/>
        <v>60815</v>
      </c>
    </row>
    <row r="78" spans="1:17" x14ac:dyDescent="0.2">
      <c r="A78" s="422" t="str">
        <f>'Table 13'!A79</f>
        <v>NC0014</v>
      </c>
      <c r="B78" s="422" t="str">
        <f>'Table 13'!B79</f>
        <v>Pettigrew</v>
      </c>
      <c r="C78" s="21" t="str">
        <f>Regional!GM13</f>
        <v>Yes</v>
      </c>
      <c r="D78" s="314">
        <f>Regional!GN13</f>
        <v>258</v>
      </c>
      <c r="E78" s="314">
        <f>Regional!GO13</f>
        <v>50</v>
      </c>
      <c r="F78" s="314">
        <f>Regional!GP13</f>
        <v>2250</v>
      </c>
      <c r="G78" s="314">
        <f>Regional!MH13</f>
        <v>75953</v>
      </c>
      <c r="H78" s="314">
        <f>Regional!GQ13</f>
        <v>9752</v>
      </c>
      <c r="I78" s="314">
        <f>Regional!GR13</f>
        <v>31</v>
      </c>
      <c r="J78" s="314">
        <f>Regional!GS13</f>
        <v>22</v>
      </c>
      <c r="K78" s="314">
        <f>Regional!GT13</f>
        <v>542</v>
      </c>
      <c r="L78" s="314">
        <f>Regional!MI13</f>
        <v>44941</v>
      </c>
      <c r="M78" s="314">
        <f>Regional!GU13</f>
        <v>833</v>
      </c>
      <c r="N78" s="47">
        <f t="shared" si="9"/>
        <v>289</v>
      </c>
      <c r="O78" s="47">
        <f t="shared" si="9"/>
        <v>72</v>
      </c>
      <c r="P78" s="313">
        <f t="shared" si="9"/>
        <v>2792</v>
      </c>
      <c r="Q78" s="50">
        <f t="shared" si="10"/>
        <v>10585</v>
      </c>
    </row>
    <row r="79" spans="1:17" x14ac:dyDescent="0.2">
      <c r="A79" s="422" t="str">
        <f>'Table 13'!A80</f>
        <v>NC0015</v>
      </c>
      <c r="B79" s="422" t="str">
        <f>'Table 13'!B80</f>
        <v>Sandhill</v>
      </c>
      <c r="C79" s="21" t="str">
        <f>Regional!GM14</f>
        <v>Yes</v>
      </c>
      <c r="D79" s="314">
        <f>Regional!GN14</f>
        <v>1437</v>
      </c>
      <c r="E79" s="314">
        <f>Regional!GO14</f>
        <v>187</v>
      </c>
      <c r="F79" s="314">
        <f>Regional!GP14</f>
        <v>16667</v>
      </c>
      <c r="G79" s="314">
        <f>Regional!MH14</f>
        <v>549656</v>
      </c>
      <c r="H79" s="314">
        <f>Regional!GQ14</f>
        <v>40921</v>
      </c>
      <c r="I79" s="314">
        <f>Regional!GR14</f>
        <v>348</v>
      </c>
      <c r="J79" s="314">
        <f>Regional!GS14</f>
        <v>56</v>
      </c>
      <c r="K79" s="314">
        <f>Regional!GT14</f>
        <v>649</v>
      </c>
      <c r="L79" s="314">
        <f>Regional!MI14</f>
        <v>87702</v>
      </c>
      <c r="M79" s="314">
        <f>Regional!GU14</f>
        <v>6222</v>
      </c>
      <c r="N79" s="47">
        <f t="shared" si="9"/>
        <v>1785</v>
      </c>
      <c r="O79" s="47">
        <f t="shared" si="9"/>
        <v>243</v>
      </c>
      <c r="P79" s="313">
        <f t="shared" si="9"/>
        <v>17316</v>
      </c>
      <c r="Q79" s="50">
        <f t="shared" si="10"/>
        <v>47143</v>
      </c>
    </row>
    <row r="80" spans="1:17" ht="13.5" thickBot="1" x14ac:dyDescent="0.25">
      <c r="A80" s="653" t="s">
        <v>2132</v>
      </c>
      <c r="B80" s="654"/>
      <c r="C80" s="464"/>
      <c r="D80" s="52">
        <f>SUM(D68:D79)</f>
        <v>11790</v>
      </c>
      <c r="E80" s="52">
        <f t="shared" ref="E80:Q80" si="11">SUM(E68:E79)</f>
        <v>2136</v>
      </c>
      <c r="F80" s="52">
        <f t="shared" si="11"/>
        <v>75368</v>
      </c>
      <c r="G80" s="52">
        <f>SUM(G68:G79)</f>
        <v>4311494</v>
      </c>
      <c r="H80" s="52">
        <f t="shared" si="11"/>
        <v>355340</v>
      </c>
      <c r="I80" s="52">
        <f t="shared" si="11"/>
        <v>1553</v>
      </c>
      <c r="J80" s="52">
        <f t="shared" si="11"/>
        <v>464</v>
      </c>
      <c r="K80" s="52">
        <f t="shared" si="11"/>
        <v>6242</v>
      </c>
      <c r="L80" s="52">
        <f>SUM(L68:L79)</f>
        <v>1551805</v>
      </c>
      <c r="M80" s="52">
        <f t="shared" si="11"/>
        <v>40776</v>
      </c>
      <c r="N80" s="52">
        <f t="shared" si="11"/>
        <v>13343</v>
      </c>
      <c r="O80" s="52">
        <f t="shared" si="11"/>
        <v>2600</v>
      </c>
      <c r="P80" s="52">
        <f t="shared" si="11"/>
        <v>81610</v>
      </c>
      <c r="Q80" s="55">
        <f t="shared" si="11"/>
        <v>396116</v>
      </c>
    </row>
    <row r="81" spans="1:17" ht="14.25" thickTop="1" thickBot="1" x14ac:dyDescent="0.25">
      <c r="A81" s="62"/>
      <c r="B81" s="41" t="s">
        <v>1942</v>
      </c>
      <c r="C81" s="41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9"/>
    </row>
    <row r="82" spans="1:17" ht="13.5" thickTop="1" x14ac:dyDescent="0.2">
      <c r="A82" s="46" t="str">
        <f>'Table 13'!A83</f>
        <v>NC0071</v>
      </c>
      <c r="B82" s="46" t="str">
        <f>'Table 13'!B83</f>
        <v>Chapel Hill</v>
      </c>
      <c r="C82" s="21" t="str">
        <f>Municipal!GM3</f>
        <v>Yes</v>
      </c>
      <c r="D82" s="314">
        <f>Municipal!GN3</f>
        <v>2201</v>
      </c>
      <c r="E82" s="314">
        <f>Municipal!GO3</f>
        <v>173</v>
      </c>
      <c r="F82" s="314">
        <f>Municipal!GP3</f>
        <v>10358</v>
      </c>
      <c r="G82" s="314">
        <f>Municipal!MH3</f>
        <v>1272120</v>
      </c>
      <c r="H82" s="314">
        <f>Municipal!GQ3</f>
        <v>192262</v>
      </c>
      <c r="I82" s="314">
        <f>Municipal!GR3</f>
        <v>1272120</v>
      </c>
      <c r="J82" s="314">
        <f>Municipal!GS3</f>
        <v>428</v>
      </c>
      <c r="K82" s="314">
        <f>Municipal!GT3</f>
        <v>41</v>
      </c>
      <c r="L82" s="314">
        <f>Municipal!MI3</f>
        <v>247380</v>
      </c>
      <c r="M82" s="314">
        <f>Municipal!GU3</f>
        <v>313</v>
      </c>
      <c r="N82" s="47">
        <f>D82+I82</f>
        <v>1274321</v>
      </c>
      <c r="O82" s="47">
        <f>E82+J82</f>
        <v>601</v>
      </c>
      <c r="P82" s="313">
        <f>F82+K82</f>
        <v>10399</v>
      </c>
      <c r="Q82" s="50">
        <f>H82+M82</f>
        <v>192575</v>
      </c>
    </row>
    <row r="83" spans="1:17" x14ac:dyDescent="0.2">
      <c r="A83" s="46">
        <f>'Table 13'!A84</f>
        <v>0</v>
      </c>
      <c r="B83" s="46" t="str">
        <f>'Table 13'!B84</f>
        <v>Clayton</v>
      </c>
      <c r="C83" s="21" t="str">
        <f>Municipal!GM4</f>
        <v>Yes</v>
      </c>
      <c r="D83" s="314">
        <f>Municipal!GN4</f>
        <v>183</v>
      </c>
      <c r="E83" s="314">
        <f>Municipal!GO4</f>
        <v>23</v>
      </c>
      <c r="F83" s="314">
        <f>Municipal!GP4</f>
        <v>2100</v>
      </c>
      <c r="G83" s="314">
        <f>Municipal!MH4</f>
        <v>10240</v>
      </c>
      <c r="H83" s="314">
        <f>Municipal!GQ4</f>
        <v>8506</v>
      </c>
      <c r="I83" s="314">
        <f>Municipal!GR4</f>
        <v>10240</v>
      </c>
      <c r="J83" s="314">
        <f>Municipal!GS4</f>
        <v>53</v>
      </c>
      <c r="K83" s="314">
        <f>Municipal!GT4</f>
        <v>8</v>
      </c>
      <c r="L83" s="314">
        <f>Municipal!MI4</f>
        <v>1802</v>
      </c>
      <c r="M83" s="314">
        <f>Municipal!GU4</f>
        <v>130</v>
      </c>
      <c r="N83" s="47">
        <f t="shared" ref="N83:N92" si="12">D83+I83</f>
        <v>10423</v>
      </c>
      <c r="O83" s="47">
        <f t="shared" ref="O83:O92" si="13">E83+J83</f>
        <v>76</v>
      </c>
      <c r="P83" s="313">
        <f t="shared" ref="P83:P92" si="14">F83+K83</f>
        <v>2108</v>
      </c>
      <c r="Q83" s="50">
        <f t="shared" ref="Q83:Q92" si="15">H83+M83</f>
        <v>8636</v>
      </c>
    </row>
    <row r="84" spans="1:17" x14ac:dyDescent="0.2">
      <c r="A84" s="46" t="str">
        <f>'Table 13'!A85</f>
        <v>NC0110</v>
      </c>
      <c r="B84" s="46" t="str">
        <f>'Table 13'!B85</f>
        <v>Farmville</v>
      </c>
      <c r="C84" s="21" t="str">
        <f>Municipal!GM5</f>
        <v>Yes</v>
      </c>
      <c r="D84" s="314">
        <f>Municipal!GN5</f>
        <v>85</v>
      </c>
      <c r="E84" s="314">
        <f>Municipal!GO5</f>
        <v>57</v>
      </c>
      <c r="F84" s="314">
        <f>Municipal!GP5</f>
        <v>610</v>
      </c>
      <c r="G84" s="314">
        <f>Municipal!MH5</f>
        <v>0</v>
      </c>
      <c r="H84" s="314">
        <f>Municipal!GQ5</f>
        <v>1750</v>
      </c>
      <c r="I84" s="314">
        <f>Municipal!GR5</f>
        <v>0</v>
      </c>
      <c r="J84" s="314">
        <f>Municipal!GS5</f>
        <v>3</v>
      </c>
      <c r="K84" s="314">
        <f>Municipal!GT5</f>
        <v>2</v>
      </c>
      <c r="L84" s="314">
        <f>Municipal!MI5</f>
        <v>0</v>
      </c>
      <c r="M84" s="314">
        <f>Municipal!GU5</f>
        <v>-1</v>
      </c>
      <c r="N84" s="47">
        <f t="shared" si="12"/>
        <v>85</v>
      </c>
      <c r="O84" s="47">
        <f t="shared" si="13"/>
        <v>60</v>
      </c>
      <c r="P84" s="313">
        <f t="shared" si="14"/>
        <v>612</v>
      </c>
      <c r="Q84" s="50">
        <f t="shared" si="15"/>
        <v>1749</v>
      </c>
    </row>
    <row r="85" spans="1:17" x14ac:dyDescent="0.2">
      <c r="A85" s="46" t="str">
        <f>'Table 13'!A86</f>
        <v>NC0075</v>
      </c>
      <c r="B85" s="46" t="str">
        <f>'Table 13'!B86</f>
        <v>Hickory</v>
      </c>
      <c r="C85" s="21" t="str">
        <f>Municipal!GM6</f>
        <v>Yes</v>
      </c>
      <c r="D85" s="314">
        <f>Municipal!GN6</f>
        <v>1103</v>
      </c>
      <c r="E85" s="314">
        <f>Municipal!GO6</f>
        <v>128</v>
      </c>
      <c r="F85" s="314">
        <f>Municipal!GP6</f>
        <v>4818</v>
      </c>
      <c r="G85" s="314">
        <f>Municipal!MH6</f>
        <v>652890</v>
      </c>
      <c r="H85" s="314">
        <f>Municipal!GQ6</f>
        <v>32076</v>
      </c>
      <c r="I85" s="314">
        <f>Municipal!GR6</f>
        <v>652890</v>
      </c>
      <c r="J85" s="314">
        <f>Municipal!GS6</f>
        <v>144</v>
      </c>
      <c r="K85" s="314">
        <f>Municipal!GT6</f>
        <v>17</v>
      </c>
      <c r="L85" s="314">
        <f>Municipal!MI6</f>
        <v>64120</v>
      </c>
      <c r="M85" s="314">
        <f>Municipal!GU6</f>
        <v>159</v>
      </c>
      <c r="N85" s="47">
        <f t="shared" si="12"/>
        <v>653993</v>
      </c>
      <c r="O85" s="47">
        <f t="shared" si="13"/>
        <v>272</v>
      </c>
      <c r="P85" s="313">
        <f t="shared" si="14"/>
        <v>4835</v>
      </c>
      <c r="Q85" s="50">
        <f t="shared" si="15"/>
        <v>32235</v>
      </c>
    </row>
    <row r="86" spans="1:17" x14ac:dyDescent="0.2">
      <c r="A86" s="46" t="str">
        <f>'Table 13'!A87</f>
        <v>NC0079</v>
      </c>
      <c r="B86" s="46" t="str">
        <f>'Table 13'!B87</f>
        <v>High Point</v>
      </c>
      <c r="C86" s="21" t="str">
        <f>Municipal!GM7</f>
        <v>Yes</v>
      </c>
      <c r="D86" s="314">
        <f>Municipal!GN7</f>
        <v>1200</v>
      </c>
      <c r="E86" s="314">
        <f>Municipal!GO7</f>
        <v>424</v>
      </c>
      <c r="F86" s="314">
        <f>Municipal!GP7</f>
        <v>10675</v>
      </c>
      <c r="G86" s="314">
        <f>Municipal!MH7</f>
        <v>0</v>
      </c>
      <c r="H86" s="314">
        <f>Municipal!GQ7</f>
        <v>-1</v>
      </c>
      <c r="I86" s="314">
        <f>Municipal!GR7</f>
        <v>0</v>
      </c>
      <c r="J86" s="314">
        <f>Municipal!GS7</f>
        <v>30</v>
      </c>
      <c r="K86" s="314">
        <f>Municipal!GT7</f>
        <v>5</v>
      </c>
      <c r="L86" s="314">
        <f>Municipal!MI7</f>
        <v>0</v>
      </c>
      <c r="M86" s="314">
        <f>Municipal!GU7</f>
        <v>44</v>
      </c>
      <c r="N86" s="47">
        <f t="shared" si="12"/>
        <v>1200</v>
      </c>
      <c r="O86" s="47">
        <f t="shared" si="13"/>
        <v>454</v>
      </c>
      <c r="P86" s="313">
        <f t="shared" si="14"/>
        <v>10680</v>
      </c>
      <c r="Q86" s="50">
        <f t="shared" si="15"/>
        <v>43</v>
      </c>
    </row>
    <row r="87" spans="1:17" x14ac:dyDescent="0.2">
      <c r="A87" s="46" t="str">
        <f>'Table 13'!A88</f>
        <v>NC0080</v>
      </c>
      <c r="B87" s="46" t="str">
        <f>'Table 13'!B88</f>
        <v>Kings Mountain</v>
      </c>
      <c r="C87" s="21" t="str">
        <f>Municipal!GM8</f>
        <v>Yes</v>
      </c>
      <c r="D87" s="314">
        <f>Municipal!GN8</f>
        <v>797</v>
      </c>
      <c r="E87" s="314">
        <f>Municipal!GO8</f>
        <v>46</v>
      </c>
      <c r="F87" s="314">
        <f>Municipal!GP8</f>
        <v>3495</v>
      </c>
      <c r="G87" s="314">
        <f>Municipal!MH8</f>
        <v>42851</v>
      </c>
      <c r="H87" s="314">
        <f>Municipal!GQ8</f>
        <v>11776</v>
      </c>
      <c r="I87" s="314">
        <f>Municipal!GR8</f>
        <v>42851</v>
      </c>
      <c r="J87" s="314">
        <f>Municipal!GS8</f>
        <v>0</v>
      </c>
      <c r="K87" s="314">
        <f>Municipal!GT8</f>
        <v>23</v>
      </c>
      <c r="L87" s="314">
        <f>Municipal!MI8</f>
        <v>1981000</v>
      </c>
      <c r="M87" s="314">
        <f>Municipal!GU8</f>
        <v>476</v>
      </c>
      <c r="N87" s="47">
        <f t="shared" si="12"/>
        <v>43648</v>
      </c>
      <c r="O87" s="47">
        <f t="shared" si="13"/>
        <v>46</v>
      </c>
      <c r="P87" s="313">
        <f t="shared" si="14"/>
        <v>3518</v>
      </c>
      <c r="Q87" s="50">
        <f t="shared" si="15"/>
        <v>12252</v>
      </c>
    </row>
    <row r="88" spans="1:17" x14ac:dyDescent="0.2">
      <c r="A88" s="46" t="str">
        <f>'Table 13'!A89</f>
        <v>NC0100</v>
      </c>
      <c r="B88" s="46" t="str">
        <f>'Table 13'!B89</f>
        <v>Mooresville</v>
      </c>
      <c r="C88" s="21" t="str">
        <f>Municipal!GM9</f>
        <v>Yes</v>
      </c>
      <c r="D88" s="314">
        <f>Municipal!GN9</f>
        <v>696</v>
      </c>
      <c r="E88" s="314">
        <f>Municipal!GO9</f>
        <v>110</v>
      </c>
      <c r="F88" s="314">
        <f>Municipal!GP9</f>
        <v>4826</v>
      </c>
      <c r="G88" s="314">
        <f>Municipal!MH9</f>
        <v>306492</v>
      </c>
      <c r="H88" s="314">
        <f>Municipal!GQ9</f>
        <v>63069</v>
      </c>
      <c r="I88" s="314">
        <f>Municipal!GR9</f>
        <v>306492</v>
      </c>
      <c r="J88" s="314">
        <f>Municipal!GS9</f>
        <v>151</v>
      </c>
      <c r="K88" s="314">
        <f>Municipal!GT9</f>
        <v>21</v>
      </c>
      <c r="L88" s="314">
        <f>Municipal!MI9</f>
        <v>183802</v>
      </c>
      <c r="M88" s="314">
        <f>Municipal!GU9</f>
        <v>237</v>
      </c>
      <c r="N88" s="47">
        <f t="shared" si="12"/>
        <v>307188</v>
      </c>
      <c r="O88" s="47">
        <f t="shared" si="13"/>
        <v>261</v>
      </c>
      <c r="P88" s="313">
        <f t="shared" si="14"/>
        <v>4847</v>
      </c>
      <c r="Q88" s="50">
        <f t="shared" si="15"/>
        <v>63306</v>
      </c>
    </row>
    <row r="89" spans="1:17" x14ac:dyDescent="0.2">
      <c r="A89" s="46" t="str">
        <f>'Table 13'!A90</f>
        <v>NC0083</v>
      </c>
      <c r="B89" s="46" t="str">
        <f>'Table 13'!B90</f>
        <v>Nashville</v>
      </c>
      <c r="C89" s="21" t="str">
        <f>Municipal!GM10</f>
        <v>No</v>
      </c>
      <c r="D89" s="314">
        <f>Municipal!GN10</f>
        <v>73</v>
      </c>
      <c r="E89" s="314">
        <f>Municipal!GO10</f>
        <v>3</v>
      </c>
      <c r="F89" s="314">
        <f>Municipal!GP10</f>
        <v>40</v>
      </c>
      <c r="G89" s="314">
        <f>Municipal!MH10</f>
        <v>0</v>
      </c>
      <c r="H89" s="314">
        <f>Municipal!GQ10</f>
        <v>544</v>
      </c>
      <c r="I89" s="314">
        <f>Municipal!GR10</f>
        <v>0</v>
      </c>
      <c r="J89" s="314">
        <f>Municipal!GS10</f>
        <v>6</v>
      </c>
      <c r="K89" s="314">
        <f>Municipal!GT10</f>
        <v>1</v>
      </c>
      <c r="L89" s="314">
        <f>Municipal!MI10</f>
        <v>0</v>
      </c>
      <c r="M89" s="314">
        <f>Municipal!GU10</f>
        <v>-1</v>
      </c>
      <c r="N89" s="47">
        <f t="shared" si="12"/>
        <v>73</v>
      </c>
      <c r="O89" s="47">
        <f t="shared" si="13"/>
        <v>9</v>
      </c>
      <c r="P89" s="313">
        <f t="shared" si="14"/>
        <v>41</v>
      </c>
      <c r="Q89" s="50">
        <f t="shared" si="15"/>
        <v>543</v>
      </c>
    </row>
    <row r="90" spans="1:17" x14ac:dyDescent="0.2">
      <c r="A90" s="46" t="str">
        <f>'Table 13'!A91</f>
        <v>NC0102</v>
      </c>
      <c r="B90" s="46" t="str">
        <f>'Table 13'!B91</f>
        <v>Roanoke Rapids</v>
      </c>
      <c r="C90" s="21" t="str">
        <f>Municipal!GM11</f>
        <v>No</v>
      </c>
      <c r="D90" s="314">
        <f>Municipal!GN11</f>
        <v>44</v>
      </c>
      <c r="E90" s="314">
        <f>Municipal!GO11</f>
        <v>26</v>
      </c>
      <c r="F90" s="314">
        <f>Municipal!GP11</f>
        <v>1072</v>
      </c>
      <c r="G90" s="314">
        <f>Municipal!MH11</f>
        <v>10175</v>
      </c>
      <c r="H90" s="314">
        <f>Municipal!GQ11</f>
        <v>1851</v>
      </c>
      <c r="I90" s="314">
        <f>Municipal!GR11</f>
        <v>10175</v>
      </c>
      <c r="J90" s="314">
        <f>Municipal!GS11</f>
        <v>9</v>
      </c>
      <c r="K90" s="314">
        <f>Municipal!GT11</f>
        <v>5</v>
      </c>
      <c r="L90" s="314">
        <f>Municipal!MI11</f>
        <v>1590</v>
      </c>
      <c r="M90" s="314">
        <f>Municipal!GU11</f>
        <v>30</v>
      </c>
      <c r="N90" s="47">
        <f t="shared" si="12"/>
        <v>10219</v>
      </c>
      <c r="O90" s="47">
        <f t="shared" si="13"/>
        <v>35</v>
      </c>
      <c r="P90" s="313">
        <f t="shared" si="14"/>
        <v>1077</v>
      </c>
      <c r="Q90" s="50">
        <f t="shared" si="15"/>
        <v>1881</v>
      </c>
    </row>
    <row r="91" spans="1:17" x14ac:dyDescent="0.2">
      <c r="A91" s="46" t="str">
        <f>'Table 13'!A92</f>
        <v>NC0088</v>
      </c>
      <c r="B91" s="46" t="str">
        <f>'Table 13'!B92</f>
        <v>Southern Pines</v>
      </c>
      <c r="C91" s="21" t="str">
        <f>Municipal!GM12</f>
        <v>Yes</v>
      </c>
      <c r="D91" s="314">
        <f>Municipal!GN12</f>
        <v>286</v>
      </c>
      <c r="E91" s="314">
        <f>Municipal!GO12</f>
        <v>104</v>
      </c>
      <c r="F91" s="314">
        <f>Municipal!GP12</f>
        <v>3605</v>
      </c>
      <c r="G91" s="314">
        <f>Municipal!MH12</f>
        <v>165139</v>
      </c>
      <c r="H91" s="314">
        <f>Municipal!GQ12</f>
        <v>13993</v>
      </c>
      <c r="I91" s="314">
        <f>Municipal!GR12</f>
        <v>165139</v>
      </c>
      <c r="J91" s="314">
        <f>Municipal!GS12</f>
        <v>60</v>
      </c>
      <c r="K91" s="314">
        <f>Municipal!GT12</f>
        <v>15</v>
      </c>
      <c r="L91" s="314">
        <f>Municipal!MI12</f>
        <v>62969</v>
      </c>
      <c r="M91" s="314">
        <f>Municipal!GU12</f>
        <v>90</v>
      </c>
      <c r="N91" s="47">
        <f t="shared" si="12"/>
        <v>165425</v>
      </c>
      <c r="O91" s="47">
        <f t="shared" si="13"/>
        <v>164</v>
      </c>
      <c r="P91" s="313">
        <f t="shared" si="14"/>
        <v>3620</v>
      </c>
      <c r="Q91" s="50">
        <f t="shared" si="15"/>
        <v>14083</v>
      </c>
    </row>
    <row r="92" spans="1:17" x14ac:dyDescent="0.2">
      <c r="A92" s="46" t="str">
        <f>'Table 13'!A93</f>
        <v>NC0093</v>
      </c>
      <c r="B92" s="46" t="str">
        <f>'Table 13'!B93</f>
        <v>Washington</v>
      </c>
      <c r="C92" s="21" t="str">
        <f>Municipal!GM13</f>
        <v>Yes</v>
      </c>
      <c r="D92" s="314">
        <f>Municipal!GN13</f>
        <v>290</v>
      </c>
      <c r="E92" s="314">
        <f>Municipal!GO13</f>
        <v>24</v>
      </c>
      <c r="F92" s="314">
        <f>Municipal!GP13</f>
        <v>877</v>
      </c>
      <c r="G92" s="314">
        <f>Municipal!MH13</f>
        <v>0</v>
      </c>
      <c r="H92" s="314">
        <f>Municipal!GQ13</f>
        <v>10066</v>
      </c>
      <c r="I92" s="314">
        <f>Municipal!GR13</f>
        <v>0</v>
      </c>
      <c r="J92" s="314">
        <f>Municipal!GS13</f>
        <v>43</v>
      </c>
      <c r="K92" s="314">
        <f>Municipal!GT13</f>
        <v>7</v>
      </c>
      <c r="L92" s="314">
        <f>Municipal!MI13</f>
        <v>0</v>
      </c>
      <c r="M92" s="314">
        <f>Municipal!GU13</f>
        <v>193</v>
      </c>
      <c r="N92" s="47">
        <f t="shared" si="12"/>
        <v>290</v>
      </c>
      <c r="O92" s="47">
        <f t="shared" si="13"/>
        <v>67</v>
      </c>
      <c r="P92" s="313">
        <f t="shared" si="14"/>
        <v>884</v>
      </c>
      <c r="Q92" s="50">
        <f t="shared" si="15"/>
        <v>10259</v>
      </c>
    </row>
    <row r="93" spans="1:17" x14ac:dyDescent="0.2">
      <c r="A93" s="657" t="s">
        <v>2132</v>
      </c>
      <c r="B93" s="658"/>
      <c r="C93" s="85"/>
      <c r="D93" s="64">
        <f>SUM(D82:D92)</f>
        <v>6958</v>
      </c>
      <c r="E93" s="64">
        <f t="shared" ref="E93:Q93" si="16">SUM(E82:E92)</f>
        <v>1118</v>
      </c>
      <c r="F93" s="64">
        <f t="shared" si="16"/>
        <v>42476</v>
      </c>
      <c r="G93" s="64">
        <f>SUM(G82:G92)</f>
        <v>2459907</v>
      </c>
      <c r="H93" s="64">
        <f t="shared" si="16"/>
        <v>335892</v>
      </c>
      <c r="I93" s="64">
        <f t="shared" si="16"/>
        <v>2459907</v>
      </c>
      <c r="J93" s="64">
        <f t="shared" si="16"/>
        <v>927</v>
      </c>
      <c r="K93" s="64">
        <f t="shared" si="16"/>
        <v>145</v>
      </c>
      <c r="L93" s="64">
        <f>SUM(L82:L92)</f>
        <v>2542663</v>
      </c>
      <c r="M93" s="64">
        <f t="shared" si="16"/>
        <v>1670</v>
      </c>
      <c r="N93" s="64">
        <f t="shared" si="16"/>
        <v>2466865</v>
      </c>
      <c r="O93" s="64">
        <f t="shared" si="16"/>
        <v>2045</v>
      </c>
      <c r="P93" s="64">
        <f t="shared" si="16"/>
        <v>42621</v>
      </c>
      <c r="Q93" s="67">
        <f t="shared" si="16"/>
        <v>337562</v>
      </c>
    </row>
    <row r="94" spans="1:17" ht="15.75" thickBot="1" x14ac:dyDescent="0.3">
      <c r="A94" s="33"/>
      <c r="B94" s="34"/>
      <c r="C94" s="34"/>
      <c r="D94" s="70"/>
      <c r="E94" s="70"/>
      <c r="F94" s="368"/>
      <c r="G94" s="70"/>
      <c r="H94" s="70"/>
      <c r="I94" s="79"/>
      <c r="J94" s="79"/>
      <c r="K94" s="79"/>
      <c r="L94" s="79"/>
      <c r="M94" s="79"/>
      <c r="N94" s="368"/>
      <c r="O94" s="368"/>
      <c r="P94" s="368"/>
      <c r="Q94" s="445"/>
    </row>
    <row r="95" spans="1:17" ht="13.5" thickTop="1" x14ac:dyDescent="0.2">
      <c r="A95" s="659" t="s">
        <v>2133</v>
      </c>
      <c r="B95" s="700"/>
      <c r="C95" s="319"/>
      <c r="D95" s="319">
        <f>SUM(D93,D80,D66)</f>
        <v>122111</v>
      </c>
      <c r="E95" s="319">
        <f t="shared" ref="E95:Q95" si="17">SUM(E93,E80,E66)</f>
        <v>17559</v>
      </c>
      <c r="F95" s="319">
        <f t="shared" si="17"/>
        <v>589980</v>
      </c>
      <c r="G95" s="319">
        <f t="shared" si="17"/>
        <v>17873035</v>
      </c>
      <c r="H95" s="319">
        <f t="shared" si="17"/>
        <v>5428449</v>
      </c>
      <c r="I95" s="319">
        <f t="shared" si="17"/>
        <v>2484282</v>
      </c>
      <c r="J95" s="319">
        <f t="shared" si="17"/>
        <v>3999</v>
      </c>
      <c r="K95" s="319">
        <f t="shared" si="17"/>
        <v>41575</v>
      </c>
      <c r="L95" s="319">
        <f t="shared" si="17"/>
        <v>40192842</v>
      </c>
      <c r="M95" s="319">
        <f t="shared" si="17"/>
        <v>531218</v>
      </c>
      <c r="N95" s="319">
        <f t="shared" si="17"/>
        <v>2606393</v>
      </c>
      <c r="O95" s="319">
        <f t="shared" si="17"/>
        <v>21558</v>
      </c>
      <c r="P95" s="319">
        <f t="shared" si="17"/>
        <v>631555</v>
      </c>
      <c r="Q95" s="319">
        <f t="shared" si="17"/>
        <v>5959667</v>
      </c>
    </row>
    <row r="96" spans="1:17" x14ac:dyDescent="0.2">
      <c r="A96" s="246"/>
      <c r="B96" s="246"/>
      <c r="C96" s="246"/>
    </row>
  </sheetData>
  <mergeCells count="9">
    <mergeCell ref="A95:B95"/>
    <mergeCell ref="B4:B6"/>
    <mergeCell ref="D4:H4"/>
    <mergeCell ref="I4:M4"/>
    <mergeCell ref="N4:Q4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J62"/>
  <sheetViews>
    <sheetView workbookViewId="0">
      <pane xSplit="3" ySplit="2" topLeftCell="HT3" activePane="bottomRight" state="frozen"/>
      <selection pane="topRight" activeCell="D1" sqref="D1"/>
      <selection pane="bottomLeft" activeCell="A3" sqref="A3"/>
      <selection pane="bottomRight" activeCell="II2" sqref="II2"/>
    </sheetView>
  </sheetViews>
  <sheetFormatPr defaultColWidth="8.85546875" defaultRowHeight="15" x14ac:dyDescent="0.25"/>
  <cols>
    <col min="296" max="296" width="10.85546875" bestFit="1" customWidth="1"/>
  </cols>
  <sheetData>
    <row r="1" spans="1:348" s="15" customFormat="1" ht="12.75" x14ac:dyDescent="0.2">
      <c r="A1" s="14" t="s">
        <v>1569</v>
      </c>
      <c r="B1" s="14" t="s">
        <v>1</v>
      </c>
      <c r="C1" s="15" t="s">
        <v>2</v>
      </c>
      <c r="E1" s="15" t="s">
        <v>1570</v>
      </c>
      <c r="F1" s="15" t="s">
        <v>1571</v>
      </c>
      <c r="G1" s="15" t="s">
        <v>1572</v>
      </c>
      <c r="H1" s="15" t="s">
        <v>1573</v>
      </c>
      <c r="I1" s="15" t="s">
        <v>1574</v>
      </c>
      <c r="J1" s="15" t="s">
        <v>1575</v>
      </c>
      <c r="K1" s="15" t="s">
        <v>1572</v>
      </c>
      <c r="L1" s="15" t="s">
        <v>1573</v>
      </c>
      <c r="M1" s="15" t="s">
        <v>1574</v>
      </c>
      <c r="N1" s="15" t="s">
        <v>397</v>
      </c>
      <c r="O1" s="15" t="s">
        <v>1576</v>
      </c>
      <c r="P1" s="15" t="s">
        <v>1577</v>
      </c>
      <c r="Q1" s="15" t="s">
        <v>1578</v>
      </c>
      <c r="R1" s="15" t="s">
        <v>1579</v>
      </c>
      <c r="S1" s="15" t="s">
        <v>1580</v>
      </c>
      <c r="T1" s="15" t="s">
        <v>1581</v>
      </c>
      <c r="U1" s="15" t="s">
        <v>1577</v>
      </c>
      <c r="V1" s="15" t="s">
        <v>1578</v>
      </c>
      <c r="W1" s="15" t="s">
        <v>1582</v>
      </c>
      <c r="X1" s="15" t="s">
        <v>1583</v>
      </c>
      <c r="Y1" s="15" t="s">
        <v>1584</v>
      </c>
      <c r="Z1" s="15" t="s">
        <v>1585</v>
      </c>
      <c r="AA1" s="15" t="s">
        <v>1586</v>
      </c>
      <c r="AB1" s="16" t="s">
        <v>1587</v>
      </c>
      <c r="AC1" s="16" t="s">
        <v>1588</v>
      </c>
      <c r="AD1" s="16" t="s">
        <v>1589</v>
      </c>
      <c r="AE1" s="16" t="s">
        <v>1590</v>
      </c>
      <c r="AF1" s="16" t="s">
        <v>1591</v>
      </c>
      <c r="AG1" s="16" t="s">
        <v>31</v>
      </c>
      <c r="AH1" s="15" t="s">
        <v>1592</v>
      </c>
      <c r="AI1" s="15" t="s">
        <v>1593</v>
      </c>
      <c r="AJ1" s="15" t="s">
        <v>1594</v>
      </c>
      <c r="AK1" s="17" t="s">
        <v>1595</v>
      </c>
      <c r="AL1" s="17" t="s">
        <v>1596</v>
      </c>
      <c r="AM1" s="17" t="s">
        <v>1597</v>
      </c>
      <c r="AN1" s="17" t="s">
        <v>1598</v>
      </c>
      <c r="AO1" s="15" t="s">
        <v>1599</v>
      </c>
      <c r="AP1" s="15" t="s">
        <v>1600</v>
      </c>
      <c r="AQ1" s="15" t="s">
        <v>1601</v>
      </c>
      <c r="AR1" s="15" t="s">
        <v>1602</v>
      </c>
      <c r="AS1" s="15" t="s">
        <v>1603</v>
      </c>
      <c r="AT1" s="15" t="s">
        <v>1604</v>
      </c>
      <c r="AU1" s="15" t="s">
        <v>1605</v>
      </c>
      <c r="AV1" s="15" t="s">
        <v>1606</v>
      </c>
      <c r="AW1" s="15" t="s">
        <v>1607</v>
      </c>
      <c r="AX1" s="15" t="s">
        <v>1608</v>
      </c>
      <c r="AY1" s="15" t="s">
        <v>1609</v>
      </c>
      <c r="AZ1" s="15" t="s">
        <v>1610</v>
      </c>
      <c r="BA1" s="15" t="s">
        <v>1611</v>
      </c>
      <c r="BB1" s="15" t="s">
        <v>1612</v>
      </c>
      <c r="BC1" s="15" t="s">
        <v>1613</v>
      </c>
      <c r="BD1" s="15" t="s">
        <v>1614</v>
      </c>
      <c r="BE1" s="15" t="s">
        <v>1615</v>
      </c>
      <c r="BF1" s="15" t="s">
        <v>1616</v>
      </c>
      <c r="BG1" s="15" t="s">
        <v>1617</v>
      </c>
      <c r="BH1" s="15" t="s">
        <v>1618</v>
      </c>
      <c r="BI1" s="15" t="s">
        <v>1619</v>
      </c>
      <c r="BJ1" s="15" t="s">
        <v>60</v>
      </c>
      <c r="BK1" s="15" t="s">
        <v>1620</v>
      </c>
      <c r="BL1" s="15" t="s">
        <v>1621</v>
      </c>
      <c r="BM1" s="15" t="s">
        <v>1622</v>
      </c>
      <c r="BN1" s="15" t="s">
        <v>1623</v>
      </c>
      <c r="BO1" s="15" t="s">
        <v>1624</v>
      </c>
      <c r="BP1" s="15" t="s">
        <v>1625</v>
      </c>
      <c r="BQ1" s="15" t="s">
        <v>1626</v>
      </c>
      <c r="BR1" s="15" t="s">
        <v>1627</v>
      </c>
      <c r="BS1" s="15" t="s">
        <v>1628</v>
      </c>
      <c r="BT1" s="15" t="s">
        <v>1629</v>
      </c>
      <c r="BU1" s="15" t="s">
        <v>1630</v>
      </c>
      <c r="BV1" s="15" t="s">
        <v>1631</v>
      </c>
      <c r="BW1" s="15" t="s">
        <v>1632</v>
      </c>
      <c r="BX1" s="15" t="s">
        <v>1633</v>
      </c>
      <c r="BY1" s="15" t="s">
        <v>1634</v>
      </c>
      <c r="BZ1" s="15" t="s">
        <v>1635</v>
      </c>
      <c r="CA1" s="15" t="s">
        <v>77</v>
      </c>
      <c r="CB1" s="15" t="s">
        <v>78</v>
      </c>
      <c r="CC1" s="15" t="s">
        <v>1636</v>
      </c>
      <c r="CD1" s="15" t="s">
        <v>1637</v>
      </c>
      <c r="CE1" s="15" t="s">
        <v>1638</v>
      </c>
      <c r="CF1" s="15" t="s">
        <v>1639</v>
      </c>
      <c r="CG1" s="15" t="s">
        <v>1640</v>
      </c>
      <c r="CH1" s="15" t="s">
        <v>1641</v>
      </c>
      <c r="CI1" s="15" t="s">
        <v>1642</v>
      </c>
      <c r="CJ1" s="15" t="s">
        <v>1643</v>
      </c>
      <c r="CK1" s="18" t="s">
        <v>1644</v>
      </c>
      <c r="CL1" s="15" t="s">
        <v>1645</v>
      </c>
      <c r="CM1" s="15" t="s">
        <v>1646</v>
      </c>
      <c r="CN1" s="15" t="s">
        <v>1647</v>
      </c>
      <c r="CO1" s="15" t="s">
        <v>1648</v>
      </c>
      <c r="CP1" s="15" t="s">
        <v>1649</v>
      </c>
      <c r="CQ1" s="15" t="s">
        <v>1650</v>
      </c>
      <c r="CR1" s="15" t="s">
        <v>1651</v>
      </c>
      <c r="CS1" s="15" t="s">
        <v>1652</v>
      </c>
      <c r="CT1" s="15" t="s">
        <v>1653</v>
      </c>
      <c r="CU1" s="15" t="s">
        <v>1654</v>
      </c>
      <c r="CV1" s="15" t="s">
        <v>1655</v>
      </c>
      <c r="CW1" s="15" t="s">
        <v>1656</v>
      </c>
      <c r="CX1" s="15" t="s">
        <v>1657</v>
      </c>
      <c r="CY1" s="15" t="s">
        <v>1658</v>
      </c>
      <c r="CZ1" s="15" t="s">
        <v>1659</v>
      </c>
      <c r="DA1" s="15" t="s">
        <v>1660</v>
      </c>
      <c r="DB1" s="15" t="s">
        <v>1661</v>
      </c>
      <c r="DC1" s="15" t="s">
        <v>1662</v>
      </c>
      <c r="DD1" s="15" t="s">
        <v>106</v>
      </c>
      <c r="DE1" s="15" t="s">
        <v>107</v>
      </c>
      <c r="DF1" s="15" t="s">
        <v>1663</v>
      </c>
      <c r="DG1" s="15" t="s">
        <v>1664</v>
      </c>
      <c r="DH1" s="15" t="s">
        <v>1665</v>
      </c>
      <c r="DI1" s="15" t="s">
        <v>1666</v>
      </c>
      <c r="DJ1" s="15" t="s">
        <v>112</v>
      </c>
      <c r="DK1" s="15" t="s">
        <v>1667</v>
      </c>
      <c r="DL1" s="15" t="s">
        <v>1668</v>
      </c>
      <c r="DM1" s="15" t="s">
        <v>1669</v>
      </c>
      <c r="DN1" s="15" t="s">
        <v>1670</v>
      </c>
      <c r="DO1" s="15" t="s">
        <v>235</v>
      </c>
      <c r="DP1" s="15" t="s">
        <v>1671</v>
      </c>
      <c r="DQ1" s="15" t="s">
        <v>1672</v>
      </c>
      <c r="DR1" s="15" t="s">
        <v>1673</v>
      </c>
      <c r="DS1" s="15" t="s">
        <v>1674</v>
      </c>
      <c r="DT1" s="15" t="s">
        <v>1675</v>
      </c>
      <c r="DU1" s="15" t="s">
        <v>1676</v>
      </c>
      <c r="DV1" s="15" t="s">
        <v>1677</v>
      </c>
      <c r="DW1" s="15" t="s">
        <v>1678</v>
      </c>
      <c r="DX1" s="15" t="s">
        <v>1679</v>
      </c>
      <c r="DY1" s="15" t="s">
        <v>1680</v>
      </c>
      <c r="DZ1" s="15" t="s">
        <v>1681</v>
      </c>
      <c r="EA1" s="15" t="s">
        <v>1682</v>
      </c>
      <c r="EB1" s="15" t="s">
        <v>1683</v>
      </c>
      <c r="EC1" s="15" t="s">
        <v>1684</v>
      </c>
      <c r="ED1" s="15" t="s">
        <v>1685</v>
      </c>
      <c r="EE1" s="15" t="s">
        <v>1686</v>
      </c>
      <c r="EF1" s="15" t="s">
        <v>1687</v>
      </c>
      <c r="EG1" s="15" t="s">
        <v>1688</v>
      </c>
      <c r="EH1" s="15" t="s">
        <v>1689</v>
      </c>
      <c r="EI1" s="15" t="s">
        <v>1690</v>
      </c>
      <c r="EJ1" s="15" t="s">
        <v>1691</v>
      </c>
      <c r="EK1" s="15" t="s">
        <v>1692</v>
      </c>
      <c r="EL1" s="15" t="s">
        <v>1693</v>
      </c>
      <c r="EM1" s="15" t="s">
        <v>1694</v>
      </c>
      <c r="EN1" s="15" t="s">
        <v>1695</v>
      </c>
      <c r="EO1" s="15" t="s">
        <v>1696</v>
      </c>
      <c r="EP1" s="15" t="s">
        <v>1697</v>
      </c>
      <c r="EQ1" s="15" t="s">
        <v>1698</v>
      </c>
      <c r="ER1" s="15" t="s">
        <v>1699</v>
      </c>
      <c r="ES1" s="15" t="s">
        <v>1700</v>
      </c>
      <c r="ET1" s="15" t="s">
        <v>1701</v>
      </c>
      <c r="EU1" s="15" t="s">
        <v>1702</v>
      </c>
      <c r="EV1" s="15" t="s">
        <v>1703</v>
      </c>
      <c r="EW1" s="15" t="s">
        <v>1704</v>
      </c>
      <c r="EX1" s="15" t="s">
        <v>1705</v>
      </c>
      <c r="EY1" s="15" t="s">
        <v>1706</v>
      </c>
      <c r="EZ1" s="18" t="s">
        <v>1707</v>
      </c>
      <c r="FA1" s="15" t="s">
        <v>1708</v>
      </c>
      <c r="FB1" s="15" t="s">
        <v>1709</v>
      </c>
      <c r="FC1" s="15" t="s">
        <v>1710</v>
      </c>
      <c r="FD1" s="15" t="s">
        <v>1571</v>
      </c>
      <c r="FE1" s="15" t="s">
        <v>1572</v>
      </c>
      <c r="FF1" s="15" t="s">
        <v>1573</v>
      </c>
      <c r="FG1" s="15" t="s">
        <v>1574</v>
      </c>
      <c r="FH1" s="15" t="s">
        <v>1575</v>
      </c>
      <c r="FI1" s="15" t="s">
        <v>1572</v>
      </c>
      <c r="FJ1" s="15" t="s">
        <v>1573</v>
      </c>
      <c r="FK1" s="15" t="s">
        <v>1574</v>
      </c>
      <c r="FL1" s="15" t="s">
        <v>1570</v>
      </c>
      <c r="FM1" s="15" t="s">
        <v>1581</v>
      </c>
      <c r="FN1" s="15" t="s">
        <v>1577</v>
      </c>
      <c r="FO1" s="15" t="s">
        <v>1711</v>
      </c>
      <c r="FP1" s="15" t="s">
        <v>1578</v>
      </c>
      <c r="FQ1" s="15" t="s">
        <v>1712</v>
      </c>
      <c r="FR1" s="15" t="s">
        <v>1713</v>
      </c>
      <c r="FS1" s="15" t="s">
        <v>1714</v>
      </c>
      <c r="FT1" s="15" t="s">
        <v>1715</v>
      </c>
      <c r="FU1" s="15" t="s">
        <v>1716</v>
      </c>
      <c r="FV1" s="15" t="s">
        <v>1717</v>
      </c>
      <c r="FW1" s="15" t="s">
        <v>1718</v>
      </c>
      <c r="FX1" s="15" t="s">
        <v>1719</v>
      </c>
      <c r="FY1" s="15" t="s">
        <v>1720</v>
      </c>
      <c r="FZ1" s="15" t="s">
        <v>1584</v>
      </c>
      <c r="GA1" s="15" t="s">
        <v>1721</v>
      </c>
      <c r="GB1" s="15" t="s">
        <v>1717</v>
      </c>
      <c r="GC1" s="15" t="s">
        <v>1719</v>
      </c>
      <c r="GD1" s="15" t="s">
        <v>1722</v>
      </c>
      <c r="GE1" s="15" t="s">
        <v>1723</v>
      </c>
      <c r="GF1" s="15" t="s">
        <v>1724</v>
      </c>
      <c r="GG1" s="15" t="s">
        <v>1725</v>
      </c>
      <c r="GH1" s="15" t="s">
        <v>1726</v>
      </c>
      <c r="GI1" s="15" t="s">
        <v>1727</v>
      </c>
      <c r="GJ1" s="18" t="s">
        <v>1728</v>
      </c>
      <c r="GK1" s="19" t="s">
        <v>1729</v>
      </c>
      <c r="GL1" s="15" t="s">
        <v>1730</v>
      </c>
      <c r="GM1" s="15" t="s">
        <v>195</v>
      </c>
      <c r="GN1" s="15" t="s">
        <v>1731</v>
      </c>
      <c r="GO1" s="15" t="s">
        <v>197</v>
      </c>
      <c r="GP1" s="15" t="s">
        <v>198</v>
      </c>
      <c r="GQ1" s="15" t="s">
        <v>199</v>
      </c>
      <c r="GR1" s="15" t="s">
        <v>1732</v>
      </c>
      <c r="GS1" s="15" t="s">
        <v>1733</v>
      </c>
      <c r="GT1" s="15" t="s">
        <v>1734</v>
      </c>
      <c r="GU1" s="15" t="s">
        <v>1735</v>
      </c>
      <c r="GV1" s="20" t="s">
        <v>256</v>
      </c>
      <c r="GW1" s="20" t="s">
        <v>257</v>
      </c>
      <c r="GX1" s="16" t="s">
        <v>258</v>
      </c>
      <c r="GY1" s="16" t="s">
        <v>259</v>
      </c>
      <c r="GZ1" s="16" t="s">
        <v>260</v>
      </c>
      <c r="HA1" s="15" t="s">
        <v>1736</v>
      </c>
      <c r="HB1" s="15" t="s">
        <v>1737</v>
      </c>
      <c r="HC1" s="15" t="s">
        <v>1738</v>
      </c>
      <c r="HD1" s="15" t="s">
        <v>1739</v>
      </c>
      <c r="HE1" s="15" t="s">
        <v>1740</v>
      </c>
      <c r="HF1" s="15" t="s">
        <v>1741</v>
      </c>
      <c r="HG1" s="15" t="s">
        <v>1742</v>
      </c>
      <c r="HH1" s="15" t="s">
        <v>1743</v>
      </c>
      <c r="HI1" s="15" t="s">
        <v>1744</v>
      </c>
      <c r="HJ1" s="15" t="s">
        <v>1745</v>
      </c>
      <c r="HK1" s="15" t="s">
        <v>1746</v>
      </c>
      <c r="HL1" s="15" t="s">
        <v>1747</v>
      </c>
      <c r="HM1" s="15" t="s">
        <v>1748</v>
      </c>
      <c r="HN1" s="15" t="s">
        <v>1749</v>
      </c>
      <c r="HO1" s="15" t="s">
        <v>1750</v>
      </c>
      <c r="HP1" s="15" t="s">
        <v>1751</v>
      </c>
      <c r="HQ1" s="15" t="s">
        <v>1752</v>
      </c>
      <c r="HR1" s="15" t="s">
        <v>1753</v>
      </c>
      <c r="HS1" s="15" t="s">
        <v>1754</v>
      </c>
      <c r="HT1" s="15" t="s">
        <v>1755</v>
      </c>
      <c r="HU1" s="15" t="s">
        <v>1756</v>
      </c>
      <c r="HV1" s="15" t="s">
        <v>1757</v>
      </c>
      <c r="HW1" s="15" t="s">
        <v>1758</v>
      </c>
      <c r="HX1" s="15" t="s">
        <v>1759</v>
      </c>
      <c r="HY1" s="15" t="s">
        <v>1760</v>
      </c>
      <c r="HZ1" s="15" t="s">
        <v>1761</v>
      </c>
      <c r="IA1" s="15" t="s">
        <v>1762</v>
      </c>
      <c r="IB1" s="15" t="s">
        <v>1763</v>
      </c>
      <c r="IC1" s="15" t="s">
        <v>1764</v>
      </c>
      <c r="ID1" s="15" t="s">
        <v>1765</v>
      </c>
      <c r="IE1" s="15" t="s">
        <v>1766</v>
      </c>
      <c r="IF1" s="15" t="s">
        <v>1767</v>
      </c>
      <c r="IG1" s="15" t="s">
        <v>1768</v>
      </c>
      <c r="IH1" s="15" t="s">
        <v>1769</v>
      </c>
      <c r="II1" s="15" t="s">
        <v>1770</v>
      </c>
      <c r="IJ1" s="15" t="s">
        <v>1771</v>
      </c>
      <c r="IK1" s="15" t="s">
        <v>1772</v>
      </c>
      <c r="IL1" s="15" t="s">
        <v>1773</v>
      </c>
      <c r="IM1" s="15" t="s">
        <v>1774</v>
      </c>
      <c r="IN1" s="15" t="s">
        <v>1775</v>
      </c>
      <c r="IO1" s="15" t="s">
        <v>1776</v>
      </c>
      <c r="IP1" s="15" t="s">
        <v>1777</v>
      </c>
      <c r="IQ1" s="15" t="s">
        <v>1778</v>
      </c>
      <c r="IR1" s="15" t="s">
        <v>1779</v>
      </c>
      <c r="IS1" s="15" t="s">
        <v>1780</v>
      </c>
      <c r="IT1" s="15" t="s">
        <v>1781</v>
      </c>
      <c r="IU1" s="15" t="s">
        <v>1782</v>
      </c>
      <c r="IV1" s="15" t="s">
        <v>1783</v>
      </c>
      <c r="IW1" s="15" t="s">
        <v>1784</v>
      </c>
      <c r="IX1" s="15" t="s">
        <v>1785</v>
      </c>
      <c r="IY1" s="15" t="s">
        <v>1786</v>
      </c>
      <c r="IZ1" s="15" t="s">
        <v>1787</v>
      </c>
      <c r="JA1" s="15" t="s">
        <v>1788</v>
      </c>
      <c r="JB1" s="15" t="s">
        <v>1789</v>
      </c>
      <c r="JC1" s="15" t="s">
        <v>1790</v>
      </c>
      <c r="JD1" s="15" t="s">
        <v>1791</v>
      </c>
      <c r="JE1" s="15" t="s">
        <v>1792</v>
      </c>
      <c r="JF1" s="15" t="s">
        <v>1793</v>
      </c>
      <c r="JG1" s="15" t="s">
        <v>1794</v>
      </c>
      <c r="JH1" s="15" t="s">
        <v>1795</v>
      </c>
      <c r="JI1" s="15" t="s">
        <v>1796</v>
      </c>
      <c r="JJ1" s="15" t="s">
        <v>1797</v>
      </c>
      <c r="JK1" s="15" t="s">
        <v>1798</v>
      </c>
      <c r="JL1" s="15" t="s">
        <v>1799</v>
      </c>
      <c r="JM1" s="15" t="s">
        <v>1800</v>
      </c>
      <c r="JN1" s="15" t="s">
        <v>1801</v>
      </c>
      <c r="JO1" s="15" t="s">
        <v>1802</v>
      </c>
      <c r="JP1" s="15" t="s">
        <v>1803</v>
      </c>
      <c r="JQ1" s="15" t="s">
        <v>1804</v>
      </c>
      <c r="JR1" s="15" t="s">
        <v>1805</v>
      </c>
      <c r="JS1" s="15" t="s">
        <v>1806</v>
      </c>
      <c r="JT1" s="15" t="s">
        <v>1807</v>
      </c>
      <c r="JU1" s="15" t="s">
        <v>1808</v>
      </c>
      <c r="JV1" s="15" t="s">
        <v>1809</v>
      </c>
      <c r="JW1" s="15" t="s">
        <v>1810</v>
      </c>
      <c r="JX1" s="15" t="s">
        <v>1811</v>
      </c>
      <c r="JY1" s="15" t="s">
        <v>1812</v>
      </c>
      <c r="JZ1" s="15" t="s">
        <v>1813</v>
      </c>
      <c r="KA1" s="15" t="s">
        <v>1814</v>
      </c>
      <c r="KB1" s="15" t="s">
        <v>1815</v>
      </c>
      <c r="KC1" s="15" t="s">
        <v>1816</v>
      </c>
      <c r="KD1" s="15" t="s">
        <v>1817</v>
      </c>
      <c r="KE1" s="15" t="s">
        <v>1818</v>
      </c>
      <c r="KF1" s="15" t="s">
        <v>1819</v>
      </c>
      <c r="KG1" s="15" t="s">
        <v>1820</v>
      </c>
      <c r="KH1" s="15" t="s">
        <v>1821</v>
      </c>
      <c r="KI1" s="15" t="s">
        <v>1822</v>
      </c>
      <c r="KJ1" s="15" t="s">
        <v>1823</v>
      </c>
      <c r="KK1" s="15" t="s">
        <v>1824</v>
      </c>
      <c r="KL1" s="15" t="s">
        <v>1825</v>
      </c>
      <c r="KM1" s="15" t="s">
        <v>1826</v>
      </c>
      <c r="KN1" s="15" t="s">
        <v>1827</v>
      </c>
      <c r="KO1" s="15" t="s">
        <v>1828</v>
      </c>
      <c r="KP1" s="15" t="s">
        <v>1829</v>
      </c>
      <c r="KQ1" s="15" t="s">
        <v>1830</v>
      </c>
      <c r="KR1" s="15" t="s">
        <v>1831</v>
      </c>
      <c r="KS1" s="15" t="s">
        <v>1832</v>
      </c>
      <c r="KT1" s="15" t="s">
        <v>1833</v>
      </c>
      <c r="KU1" s="15" t="s">
        <v>1834</v>
      </c>
      <c r="KV1" s="15" t="s">
        <v>1835</v>
      </c>
      <c r="KW1" s="15" t="s">
        <v>1836</v>
      </c>
      <c r="KX1" s="15" t="s">
        <v>1837</v>
      </c>
      <c r="KY1" s="15" t="s">
        <v>1838</v>
      </c>
      <c r="KZ1" s="15" t="s">
        <v>1839</v>
      </c>
      <c r="LA1" s="15" t="s">
        <v>1840</v>
      </c>
      <c r="LB1" s="15" t="s">
        <v>1841</v>
      </c>
      <c r="LC1" s="15" t="s">
        <v>1842</v>
      </c>
      <c r="LD1" s="15" t="s">
        <v>1843</v>
      </c>
      <c r="LE1" s="15" t="s">
        <v>1844</v>
      </c>
      <c r="LF1" s="15" t="s">
        <v>1845</v>
      </c>
      <c r="LG1" s="15" t="s">
        <v>1846</v>
      </c>
      <c r="LH1" s="15" t="s">
        <v>1847</v>
      </c>
      <c r="LI1" s="15" t="s">
        <v>1848</v>
      </c>
      <c r="LJ1" s="15" t="s">
        <v>1849</v>
      </c>
      <c r="LK1" s="15" t="s">
        <v>1850</v>
      </c>
      <c r="LL1" s="15" t="s">
        <v>1851</v>
      </c>
      <c r="LM1" s="15" t="s">
        <v>1852</v>
      </c>
      <c r="LN1" s="15" t="s">
        <v>1853</v>
      </c>
      <c r="LO1" s="15" t="s">
        <v>1854</v>
      </c>
      <c r="LP1" s="15" t="s">
        <v>1855</v>
      </c>
      <c r="LQ1" s="15" t="s">
        <v>1856</v>
      </c>
      <c r="LR1" s="15" t="s">
        <v>1857</v>
      </c>
      <c r="LS1" s="15" t="s">
        <v>1858</v>
      </c>
      <c r="LT1" s="15" t="s">
        <v>1859</v>
      </c>
      <c r="LU1" s="15" t="s">
        <v>1860</v>
      </c>
      <c r="LV1" s="15" t="s">
        <v>1861</v>
      </c>
      <c r="LW1" s="15" t="s">
        <v>1862</v>
      </c>
      <c r="LX1" s="15" t="s">
        <v>1863</v>
      </c>
      <c r="LY1" s="15" t="s">
        <v>1864</v>
      </c>
      <c r="LZ1" s="15" t="s">
        <v>1865</v>
      </c>
      <c r="MA1" s="15" t="s">
        <v>1866</v>
      </c>
      <c r="MB1" s="15" t="s">
        <v>1867</v>
      </c>
      <c r="MC1" s="15" t="s">
        <v>1868</v>
      </c>
      <c r="MD1" s="15" t="s">
        <v>1869</v>
      </c>
      <c r="ME1" s="15" t="s">
        <v>1870</v>
      </c>
      <c r="MF1" s="15" t="s">
        <v>1871</v>
      </c>
      <c r="MG1" s="15" t="s">
        <v>1872</v>
      </c>
      <c r="MH1" s="15" t="e">
        <f>'[1]All data (computable)'!MI1</f>
        <v>#REF!</v>
      </c>
    </row>
    <row r="2" spans="1:348" ht="141" x14ac:dyDescent="0.25">
      <c r="A2" s="3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104</v>
      </c>
      <c r="DC2" s="3" t="s">
        <v>105</v>
      </c>
      <c r="DD2" s="4" t="s">
        <v>106</v>
      </c>
      <c r="DE2" s="4" t="s">
        <v>107</v>
      </c>
      <c r="DF2" s="3" t="s">
        <v>108</v>
      </c>
      <c r="DG2" s="3" t="s">
        <v>109</v>
      </c>
      <c r="DH2" s="3" t="s">
        <v>110</v>
      </c>
      <c r="DI2" s="3" t="s">
        <v>111</v>
      </c>
      <c r="DJ2" s="4" t="s">
        <v>112</v>
      </c>
      <c r="DK2" s="3" t="s">
        <v>113</v>
      </c>
      <c r="DL2" s="3" t="s">
        <v>114</v>
      </c>
      <c r="DM2" s="3" t="s">
        <v>115</v>
      </c>
      <c r="DN2" s="3" t="s">
        <v>116</v>
      </c>
      <c r="DO2" s="3" t="s">
        <v>117</v>
      </c>
      <c r="DP2" s="3" t="s">
        <v>118</v>
      </c>
      <c r="DQ2" s="3" t="s">
        <v>119</v>
      </c>
      <c r="DR2" s="3" t="s">
        <v>120</v>
      </c>
      <c r="DS2" s="3" t="s">
        <v>121</v>
      </c>
      <c r="DT2" s="3" t="s">
        <v>122</v>
      </c>
      <c r="DU2" s="3" t="s">
        <v>123</v>
      </c>
      <c r="DV2" s="3" t="s">
        <v>124</v>
      </c>
      <c r="DW2" s="3" t="s">
        <v>125</v>
      </c>
      <c r="DX2" s="3" t="s">
        <v>126</v>
      </c>
      <c r="DY2" s="3" t="s">
        <v>127</v>
      </c>
      <c r="DZ2" s="3" t="s">
        <v>128</v>
      </c>
      <c r="EA2" s="3" t="s">
        <v>129</v>
      </c>
      <c r="EB2" s="3" t="s">
        <v>130</v>
      </c>
      <c r="EC2" s="3" t="s">
        <v>131</v>
      </c>
      <c r="ED2" s="3" t="s">
        <v>132</v>
      </c>
      <c r="EE2" s="3" t="s">
        <v>133</v>
      </c>
      <c r="EF2" s="3" t="s">
        <v>134</v>
      </c>
      <c r="EG2" s="3" t="s">
        <v>135</v>
      </c>
      <c r="EH2" s="3" t="s">
        <v>136</v>
      </c>
      <c r="EI2" s="3" t="s">
        <v>137</v>
      </c>
      <c r="EJ2" s="3" t="s">
        <v>138</v>
      </c>
      <c r="EK2" s="3" t="s">
        <v>139</v>
      </c>
      <c r="EL2" s="3" t="s">
        <v>140</v>
      </c>
      <c r="EM2" s="3" t="s">
        <v>141</v>
      </c>
      <c r="EN2" s="3" t="s">
        <v>142</v>
      </c>
      <c r="EO2" s="3" t="s">
        <v>143</v>
      </c>
      <c r="EP2" s="3" t="s">
        <v>144</v>
      </c>
      <c r="EQ2" s="3" t="s">
        <v>145</v>
      </c>
      <c r="ER2" s="3" t="s">
        <v>146</v>
      </c>
      <c r="ES2" s="3" t="s">
        <v>147</v>
      </c>
      <c r="ET2" s="3" t="s">
        <v>148</v>
      </c>
      <c r="EU2" s="3" t="s">
        <v>149</v>
      </c>
      <c r="EV2" s="3" t="s">
        <v>150</v>
      </c>
      <c r="EW2" s="3" t="s">
        <v>151</v>
      </c>
      <c r="EX2" s="3" t="s">
        <v>152</v>
      </c>
      <c r="EY2" s="3" t="s">
        <v>153</v>
      </c>
      <c r="EZ2" s="3" t="s">
        <v>154</v>
      </c>
      <c r="FA2" s="3" t="s">
        <v>155</v>
      </c>
      <c r="FB2" s="3" t="s">
        <v>156</v>
      </c>
      <c r="FC2" s="3" t="s">
        <v>157</v>
      </c>
      <c r="FD2" s="3" t="s">
        <v>159</v>
      </c>
      <c r="FE2" s="3" t="s">
        <v>160</v>
      </c>
      <c r="FF2" s="3" t="s">
        <v>161</v>
      </c>
      <c r="FG2" s="3" t="s">
        <v>162</v>
      </c>
      <c r="FH2" s="3" t="s">
        <v>163</v>
      </c>
      <c r="FI2" s="3" t="s">
        <v>164</v>
      </c>
      <c r="FJ2" s="3" t="s">
        <v>165</v>
      </c>
      <c r="FK2" s="3" t="s">
        <v>166</v>
      </c>
      <c r="FL2" s="3" t="s">
        <v>167</v>
      </c>
      <c r="FM2" s="3" t="s">
        <v>168</v>
      </c>
      <c r="FN2" s="3" t="s">
        <v>169</v>
      </c>
      <c r="FO2" s="3" t="s">
        <v>170</v>
      </c>
      <c r="FP2" s="3" t="s">
        <v>171</v>
      </c>
      <c r="FQ2" s="3" t="s">
        <v>172</v>
      </c>
      <c r="FR2" s="3" t="s">
        <v>173</v>
      </c>
      <c r="FS2" s="3" t="s">
        <v>174</v>
      </c>
      <c r="FT2" s="3" t="s">
        <v>175</v>
      </c>
      <c r="FU2" s="3" t="s">
        <v>176</v>
      </c>
      <c r="FV2" s="3" t="s">
        <v>177</v>
      </c>
      <c r="FW2" s="3" t="s">
        <v>178</v>
      </c>
      <c r="FX2" s="3" t="s">
        <v>179</v>
      </c>
      <c r="FY2" s="3" t="s">
        <v>180</v>
      </c>
      <c r="FZ2" s="3" t="s">
        <v>181</v>
      </c>
      <c r="GA2" s="3" t="s">
        <v>182</v>
      </c>
      <c r="GB2" s="3" t="s">
        <v>183</v>
      </c>
      <c r="GC2" s="3" t="s">
        <v>184</v>
      </c>
      <c r="GD2" s="3" t="s">
        <v>188</v>
      </c>
      <c r="GE2" s="3" t="s">
        <v>189</v>
      </c>
      <c r="GF2" s="3" t="s">
        <v>187</v>
      </c>
      <c r="GG2" s="3" t="s">
        <v>191</v>
      </c>
      <c r="GH2" s="3" t="s">
        <v>192</v>
      </c>
      <c r="GI2" s="3" t="s">
        <v>193</v>
      </c>
      <c r="GJ2" s="3" t="s">
        <v>194</v>
      </c>
      <c r="GM2" s="5" t="s">
        <v>195</v>
      </c>
      <c r="GN2" s="5" t="s">
        <v>196</v>
      </c>
      <c r="GO2" s="5" t="s">
        <v>197</v>
      </c>
      <c r="GP2" s="5" t="s">
        <v>198</v>
      </c>
      <c r="GQ2" s="5" t="s">
        <v>199</v>
      </c>
      <c r="GR2" s="5" t="s">
        <v>201</v>
      </c>
      <c r="GS2" s="5" t="s">
        <v>202</v>
      </c>
      <c r="GT2" s="5" t="s">
        <v>203</v>
      </c>
      <c r="GU2" s="5" t="s">
        <v>204</v>
      </c>
      <c r="GY2" s="3" t="s">
        <v>206</v>
      </c>
      <c r="GZ2" s="3" t="s">
        <v>207</v>
      </c>
      <c r="HA2" s="3" t="s">
        <v>208</v>
      </c>
      <c r="HB2" s="3" t="s">
        <v>209</v>
      </c>
      <c r="HC2" s="3" t="s">
        <v>210</v>
      </c>
      <c r="HD2" s="3" t="s">
        <v>211</v>
      </c>
      <c r="HE2" s="3" t="s">
        <v>212</v>
      </c>
      <c r="HF2" s="3" t="s">
        <v>213</v>
      </c>
      <c r="HG2" s="3" t="s">
        <v>214</v>
      </c>
      <c r="HH2" s="3" t="s">
        <v>215</v>
      </c>
      <c r="HI2" s="3" t="s">
        <v>216</v>
      </c>
      <c r="HJ2" s="3" t="s">
        <v>217</v>
      </c>
      <c r="HK2" s="3" t="s">
        <v>218</v>
      </c>
      <c r="HL2" s="3"/>
      <c r="HM2" s="3" t="s">
        <v>219</v>
      </c>
      <c r="HN2" s="3" t="s">
        <v>220</v>
      </c>
      <c r="HO2" s="5" t="s">
        <v>111</v>
      </c>
      <c r="HP2" s="3" t="s">
        <v>221</v>
      </c>
      <c r="HQ2" s="3" t="s">
        <v>222</v>
      </c>
      <c r="HR2" s="3" t="s">
        <v>223</v>
      </c>
      <c r="HS2" s="3" t="s">
        <v>224</v>
      </c>
      <c r="HT2" s="3" t="s">
        <v>225</v>
      </c>
      <c r="HU2" s="3" t="s">
        <v>226</v>
      </c>
      <c r="HV2" s="3" t="s">
        <v>227</v>
      </c>
      <c r="HW2" s="3" t="s">
        <v>228</v>
      </c>
      <c r="HX2" s="3" t="s">
        <v>229</v>
      </c>
      <c r="HY2" s="3" t="s">
        <v>230</v>
      </c>
      <c r="HZ2" s="3" t="s">
        <v>231</v>
      </c>
      <c r="IA2" s="3" t="s">
        <v>232</v>
      </c>
      <c r="IB2" s="3" t="s">
        <v>233</v>
      </c>
      <c r="IC2" s="3" t="s">
        <v>234</v>
      </c>
      <c r="ID2" s="3" t="s">
        <v>235</v>
      </c>
      <c r="IE2" s="3" t="s">
        <v>236</v>
      </c>
      <c r="IF2" s="3" t="s">
        <v>237</v>
      </c>
      <c r="IG2" s="3" t="s">
        <v>238</v>
      </c>
      <c r="IH2" s="3" t="s">
        <v>239</v>
      </c>
      <c r="II2" s="3" t="s">
        <v>240</v>
      </c>
      <c r="IJ2" s="3" t="s">
        <v>241</v>
      </c>
      <c r="IK2" s="3" t="s">
        <v>242</v>
      </c>
      <c r="IL2" s="3" t="s">
        <v>243</v>
      </c>
      <c r="IM2" s="3" t="s">
        <v>244</v>
      </c>
      <c r="IN2" s="3" t="s">
        <v>245</v>
      </c>
      <c r="IO2" s="3"/>
      <c r="IP2" s="3" t="s">
        <v>246</v>
      </c>
      <c r="IQ2" s="3" t="s">
        <v>247</v>
      </c>
      <c r="IR2" s="5" t="s">
        <v>248</v>
      </c>
      <c r="IS2" s="5" t="s">
        <v>249</v>
      </c>
      <c r="IT2" s="3" t="s">
        <v>250</v>
      </c>
      <c r="IU2" s="5" t="s">
        <v>251</v>
      </c>
      <c r="IV2" s="3" t="s">
        <v>252</v>
      </c>
      <c r="IW2" s="3" t="s">
        <v>253</v>
      </c>
      <c r="IX2" s="3" t="s">
        <v>254</v>
      </c>
      <c r="IY2" s="3" t="s">
        <v>255</v>
      </c>
      <c r="IZ2" s="3" t="s">
        <v>256</v>
      </c>
      <c r="JA2" s="3" t="s">
        <v>257</v>
      </c>
      <c r="JB2" s="3" t="s">
        <v>258</v>
      </c>
      <c r="JC2" s="3" t="s">
        <v>259</v>
      </c>
      <c r="JD2" s="3" t="s">
        <v>260</v>
      </c>
      <c r="JE2" s="3" t="s">
        <v>261</v>
      </c>
      <c r="JF2" s="3" t="s">
        <v>262</v>
      </c>
      <c r="JG2" s="3" t="s">
        <v>263</v>
      </c>
      <c r="JH2" s="3" t="s">
        <v>264</v>
      </c>
      <c r="JI2" t="s">
        <v>2294</v>
      </c>
      <c r="MH2" s="5" t="s">
        <v>205</v>
      </c>
      <c r="MI2" s="5" t="s">
        <v>200</v>
      </c>
      <c r="MJ2" s="5"/>
    </row>
    <row r="3" spans="1:348" x14ac:dyDescent="0.25">
      <c r="A3" s="1" t="s">
        <v>265</v>
      </c>
      <c r="B3" s="21" t="s">
        <v>1873</v>
      </c>
      <c r="C3" s="1" t="s">
        <v>266</v>
      </c>
      <c r="D3" s="1">
        <v>2016</v>
      </c>
      <c r="E3" s="1" t="s">
        <v>267</v>
      </c>
      <c r="F3" s="1" t="s">
        <v>268</v>
      </c>
      <c r="G3" s="1" t="s">
        <v>269</v>
      </c>
      <c r="H3" s="1">
        <v>27215</v>
      </c>
      <c r="I3" s="1">
        <v>5863</v>
      </c>
      <c r="J3" s="1" t="s">
        <v>268</v>
      </c>
      <c r="K3" s="1" t="s">
        <v>269</v>
      </c>
      <c r="L3" s="1">
        <v>27215</v>
      </c>
      <c r="M3" s="1"/>
      <c r="N3" s="1" t="s">
        <v>270</v>
      </c>
      <c r="O3" s="1" t="s">
        <v>271</v>
      </c>
      <c r="P3" s="1" t="s">
        <v>272</v>
      </c>
      <c r="Q3" s="1" t="s">
        <v>273</v>
      </c>
      <c r="R3" s="1" t="s">
        <v>274</v>
      </c>
      <c r="S3" s="1" t="s">
        <v>275</v>
      </c>
      <c r="T3" s="1" t="s">
        <v>276</v>
      </c>
      <c r="U3" s="1" t="s">
        <v>272</v>
      </c>
      <c r="V3" s="1" t="s">
        <v>277</v>
      </c>
      <c r="W3" s="1">
        <v>1</v>
      </c>
      <c r="X3" s="1">
        <v>4</v>
      </c>
      <c r="Y3" s="1">
        <v>0</v>
      </c>
      <c r="Z3" s="1">
        <v>0</v>
      </c>
      <c r="AA3" s="6">
        <v>11012</v>
      </c>
      <c r="AB3" s="1">
        <v>10</v>
      </c>
      <c r="AC3" s="1">
        <v>0</v>
      </c>
      <c r="AD3" s="1">
        <v>10</v>
      </c>
      <c r="AE3" s="1">
        <v>35.229999999999997</v>
      </c>
      <c r="AF3" s="1">
        <v>45.23</v>
      </c>
      <c r="AG3" s="7">
        <v>0.22109999999999999</v>
      </c>
      <c r="AH3" s="8">
        <v>76404</v>
      </c>
      <c r="AI3" s="1" t="e">
        <f>VLOOKUP(County!A3,Salaries!A$6:T$91,15,FALSE)</f>
        <v>#N/A</v>
      </c>
      <c r="AJ3" s="1" t="e">
        <f>VLOOKUP(County!A3,Salaries!A$6:T$91,16,FALSE)</f>
        <v>#N/A</v>
      </c>
      <c r="AK3" s="8">
        <v>39062</v>
      </c>
      <c r="AL3" s="9">
        <v>11.07</v>
      </c>
      <c r="AM3" s="9">
        <v>11.57</v>
      </c>
      <c r="AN3" s="9">
        <v>15.75</v>
      </c>
      <c r="AO3" s="8">
        <v>232000</v>
      </c>
      <c r="AP3" s="8">
        <v>2397591</v>
      </c>
      <c r="AQ3" s="8">
        <v>2629591</v>
      </c>
      <c r="AR3" s="8">
        <v>180565</v>
      </c>
      <c r="AS3" s="8">
        <v>0</v>
      </c>
      <c r="AT3" s="8">
        <v>180565</v>
      </c>
      <c r="AU3" s="8">
        <v>49980</v>
      </c>
      <c r="AV3" s="8">
        <v>10000</v>
      </c>
      <c r="AW3" s="8">
        <v>59980</v>
      </c>
      <c r="AX3" s="8">
        <v>104431</v>
      </c>
      <c r="AY3" s="8">
        <v>2974567</v>
      </c>
      <c r="AZ3" s="8">
        <v>1534408</v>
      </c>
      <c r="BA3" s="8">
        <v>459677</v>
      </c>
      <c r="BB3" s="8">
        <v>1994085</v>
      </c>
      <c r="BC3" s="8">
        <v>156815</v>
      </c>
      <c r="BD3" s="8">
        <v>32846</v>
      </c>
      <c r="BE3" s="8">
        <v>69116</v>
      </c>
      <c r="BF3" s="8">
        <v>258777</v>
      </c>
      <c r="BG3" s="8">
        <v>406736</v>
      </c>
      <c r="BH3" s="8">
        <v>2659598</v>
      </c>
      <c r="BI3" s="8">
        <v>314969</v>
      </c>
      <c r="BJ3" s="7">
        <v>0.10589999999999999</v>
      </c>
      <c r="BK3" s="8">
        <v>35937</v>
      </c>
      <c r="BL3" s="8">
        <v>0</v>
      </c>
      <c r="BM3" s="8">
        <v>0</v>
      </c>
      <c r="BN3" s="8">
        <v>0</v>
      </c>
      <c r="BO3" s="8">
        <v>35937</v>
      </c>
      <c r="BP3" s="8">
        <v>35937</v>
      </c>
      <c r="BQ3" s="6">
        <v>52825</v>
      </c>
      <c r="BR3" s="6">
        <v>49846</v>
      </c>
      <c r="BS3" s="6">
        <v>102671</v>
      </c>
      <c r="BT3" s="6">
        <v>44520</v>
      </c>
      <c r="BU3" s="6">
        <v>20673</v>
      </c>
      <c r="BV3" s="6">
        <v>65193</v>
      </c>
      <c r="BW3" s="6">
        <v>8674</v>
      </c>
      <c r="BX3" s="1">
        <v>0</v>
      </c>
      <c r="BY3" s="6">
        <v>8674</v>
      </c>
      <c r="BZ3" s="6">
        <v>176538</v>
      </c>
      <c r="CA3" s="1"/>
      <c r="CB3" s="6">
        <v>176538</v>
      </c>
      <c r="CC3" s="6">
        <v>3478</v>
      </c>
      <c r="CD3" s="6">
        <v>28540</v>
      </c>
      <c r="CE3" s="1">
        <v>5</v>
      </c>
      <c r="CF3" s="1">
        <v>74</v>
      </c>
      <c r="CG3" s="1">
        <v>79</v>
      </c>
      <c r="CH3" s="6">
        <v>14802</v>
      </c>
      <c r="CI3" s="6">
        <v>6848</v>
      </c>
      <c r="CJ3" s="6">
        <v>24149</v>
      </c>
      <c r="CK3" s="1">
        <v>0</v>
      </c>
      <c r="CL3" s="1">
        <v>56</v>
      </c>
      <c r="CM3" s="1">
        <v>120</v>
      </c>
      <c r="CN3" s="1">
        <v>330</v>
      </c>
      <c r="CO3" s="6">
        <v>177015</v>
      </c>
      <c r="CP3" s="6">
        <v>56364</v>
      </c>
      <c r="CQ3" s="6">
        <v>233379</v>
      </c>
      <c r="CR3" s="6">
        <v>22859</v>
      </c>
      <c r="CS3" s="1">
        <v>0</v>
      </c>
      <c r="CT3" s="6">
        <v>22859</v>
      </c>
      <c r="CU3" s="6">
        <v>164231</v>
      </c>
      <c r="CV3" s="6">
        <v>36477</v>
      </c>
      <c r="CW3" s="6">
        <v>200708</v>
      </c>
      <c r="CX3" s="6">
        <v>456946</v>
      </c>
      <c r="CY3" s="6">
        <v>6418</v>
      </c>
      <c r="CZ3" s="6">
        <v>7109</v>
      </c>
      <c r="DA3" s="6">
        <v>470473</v>
      </c>
      <c r="DB3" s="6">
        <v>54550</v>
      </c>
      <c r="DC3" s="6">
        <v>4641</v>
      </c>
      <c r="DD3" s="6">
        <f t="shared" ref="DD3:DD34" si="0">SUM(DB3:DC3)</f>
        <v>59191</v>
      </c>
      <c r="DE3" s="6">
        <v>285299</v>
      </c>
      <c r="DF3" s="6">
        <v>5212</v>
      </c>
      <c r="DG3" s="6">
        <v>3765</v>
      </c>
      <c r="DH3" s="6">
        <v>13618</v>
      </c>
      <c r="DI3" s="6">
        <v>1962</v>
      </c>
      <c r="DJ3" s="6"/>
      <c r="DK3" s="6">
        <v>353962</v>
      </c>
      <c r="DL3" s="6">
        <v>475650</v>
      </c>
      <c r="DM3" s="1"/>
      <c r="DN3" s="1"/>
      <c r="DO3" s="6">
        <v>830914</v>
      </c>
      <c r="DP3" s="6">
        <v>1671</v>
      </c>
      <c r="DQ3" s="6">
        <v>54725</v>
      </c>
      <c r="DR3" s="6">
        <v>10016</v>
      </c>
      <c r="DS3" s="6">
        <v>64741</v>
      </c>
      <c r="DT3" s="6">
        <v>542142</v>
      </c>
      <c r="DU3" s="1">
        <v>725</v>
      </c>
      <c r="DV3" s="1">
        <v>43</v>
      </c>
      <c r="DW3" s="1">
        <v>851</v>
      </c>
      <c r="DX3" s="1">
        <v>98</v>
      </c>
      <c r="DY3" s="1">
        <v>69</v>
      </c>
      <c r="DZ3" s="1">
        <v>2</v>
      </c>
      <c r="EA3" s="6">
        <v>1788</v>
      </c>
      <c r="EB3" s="6">
        <v>6378</v>
      </c>
      <c r="EC3" s="6">
        <v>2025</v>
      </c>
      <c r="ED3" s="6">
        <v>8403</v>
      </c>
      <c r="EE3" s="6">
        <v>25375</v>
      </c>
      <c r="EF3" s="6">
        <v>11246</v>
      </c>
      <c r="EG3" s="6">
        <v>36621</v>
      </c>
      <c r="EH3" s="1">
        <v>762</v>
      </c>
      <c r="EI3" s="1">
        <v>553</v>
      </c>
      <c r="EJ3" s="6">
        <v>1315</v>
      </c>
      <c r="EK3" s="6">
        <v>46339</v>
      </c>
      <c r="EL3" s="1">
        <v>362</v>
      </c>
      <c r="EM3" s="6">
        <v>1630</v>
      </c>
      <c r="EN3" s="1">
        <v>128</v>
      </c>
      <c r="EO3" s="1">
        <v>717</v>
      </c>
      <c r="EP3" s="1">
        <v>232</v>
      </c>
      <c r="EQ3" s="6">
        <v>3224</v>
      </c>
      <c r="ER3" s="6">
        <v>75190</v>
      </c>
      <c r="ES3" s="6">
        <v>25400</v>
      </c>
      <c r="ET3" s="6">
        <v>13111</v>
      </c>
      <c r="EU3" s="1">
        <v>217</v>
      </c>
      <c r="EV3" s="1">
        <v>298</v>
      </c>
      <c r="EW3" s="1" t="s">
        <v>278</v>
      </c>
      <c r="EX3" s="1">
        <v>55</v>
      </c>
      <c r="EY3" s="1">
        <v>93</v>
      </c>
      <c r="EZ3" s="6">
        <v>103008</v>
      </c>
      <c r="FA3" s="6">
        <v>305693</v>
      </c>
      <c r="FB3" s="1"/>
      <c r="FC3" s="1"/>
      <c r="FD3" s="1"/>
      <c r="FE3" s="1"/>
      <c r="FF3" s="1" t="s">
        <v>280</v>
      </c>
      <c r="FG3" s="1" t="s">
        <v>281</v>
      </c>
      <c r="FH3" s="1" t="s">
        <v>268</v>
      </c>
      <c r="FI3" s="1" t="s">
        <v>269</v>
      </c>
      <c r="FJ3" s="1">
        <v>27215</v>
      </c>
      <c r="FK3" s="1">
        <v>5863</v>
      </c>
      <c r="FL3" s="1" t="s">
        <v>268</v>
      </c>
      <c r="FM3" s="1" t="s">
        <v>269</v>
      </c>
      <c r="FN3" s="1">
        <v>27215</v>
      </c>
      <c r="FO3" s="1">
        <v>5863</v>
      </c>
      <c r="FP3" s="1" t="s">
        <v>267</v>
      </c>
      <c r="FQ3" s="6">
        <v>56056</v>
      </c>
      <c r="FR3" s="1">
        <v>45.23</v>
      </c>
      <c r="FS3" s="1" t="s">
        <v>282</v>
      </c>
      <c r="FT3" s="6">
        <v>11012</v>
      </c>
      <c r="FU3" s="1">
        <v>260</v>
      </c>
      <c r="FV3" s="1"/>
      <c r="FW3" s="1" t="s">
        <v>283</v>
      </c>
      <c r="FX3" s="1"/>
      <c r="FY3" s="1"/>
      <c r="FZ3" s="1">
        <v>0</v>
      </c>
      <c r="GA3" s="1" t="s">
        <v>284</v>
      </c>
      <c r="GB3" s="1">
        <v>54.77</v>
      </c>
      <c r="GC3" s="1">
        <v>60.67</v>
      </c>
      <c r="GD3" s="1" t="s">
        <v>287</v>
      </c>
      <c r="GE3" s="1" t="s">
        <v>288</v>
      </c>
      <c r="GF3" s="1" t="s">
        <v>286</v>
      </c>
      <c r="GG3" s="1" t="s">
        <v>290</v>
      </c>
      <c r="GH3" s="1" t="s">
        <v>291</v>
      </c>
      <c r="GI3" s="1" t="s">
        <v>279</v>
      </c>
      <c r="GJ3" s="6">
        <v>153595</v>
      </c>
      <c r="GK3" s="1">
        <v>2</v>
      </c>
      <c r="GM3" s="2" t="s">
        <v>292</v>
      </c>
      <c r="GN3" s="2">
        <v>923</v>
      </c>
      <c r="GO3" s="2">
        <v>274</v>
      </c>
      <c r="GP3" s="10">
        <v>10828</v>
      </c>
      <c r="GQ3" s="10">
        <v>73064</v>
      </c>
      <c r="GR3" s="2">
        <v>73</v>
      </c>
      <c r="GS3" s="2">
        <v>31</v>
      </c>
      <c r="GT3" s="2">
        <v>434</v>
      </c>
      <c r="GU3" s="10">
        <v>7285</v>
      </c>
      <c r="GY3" s="1"/>
      <c r="GZ3" s="1">
        <v>2</v>
      </c>
      <c r="HA3" s="1"/>
      <c r="HB3" s="1"/>
      <c r="HC3" s="1"/>
      <c r="HD3" s="1"/>
      <c r="HE3" s="1"/>
      <c r="HF3" s="1"/>
      <c r="HG3" s="1"/>
      <c r="HH3" s="1"/>
      <c r="HI3" s="1"/>
      <c r="HJ3" s="1">
        <v>5</v>
      </c>
      <c r="HK3" s="6">
        <v>5527</v>
      </c>
      <c r="HM3" s="6">
        <v>45799</v>
      </c>
      <c r="HN3" s="6">
        <v>256782</v>
      </c>
      <c r="HO3" s="10">
        <v>1962</v>
      </c>
      <c r="HP3" s="1"/>
      <c r="HQ3" s="1">
        <v>56</v>
      </c>
      <c r="HR3" s="6">
        <v>26725</v>
      </c>
      <c r="HS3" s="1"/>
      <c r="HT3" s="1"/>
      <c r="HU3" s="6">
        <v>1815</v>
      </c>
      <c r="HV3" s="6">
        <v>2022</v>
      </c>
      <c r="HW3" s="1"/>
      <c r="HX3" s="1"/>
      <c r="HY3" s="6">
        <v>4826</v>
      </c>
      <c r="HZ3" s="1">
        <v>0</v>
      </c>
      <c r="IA3" s="1"/>
      <c r="IB3" s="1"/>
      <c r="IC3" s="1">
        <v>0</v>
      </c>
      <c r="ID3" s="6">
        <v>830914</v>
      </c>
      <c r="IE3" s="6">
        <v>344490</v>
      </c>
      <c r="IF3" s="6">
        <v>6974</v>
      </c>
      <c r="IG3" s="6">
        <v>817431</v>
      </c>
      <c r="IH3" s="6">
        <v>346823</v>
      </c>
      <c r="II3" s="1">
        <v>232</v>
      </c>
      <c r="IJ3" s="6">
        <v>4980</v>
      </c>
      <c r="IK3" s="6">
        <v>1070</v>
      </c>
      <c r="IL3" s="6">
        <v>3571</v>
      </c>
      <c r="IM3" s="1">
        <v>0</v>
      </c>
      <c r="IN3" s="1">
        <v>0</v>
      </c>
      <c r="IP3" s="6">
        <v>33602</v>
      </c>
      <c r="IQ3" s="6">
        <v>72582</v>
      </c>
      <c r="IR3" s="10">
        <v>106184</v>
      </c>
      <c r="IS3" s="10">
        <v>119802</v>
      </c>
      <c r="IT3" s="6">
        <v>59191</v>
      </c>
      <c r="IU3" s="10">
        <v>937098</v>
      </c>
      <c r="IV3" s="6">
        <v>200708</v>
      </c>
      <c r="IW3" s="1">
        <v>768</v>
      </c>
      <c r="IX3" s="1">
        <v>949</v>
      </c>
      <c r="IY3" s="1">
        <v>71</v>
      </c>
      <c r="IZ3" s="1">
        <v>0.79</v>
      </c>
      <c r="JA3" s="1">
        <v>0.18</v>
      </c>
      <c r="JB3" s="1">
        <v>25.92</v>
      </c>
      <c r="JC3" s="1">
        <v>38.590000000000003</v>
      </c>
      <c r="JD3" s="1">
        <v>10.94</v>
      </c>
      <c r="JE3" s="6">
        <v>1645</v>
      </c>
      <c r="JF3" s="6">
        <v>32515</v>
      </c>
      <c r="JG3" s="1">
        <v>143</v>
      </c>
      <c r="JH3" s="6">
        <v>13824</v>
      </c>
      <c r="JI3">
        <v>12.982746834206843</v>
      </c>
      <c r="KJ3" s="571">
        <f>BB3/AF3</f>
        <v>44087.663055494144</v>
      </c>
      <c r="MH3" s="10">
        <v>29491</v>
      </c>
      <c r="MI3" s="10">
        <v>393604</v>
      </c>
      <c r="MJ3" s="10"/>
    </row>
    <row r="4" spans="1:348" x14ac:dyDescent="0.25">
      <c r="A4" s="1" t="s">
        <v>315</v>
      </c>
      <c r="B4" s="21" t="s">
        <v>1874</v>
      </c>
      <c r="C4" s="1" t="s">
        <v>316</v>
      </c>
      <c r="D4" s="1">
        <v>2016</v>
      </c>
      <c r="E4" s="1" t="s">
        <v>317</v>
      </c>
      <c r="F4" s="1" t="s">
        <v>318</v>
      </c>
      <c r="G4" s="1" t="s">
        <v>319</v>
      </c>
      <c r="H4" s="1">
        <v>28681</v>
      </c>
      <c r="I4" s="1">
        <v>2698</v>
      </c>
      <c r="J4" s="1" t="s">
        <v>318</v>
      </c>
      <c r="K4" s="1" t="s">
        <v>319</v>
      </c>
      <c r="L4" s="1">
        <v>28681</v>
      </c>
      <c r="M4" s="1"/>
      <c r="N4" s="1" t="s">
        <v>320</v>
      </c>
      <c r="O4" s="1" t="s">
        <v>321</v>
      </c>
      <c r="P4" s="1" t="s">
        <v>322</v>
      </c>
      <c r="Q4" s="1" t="s">
        <v>323</v>
      </c>
      <c r="R4" s="1" t="s">
        <v>320</v>
      </c>
      <c r="S4" s="1" t="s">
        <v>324</v>
      </c>
      <c r="T4" s="1" t="s">
        <v>321</v>
      </c>
      <c r="U4" s="1" t="s">
        <v>322</v>
      </c>
      <c r="V4" s="1" t="s">
        <v>323</v>
      </c>
      <c r="W4" s="1">
        <v>1</v>
      </c>
      <c r="X4" s="1">
        <v>1</v>
      </c>
      <c r="Y4" s="1">
        <v>0</v>
      </c>
      <c r="Z4" s="1">
        <v>0</v>
      </c>
      <c r="AA4" s="6">
        <v>3801</v>
      </c>
      <c r="AB4" s="1">
        <v>1</v>
      </c>
      <c r="AC4" s="1">
        <v>0</v>
      </c>
      <c r="AD4" s="1">
        <v>1</v>
      </c>
      <c r="AE4" s="1">
        <v>6.7</v>
      </c>
      <c r="AF4" s="1">
        <v>7.7</v>
      </c>
      <c r="AG4" s="7">
        <v>0.12989999999999999</v>
      </c>
      <c r="AH4" s="8">
        <v>47983</v>
      </c>
      <c r="AI4" s="1" t="e">
        <f>VLOOKUP(County!A4,Salaries!A$6:T$91,15,FALSE)</f>
        <v>#N/A</v>
      </c>
      <c r="AJ4" s="1" t="e">
        <f>VLOOKUP(County!A4,Salaries!A$6:T$91,16,FALSE)</f>
        <v>#N/A</v>
      </c>
      <c r="AK4" s="1"/>
      <c r="AL4" s="1"/>
      <c r="AM4" s="1"/>
      <c r="AN4" s="1"/>
      <c r="AO4" s="8">
        <v>0</v>
      </c>
      <c r="AP4" s="8">
        <v>492259</v>
      </c>
      <c r="AQ4" s="8">
        <v>492259</v>
      </c>
      <c r="AR4" s="8">
        <v>95790</v>
      </c>
      <c r="AS4" s="8">
        <v>0</v>
      </c>
      <c r="AT4" s="8">
        <v>95790</v>
      </c>
      <c r="AU4" s="8">
        <v>11810</v>
      </c>
      <c r="AV4" s="8">
        <v>0</v>
      </c>
      <c r="AW4" s="8">
        <v>11810</v>
      </c>
      <c r="AX4" s="8">
        <v>12037</v>
      </c>
      <c r="AY4" s="8">
        <v>611896</v>
      </c>
      <c r="AZ4" s="8">
        <v>240201</v>
      </c>
      <c r="BA4" s="8">
        <v>90660</v>
      </c>
      <c r="BB4" s="8">
        <v>330861</v>
      </c>
      <c r="BC4" s="8">
        <v>29954</v>
      </c>
      <c r="BD4" s="8">
        <v>3081</v>
      </c>
      <c r="BE4" s="8">
        <v>7274</v>
      </c>
      <c r="BF4" s="8">
        <v>40309</v>
      </c>
      <c r="BG4" s="8">
        <v>80676</v>
      </c>
      <c r="BH4" s="8">
        <v>451846</v>
      </c>
      <c r="BI4" s="8">
        <v>160050</v>
      </c>
      <c r="BJ4" s="7">
        <v>0.2616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6">
        <v>16283</v>
      </c>
      <c r="BR4" s="6">
        <v>12239</v>
      </c>
      <c r="BS4" s="6">
        <v>28522</v>
      </c>
      <c r="BT4" s="6">
        <v>14863</v>
      </c>
      <c r="BU4" s="6">
        <v>6704</v>
      </c>
      <c r="BV4" s="6">
        <v>21567</v>
      </c>
      <c r="BW4" s="6">
        <v>3728</v>
      </c>
      <c r="BX4" s="1"/>
      <c r="BY4" s="1"/>
      <c r="BZ4" s="6">
        <v>53817</v>
      </c>
      <c r="CA4" s="1"/>
      <c r="CB4" s="6">
        <v>53817</v>
      </c>
      <c r="CC4" s="1">
        <v>105</v>
      </c>
      <c r="CD4" s="6">
        <v>27037</v>
      </c>
      <c r="CE4" s="1">
        <v>1</v>
      </c>
      <c r="CF4" s="1">
        <v>74</v>
      </c>
      <c r="CG4" s="1">
        <v>75</v>
      </c>
      <c r="CH4" s="6">
        <v>2626</v>
      </c>
      <c r="CI4" s="6">
        <v>2023</v>
      </c>
      <c r="CJ4" s="6">
        <v>4454</v>
      </c>
      <c r="CK4" s="1">
        <v>0</v>
      </c>
      <c r="CL4" s="1">
        <v>0</v>
      </c>
      <c r="CM4" s="1">
        <v>20</v>
      </c>
      <c r="CN4" s="1">
        <v>64</v>
      </c>
      <c r="CO4" s="6">
        <v>28620</v>
      </c>
      <c r="CP4" s="6">
        <v>5880</v>
      </c>
      <c r="CQ4" s="6">
        <v>34500</v>
      </c>
      <c r="CR4" s="6">
        <v>7404</v>
      </c>
      <c r="CS4" s="1"/>
      <c r="CT4" s="1"/>
      <c r="CU4" s="6">
        <v>36858</v>
      </c>
      <c r="CV4" s="6">
        <v>6120</v>
      </c>
      <c r="CW4" s="6">
        <v>42978</v>
      </c>
      <c r="CX4" s="6">
        <v>84882</v>
      </c>
      <c r="CY4" s="1">
        <v>558</v>
      </c>
      <c r="CZ4" s="1">
        <v>60</v>
      </c>
      <c r="DA4" s="6">
        <v>85500</v>
      </c>
      <c r="DB4" s="6">
        <v>5952</v>
      </c>
      <c r="DC4" s="1">
        <v>432</v>
      </c>
      <c r="DD4" s="6">
        <f t="shared" si="0"/>
        <v>6384</v>
      </c>
      <c r="DE4" s="6">
        <v>19926</v>
      </c>
      <c r="DF4" s="1">
        <v>300</v>
      </c>
      <c r="DG4" s="1">
        <v>0</v>
      </c>
      <c r="DH4" s="1">
        <v>732</v>
      </c>
      <c r="DI4" s="1">
        <v>0</v>
      </c>
      <c r="DJ4" s="1"/>
      <c r="DK4" s="6">
        <v>87446</v>
      </c>
      <c r="DL4" s="6">
        <v>24664</v>
      </c>
      <c r="DM4" s="1"/>
      <c r="DN4" s="1"/>
      <c r="DO4" s="6">
        <v>112110</v>
      </c>
      <c r="DP4" s="1">
        <v>22</v>
      </c>
      <c r="DQ4" s="6">
        <v>16293</v>
      </c>
      <c r="DR4" s="6">
        <v>5141</v>
      </c>
      <c r="DS4" s="6">
        <v>21434</v>
      </c>
      <c r="DT4" s="6">
        <v>34676</v>
      </c>
      <c r="DU4" s="1">
        <v>36</v>
      </c>
      <c r="DV4" s="1">
        <v>41</v>
      </c>
      <c r="DW4" s="1">
        <v>192</v>
      </c>
      <c r="DX4" s="1">
        <v>169</v>
      </c>
      <c r="DY4" s="1">
        <v>0</v>
      </c>
      <c r="DZ4" s="1">
        <v>0</v>
      </c>
      <c r="EA4" s="1">
        <v>438</v>
      </c>
      <c r="EB4" s="1">
        <v>627</v>
      </c>
      <c r="EC4" s="6">
        <v>3716</v>
      </c>
      <c r="ED4" s="6">
        <v>4343</v>
      </c>
      <c r="EE4" s="6">
        <v>3038</v>
      </c>
      <c r="EF4" s="6">
        <v>3851</v>
      </c>
      <c r="EG4" s="6">
        <v>6889</v>
      </c>
      <c r="EH4" s="1">
        <v>0</v>
      </c>
      <c r="EI4" s="1">
        <v>0</v>
      </c>
      <c r="EJ4" s="1">
        <v>0</v>
      </c>
      <c r="EK4" s="6">
        <v>11232</v>
      </c>
      <c r="EL4" s="1">
        <v>0</v>
      </c>
      <c r="EM4" s="1">
        <v>0</v>
      </c>
      <c r="EN4" s="1">
        <v>4</v>
      </c>
      <c r="EO4" s="1">
        <v>27</v>
      </c>
      <c r="EP4" s="1"/>
      <c r="EQ4" s="1"/>
      <c r="ER4" s="6">
        <v>3122</v>
      </c>
      <c r="ES4" s="6">
        <v>1967</v>
      </c>
      <c r="ET4" s="1">
        <v>756</v>
      </c>
      <c r="EU4" s="1">
        <v>355</v>
      </c>
      <c r="EV4" s="1">
        <v>281</v>
      </c>
      <c r="EW4" s="1" t="s">
        <v>325</v>
      </c>
      <c r="EX4" s="1">
        <v>12</v>
      </c>
      <c r="EY4" s="1">
        <v>13</v>
      </c>
      <c r="EZ4" s="6">
        <v>12359</v>
      </c>
      <c r="FA4" s="6">
        <v>45978</v>
      </c>
      <c r="FB4" s="1"/>
      <c r="FC4" s="1"/>
      <c r="FD4" s="1"/>
      <c r="FE4" s="1"/>
      <c r="FF4" s="1" t="s">
        <v>316</v>
      </c>
      <c r="FG4" s="1" t="s">
        <v>308</v>
      </c>
      <c r="FH4" s="1" t="s">
        <v>318</v>
      </c>
      <c r="FI4" s="1" t="s">
        <v>319</v>
      </c>
      <c r="FJ4" s="1">
        <v>28681</v>
      </c>
      <c r="FK4" s="1">
        <v>2639</v>
      </c>
      <c r="FL4" s="1" t="s">
        <v>318</v>
      </c>
      <c r="FM4" s="1" t="s">
        <v>319</v>
      </c>
      <c r="FN4" s="1">
        <v>28681</v>
      </c>
      <c r="FO4" s="1">
        <v>2639</v>
      </c>
      <c r="FP4" s="1" t="s">
        <v>317</v>
      </c>
      <c r="FQ4" s="6">
        <v>10620</v>
      </c>
      <c r="FR4" s="1">
        <v>15.33</v>
      </c>
      <c r="FS4" s="1" t="s">
        <v>320</v>
      </c>
      <c r="FT4" s="6">
        <v>3801</v>
      </c>
      <c r="FU4" s="1">
        <v>104</v>
      </c>
      <c r="FV4" s="1"/>
      <c r="FW4" s="1" t="s">
        <v>326</v>
      </c>
      <c r="FX4" s="1"/>
      <c r="FY4" s="1"/>
      <c r="FZ4" s="1">
        <v>0</v>
      </c>
      <c r="GA4" s="1" t="s">
        <v>327</v>
      </c>
      <c r="GB4" s="1">
        <v>2.13</v>
      </c>
      <c r="GC4" s="1">
        <v>39.11</v>
      </c>
      <c r="GD4" s="1" t="s">
        <v>287</v>
      </c>
      <c r="GE4" s="1" t="s">
        <v>288</v>
      </c>
      <c r="GF4" s="1" t="s">
        <v>329</v>
      </c>
      <c r="GG4" s="1" t="s">
        <v>290</v>
      </c>
      <c r="GH4" s="1" t="s">
        <v>291</v>
      </c>
      <c r="GI4" s="1" t="s">
        <v>279</v>
      </c>
      <c r="GJ4" s="6">
        <v>37436</v>
      </c>
      <c r="GK4" s="1">
        <v>2</v>
      </c>
      <c r="GM4" s="2" t="s">
        <v>330</v>
      </c>
      <c r="GN4" s="2">
        <v>514</v>
      </c>
      <c r="GO4" s="2">
        <v>39</v>
      </c>
      <c r="GP4" s="10">
        <v>1285</v>
      </c>
      <c r="GQ4" s="10">
        <v>10485</v>
      </c>
      <c r="GR4" s="2">
        <v>115</v>
      </c>
      <c r="GS4" s="2">
        <v>2</v>
      </c>
      <c r="GT4" s="2">
        <v>31</v>
      </c>
      <c r="GU4" s="10">
        <v>1893</v>
      </c>
      <c r="GY4" s="1"/>
      <c r="GZ4" s="1">
        <v>2</v>
      </c>
      <c r="HA4" s="1"/>
      <c r="HB4" s="1"/>
      <c r="HC4" s="1"/>
      <c r="HD4" s="1"/>
      <c r="HE4" s="1"/>
      <c r="HF4" s="1"/>
      <c r="HG4" s="1"/>
      <c r="HH4" s="1"/>
      <c r="HI4" s="1"/>
      <c r="HJ4" s="1">
        <v>2</v>
      </c>
      <c r="HK4" s="1">
        <v>948</v>
      </c>
      <c r="HM4" s="6">
        <v>9103</v>
      </c>
      <c r="HN4" s="6">
        <v>90201</v>
      </c>
      <c r="HO4" s="2">
        <v>0</v>
      </c>
      <c r="HP4" s="1"/>
      <c r="HQ4" s="1">
        <v>0</v>
      </c>
      <c r="HR4" s="6">
        <v>26725</v>
      </c>
      <c r="HS4" s="1"/>
      <c r="HT4" s="1"/>
      <c r="HU4" s="1">
        <v>312</v>
      </c>
      <c r="HV4" s="6">
        <v>2022</v>
      </c>
      <c r="HW4" s="1"/>
      <c r="HX4" s="1"/>
      <c r="HY4" s="1">
        <v>1</v>
      </c>
      <c r="HZ4" s="1">
        <v>0</v>
      </c>
      <c r="IA4" s="1"/>
      <c r="IB4" s="1"/>
      <c r="IC4" s="1">
        <v>0</v>
      </c>
      <c r="ID4" s="6">
        <v>112110</v>
      </c>
      <c r="IE4" s="6">
        <v>26310</v>
      </c>
      <c r="IF4" s="1">
        <v>0</v>
      </c>
      <c r="IG4" s="6">
        <v>111438</v>
      </c>
      <c r="IH4" s="6">
        <v>25878</v>
      </c>
      <c r="II4" s="1">
        <v>73</v>
      </c>
      <c r="IJ4" s="1">
        <v>227</v>
      </c>
      <c r="IK4" s="1">
        <v>408</v>
      </c>
      <c r="IL4" s="1">
        <v>24</v>
      </c>
      <c r="IM4" s="1">
        <v>0</v>
      </c>
      <c r="IN4" s="1">
        <v>0</v>
      </c>
      <c r="IP4" s="6">
        <v>1193</v>
      </c>
      <c r="IQ4" s="1">
        <v>119</v>
      </c>
      <c r="IR4" s="10">
        <v>1312</v>
      </c>
      <c r="IS4" s="10">
        <v>2044</v>
      </c>
      <c r="IT4" s="6">
        <v>6384</v>
      </c>
      <c r="IU4" s="10">
        <v>113422</v>
      </c>
      <c r="IV4" s="6">
        <v>42978</v>
      </c>
      <c r="IW4" s="1">
        <v>77</v>
      </c>
      <c r="IX4" s="1">
        <v>361</v>
      </c>
      <c r="IY4" s="1">
        <v>0</v>
      </c>
      <c r="IZ4" s="1">
        <v>0.61</v>
      </c>
      <c r="JA4" s="1">
        <v>0.39</v>
      </c>
      <c r="JB4" s="1">
        <v>25.64</v>
      </c>
      <c r="JC4" s="1">
        <v>19.079999999999998</v>
      </c>
      <c r="JD4" s="1">
        <v>56.4</v>
      </c>
      <c r="JE4" s="1">
        <v>228</v>
      </c>
      <c r="JF4" s="6">
        <v>3665</v>
      </c>
      <c r="JG4" s="1">
        <v>210</v>
      </c>
      <c r="JH4" s="6">
        <v>7567</v>
      </c>
      <c r="JI4">
        <v>8.8380435944011104</v>
      </c>
      <c r="KJ4" s="571">
        <f t="shared" ref="KJ4:KJ60" si="1">BB4/AF4</f>
        <v>42968.961038961039</v>
      </c>
      <c r="MH4" s="10">
        <v>352200</v>
      </c>
      <c r="MI4" s="10">
        <v>496380</v>
      </c>
      <c r="MJ4" s="10"/>
    </row>
    <row r="5" spans="1:348" x14ac:dyDescent="0.25">
      <c r="A5" s="1" t="s">
        <v>387</v>
      </c>
      <c r="B5" s="21" t="s">
        <v>1875</v>
      </c>
      <c r="C5" s="1" t="s">
        <v>388</v>
      </c>
      <c r="D5" s="1">
        <v>2016</v>
      </c>
      <c r="E5" s="1" t="s">
        <v>389</v>
      </c>
      <c r="F5" s="1" t="s">
        <v>390</v>
      </c>
      <c r="G5" s="1" t="s">
        <v>391</v>
      </c>
      <c r="H5" s="1">
        <v>28337</v>
      </c>
      <c r="I5" s="1">
        <v>1419</v>
      </c>
      <c r="J5" s="1" t="s">
        <v>392</v>
      </c>
      <c r="K5" s="1" t="s">
        <v>391</v>
      </c>
      <c r="L5" s="1">
        <v>28337</v>
      </c>
      <c r="M5" s="1"/>
      <c r="N5" s="1" t="s">
        <v>393</v>
      </c>
      <c r="O5" s="1" t="s">
        <v>394</v>
      </c>
      <c r="P5" s="1" t="s">
        <v>395</v>
      </c>
      <c r="Q5" s="1" t="s">
        <v>396</v>
      </c>
      <c r="R5" s="1" t="s">
        <v>393</v>
      </c>
      <c r="S5" s="1" t="s">
        <v>397</v>
      </c>
      <c r="T5" s="1" t="s">
        <v>398</v>
      </c>
      <c r="U5" s="1" t="s">
        <v>395</v>
      </c>
      <c r="V5" s="1" t="s">
        <v>396</v>
      </c>
      <c r="W5" s="1">
        <v>1</v>
      </c>
      <c r="X5" s="1">
        <v>2</v>
      </c>
      <c r="Y5" s="1">
        <v>1</v>
      </c>
      <c r="Z5" s="1">
        <v>2</v>
      </c>
      <c r="AA5" s="6">
        <v>6496</v>
      </c>
      <c r="AB5" s="1">
        <v>1</v>
      </c>
      <c r="AC5" s="1">
        <v>0</v>
      </c>
      <c r="AD5" s="1">
        <v>1</v>
      </c>
      <c r="AE5" s="1">
        <v>9.26</v>
      </c>
      <c r="AF5" s="1">
        <v>10.26</v>
      </c>
      <c r="AG5" s="7">
        <v>9.7500000000000003E-2</v>
      </c>
      <c r="AH5" s="8">
        <v>49099</v>
      </c>
      <c r="AI5" s="1" t="e">
        <f>VLOOKUP(County!A5,Salaries!A$6:T$91,15,FALSE)</f>
        <v>#N/A</v>
      </c>
      <c r="AJ5" s="1" t="e">
        <f>VLOOKUP(County!A5,Salaries!A$6:T$91,16,FALSE)</f>
        <v>#N/A</v>
      </c>
      <c r="AK5" s="8">
        <v>49099</v>
      </c>
      <c r="AL5" s="9">
        <v>11.82</v>
      </c>
      <c r="AM5" s="1"/>
      <c r="AN5" s="1"/>
      <c r="AO5" s="8">
        <v>15000</v>
      </c>
      <c r="AP5" s="8">
        <v>393906</v>
      </c>
      <c r="AQ5" s="8">
        <v>408906</v>
      </c>
      <c r="AR5" s="8">
        <v>92985</v>
      </c>
      <c r="AS5" s="8">
        <v>0</v>
      </c>
      <c r="AT5" s="8">
        <v>92985</v>
      </c>
      <c r="AU5" s="8">
        <v>3882</v>
      </c>
      <c r="AV5" s="8">
        <v>0</v>
      </c>
      <c r="AW5" s="8">
        <v>3882</v>
      </c>
      <c r="AX5" s="8">
        <v>0</v>
      </c>
      <c r="AY5" s="8">
        <v>505773</v>
      </c>
      <c r="AZ5" s="8">
        <v>303690</v>
      </c>
      <c r="BA5" s="8">
        <v>126081</v>
      </c>
      <c r="BB5" s="8">
        <v>429771</v>
      </c>
      <c r="BC5" s="8">
        <v>14635</v>
      </c>
      <c r="BD5" s="8">
        <v>3700</v>
      </c>
      <c r="BE5" s="8">
        <v>4856</v>
      </c>
      <c r="BF5" s="8">
        <v>23191</v>
      </c>
      <c r="BG5" s="8">
        <v>45672</v>
      </c>
      <c r="BH5" s="8">
        <v>498634</v>
      </c>
      <c r="BI5" s="8">
        <v>7139</v>
      </c>
      <c r="BJ5" s="7">
        <v>1.41E-2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6">
        <v>24886</v>
      </c>
      <c r="BR5" s="6">
        <v>15328</v>
      </c>
      <c r="BS5" s="6">
        <v>40214</v>
      </c>
      <c r="BT5" s="6">
        <v>11012</v>
      </c>
      <c r="BU5" s="6">
        <v>5011</v>
      </c>
      <c r="BV5" s="6">
        <v>16023</v>
      </c>
      <c r="BW5" s="1"/>
      <c r="BX5" s="1"/>
      <c r="BY5" s="1"/>
      <c r="BZ5" s="6">
        <v>56237</v>
      </c>
      <c r="CA5" s="1"/>
      <c r="CB5" s="6">
        <v>56237</v>
      </c>
      <c r="CC5" s="1">
        <v>308</v>
      </c>
      <c r="CD5" s="6">
        <v>26918</v>
      </c>
      <c r="CE5" s="1">
        <v>2</v>
      </c>
      <c r="CF5" s="1">
        <v>74</v>
      </c>
      <c r="CG5" s="1">
        <v>76</v>
      </c>
      <c r="CH5" s="6">
        <v>2504</v>
      </c>
      <c r="CI5" s="6">
        <v>2184</v>
      </c>
      <c r="CJ5" s="6">
        <v>3155</v>
      </c>
      <c r="CK5" s="1">
        <v>-1</v>
      </c>
      <c r="CL5" s="1">
        <v>0</v>
      </c>
      <c r="CM5" s="1">
        <v>20</v>
      </c>
      <c r="CN5" s="1">
        <v>39</v>
      </c>
      <c r="CO5" s="6">
        <v>11423</v>
      </c>
      <c r="CP5" s="6">
        <v>2887</v>
      </c>
      <c r="CQ5" s="6">
        <v>14310</v>
      </c>
      <c r="CR5" s="1"/>
      <c r="CS5" s="1"/>
      <c r="CT5" s="1"/>
      <c r="CU5" s="6">
        <v>11581</v>
      </c>
      <c r="CV5" s="6">
        <v>1404</v>
      </c>
      <c r="CW5" s="6">
        <v>12985</v>
      </c>
      <c r="CX5" s="6">
        <v>27295</v>
      </c>
      <c r="CY5" s="1">
        <v>17</v>
      </c>
      <c r="CZ5" s="1">
        <v>0</v>
      </c>
      <c r="DA5" s="6">
        <v>27312</v>
      </c>
      <c r="DB5" s="6">
        <v>1362</v>
      </c>
      <c r="DC5" s="1">
        <v>373</v>
      </c>
      <c r="DD5" s="6">
        <f t="shared" si="0"/>
        <v>1735</v>
      </c>
      <c r="DE5" s="6">
        <v>3374</v>
      </c>
      <c r="DF5" s="1">
        <v>114</v>
      </c>
      <c r="DG5" s="1">
        <v>0</v>
      </c>
      <c r="DH5" s="1">
        <v>487</v>
      </c>
      <c r="DI5" s="1">
        <v>150</v>
      </c>
      <c r="DJ5" s="1"/>
      <c r="DK5" s="6">
        <v>25590</v>
      </c>
      <c r="DL5" s="6">
        <v>18974</v>
      </c>
      <c r="DM5" s="6">
        <v>3184</v>
      </c>
      <c r="DN5" s="6">
        <v>5916</v>
      </c>
      <c r="DO5" s="6">
        <v>32535</v>
      </c>
      <c r="DP5" s="1">
        <v>-1</v>
      </c>
      <c r="DQ5" s="6">
        <v>14825</v>
      </c>
      <c r="DR5" s="6">
        <v>5272</v>
      </c>
      <c r="DS5" s="6">
        <v>20097</v>
      </c>
      <c r="DT5" s="6">
        <v>35331</v>
      </c>
      <c r="DU5" s="1">
        <v>18</v>
      </c>
      <c r="DV5" s="1">
        <v>2</v>
      </c>
      <c r="DW5" s="1">
        <v>82</v>
      </c>
      <c r="DX5" s="1">
        <v>193</v>
      </c>
      <c r="DY5" s="1">
        <v>0</v>
      </c>
      <c r="DZ5" s="1">
        <v>0</v>
      </c>
      <c r="EA5" s="1">
        <v>295</v>
      </c>
      <c r="EB5" s="1">
        <v>122</v>
      </c>
      <c r="EC5" s="1">
        <v>148</v>
      </c>
      <c r="ED5" s="1">
        <v>270</v>
      </c>
      <c r="EE5" s="1">
        <v>897</v>
      </c>
      <c r="EF5" s="6">
        <v>3537</v>
      </c>
      <c r="EG5" s="6">
        <v>4434</v>
      </c>
      <c r="EH5" s="1">
        <v>0</v>
      </c>
      <c r="EI5" s="1">
        <v>0</v>
      </c>
      <c r="EJ5" s="1">
        <v>0</v>
      </c>
      <c r="EK5" s="6">
        <v>4704</v>
      </c>
      <c r="EL5" s="1">
        <v>13</v>
      </c>
      <c r="EM5" s="1">
        <v>35</v>
      </c>
      <c r="EN5" s="1">
        <v>0</v>
      </c>
      <c r="EO5" s="1">
        <v>0</v>
      </c>
      <c r="EP5" s="1">
        <v>135</v>
      </c>
      <c r="EQ5" s="1"/>
      <c r="ER5" s="6">
        <v>3964</v>
      </c>
      <c r="ES5" s="1">
        <v>700</v>
      </c>
      <c r="ET5" s="1">
        <v>415</v>
      </c>
      <c r="EU5" s="1">
        <v>0</v>
      </c>
      <c r="EV5" s="1">
        <v>18</v>
      </c>
      <c r="EW5" s="1" t="s">
        <v>399</v>
      </c>
      <c r="EX5" s="1">
        <v>14</v>
      </c>
      <c r="EY5" s="1">
        <v>14</v>
      </c>
      <c r="EZ5" s="6">
        <v>9017</v>
      </c>
      <c r="FA5" s="6">
        <v>13266</v>
      </c>
      <c r="FB5" s="1"/>
      <c r="FC5" s="1"/>
      <c r="FD5" s="1"/>
      <c r="FE5" s="1"/>
      <c r="FF5" s="1" t="s">
        <v>388</v>
      </c>
      <c r="FG5" s="1" t="s">
        <v>308</v>
      </c>
      <c r="FH5" s="1" t="s">
        <v>390</v>
      </c>
      <c r="FI5" s="1" t="s">
        <v>391</v>
      </c>
      <c r="FJ5" s="1">
        <v>28337</v>
      </c>
      <c r="FK5" s="1">
        <v>1419</v>
      </c>
      <c r="FL5" s="1" t="s">
        <v>392</v>
      </c>
      <c r="FM5" s="1" t="s">
        <v>391</v>
      </c>
      <c r="FN5" s="1">
        <v>28337</v>
      </c>
      <c r="FO5" s="1">
        <v>1419</v>
      </c>
      <c r="FP5" s="1" t="s">
        <v>389</v>
      </c>
      <c r="FQ5" s="6">
        <v>15388</v>
      </c>
      <c r="FR5" s="1">
        <v>10.26</v>
      </c>
      <c r="FS5" s="1" t="s">
        <v>393</v>
      </c>
      <c r="FT5" s="6">
        <v>6496</v>
      </c>
      <c r="FU5" s="1">
        <v>202</v>
      </c>
      <c r="FV5" s="1"/>
      <c r="FW5" s="1" t="s">
        <v>400</v>
      </c>
      <c r="FX5" s="1"/>
      <c r="FY5" s="1"/>
      <c r="FZ5" s="1">
        <v>0</v>
      </c>
      <c r="GA5" s="1" t="s">
        <v>401</v>
      </c>
      <c r="GB5" s="1">
        <v>25</v>
      </c>
      <c r="GC5" s="1">
        <v>5</v>
      </c>
      <c r="GD5" s="1" t="s">
        <v>287</v>
      </c>
      <c r="GE5" s="1" t="s">
        <v>288</v>
      </c>
      <c r="GF5" s="1" t="s">
        <v>402</v>
      </c>
      <c r="GG5" s="1" t="s">
        <v>290</v>
      </c>
      <c r="GH5" s="1" t="s">
        <v>291</v>
      </c>
      <c r="GI5" s="1" t="s">
        <v>279</v>
      </c>
      <c r="GJ5" s="6">
        <v>35209</v>
      </c>
      <c r="GK5" s="1">
        <v>1</v>
      </c>
      <c r="GM5" s="2" t="s">
        <v>292</v>
      </c>
      <c r="GN5" s="2">
        <v>195</v>
      </c>
      <c r="GO5" s="2">
        <v>29</v>
      </c>
      <c r="GP5" s="2">
        <v>696</v>
      </c>
      <c r="GQ5" s="10">
        <v>3428</v>
      </c>
      <c r="GR5" s="2"/>
      <c r="GS5" s="2"/>
      <c r="GT5" s="2"/>
      <c r="GU5" s="2"/>
      <c r="GY5" s="1"/>
      <c r="GZ5" s="1">
        <v>1</v>
      </c>
      <c r="HA5" s="1"/>
      <c r="HB5" s="1"/>
      <c r="HC5" s="1"/>
      <c r="HD5" s="1"/>
      <c r="HE5" s="1"/>
      <c r="HF5" s="1"/>
      <c r="HG5" s="1"/>
      <c r="HH5" s="1"/>
      <c r="HI5" s="1"/>
      <c r="HJ5" s="1">
        <v>6</v>
      </c>
      <c r="HK5" s="1">
        <v>475</v>
      </c>
      <c r="HM5" s="6">
        <v>7842</v>
      </c>
      <c r="HN5" s="6">
        <v>91570</v>
      </c>
      <c r="HO5" s="2">
        <v>150</v>
      </c>
      <c r="HP5" s="1"/>
      <c r="HQ5" s="1">
        <v>0</v>
      </c>
      <c r="HR5" s="6">
        <v>26725</v>
      </c>
      <c r="HS5" s="1"/>
      <c r="HT5" s="1"/>
      <c r="HU5" s="1">
        <v>193</v>
      </c>
      <c r="HV5" s="6">
        <v>2022</v>
      </c>
      <c r="HW5" s="1"/>
      <c r="HX5" s="1"/>
      <c r="HY5" s="1">
        <v>162</v>
      </c>
      <c r="HZ5" s="1">
        <v>0</v>
      </c>
      <c r="IA5" s="1"/>
      <c r="IB5" s="1"/>
      <c r="IC5" s="1">
        <v>-1</v>
      </c>
      <c r="ID5" s="6">
        <v>32535</v>
      </c>
      <c r="IE5" s="6">
        <v>5109</v>
      </c>
      <c r="IF5" s="1">
        <v>0</v>
      </c>
      <c r="IG5" s="6">
        <v>32048</v>
      </c>
      <c r="IH5" s="6">
        <v>4736</v>
      </c>
      <c r="II5" s="1">
        <v>15</v>
      </c>
      <c r="IJ5" s="1">
        <v>99</v>
      </c>
      <c r="IK5" s="1">
        <v>174</v>
      </c>
      <c r="IL5" s="1">
        <v>199</v>
      </c>
      <c r="IM5" s="1">
        <v>0</v>
      </c>
      <c r="IN5" s="1">
        <v>0</v>
      </c>
      <c r="IP5" s="6">
        <v>3336</v>
      </c>
      <c r="IQ5" s="6">
        <v>1155</v>
      </c>
      <c r="IR5" s="10">
        <v>4491</v>
      </c>
      <c r="IS5" s="10">
        <v>4978</v>
      </c>
      <c r="IT5" s="6">
        <v>1735</v>
      </c>
      <c r="IU5" s="10">
        <v>37026</v>
      </c>
      <c r="IV5" s="6">
        <v>13217</v>
      </c>
      <c r="IW5" s="1">
        <v>20</v>
      </c>
      <c r="IX5" s="1">
        <v>275</v>
      </c>
      <c r="IY5" s="1">
        <v>0</v>
      </c>
      <c r="IZ5" s="1">
        <v>0.94</v>
      </c>
      <c r="JA5" s="1">
        <v>0.06</v>
      </c>
      <c r="JB5" s="1">
        <v>15.95</v>
      </c>
      <c r="JC5" s="1">
        <v>16.12</v>
      </c>
      <c r="JD5" s="1">
        <v>13.5</v>
      </c>
      <c r="JE5" s="1">
        <v>100</v>
      </c>
      <c r="JF5" s="6">
        <v>1019</v>
      </c>
      <c r="JG5" s="1">
        <v>195</v>
      </c>
      <c r="JH5" s="6">
        <v>3685</v>
      </c>
      <c r="JI5">
        <v>12.206282484592007</v>
      </c>
      <c r="KJ5" s="571">
        <f t="shared" si="1"/>
        <v>41888.011695906433</v>
      </c>
      <c r="MH5" s="2"/>
      <c r="MI5" s="10">
        <v>18048</v>
      </c>
      <c r="MJ5" s="10"/>
    </row>
    <row r="6" spans="1:348" x14ac:dyDescent="0.25">
      <c r="A6" s="1" t="s">
        <v>419</v>
      </c>
      <c r="B6" s="21" t="s">
        <v>1876</v>
      </c>
      <c r="C6" s="1" t="s">
        <v>420</v>
      </c>
      <c r="D6" s="1">
        <v>2016</v>
      </c>
      <c r="E6" s="1" t="s">
        <v>421</v>
      </c>
      <c r="F6" s="1" t="s">
        <v>422</v>
      </c>
      <c r="G6" s="1" t="s">
        <v>423</v>
      </c>
      <c r="H6" s="1">
        <v>28461</v>
      </c>
      <c r="I6" s="1">
        <v>3827</v>
      </c>
      <c r="J6" s="1" t="s">
        <v>422</v>
      </c>
      <c r="K6" s="1" t="s">
        <v>423</v>
      </c>
      <c r="L6" s="1">
        <v>28461</v>
      </c>
      <c r="M6" s="1"/>
      <c r="N6" s="1" t="s">
        <v>424</v>
      </c>
      <c r="O6" s="1" t="s">
        <v>425</v>
      </c>
      <c r="P6" s="1" t="s">
        <v>426</v>
      </c>
      <c r="Q6" s="1" t="s">
        <v>427</v>
      </c>
      <c r="R6" s="1" t="s">
        <v>424</v>
      </c>
      <c r="S6" s="1" t="s">
        <v>324</v>
      </c>
      <c r="T6" s="1" t="s">
        <v>425</v>
      </c>
      <c r="U6" s="1" t="s">
        <v>426</v>
      </c>
      <c r="V6" s="1" t="s">
        <v>427</v>
      </c>
      <c r="W6" s="1">
        <v>0</v>
      </c>
      <c r="X6" s="1">
        <v>5</v>
      </c>
      <c r="Y6" s="1">
        <v>0</v>
      </c>
      <c r="Z6" s="1">
        <v>0</v>
      </c>
      <c r="AA6" s="6">
        <v>11852</v>
      </c>
      <c r="AB6" s="1">
        <v>1</v>
      </c>
      <c r="AC6" s="1">
        <v>0</v>
      </c>
      <c r="AD6" s="1">
        <v>1</v>
      </c>
      <c r="AE6" s="1">
        <v>15</v>
      </c>
      <c r="AF6" s="1">
        <v>16</v>
      </c>
      <c r="AG6" s="7">
        <v>6.25E-2</v>
      </c>
      <c r="AH6" s="8">
        <v>107769</v>
      </c>
      <c r="AI6" s="1" t="e">
        <f>VLOOKUP(County!A6,Salaries!A$6:T$91,15,FALSE)</f>
        <v>#N/A</v>
      </c>
      <c r="AJ6" s="1" t="e">
        <f>VLOOKUP(County!A6,Salaries!A$6:T$91,16,FALSE)</f>
        <v>#N/A</v>
      </c>
      <c r="AK6" s="1"/>
      <c r="AL6" s="9">
        <v>13.51</v>
      </c>
      <c r="AM6" s="9">
        <v>13.51</v>
      </c>
      <c r="AN6" s="9">
        <v>21.2</v>
      </c>
      <c r="AO6" s="8">
        <v>0</v>
      </c>
      <c r="AP6" s="8">
        <v>1124513</v>
      </c>
      <c r="AQ6" s="8">
        <v>1124513</v>
      </c>
      <c r="AR6" s="8">
        <v>139960</v>
      </c>
      <c r="AS6" s="8">
        <v>0</v>
      </c>
      <c r="AT6" s="8">
        <v>139960</v>
      </c>
      <c r="AU6" s="8">
        <v>0</v>
      </c>
      <c r="AV6" s="8">
        <v>0</v>
      </c>
      <c r="AW6" s="8">
        <v>0</v>
      </c>
      <c r="AX6" s="8">
        <v>0</v>
      </c>
      <c r="AY6" s="8">
        <v>1264473</v>
      </c>
      <c r="AZ6" s="8">
        <v>671375</v>
      </c>
      <c r="BA6" s="8">
        <v>290953</v>
      </c>
      <c r="BB6" s="8">
        <v>962328</v>
      </c>
      <c r="BC6" s="8">
        <v>66352</v>
      </c>
      <c r="BD6" s="8">
        <v>8000</v>
      </c>
      <c r="BE6" s="8">
        <v>9129</v>
      </c>
      <c r="BF6" s="8">
        <v>83481</v>
      </c>
      <c r="BG6" s="8">
        <v>169426</v>
      </c>
      <c r="BH6" s="8">
        <v>1215235</v>
      </c>
      <c r="BI6" s="8">
        <v>49238</v>
      </c>
      <c r="BJ6" s="7">
        <v>3.8899999999999997E-2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6">
        <v>49693</v>
      </c>
      <c r="BR6" s="6">
        <v>37139</v>
      </c>
      <c r="BS6" s="6">
        <v>86832</v>
      </c>
      <c r="BT6" s="6">
        <v>30993</v>
      </c>
      <c r="BU6" s="6">
        <v>11948</v>
      </c>
      <c r="BV6" s="6">
        <v>42941</v>
      </c>
      <c r="BW6" s="6">
        <v>25007</v>
      </c>
      <c r="BX6" s="1">
        <v>0</v>
      </c>
      <c r="BY6" s="6">
        <v>25007</v>
      </c>
      <c r="BZ6" s="6">
        <v>154780</v>
      </c>
      <c r="CA6" s="1"/>
      <c r="CB6" s="6">
        <v>154780</v>
      </c>
      <c r="CC6" s="6">
        <v>5000</v>
      </c>
      <c r="CD6" s="6">
        <v>29500</v>
      </c>
      <c r="CE6" s="1">
        <v>0</v>
      </c>
      <c r="CF6" s="1">
        <v>74</v>
      </c>
      <c r="CG6" s="1">
        <v>74</v>
      </c>
      <c r="CH6" s="6">
        <v>3137</v>
      </c>
      <c r="CI6" s="6">
        <v>2022</v>
      </c>
      <c r="CJ6" s="6">
        <v>6398</v>
      </c>
      <c r="CK6" s="1">
        <v>2</v>
      </c>
      <c r="CL6" s="1">
        <v>0</v>
      </c>
      <c r="CM6" s="1">
        <v>51</v>
      </c>
      <c r="CN6" s="1">
        <v>132</v>
      </c>
      <c r="CO6" s="6">
        <v>189592</v>
      </c>
      <c r="CP6" s="6">
        <v>38230</v>
      </c>
      <c r="CQ6" s="6">
        <v>227822</v>
      </c>
      <c r="CR6" s="1"/>
      <c r="CS6" s="1"/>
      <c r="CT6" s="1"/>
      <c r="CU6" s="6">
        <v>72957</v>
      </c>
      <c r="CV6" s="6">
        <v>11905</v>
      </c>
      <c r="CW6" s="6">
        <v>84862</v>
      </c>
      <c r="CX6" s="6">
        <v>312684</v>
      </c>
      <c r="CY6" s="1">
        <v>750</v>
      </c>
      <c r="CZ6" s="1">
        <v>0</v>
      </c>
      <c r="DA6" s="6">
        <v>313434</v>
      </c>
      <c r="DB6" s="6">
        <v>17041</v>
      </c>
      <c r="DC6" s="6">
        <v>1336</v>
      </c>
      <c r="DD6" s="6">
        <f t="shared" si="0"/>
        <v>18377</v>
      </c>
      <c r="DE6" s="6">
        <v>36859</v>
      </c>
      <c r="DF6" s="6">
        <v>12938</v>
      </c>
      <c r="DG6" s="1">
        <v>0</v>
      </c>
      <c r="DH6" s="6">
        <v>14275</v>
      </c>
      <c r="DI6" s="6">
        <v>1202</v>
      </c>
      <c r="DJ6" s="6"/>
      <c r="DK6" s="1"/>
      <c r="DL6" s="6">
        <v>367333</v>
      </c>
      <c r="DM6" s="1"/>
      <c r="DN6" s="1"/>
      <c r="DO6" s="6">
        <v>381608</v>
      </c>
      <c r="DP6" s="1">
        <v>-1</v>
      </c>
      <c r="DQ6" s="6">
        <v>46591</v>
      </c>
      <c r="DR6" s="6">
        <v>9750</v>
      </c>
      <c r="DS6" s="6">
        <v>56341</v>
      </c>
      <c r="DT6" s="6">
        <v>262026</v>
      </c>
      <c r="DU6" s="1">
        <v>958</v>
      </c>
      <c r="DV6" s="1">
        <v>1</v>
      </c>
      <c r="DW6" s="1">
        <v>231</v>
      </c>
      <c r="DX6" s="1">
        <v>0</v>
      </c>
      <c r="DY6" s="1">
        <v>0</v>
      </c>
      <c r="DZ6" s="1">
        <v>0</v>
      </c>
      <c r="EA6" s="6">
        <v>1190</v>
      </c>
      <c r="EB6" s="6">
        <v>15589</v>
      </c>
      <c r="EC6" s="1">
        <v>38</v>
      </c>
      <c r="ED6" s="6">
        <v>15627</v>
      </c>
      <c r="EE6" s="6">
        <v>4505</v>
      </c>
      <c r="EF6" s="1">
        <v>0</v>
      </c>
      <c r="EG6" s="6">
        <v>4505</v>
      </c>
      <c r="EH6" s="1">
        <v>0</v>
      </c>
      <c r="EI6" s="1">
        <v>0</v>
      </c>
      <c r="EJ6" s="1">
        <v>0</v>
      </c>
      <c r="EK6" s="6">
        <v>20132</v>
      </c>
      <c r="EL6" s="1">
        <v>0</v>
      </c>
      <c r="EM6" s="1">
        <v>0</v>
      </c>
      <c r="EN6" s="1">
        <v>27</v>
      </c>
      <c r="EO6" s="1">
        <v>197</v>
      </c>
      <c r="EP6" s="1"/>
      <c r="EQ6" s="1"/>
      <c r="ER6" s="6">
        <v>57977</v>
      </c>
      <c r="ES6" s="6">
        <v>9768</v>
      </c>
      <c r="ET6" s="6">
        <v>2746</v>
      </c>
      <c r="EU6" s="1">
        <v>14</v>
      </c>
      <c r="EV6" s="1">
        <v>257</v>
      </c>
      <c r="EW6" s="1" t="s">
        <v>428</v>
      </c>
      <c r="EX6" s="1">
        <v>16</v>
      </c>
      <c r="EY6" s="1">
        <v>65</v>
      </c>
      <c r="EZ6" s="6">
        <v>85650</v>
      </c>
      <c r="FA6" s="1"/>
      <c r="FB6" s="6">
        <v>12792</v>
      </c>
      <c r="FC6" s="1"/>
      <c r="FD6" s="1"/>
      <c r="FE6" s="1"/>
      <c r="FF6" s="1" t="s">
        <v>429</v>
      </c>
      <c r="FG6" s="1" t="s">
        <v>308</v>
      </c>
      <c r="FH6" s="1" t="s">
        <v>422</v>
      </c>
      <c r="FI6" s="1" t="s">
        <v>423</v>
      </c>
      <c r="FJ6" s="1">
        <v>28461</v>
      </c>
      <c r="FK6" s="1">
        <v>3827</v>
      </c>
      <c r="FL6" s="1" t="s">
        <v>422</v>
      </c>
      <c r="FM6" s="1" t="s">
        <v>423</v>
      </c>
      <c r="FN6" s="1">
        <v>28461</v>
      </c>
      <c r="FO6" s="1">
        <v>3827</v>
      </c>
      <c r="FP6" s="1" t="s">
        <v>421</v>
      </c>
      <c r="FQ6" s="6">
        <v>33856</v>
      </c>
      <c r="FR6" s="1">
        <v>16</v>
      </c>
      <c r="FS6" s="1" t="s">
        <v>430</v>
      </c>
      <c r="FT6" s="6">
        <v>11852</v>
      </c>
      <c r="FU6" s="1">
        <v>260</v>
      </c>
      <c r="FV6" s="1"/>
      <c r="FW6" s="1" t="s">
        <v>431</v>
      </c>
      <c r="FX6" s="1"/>
      <c r="FY6" s="1"/>
      <c r="FZ6" s="1">
        <v>0</v>
      </c>
      <c r="GA6" s="1" t="s">
        <v>432</v>
      </c>
      <c r="GB6" s="1">
        <v>1.76</v>
      </c>
      <c r="GC6" s="1">
        <v>13.21</v>
      </c>
      <c r="GD6" s="1" t="s">
        <v>287</v>
      </c>
      <c r="GE6" s="1" t="s">
        <v>288</v>
      </c>
      <c r="GF6" s="1" t="s">
        <v>433</v>
      </c>
      <c r="GG6" s="1" t="s">
        <v>290</v>
      </c>
      <c r="GH6" s="1" t="s">
        <v>291</v>
      </c>
      <c r="GI6" s="1" t="s">
        <v>279</v>
      </c>
      <c r="GJ6" s="6">
        <v>115716</v>
      </c>
      <c r="GK6" s="1">
        <v>3</v>
      </c>
      <c r="GM6" s="2" t="s">
        <v>330</v>
      </c>
      <c r="GN6" s="2">
        <v>675</v>
      </c>
      <c r="GO6" s="2">
        <v>65</v>
      </c>
      <c r="GP6" s="10">
        <v>3173</v>
      </c>
      <c r="GQ6" s="10">
        <v>27071</v>
      </c>
      <c r="GR6" s="2"/>
      <c r="GS6" s="2">
        <v>0</v>
      </c>
      <c r="GT6" s="2">
        <v>0</v>
      </c>
      <c r="GU6" s="2"/>
      <c r="GY6" s="1"/>
      <c r="GZ6" s="1">
        <v>3</v>
      </c>
      <c r="HA6" s="1"/>
      <c r="HB6" s="1"/>
      <c r="HC6" s="1"/>
      <c r="HD6" s="1"/>
      <c r="HE6" s="1"/>
      <c r="HF6" s="1"/>
      <c r="HG6" s="1"/>
      <c r="HH6" s="1"/>
      <c r="HI6" s="1"/>
      <c r="HJ6" s="1">
        <v>5</v>
      </c>
      <c r="HK6" s="6">
        <v>2835</v>
      </c>
      <c r="HM6" s="6">
        <v>11559</v>
      </c>
      <c r="HN6" s="6">
        <v>202247</v>
      </c>
      <c r="HO6" s="10">
        <v>1202</v>
      </c>
      <c r="HP6" s="1"/>
      <c r="HQ6" s="1">
        <v>0</v>
      </c>
      <c r="HR6" s="6">
        <v>26725</v>
      </c>
      <c r="HS6" s="1"/>
      <c r="HT6" s="1"/>
      <c r="HU6" s="6">
        <v>2775</v>
      </c>
      <c r="HV6" s="6">
        <v>2022</v>
      </c>
      <c r="HW6" s="1"/>
      <c r="HX6" s="1"/>
      <c r="HY6" s="1">
        <v>0</v>
      </c>
      <c r="HZ6" s="1">
        <v>0</v>
      </c>
      <c r="IA6" s="1"/>
      <c r="IB6" s="1"/>
      <c r="IC6" s="1">
        <v>2</v>
      </c>
      <c r="ID6" s="6">
        <v>381608</v>
      </c>
      <c r="IE6" s="6">
        <v>55236</v>
      </c>
      <c r="IF6" s="1">
        <v>0</v>
      </c>
      <c r="IG6" s="6">
        <v>367333</v>
      </c>
      <c r="IH6" s="6">
        <v>53899</v>
      </c>
      <c r="II6" s="1">
        <v>114</v>
      </c>
      <c r="IJ6" s="6">
        <v>12824</v>
      </c>
      <c r="IK6" s="6">
        <v>1336</v>
      </c>
      <c r="IL6" s="1">
        <v>0</v>
      </c>
      <c r="IM6" s="1">
        <v>0</v>
      </c>
      <c r="IN6" s="1">
        <v>1</v>
      </c>
      <c r="IP6" s="6">
        <v>29018</v>
      </c>
      <c r="IQ6" s="1">
        <v>0</v>
      </c>
      <c r="IR6" s="10">
        <v>29018</v>
      </c>
      <c r="IS6" s="10">
        <v>43293</v>
      </c>
      <c r="IT6" s="6">
        <v>18377</v>
      </c>
      <c r="IU6" s="10">
        <v>410626</v>
      </c>
      <c r="IV6" s="6">
        <v>84862</v>
      </c>
      <c r="IW6" s="1">
        <v>959</v>
      </c>
      <c r="IX6" s="1">
        <v>231</v>
      </c>
      <c r="IY6" s="1">
        <v>0</v>
      </c>
      <c r="IZ6" s="1">
        <v>0.22</v>
      </c>
      <c r="JA6" s="1">
        <v>0.78</v>
      </c>
      <c r="JB6" s="1">
        <v>16.920000000000002</v>
      </c>
      <c r="JC6" s="1">
        <v>19.5</v>
      </c>
      <c r="JD6" s="1">
        <v>16.3</v>
      </c>
      <c r="JE6" s="6">
        <v>1189</v>
      </c>
      <c r="JF6" s="6">
        <v>20094</v>
      </c>
      <c r="JG6" s="1">
        <v>1</v>
      </c>
      <c r="JH6" s="1">
        <v>38</v>
      </c>
      <c r="JI6">
        <v>8.3162916104946589</v>
      </c>
      <c r="KJ6" s="571">
        <f t="shared" si="1"/>
        <v>60145.5</v>
      </c>
      <c r="MH6" s="2"/>
      <c r="MI6" s="10">
        <v>312160</v>
      </c>
      <c r="MJ6" s="10"/>
    </row>
    <row r="7" spans="1:348" x14ac:dyDescent="0.25">
      <c r="A7" s="1" t="s">
        <v>434</v>
      </c>
      <c r="B7" s="21" t="s">
        <v>1877</v>
      </c>
      <c r="C7" s="1" t="s">
        <v>435</v>
      </c>
      <c r="D7" s="1">
        <v>2016</v>
      </c>
      <c r="E7" s="1" t="s">
        <v>436</v>
      </c>
      <c r="F7" s="1" t="s">
        <v>437</v>
      </c>
      <c r="G7" s="1" t="s">
        <v>438</v>
      </c>
      <c r="H7" s="1">
        <v>28801</v>
      </c>
      <c r="I7" s="1">
        <v>2834</v>
      </c>
      <c r="J7" s="1" t="s">
        <v>437</v>
      </c>
      <c r="K7" s="1" t="s">
        <v>438</v>
      </c>
      <c r="L7" s="1">
        <v>28801</v>
      </c>
      <c r="M7" s="1"/>
      <c r="N7" s="1" t="s">
        <v>439</v>
      </c>
      <c r="O7" s="1" t="s">
        <v>440</v>
      </c>
      <c r="P7" s="1"/>
      <c r="Q7" s="1" t="s">
        <v>441</v>
      </c>
      <c r="R7" s="1" t="s">
        <v>442</v>
      </c>
      <c r="S7" s="1" t="s">
        <v>397</v>
      </c>
      <c r="T7" s="1" t="s">
        <v>440</v>
      </c>
      <c r="U7" s="1"/>
      <c r="V7" s="1" t="s">
        <v>441</v>
      </c>
      <c r="W7" s="1">
        <v>1</v>
      </c>
      <c r="X7" s="1">
        <v>12</v>
      </c>
      <c r="Y7" s="1">
        <v>0</v>
      </c>
      <c r="Z7" s="1">
        <v>0</v>
      </c>
      <c r="AA7" s="6">
        <v>32136</v>
      </c>
      <c r="AB7" s="1">
        <v>11</v>
      </c>
      <c r="AC7" s="1">
        <v>1</v>
      </c>
      <c r="AD7" s="1">
        <v>12</v>
      </c>
      <c r="AE7" s="1">
        <v>46</v>
      </c>
      <c r="AF7" s="1">
        <v>58</v>
      </c>
      <c r="AG7" s="7">
        <v>0.18970000000000001</v>
      </c>
      <c r="AH7" s="8">
        <v>99500</v>
      </c>
      <c r="AI7" s="1" t="e">
        <f>VLOOKUP(County!A7,Salaries!A$6:T$91,15,FALSE)</f>
        <v>#N/A</v>
      </c>
      <c r="AJ7" s="1" t="e">
        <f>VLOOKUP(County!A7,Salaries!A$6:T$91,16,FALSE)</f>
        <v>#N/A</v>
      </c>
      <c r="AK7" s="8">
        <v>40417</v>
      </c>
      <c r="AL7" s="9">
        <v>12.6</v>
      </c>
      <c r="AM7" s="9">
        <v>14.38</v>
      </c>
      <c r="AN7" s="9">
        <v>17.940000000000001</v>
      </c>
      <c r="AO7" s="8">
        <v>0</v>
      </c>
      <c r="AP7" s="8">
        <v>4469407</v>
      </c>
      <c r="AQ7" s="8">
        <v>4469407</v>
      </c>
      <c r="AR7" s="8">
        <v>224470</v>
      </c>
      <c r="AS7" s="8">
        <v>0</v>
      </c>
      <c r="AT7" s="8">
        <v>224470</v>
      </c>
      <c r="AU7" s="8">
        <v>37491</v>
      </c>
      <c r="AV7" s="8">
        <v>0</v>
      </c>
      <c r="AW7" s="8">
        <v>37491</v>
      </c>
      <c r="AX7" s="8">
        <v>234889</v>
      </c>
      <c r="AY7" s="8">
        <v>4966257</v>
      </c>
      <c r="AZ7" s="8">
        <v>2450785</v>
      </c>
      <c r="BA7" s="8">
        <v>1195365</v>
      </c>
      <c r="BB7" s="8">
        <v>3646150</v>
      </c>
      <c r="BC7" s="8">
        <v>577685</v>
      </c>
      <c r="BD7" s="8">
        <v>96268</v>
      </c>
      <c r="BE7" s="8">
        <v>0</v>
      </c>
      <c r="BF7" s="8">
        <v>673953</v>
      </c>
      <c r="BG7" s="8">
        <v>609412</v>
      </c>
      <c r="BH7" s="8">
        <v>4929515</v>
      </c>
      <c r="BI7" s="8">
        <v>36742</v>
      </c>
      <c r="BJ7" s="7">
        <v>7.4000000000000003E-3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6">
        <v>152988</v>
      </c>
      <c r="BR7" s="6">
        <v>143465</v>
      </c>
      <c r="BS7" s="6">
        <v>296453</v>
      </c>
      <c r="BT7" s="6">
        <v>122714</v>
      </c>
      <c r="BU7" s="6">
        <v>54618</v>
      </c>
      <c r="BV7" s="6">
        <v>177332</v>
      </c>
      <c r="BW7" s="6">
        <v>18525</v>
      </c>
      <c r="BX7" s="6">
        <v>7136</v>
      </c>
      <c r="BY7" s="6">
        <f>SUM(BW7:BX7)</f>
        <v>25661</v>
      </c>
      <c r="BZ7" s="6">
        <v>499446</v>
      </c>
      <c r="CA7" s="1"/>
      <c r="CB7" s="6">
        <v>499446</v>
      </c>
      <c r="CC7" s="6">
        <v>2634</v>
      </c>
      <c r="CD7" s="6">
        <v>61895</v>
      </c>
      <c r="CE7" s="1">
        <v>8</v>
      </c>
      <c r="CF7" s="1">
        <v>74</v>
      </c>
      <c r="CG7" s="1">
        <v>82</v>
      </c>
      <c r="CH7" s="6">
        <v>43502</v>
      </c>
      <c r="CI7" s="6">
        <v>16374</v>
      </c>
      <c r="CJ7" s="6">
        <v>19280</v>
      </c>
      <c r="CK7" s="1">
        <v>371</v>
      </c>
      <c r="CL7" s="1">
        <v>145</v>
      </c>
      <c r="CM7" s="1">
        <v>170</v>
      </c>
      <c r="CN7" s="1">
        <v>614</v>
      </c>
      <c r="CO7" s="6">
        <v>408712</v>
      </c>
      <c r="CP7" s="6">
        <v>188534</v>
      </c>
      <c r="CQ7" s="6">
        <v>597246</v>
      </c>
      <c r="CR7" s="6">
        <v>28931</v>
      </c>
      <c r="CS7" s="6">
        <v>12895</v>
      </c>
      <c r="CT7" s="6">
        <v>41826</v>
      </c>
      <c r="CU7" s="6">
        <v>409769</v>
      </c>
      <c r="CV7" s="6">
        <v>101672</v>
      </c>
      <c r="CW7" s="6">
        <v>511441</v>
      </c>
      <c r="CX7" s="6">
        <v>1150513</v>
      </c>
      <c r="CY7" s="1">
        <v>3</v>
      </c>
      <c r="CZ7" s="6">
        <v>2687</v>
      </c>
      <c r="DA7" s="6">
        <v>1153203</v>
      </c>
      <c r="DB7" s="6">
        <v>178713</v>
      </c>
      <c r="DC7" s="6">
        <v>100219</v>
      </c>
      <c r="DD7" s="6">
        <f t="shared" si="0"/>
        <v>278932</v>
      </c>
      <c r="DE7" s="6">
        <v>166028</v>
      </c>
      <c r="DF7" s="6">
        <v>148361</v>
      </c>
      <c r="DG7" s="6">
        <v>9099</v>
      </c>
      <c r="DH7" s="6">
        <v>260329</v>
      </c>
      <c r="DI7" s="1">
        <v>449</v>
      </c>
      <c r="DJ7" s="6"/>
      <c r="DK7" s="6">
        <v>477965</v>
      </c>
      <c r="DL7" s="6">
        <v>1175070</v>
      </c>
      <c r="DM7" s="1"/>
      <c r="DN7" s="6">
        <v>17847</v>
      </c>
      <c r="DO7" s="6">
        <v>1757157</v>
      </c>
      <c r="DP7" s="6">
        <v>1487</v>
      </c>
      <c r="DQ7" s="6">
        <v>138400</v>
      </c>
      <c r="DR7" s="6">
        <v>25897</v>
      </c>
      <c r="DS7" s="6">
        <v>164297</v>
      </c>
      <c r="DT7" s="6">
        <v>2108588</v>
      </c>
      <c r="DU7" s="1">
        <v>788</v>
      </c>
      <c r="DV7" s="1">
        <v>6</v>
      </c>
      <c r="DW7" s="6">
        <v>2135</v>
      </c>
      <c r="DX7" s="6">
        <v>2229</v>
      </c>
      <c r="DY7" s="1">
        <v>50</v>
      </c>
      <c r="DZ7" s="1">
        <v>0</v>
      </c>
      <c r="EA7" s="6">
        <v>5208</v>
      </c>
      <c r="EB7" s="6">
        <v>6871</v>
      </c>
      <c r="EC7" s="1">
        <v>0</v>
      </c>
      <c r="ED7" s="6">
        <v>6871</v>
      </c>
      <c r="EE7" s="6">
        <v>59578</v>
      </c>
      <c r="EF7" s="6">
        <v>37155</v>
      </c>
      <c r="EG7" s="6">
        <v>96733</v>
      </c>
      <c r="EH7" s="1">
        <v>458</v>
      </c>
      <c r="EI7" s="1">
        <v>0</v>
      </c>
      <c r="EJ7" s="1">
        <v>458</v>
      </c>
      <c r="EK7" s="6">
        <v>104062</v>
      </c>
      <c r="EL7" s="1">
        <v>2</v>
      </c>
      <c r="EM7" s="1">
        <v>120</v>
      </c>
      <c r="EN7" s="1">
        <v>149</v>
      </c>
      <c r="EO7" s="1">
        <v>619</v>
      </c>
      <c r="EP7" s="6">
        <v>1527</v>
      </c>
      <c r="EQ7" s="6">
        <v>25507</v>
      </c>
      <c r="ER7" s="6">
        <v>89398</v>
      </c>
      <c r="ES7" s="6">
        <v>14596</v>
      </c>
      <c r="ET7" s="6">
        <v>3209</v>
      </c>
      <c r="EU7" s="6">
        <v>67620</v>
      </c>
      <c r="EV7" s="6">
        <v>68360</v>
      </c>
      <c r="EW7" s="1" t="s">
        <v>443</v>
      </c>
      <c r="EX7" s="1">
        <v>82</v>
      </c>
      <c r="EY7" s="1">
        <v>162</v>
      </c>
      <c r="EZ7" s="6">
        <v>120401</v>
      </c>
      <c r="FA7" s="6">
        <v>200520</v>
      </c>
      <c r="FB7" s="1"/>
      <c r="FC7" s="1"/>
      <c r="FD7" s="1"/>
      <c r="FE7" s="1"/>
      <c r="FF7" s="1" t="s">
        <v>444</v>
      </c>
      <c r="FG7" s="1" t="s">
        <v>308</v>
      </c>
      <c r="FH7" s="1" t="s">
        <v>437</v>
      </c>
      <c r="FI7" s="1" t="s">
        <v>438</v>
      </c>
      <c r="FJ7" s="1">
        <v>28801</v>
      </c>
      <c r="FK7" s="1">
        <v>2834</v>
      </c>
      <c r="FL7" s="1" t="s">
        <v>437</v>
      </c>
      <c r="FM7" s="1" t="s">
        <v>438</v>
      </c>
      <c r="FN7" s="1">
        <v>28801</v>
      </c>
      <c r="FO7" s="1">
        <v>2834</v>
      </c>
      <c r="FP7" s="1" t="s">
        <v>436</v>
      </c>
      <c r="FQ7" s="6">
        <v>118803</v>
      </c>
      <c r="FR7" s="1">
        <v>58</v>
      </c>
      <c r="FS7" s="1" t="s">
        <v>439</v>
      </c>
      <c r="FT7" s="6">
        <v>32136</v>
      </c>
      <c r="FU7" s="1">
        <v>676</v>
      </c>
      <c r="FV7" s="1"/>
      <c r="FW7" s="1" t="s">
        <v>445</v>
      </c>
      <c r="FX7" s="1"/>
      <c r="FY7" s="1"/>
      <c r="FZ7" s="1">
        <v>0</v>
      </c>
      <c r="GA7" s="1" t="s">
        <v>446</v>
      </c>
      <c r="GB7" s="1">
        <v>95.55</v>
      </c>
      <c r="GC7" s="1">
        <v>92.9</v>
      </c>
      <c r="GD7" s="1" t="s">
        <v>287</v>
      </c>
      <c r="GE7" s="1" t="s">
        <v>288</v>
      </c>
      <c r="GF7" s="1" t="s">
        <v>447</v>
      </c>
      <c r="GG7" s="1" t="s">
        <v>290</v>
      </c>
      <c r="GH7" s="1" t="s">
        <v>291</v>
      </c>
      <c r="GI7" s="1" t="s">
        <v>279</v>
      </c>
      <c r="GJ7" s="6">
        <v>248872</v>
      </c>
      <c r="GK7" s="1">
        <v>3</v>
      </c>
      <c r="GM7" s="2" t="s">
        <v>292</v>
      </c>
      <c r="GN7" s="10">
        <v>6721</v>
      </c>
      <c r="GO7" s="2">
        <v>540</v>
      </c>
      <c r="GP7" s="10">
        <v>18671</v>
      </c>
      <c r="GQ7" s="10">
        <v>146946</v>
      </c>
      <c r="GR7" s="2">
        <v>329</v>
      </c>
      <c r="GS7" s="2">
        <v>25</v>
      </c>
      <c r="GT7" s="2">
        <v>215</v>
      </c>
      <c r="GU7" s="10">
        <v>13159</v>
      </c>
      <c r="GY7" s="1"/>
      <c r="GZ7" s="1">
        <v>3</v>
      </c>
      <c r="HA7" s="1"/>
      <c r="HB7" s="1"/>
      <c r="HC7" s="1"/>
      <c r="HD7" s="1"/>
      <c r="HE7" s="1"/>
      <c r="HF7" s="1"/>
      <c r="HG7" s="1"/>
      <c r="HH7" s="1"/>
      <c r="HI7" s="1"/>
      <c r="HJ7" s="1">
        <v>13</v>
      </c>
      <c r="HK7" s="6">
        <v>16244</v>
      </c>
      <c r="HM7" s="6">
        <v>79527</v>
      </c>
      <c r="HN7" s="6">
        <v>644792</v>
      </c>
      <c r="HO7" s="2">
        <v>449</v>
      </c>
      <c r="HP7" s="1">
        <v>87</v>
      </c>
      <c r="HQ7" s="1">
        <v>58</v>
      </c>
      <c r="HR7" s="6">
        <v>26725</v>
      </c>
      <c r="HS7" s="1"/>
      <c r="HT7" s="6">
        <v>34298</v>
      </c>
      <c r="HU7" s="1">
        <v>872</v>
      </c>
      <c r="HV7" s="6">
        <v>2022</v>
      </c>
      <c r="HW7" s="1"/>
      <c r="HX7" s="6">
        <v>13913</v>
      </c>
      <c r="HY7" s="1">
        <v>439</v>
      </c>
      <c r="HZ7" s="1">
        <v>0</v>
      </c>
      <c r="IA7" s="1"/>
      <c r="IB7" s="1">
        <v>370</v>
      </c>
      <c r="IC7" s="1">
        <v>1</v>
      </c>
      <c r="ID7" s="6">
        <v>1757157</v>
      </c>
      <c r="IE7" s="6">
        <v>444960</v>
      </c>
      <c r="IF7" s="6">
        <v>1534</v>
      </c>
      <c r="IG7" s="6">
        <v>1497981</v>
      </c>
      <c r="IH7" s="6">
        <v>343625</v>
      </c>
      <c r="II7" s="1">
        <v>171</v>
      </c>
      <c r="IJ7" s="6">
        <v>148190</v>
      </c>
      <c r="IK7" s="1">
        <v>790</v>
      </c>
      <c r="IL7" s="6">
        <v>99429</v>
      </c>
      <c r="IM7" s="1">
        <v>0</v>
      </c>
      <c r="IN7" s="6">
        <v>2650</v>
      </c>
      <c r="IP7" s="6">
        <v>155708</v>
      </c>
      <c r="IQ7" s="1">
        <v>676</v>
      </c>
      <c r="IR7" s="10">
        <v>156384</v>
      </c>
      <c r="IS7" s="10">
        <v>416713</v>
      </c>
      <c r="IT7" s="6">
        <v>278932</v>
      </c>
      <c r="IU7" s="10">
        <v>1913541</v>
      </c>
      <c r="IV7" s="6">
        <v>553267</v>
      </c>
      <c r="IW7" s="1">
        <v>794</v>
      </c>
      <c r="IX7" s="6">
        <v>4364</v>
      </c>
      <c r="IY7" s="1">
        <v>50</v>
      </c>
      <c r="IZ7" s="1">
        <v>0.93</v>
      </c>
      <c r="JA7" s="1">
        <v>7.0000000000000007E-2</v>
      </c>
      <c r="JB7" s="1">
        <v>19.98</v>
      </c>
      <c r="JC7" s="1">
        <v>22.17</v>
      </c>
      <c r="JD7" s="1">
        <v>8.65</v>
      </c>
      <c r="JE7" s="6">
        <v>2973</v>
      </c>
      <c r="JF7" s="6">
        <v>66907</v>
      </c>
      <c r="JG7" s="6">
        <v>2235</v>
      </c>
      <c r="JH7" s="6">
        <v>37155</v>
      </c>
      <c r="JI7">
        <v>14.650703976341251</v>
      </c>
      <c r="KJ7" s="571">
        <f t="shared" si="1"/>
        <v>62864.65517241379</v>
      </c>
      <c r="MH7" s="10">
        <v>3603420</v>
      </c>
      <c r="MI7" s="10">
        <v>10805454</v>
      </c>
      <c r="MJ7" s="10"/>
    </row>
    <row r="8" spans="1:348" x14ac:dyDescent="0.25">
      <c r="A8" s="1" t="s">
        <v>448</v>
      </c>
      <c r="B8" s="21" t="s">
        <v>1878</v>
      </c>
      <c r="C8" s="1" t="s">
        <v>449</v>
      </c>
      <c r="D8" s="1">
        <v>2016</v>
      </c>
      <c r="E8" s="1" t="s">
        <v>450</v>
      </c>
      <c r="F8" s="1" t="s">
        <v>451</v>
      </c>
      <c r="G8" s="1" t="s">
        <v>452</v>
      </c>
      <c r="H8" s="1">
        <v>28655</v>
      </c>
      <c r="I8" s="1">
        <v>3535</v>
      </c>
      <c r="J8" s="1" t="s">
        <v>451</v>
      </c>
      <c r="K8" s="1" t="s">
        <v>452</v>
      </c>
      <c r="L8" s="1">
        <v>28655</v>
      </c>
      <c r="M8" s="1"/>
      <c r="N8" s="1" t="s">
        <v>453</v>
      </c>
      <c r="O8" s="1" t="s">
        <v>454</v>
      </c>
      <c r="P8" s="1" t="s">
        <v>455</v>
      </c>
      <c r="Q8" s="1" t="s">
        <v>456</v>
      </c>
      <c r="R8" s="1" t="s">
        <v>453</v>
      </c>
      <c r="S8" s="1" t="s">
        <v>324</v>
      </c>
      <c r="T8" s="1" t="s">
        <v>454</v>
      </c>
      <c r="U8" s="1" t="s">
        <v>455</v>
      </c>
      <c r="V8" s="1" t="s">
        <v>456</v>
      </c>
      <c r="W8" s="1">
        <v>1</v>
      </c>
      <c r="X8" s="1">
        <v>2</v>
      </c>
      <c r="Y8" s="1">
        <v>0</v>
      </c>
      <c r="Z8" s="1">
        <v>1</v>
      </c>
      <c r="AA8" s="6">
        <v>7332</v>
      </c>
      <c r="AB8" s="1">
        <v>2</v>
      </c>
      <c r="AC8" s="1">
        <v>2</v>
      </c>
      <c r="AD8" s="1">
        <v>4</v>
      </c>
      <c r="AE8" s="1">
        <v>17.05</v>
      </c>
      <c r="AF8" s="1">
        <v>21.05</v>
      </c>
      <c r="AG8" s="7">
        <v>9.5000000000000001E-2</v>
      </c>
      <c r="AH8" s="8">
        <v>66300</v>
      </c>
      <c r="AI8" s="1" t="e">
        <f>VLOOKUP(County!A8,Salaries!A$6:T$91,15,FALSE)</f>
        <v>#N/A</v>
      </c>
      <c r="AJ8" s="1" t="e">
        <f>VLOOKUP(County!A8,Salaries!A$6:T$91,16,FALSE)</f>
        <v>#N/A</v>
      </c>
      <c r="AK8" s="8">
        <v>34301</v>
      </c>
      <c r="AL8" s="9">
        <v>10.119999999999999</v>
      </c>
      <c r="AM8" s="9">
        <v>11.72</v>
      </c>
      <c r="AN8" s="9">
        <v>12.93</v>
      </c>
      <c r="AO8" s="8">
        <v>268500</v>
      </c>
      <c r="AP8" s="8">
        <v>810360</v>
      </c>
      <c r="AQ8" s="8">
        <v>1078860</v>
      </c>
      <c r="AR8" s="8">
        <v>142287</v>
      </c>
      <c r="AS8" s="8">
        <v>0</v>
      </c>
      <c r="AT8" s="8">
        <v>142287</v>
      </c>
      <c r="AU8" s="8">
        <v>21250</v>
      </c>
      <c r="AV8" s="8">
        <v>11855</v>
      </c>
      <c r="AW8" s="8">
        <v>33105</v>
      </c>
      <c r="AX8" s="8">
        <v>40387</v>
      </c>
      <c r="AY8" s="8">
        <v>1294639</v>
      </c>
      <c r="AZ8" s="8">
        <v>688612</v>
      </c>
      <c r="BA8" s="8">
        <v>250700</v>
      </c>
      <c r="BB8" s="8">
        <v>939312</v>
      </c>
      <c r="BC8" s="8">
        <v>111627</v>
      </c>
      <c r="BD8" s="8">
        <v>15996</v>
      </c>
      <c r="BE8" s="8">
        <v>3934</v>
      </c>
      <c r="BF8" s="8">
        <v>131557</v>
      </c>
      <c r="BG8" s="8">
        <v>202895</v>
      </c>
      <c r="BH8" s="8">
        <v>1273764</v>
      </c>
      <c r="BI8" s="8">
        <v>20875</v>
      </c>
      <c r="BJ8" s="7">
        <v>1.61E-2</v>
      </c>
      <c r="BK8" s="8">
        <v>70000</v>
      </c>
      <c r="BL8" s="8">
        <v>0</v>
      </c>
      <c r="BM8" s="8">
        <v>0</v>
      </c>
      <c r="BN8" s="8">
        <v>0</v>
      </c>
      <c r="BO8" s="8">
        <v>70000</v>
      </c>
      <c r="BP8" s="8">
        <v>0</v>
      </c>
      <c r="BQ8" s="6">
        <v>34541</v>
      </c>
      <c r="BR8" s="6">
        <v>35916</v>
      </c>
      <c r="BS8" s="6">
        <v>70457</v>
      </c>
      <c r="BT8" s="6">
        <v>27368</v>
      </c>
      <c r="BU8" s="6">
        <v>13459</v>
      </c>
      <c r="BV8" s="6">
        <v>40827</v>
      </c>
      <c r="BW8" s="6">
        <v>6530</v>
      </c>
      <c r="BX8" s="6">
        <v>2007</v>
      </c>
      <c r="BY8" s="6">
        <v>8537</v>
      </c>
      <c r="BZ8" s="6">
        <v>119821</v>
      </c>
      <c r="CA8" s="1"/>
      <c r="CB8" s="6">
        <v>119821</v>
      </c>
      <c r="CC8" s="6">
        <v>1675</v>
      </c>
      <c r="CD8" s="6">
        <v>51041</v>
      </c>
      <c r="CE8" s="1">
        <v>0</v>
      </c>
      <c r="CF8" s="1">
        <v>74</v>
      </c>
      <c r="CG8" s="1">
        <v>74</v>
      </c>
      <c r="CH8" s="6">
        <v>3791</v>
      </c>
      <c r="CI8" s="6">
        <v>3214</v>
      </c>
      <c r="CJ8" s="6">
        <v>1493</v>
      </c>
      <c r="CK8" s="1">
        <v>232</v>
      </c>
      <c r="CL8" s="1">
        <v>0</v>
      </c>
      <c r="CM8" s="1">
        <v>52</v>
      </c>
      <c r="CN8" s="1">
        <v>90</v>
      </c>
      <c r="CO8" s="6">
        <v>60924</v>
      </c>
      <c r="CP8" s="6">
        <v>22543</v>
      </c>
      <c r="CQ8" s="6">
        <v>83467</v>
      </c>
      <c r="CR8" s="6">
        <v>10167</v>
      </c>
      <c r="CS8" s="6">
        <v>2110</v>
      </c>
      <c r="CT8" s="6">
        <v>12277</v>
      </c>
      <c r="CU8" s="6">
        <v>50167</v>
      </c>
      <c r="CV8" s="6">
        <v>11189</v>
      </c>
      <c r="CW8" s="6">
        <v>61356</v>
      </c>
      <c r="CX8" s="6">
        <v>157100</v>
      </c>
      <c r="CY8" s="1">
        <v>219</v>
      </c>
      <c r="CZ8" s="1">
        <v>23</v>
      </c>
      <c r="DA8" s="6">
        <v>157342</v>
      </c>
      <c r="DB8" s="6">
        <v>5694</v>
      </c>
      <c r="DC8" s="6">
        <v>2557</v>
      </c>
      <c r="DD8" s="6">
        <f t="shared" si="0"/>
        <v>8251</v>
      </c>
      <c r="DE8" s="6">
        <v>1421</v>
      </c>
      <c r="DF8" s="6">
        <v>15585</v>
      </c>
      <c r="DG8" s="1">
        <v>0</v>
      </c>
      <c r="DH8" s="6">
        <v>18214</v>
      </c>
      <c r="DI8" s="1">
        <v>628</v>
      </c>
      <c r="DJ8" s="6"/>
      <c r="DK8" s="6">
        <v>137177</v>
      </c>
      <c r="DL8" s="6">
        <v>51622</v>
      </c>
      <c r="DM8" s="1"/>
      <c r="DN8" s="1"/>
      <c r="DO8" s="6">
        <v>188799</v>
      </c>
      <c r="DP8" s="1">
        <v>0</v>
      </c>
      <c r="DQ8" s="6">
        <v>45659</v>
      </c>
      <c r="DR8" s="6">
        <v>17262</v>
      </c>
      <c r="DS8" s="6">
        <v>62921</v>
      </c>
      <c r="DT8" s="6">
        <v>127855</v>
      </c>
      <c r="DU8" s="1">
        <v>167</v>
      </c>
      <c r="DV8" s="1">
        <v>29</v>
      </c>
      <c r="DW8" s="1">
        <v>756</v>
      </c>
      <c r="DX8" s="1">
        <v>163</v>
      </c>
      <c r="DY8" s="1">
        <v>111</v>
      </c>
      <c r="DZ8" s="1">
        <v>32</v>
      </c>
      <c r="EA8" s="6">
        <v>1258</v>
      </c>
      <c r="EB8" s="6">
        <v>2045</v>
      </c>
      <c r="EC8" s="6">
        <v>1883</v>
      </c>
      <c r="ED8" s="6">
        <v>3928</v>
      </c>
      <c r="EE8" s="6">
        <v>15860</v>
      </c>
      <c r="EF8" s="6">
        <v>3821</v>
      </c>
      <c r="EG8" s="6">
        <v>19681</v>
      </c>
      <c r="EH8" s="6">
        <v>1827</v>
      </c>
      <c r="EI8" s="6">
        <v>1883</v>
      </c>
      <c r="EJ8" s="6">
        <v>3710</v>
      </c>
      <c r="EK8" s="6">
        <v>27319</v>
      </c>
      <c r="EL8" s="1">
        <v>14</v>
      </c>
      <c r="EM8" s="1">
        <v>337</v>
      </c>
      <c r="EN8" s="1">
        <v>22</v>
      </c>
      <c r="EO8" s="1">
        <v>253</v>
      </c>
      <c r="EP8" s="1">
        <v>97</v>
      </c>
      <c r="EQ8" s="1">
        <v>918</v>
      </c>
      <c r="ER8" s="6">
        <v>25688</v>
      </c>
      <c r="ES8" s="6">
        <v>7644</v>
      </c>
      <c r="ET8" s="6">
        <v>2340</v>
      </c>
      <c r="EU8" s="1">
        <v>103</v>
      </c>
      <c r="EV8" s="1">
        <v>355</v>
      </c>
      <c r="EW8" s="1" t="s">
        <v>457</v>
      </c>
      <c r="EX8" s="1">
        <v>35</v>
      </c>
      <c r="EY8" s="1">
        <v>37</v>
      </c>
      <c r="EZ8" s="6">
        <v>30170</v>
      </c>
      <c r="FA8" s="6">
        <v>132639</v>
      </c>
      <c r="FB8" s="1"/>
      <c r="FC8" s="1"/>
      <c r="FD8" s="1"/>
      <c r="FE8" s="1"/>
      <c r="FF8" s="1" t="s">
        <v>449</v>
      </c>
      <c r="FG8" s="1" t="s">
        <v>308</v>
      </c>
      <c r="FH8" s="1" t="s">
        <v>451</v>
      </c>
      <c r="FI8" s="1" t="s">
        <v>452</v>
      </c>
      <c r="FJ8" s="1">
        <v>28655</v>
      </c>
      <c r="FK8" s="1">
        <v>3535</v>
      </c>
      <c r="FL8" s="1" t="s">
        <v>451</v>
      </c>
      <c r="FM8" s="1" t="s">
        <v>452</v>
      </c>
      <c r="FN8" s="1">
        <v>28655</v>
      </c>
      <c r="FO8" s="1">
        <v>3535</v>
      </c>
      <c r="FP8" s="1" t="s">
        <v>450</v>
      </c>
      <c r="FQ8" s="6">
        <v>26200</v>
      </c>
      <c r="FR8" s="1">
        <v>21.05</v>
      </c>
      <c r="FS8" s="1" t="s">
        <v>453</v>
      </c>
      <c r="FT8" s="6">
        <v>7332</v>
      </c>
      <c r="FU8" s="1">
        <v>156</v>
      </c>
      <c r="FV8" s="1"/>
      <c r="FW8" s="1" t="s">
        <v>458</v>
      </c>
      <c r="FX8" s="1"/>
      <c r="FY8" s="1"/>
      <c r="FZ8" s="1">
        <v>0</v>
      </c>
      <c r="GA8" s="1" t="s">
        <v>459</v>
      </c>
      <c r="GB8" s="1">
        <v>9.5500000000000007</v>
      </c>
      <c r="GC8" s="1">
        <v>48.08</v>
      </c>
      <c r="GD8" s="1" t="s">
        <v>287</v>
      </c>
      <c r="GE8" s="1" t="s">
        <v>288</v>
      </c>
      <c r="GF8" s="1" t="s">
        <v>460</v>
      </c>
      <c r="GG8" s="1" t="s">
        <v>290</v>
      </c>
      <c r="GH8" s="1" t="s">
        <v>291</v>
      </c>
      <c r="GI8" s="1" t="s">
        <v>279</v>
      </c>
      <c r="GJ8" s="6">
        <v>89452</v>
      </c>
      <c r="GK8" s="1">
        <v>2</v>
      </c>
      <c r="GM8" s="2" t="s">
        <v>292</v>
      </c>
      <c r="GN8" s="2">
        <v>606</v>
      </c>
      <c r="GO8" s="2">
        <v>193</v>
      </c>
      <c r="GP8" s="10">
        <v>4338</v>
      </c>
      <c r="GQ8" s="10">
        <v>14129</v>
      </c>
      <c r="GR8" s="2">
        <v>194</v>
      </c>
      <c r="GS8" s="2">
        <v>29</v>
      </c>
      <c r="GT8" s="10">
        <v>2108</v>
      </c>
      <c r="GU8" s="10">
        <v>2942</v>
      </c>
      <c r="GY8" s="1"/>
      <c r="GZ8" s="1">
        <v>2</v>
      </c>
      <c r="HA8" s="1"/>
      <c r="HB8" s="1"/>
      <c r="HC8" s="1"/>
      <c r="HD8" s="1"/>
      <c r="HE8" s="1"/>
      <c r="HF8" s="1"/>
      <c r="HG8" s="1"/>
      <c r="HH8" s="1"/>
      <c r="HI8" s="1"/>
      <c r="HJ8" s="1">
        <v>4</v>
      </c>
      <c r="HK8" s="6">
        <v>3800</v>
      </c>
      <c r="HM8" s="6">
        <v>8525</v>
      </c>
      <c r="HN8" s="6">
        <v>182059</v>
      </c>
      <c r="HO8" s="2">
        <v>628</v>
      </c>
      <c r="HP8" s="1"/>
      <c r="HQ8" s="1">
        <v>0</v>
      </c>
      <c r="HR8" s="6">
        <v>26725</v>
      </c>
      <c r="HS8" s="6">
        <v>23798</v>
      </c>
      <c r="HT8" s="1"/>
      <c r="HU8" s="1">
        <v>518</v>
      </c>
      <c r="HV8" s="6">
        <v>2022</v>
      </c>
      <c r="HW8" s="6">
        <v>1183</v>
      </c>
      <c r="HX8" s="1"/>
      <c r="HY8" s="1">
        <v>9</v>
      </c>
      <c r="HZ8" s="1">
        <v>0</v>
      </c>
      <c r="IA8" s="1">
        <v>205</v>
      </c>
      <c r="IB8" s="1"/>
      <c r="IC8" s="1">
        <v>27</v>
      </c>
      <c r="ID8" s="6">
        <v>188799</v>
      </c>
      <c r="IE8" s="6">
        <v>9672</v>
      </c>
      <c r="IF8" s="6">
        <v>6200</v>
      </c>
      <c r="IG8" s="6">
        <v>164408</v>
      </c>
      <c r="IH8" s="6">
        <v>13243</v>
      </c>
      <c r="II8" s="1">
        <v>40</v>
      </c>
      <c r="IJ8" s="6">
        <v>15545</v>
      </c>
      <c r="IK8" s="1">
        <v>448</v>
      </c>
      <c r="IL8" s="6">
        <v>2109</v>
      </c>
      <c r="IM8" s="1">
        <v>0</v>
      </c>
      <c r="IN8" s="1">
        <v>72</v>
      </c>
      <c r="IP8" s="6">
        <v>11910</v>
      </c>
      <c r="IQ8" s="6">
        <v>6969</v>
      </c>
      <c r="IR8" s="10">
        <v>18879</v>
      </c>
      <c r="IS8" s="10">
        <v>37093</v>
      </c>
      <c r="IT8" s="6">
        <v>8251</v>
      </c>
      <c r="IU8" s="10">
        <v>207678</v>
      </c>
      <c r="IV8" s="6">
        <v>74997</v>
      </c>
      <c r="IW8" s="1">
        <v>196</v>
      </c>
      <c r="IX8" s="1">
        <v>919</v>
      </c>
      <c r="IY8" s="1">
        <v>143</v>
      </c>
      <c r="IZ8" s="1">
        <v>0.72</v>
      </c>
      <c r="JA8" s="1">
        <v>0.14000000000000001</v>
      </c>
      <c r="JB8" s="1">
        <v>21.72</v>
      </c>
      <c r="JC8" s="1">
        <v>21.42</v>
      </c>
      <c r="JD8" s="1">
        <v>20.04</v>
      </c>
      <c r="JE8" s="6">
        <v>1034</v>
      </c>
      <c r="JF8" s="6">
        <v>19732</v>
      </c>
      <c r="JG8" s="1">
        <v>224</v>
      </c>
      <c r="JH8" s="6">
        <v>7587</v>
      </c>
      <c r="JI8">
        <v>10.500737825873093</v>
      </c>
      <c r="KJ8" s="571">
        <f t="shared" si="1"/>
        <v>44622.897862232778</v>
      </c>
      <c r="MH8" s="2"/>
      <c r="MI8" s="10">
        <v>175214</v>
      </c>
      <c r="MJ8" s="10"/>
    </row>
    <row r="9" spans="1:348" x14ac:dyDescent="0.25">
      <c r="A9" s="1" t="s">
        <v>461</v>
      </c>
      <c r="B9" s="21" t="s">
        <v>1879</v>
      </c>
      <c r="C9" s="1" t="s">
        <v>462</v>
      </c>
      <c r="D9" s="1">
        <v>2016</v>
      </c>
      <c r="E9" s="1" t="s">
        <v>463</v>
      </c>
      <c r="F9" s="1" t="s">
        <v>464</v>
      </c>
      <c r="G9" s="1" t="s">
        <v>465</v>
      </c>
      <c r="H9" s="1">
        <v>28025</v>
      </c>
      <c r="I9" s="1">
        <v>4793</v>
      </c>
      <c r="J9" s="1" t="s">
        <v>464</v>
      </c>
      <c r="K9" s="1" t="s">
        <v>465</v>
      </c>
      <c r="L9" s="1">
        <v>28025</v>
      </c>
      <c r="M9" s="1"/>
      <c r="N9" s="1" t="s">
        <v>466</v>
      </c>
      <c r="O9" s="1" t="s">
        <v>467</v>
      </c>
      <c r="P9" s="1" t="s">
        <v>468</v>
      </c>
      <c r="Q9" s="1" t="s">
        <v>469</v>
      </c>
      <c r="R9" s="1" t="s">
        <v>466</v>
      </c>
      <c r="S9" s="1" t="s">
        <v>397</v>
      </c>
      <c r="T9" s="1" t="s">
        <v>467</v>
      </c>
      <c r="U9" s="1"/>
      <c r="V9" s="1" t="s">
        <v>469</v>
      </c>
      <c r="W9" s="1">
        <v>1</v>
      </c>
      <c r="X9" s="1">
        <v>3</v>
      </c>
      <c r="Y9" s="1">
        <v>0</v>
      </c>
      <c r="Z9" s="1">
        <v>1</v>
      </c>
      <c r="AA9" s="6">
        <v>12480</v>
      </c>
      <c r="AB9" s="1">
        <v>9</v>
      </c>
      <c r="AC9" s="1">
        <v>0</v>
      </c>
      <c r="AD9" s="1">
        <v>9</v>
      </c>
      <c r="AE9" s="1">
        <v>39.5</v>
      </c>
      <c r="AF9" s="1">
        <v>48.5</v>
      </c>
      <c r="AG9" s="7">
        <v>0.18559999999999999</v>
      </c>
      <c r="AH9" s="8">
        <v>79035</v>
      </c>
      <c r="AI9" s="1" t="e">
        <f>VLOOKUP(County!A9,Salaries!A$6:T$91,15,FALSE)</f>
        <v>#N/A</v>
      </c>
      <c r="AJ9" s="1" t="e">
        <f>VLOOKUP(County!A9,Salaries!A$6:T$91,16,FALSE)</f>
        <v>#N/A</v>
      </c>
      <c r="AK9" s="8">
        <v>42329</v>
      </c>
      <c r="AL9" s="9">
        <v>14.45</v>
      </c>
      <c r="AM9" s="9">
        <v>14.45</v>
      </c>
      <c r="AN9" s="9">
        <v>16.72</v>
      </c>
      <c r="AO9" s="8">
        <v>0</v>
      </c>
      <c r="AP9" s="8">
        <v>3098094</v>
      </c>
      <c r="AQ9" s="8">
        <v>3098094</v>
      </c>
      <c r="AR9" s="8">
        <v>195223</v>
      </c>
      <c r="AS9" s="8">
        <v>0</v>
      </c>
      <c r="AT9" s="8">
        <v>195223</v>
      </c>
      <c r="AU9" s="8">
        <v>0</v>
      </c>
      <c r="AV9" s="8">
        <v>0</v>
      </c>
      <c r="AW9" s="8">
        <v>0</v>
      </c>
      <c r="AX9" s="8">
        <v>0</v>
      </c>
      <c r="AY9" s="8">
        <v>3293317</v>
      </c>
      <c r="AZ9" s="8">
        <v>1727478</v>
      </c>
      <c r="BA9" s="8">
        <v>640331</v>
      </c>
      <c r="BB9" s="8">
        <v>2367809</v>
      </c>
      <c r="BC9" s="8">
        <v>253789</v>
      </c>
      <c r="BD9" s="8">
        <v>134512</v>
      </c>
      <c r="BE9" s="8">
        <v>51060</v>
      </c>
      <c r="BF9" s="8">
        <v>439361</v>
      </c>
      <c r="BG9" s="8">
        <v>394543</v>
      </c>
      <c r="BH9" s="8">
        <v>3201713</v>
      </c>
      <c r="BI9" s="8">
        <v>91604</v>
      </c>
      <c r="BJ9" s="7">
        <v>2.7799999999999998E-2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6">
        <v>57693</v>
      </c>
      <c r="BR9" s="6">
        <v>46430</v>
      </c>
      <c r="BS9" s="6">
        <v>104123</v>
      </c>
      <c r="BT9" s="6">
        <v>54074</v>
      </c>
      <c r="BU9" s="6">
        <v>25002</v>
      </c>
      <c r="BV9" s="6">
        <v>79076</v>
      </c>
      <c r="BW9" s="6">
        <v>9356</v>
      </c>
      <c r="BX9" s="1"/>
      <c r="BY9" s="1"/>
      <c r="BZ9" s="6">
        <v>192555</v>
      </c>
      <c r="CA9" s="1"/>
      <c r="CB9" s="6">
        <v>192555</v>
      </c>
      <c r="CC9" s="6">
        <v>2297</v>
      </c>
      <c r="CD9" s="6">
        <v>30383</v>
      </c>
      <c r="CE9" s="1">
        <v>8</v>
      </c>
      <c r="CF9" s="1">
        <v>74</v>
      </c>
      <c r="CG9" s="1">
        <v>82</v>
      </c>
      <c r="CH9" s="6">
        <v>7392</v>
      </c>
      <c r="CI9" s="6">
        <v>7237</v>
      </c>
      <c r="CJ9" s="6">
        <v>7469</v>
      </c>
      <c r="CK9" s="1">
        <v>0</v>
      </c>
      <c r="CL9" s="1">
        <v>67</v>
      </c>
      <c r="CM9" s="1">
        <v>60</v>
      </c>
      <c r="CN9" s="1">
        <v>150</v>
      </c>
      <c r="CO9" s="6">
        <v>191624</v>
      </c>
      <c r="CP9" s="6">
        <v>61752</v>
      </c>
      <c r="CQ9" s="6">
        <v>253376</v>
      </c>
      <c r="CR9" s="6">
        <v>19457</v>
      </c>
      <c r="CS9" s="1"/>
      <c r="CT9" s="1"/>
      <c r="CU9" s="6">
        <v>292408</v>
      </c>
      <c r="CV9" s="6">
        <v>66378</v>
      </c>
      <c r="CW9" s="6">
        <v>358786</v>
      </c>
      <c r="CX9" s="6">
        <v>631619</v>
      </c>
      <c r="CY9" s="6">
        <v>1004</v>
      </c>
      <c r="CZ9" s="1"/>
      <c r="DA9" s="6">
        <v>632623</v>
      </c>
      <c r="DB9" s="6">
        <v>26751</v>
      </c>
      <c r="DC9" s="6">
        <v>14622</v>
      </c>
      <c r="DD9" s="6">
        <f t="shared" si="0"/>
        <v>41373</v>
      </c>
      <c r="DE9" s="6">
        <v>52854</v>
      </c>
      <c r="DF9" s="6">
        <v>11421</v>
      </c>
      <c r="DG9" s="6">
        <v>3970</v>
      </c>
      <c r="DH9" s="6">
        <v>30013</v>
      </c>
      <c r="DI9" s="6">
        <v>1039</v>
      </c>
      <c r="DJ9" s="6"/>
      <c r="DK9" s="6">
        <v>326044</v>
      </c>
      <c r="DL9" s="6">
        <v>416197</v>
      </c>
      <c r="DM9" s="1"/>
      <c r="DN9" s="1"/>
      <c r="DO9" s="6">
        <v>765574</v>
      </c>
      <c r="DP9" s="1">
        <v>0</v>
      </c>
      <c r="DQ9" s="6">
        <v>58307</v>
      </c>
      <c r="DR9" s="6">
        <v>14720</v>
      </c>
      <c r="DS9" s="6">
        <v>73027</v>
      </c>
      <c r="DT9" s="6">
        <v>440041</v>
      </c>
      <c r="DU9" s="1">
        <v>578</v>
      </c>
      <c r="DV9" s="1">
        <v>90</v>
      </c>
      <c r="DW9" s="6">
        <v>1867</v>
      </c>
      <c r="DX9" s="1">
        <v>89</v>
      </c>
      <c r="DY9" s="1">
        <v>472</v>
      </c>
      <c r="DZ9" s="1">
        <v>31</v>
      </c>
      <c r="EA9" s="6">
        <v>3127</v>
      </c>
      <c r="EB9" s="6">
        <v>4412</v>
      </c>
      <c r="EC9" s="6">
        <v>1714</v>
      </c>
      <c r="ED9" s="6">
        <v>6126</v>
      </c>
      <c r="EE9" s="6">
        <v>43355</v>
      </c>
      <c r="EF9" s="6">
        <v>8007</v>
      </c>
      <c r="EG9" s="6">
        <v>51362</v>
      </c>
      <c r="EH9" s="6">
        <v>6518</v>
      </c>
      <c r="EI9" s="1">
        <v>928</v>
      </c>
      <c r="EJ9" s="6">
        <v>7446</v>
      </c>
      <c r="EK9" s="6">
        <v>64934</v>
      </c>
      <c r="EL9" s="1">
        <v>46</v>
      </c>
      <c r="EM9" s="1">
        <v>326</v>
      </c>
      <c r="EN9" s="1">
        <v>536</v>
      </c>
      <c r="EO9" s="6">
        <v>8592</v>
      </c>
      <c r="EP9" s="1">
        <v>361</v>
      </c>
      <c r="EQ9" s="6">
        <v>5754</v>
      </c>
      <c r="ER9" s="6">
        <v>77891</v>
      </c>
      <c r="ES9" s="6">
        <v>30863</v>
      </c>
      <c r="ET9" s="6">
        <v>4905</v>
      </c>
      <c r="EU9" s="1">
        <v>357</v>
      </c>
      <c r="EV9" s="1">
        <v>341</v>
      </c>
      <c r="EW9" s="1" t="s">
        <v>470</v>
      </c>
      <c r="EX9" s="1">
        <v>54</v>
      </c>
      <c r="EY9" s="1">
        <v>62</v>
      </c>
      <c r="EZ9" s="6">
        <v>65333</v>
      </c>
      <c r="FA9" s="1"/>
      <c r="FB9" s="1"/>
      <c r="FC9" s="1"/>
      <c r="FD9" s="1"/>
      <c r="FE9" s="1"/>
      <c r="FF9" s="1" t="s">
        <v>462</v>
      </c>
      <c r="FG9" s="1" t="s">
        <v>308</v>
      </c>
      <c r="FH9" s="1" t="s">
        <v>464</v>
      </c>
      <c r="FI9" s="1" t="s">
        <v>465</v>
      </c>
      <c r="FJ9" s="1">
        <v>28025</v>
      </c>
      <c r="FK9" s="1">
        <v>4793</v>
      </c>
      <c r="FL9" s="1" t="s">
        <v>464</v>
      </c>
      <c r="FM9" s="1" t="s">
        <v>465</v>
      </c>
      <c r="FN9" s="1">
        <v>28025</v>
      </c>
      <c r="FO9" s="1">
        <v>4793</v>
      </c>
      <c r="FP9" s="1" t="s">
        <v>463</v>
      </c>
      <c r="FQ9" s="6">
        <v>55060</v>
      </c>
      <c r="FR9" s="1">
        <v>48.5</v>
      </c>
      <c r="FS9" s="1" t="s">
        <v>471</v>
      </c>
      <c r="FT9" s="6">
        <v>12480</v>
      </c>
      <c r="FU9" s="1">
        <v>208</v>
      </c>
      <c r="FV9" s="1"/>
      <c r="FW9" s="1" t="s">
        <v>472</v>
      </c>
      <c r="FX9" s="1"/>
      <c r="FY9" s="1"/>
      <c r="FZ9" s="1">
        <v>0</v>
      </c>
      <c r="GA9" s="1" t="s">
        <v>473</v>
      </c>
      <c r="GB9" s="1">
        <v>46.91</v>
      </c>
      <c r="GC9" s="1">
        <v>88.77</v>
      </c>
      <c r="GD9" s="1" t="s">
        <v>287</v>
      </c>
      <c r="GE9" s="1" t="s">
        <v>288</v>
      </c>
      <c r="GF9" s="1" t="s">
        <v>474</v>
      </c>
      <c r="GG9" s="1" t="s">
        <v>290</v>
      </c>
      <c r="GH9" s="1" t="s">
        <v>291</v>
      </c>
      <c r="GI9" s="1" t="s">
        <v>279</v>
      </c>
      <c r="GJ9" s="6">
        <v>192103</v>
      </c>
      <c r="GK9" s="1">
        <v>3</v>
      </c>
      <c r="GM9" s="2" t="s">
        <v>292</v>
      </c>
      <c r="GN9" s="10">
        <v>3774</v>
      </c>
      <c r="GO9" s="2">
        <v>381</v>
      </c>
      <c r="GP9" s="10">
        <v>10223</v>
      </c>
      <c r="GQ9" s="10">
        <v>106272</v>
      </c>
      <c r="GR9" s="2">
        <v>704</v>
      </c>
      <c r="GS9" s="2">
        <v>135</v>
      </c>
      <c r="GT9" s="10">
        <v>2993</v>
      </c>
      <c r="GU9" s="10">
        <v>10458</v>
      </c>
      <c r="GY9" s="1"/>
      <c r="GZ9" s="1">
        <v>3</v>
      </c>
      <c r="HA9" s="1"/>
      <c r="HB9" s="1"/>
      <c r="HC9" s="1"/>
      <c r="HD9" s="1"/>
      <c r="HE9" s="1"/>
      <c r="HF9" s="1"/>
      <c r="HG9" s="1"/>
      <c r="HH9" s="1"/>
      <c r="HI9" s="1"/>
      <c r="HJ9" s="1">
        <v>5</v>
      </c>
      <c r="HK9" s="6">
        <v>5962</v>
      </c>
      <c r="HM9" s="6">
        <v>22098</v>
      </c>
      <c r="HN9" s="6">
        <v>248671</v>
      </c>
      <c r="HO9" s="10">
        <v>1039</v>
      </c>
      <c r="HP9" s="1"/>
      <c r="HQ9" s="1">
        <v>67</v>
      </c>
      <c r="HR9" s="6">
        <v>26725</v>
      </c>
      <c r="HS9" s="1"/>
      <c r="HT9" s="1"/>
      <c r="HU9" s="6">
        <v>3658</v>
      </c>
      <c r="HV9" s="6">
        <v>2022</v>
      </c>
      <c r="HW9" s="1"/>
      <c r="HX9" s="1"/>
      <c r="HY9" s="6">
        <v>5215</v>
      </c>
      <c r="HZ9" s="1">
        <v>0</v>
      </c>
      <c r="IA9" s="1"/>
      <c r="IB9" s="1"/>
      <c r="IC9" s="1">
        <v>0</v>
      </c>
      <c r="ID9" s="6">
        <v>765574</v>
      </c>
      <c r="IE9" s="6">
        <v>94227</v>
      </c>
      <c r="IF9" s="6">
        <v>23333</v>
      </c>
      <c r="IG9" s="6">
        <v>712228</v>
      </c>
      <c r="IH9" s="6">
        <v>102938</v>
      </c>
      <c r="II9" s="1">
        <v>976</v>
      </c>
      <c r="IJ9" s="6">
        <v>10445</v>
      </c>
      <c r="IK9" s="6">
        <v>1981</v>
      </c>
      <c r="IL9" s="6">
        <v>12641</v>
      </c>
      <c r="IM9" s="1">
        <v>0</v>
      </c>
      <c r="IN9" s="1">
        <v>0</v>
      </c>
      <c r="IP9" s="6">
        <v>50391</v>
      </c>
      <c r="IQ9" s="1"/>
      <c r="IR9" s="10">
        <v>50391</v>
      </c>
      <c r="IS9" s="10">
        <v>80404</v>
      </c>
      <c r="IT9" s="6">
        <v>41373</v>
      </c>
      <c r="IU9" s="10">
        <v>815965</v>
      </c>
      <c r="IV9" s="6">
        <v>378243</v>
      </c>
      <c r="IW9" s="1">
        <v>668</v>
      </c>
      <c r="IX9" s="6">
        <v>1956</v>
      </c>
      <c r="IY9" s="1">
        <v>503</v>
      </c>
      <c r="IZ9" s="1">
        <v>0.79</v>
      </c>
      <c r="JA9" s="1">
        <v>0.09</v>
      </c>
      <c r="JB9" s="1">
        <v>20.77</v>
      </c>
      <c r="JC9" s="1">
        <v>26.26</v>
      </c>
      <c r="JD9" s="1">
        <v>9.17</v>
      </c>
      <c r="JE9" s="6">
        <v>2917</v>
      </c>
      <c r="JF9" s="6">
        <v>54285</v>
      </c>
      <c r="JG9" s="1">
        <v>210</v>
      </c>
      <c r="JH9" s="6">
        <v>10649</v>
      </c>
      <c r="JI9">
        <v>12.325726303076996</v>
      </c>
      <c r="KJ9" s="571">
        <f t="shared" si="1"/>
        <v>48820.804123711343</v>
      </c>
      <c r="MH9" s="2"/>
      <c r="MI9" s="2"/>
      <c r="MJ9" s="2"/>
    </row>
    <row r="10" spans="1:348" x14ac:dyDescent="0.25">
      <c r="A10" s="1" t="s">
        <v>475</v>
      </c>
      <c r="B10" s="21" t="s">
        <v>1880</v>
      </c>
      <c r="C10" s="1" t="s">
        <v>476</v>
      </c>
      <c r="D10" s="1">
        <v>2016</v>
      </c>
      <c r="E10" s="1" t="s">
        <v>477</v>
      </c>
      <c r="F10" s="1" t="s">
        <v>478</v>
      </c>
      <c r="G10" s="1" t="s">
        <v>479</v>
      </c>
      <c r="H10" s="1">
        <v>28645</v>
      </c>
      <c r="I10" s="1">
        <v>4454</v>
      </c>
      <c r="J10" s="1" t="s">
        <v>478</v>
      </c>
      <c r="K10" s="1" t="s">
        <v>479</v>
      </c>
      <c r="L10" s="1">
        <v>28645</v>
      </c>
      <c r="M10" s="1"/>
      <c r="N10" s="1" t="s">
        <v>480</v>
      </c>
      <c r="O10" s="1" t="s">
        <v>481</v>
      </c>
      <c r="P10" s="1" t="s">
        <v>482</v>
      </c>
      <c r="Q10" s="1" t="s">
        <v>483</v>
      </c>
      <c r="R10" s="1" t="s">
        <v>480</v>
      </c>
      <c r="S10" s="1" t="s">
        <v>484</v>
      </c>
      <c r="T10" s="1" t="s">
        <v>481</v>
      </c>
      <c r="U10" s="1" t="s">
        <v>482</v>
      </c>
      <c r="V10" s="1" t="s">
        <v>483</v>
      </c>
      <c r="W10" s="1">
        <v>1</v>
      </c>
      <c r="X10" s="1">
        <v>2</v>
      </c>
      <c r="Y10" s="1">
        <v>0</v>
      </c>
      <c r="Z10" s="1">
        <v>0</v>
      </c>
      <c r="AA10" s="6">
        <v>7280</v>
      </c>
      <c r="AB10" s="1">
        <v>4</v>
      </c>
      <c r="AC10" s="1">
        <v>1</v>
      </c>
      <c r="AD10" s="1">
        <v>5</v>
      </c>
      <c r="AE10" s="1">
        <v>14</v>
      </c>
      <c r="AF10" s="1">
        <v>19</v>
      </c>
      <c r="AG10" s="7">
        <v>0.21049999999999999</v>
      </c>
      <c r="AH10" s="8">
        <v>48687</v>
      </c>
      <c r="AI10" s="1" t="e">
        <f>VLOOKUP(County!A10,Salaries!A$6:T$91,15,FALSE)</f>
        <v>#N/A</v>
      </c>
      <c r="AJ10" s="1" t="e">
        <f>VLOOKUP(County!A10,Salaries!A$6:T$91,16,FALSE)</f>
        <v>#N/A</v>
      </c>
      <c r="AK10" s="8">
        <v>34236</v>
      </c>
      <c r="AL10" s="1"/>
      <c r="AM10" s="9">
        <v>11.05</v>
      </c>
      <c r="AN10" s="9">
        <v>11.05</v>
      </c>
      <c r="AO10" s="8">
        <v>0</v>
      </c>
      <c r="AP10" s="8">
        <v>837223</v>
      </c>
      <c r="AQ10" s="8">
        <v>837223</v>
      </c>
      <c r="AR10" s="8">
        <v>138156</v>
      </c>
      <c r="AS10" s="8">
        <v>0</v>
      </c>
      <c r="AT10" s="8">
        <v>138156</v>
      </c>
      <c r="AU10" s="8">
        <v>750</v>
      </c>
      <c r="AV10" s="8">
        <v>0</v>
      </c>
      <c r="AW10" s="8">
        <v>750</v>
      </c>
      <c r="AX10" s="8">
        <v>32902</v>
      </c>
      <c r="AY10" s="8">
        <v>1009031</v>
      </c>
      <c r="AZ10" s="8">
        <v>613058</v>
      </c>
      <c r="BA10" s="8">
        <v>197214</v>
      </c>
      <c r="BB10" s="8">
        <v>810272</v>
      </c>
      <c r="BC10" s="8">
        <v>77898</v>
      </c>
      <c r="BD10" s="8">
        <v>22135</v>
      </c>
      <c r="BE10" s="8">
        <v>19498</v>
      </c>
      <c r="BF10" s="8">
        <v>119531</v>
      </c>
      <c r="BG10" s="8">
        <v>46326</v>
      </c>
      <c r="BH10" s="8">
        <v>976129</v>
      </c>
      <c r="BI10" s="8">
        <v>32902</v>
      </c>
      <c r="BJ10" s="7">
        <v>3.2599999999999997E-2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6">
        <v>41062</v>
      </c>
      <c r="BR10" s="6">
        <v>41730</v>
      </c>
      <c r="BS10" s="6">
        <v>82792</v>
      </c>
      <c r="BT10" s="6">
        <v>24236</v>
      </c>
      <c r="BU10" s="6">
        <v>10952</v>
      </c>
      <c r="BV10" s="6">
        <v>35188</v>
      </c>
      <c r="BW10" s="6">
        <v>6910</v>
      </c>
      <c r="BX10" s="1">
        <v>0</v>
      </c>
      <c r="BY10" s="6">
        <v>6910</v>
      </c>
      <c r="BZ10" s="6">
        <v>124890</v>
      </c>
      <c r="CA10" s="1"/>
      <c r="CB10" s="6">
        <v>124890</v>
      </c>
      <c r="CC10" s="1">
        <v>649</v>
      </c>
      <c r="CD10" s="6">
        <v>61023</v>
      </c>
      <c r="CE10" s="1">
        <v>4</v>
      </c>
      <c r="CF10" s="1">
        <v>74</v>
      </c>
      <c r="CG10" s="1">
        <v>78</v>
      </c>
      <c r="CH10" s="6">
        <v>6769</v>
      </c>
      <c r="CI10" s="6">
        <v>15935</v>
      </c>
      <c r="CJ10" s="6">
        <v>11262</v>
      </c>
      <c r="CK10" s="1">
        <v>370</v>
      </c>
      <c r="CL10" s="1">
        <v>107</v>
      </c>
      <c r="CM10" s="1">
        <v>7</v>
      </c>
      <c r="CN10" s="1">
        <v>205</v>
      </c>
      <c r="CO10" s="6">
        <v>73410</v>
      </c>
      <c r="CP10" s="6">
        <v>23770</v>
      </c>
      <c r="CQ10" s="6">
        <v>97180</v>
      </c>
      <c r="CR10" s="6">
        <v>10958</v>
      </c>
      <c r="CS10" s="1">
        <v>13</v>
      </c>
      <c r="CT10" s="6">
        <v>10971</v>
      </c>
      <c r="CU10" s="6">
        <v>53479</v>
      </c>
      <c r="CV10" s="6">
        <v>9625</v>
      </c>
      <c r="CW10" s="6">
        <v>63104</v>
      </c>
      <c r="CX10" s="6">
        <v>171255</v>
      </c>
      <c r="CY10" s="6">
        <v>3830</v>
      </c>
      <c r="CZ10" s="1">
        <v>208</v>
      </c>
      <c r="DA10" s="6">
        <v>175293</v>
      </c>
      <c r="DB10" s="6">
        <v>9467</v>
      </c>
      <c r="DC10" s="6">
        <v>9839</v>
      </c>
      <c r="DD10" s="6">
        <f t="shared" si="0"/>
        <v>19306</v>
      </c>
      <c r="DE10" s="6">
        <v>53348</v>
      </c>
      <c r="DF10" s="6">
        <v>16086</v>
      </c>
      <c r="DG10" s="1">
        <v>425</v>
      </c>
      <c r="DH10" s="6">
        <v>26448</v>
      </c>
      <c r="DI10" s="1">
        <v>0</v>
      </c>
      <c r="DJ10" s="6"/>
      <c r="DK10" s="6">
        <v>151678</v>
      </c>
      <c r="DL10" s="6">
        <v>85391</v>
      </c>
      <c r="DM10" s="1"/>
      <c r="DN10" s="1"/>
      <c r="DO10" s="6">
        <v>264460</v>
      </c>
      <c r="DP10" s="1">
        <v>0</v>
      </c>
      <c r="DQ10" s="6">
        <v>31892</v>
      </c>
      <c r="DR10" s="6">
        <v>8190</v>
      </c>
      <c r="DS10" s="6">
        <v>40082</v>
      </c>
      <c r="DT10" s="6">
        <v>297928</v>
      </c>
      <c r="DU10" s="1">
        <v>72</v>
      </c>
      <c r="DV10" s="1">
        <v>28</v>
      </c>
      <c r="DW10" s="1">
        <v>261</v>
      </c>
      <c r="DX10" s="1">
        <v>0</v>
      </c>
      <c r="DY10" s="1">
        <v>16</v>
      </c>
      <c r="DZ10" s="1">
        <v>0</v>
      </c>
      <c r="EA10" s="1">
        <v>377</v>
      </c>
      <c r="EB10" s="1">
        <v>429</v>
      </c>
      <c r="EC10" s="1">
        <v>103</v>
      </c>
      <c r="ED10" s="1">
        <v>532</v>
      </c>
      <c r="EE10" s="6">
        <v>6547</v>
      </c>
      <c r="EF10" s="1">
        <v>0</v>
      </c>
      <c r="EG10" s="6">
        <v>6547</v>
      </c>
      <c r="EH10" s="1">
        <v>140</v>
      </c>
      <c r="EI10" s="1">
        <v>0</v>
      </c>
      <c r="EJ10" s="1">
        <v>140</v>
      </c>
      <c r="EK10" s="6">
        <v>7219</v>
      </c>
      <c r="EL10" s="1">
        <v>5</v>
      </c>
      <c r="EM10" s="1">
        <v>15</v>
      </c>
      <c r="EN10" s="1">
        <v>48</v>
      </c>
      <c r="EO10" s="1">
        <v>222</v>
      </c>
      <c r="EP10" s="6">
        <v>1235</v>
      </c>
      <c r="EQ10" s="6">
        <v>22730</v>
      </c>
      <c r="ER10" s="6">
        <v>50856</v>
      </c>
      <c r="ES10" s="6">
        <v>10140</v>
      </c>
      <c r="ET10" s="1">
        <v>780</v>
      </c>
      <c r="EU10" s="6">
        <v>15592</v>
      </c>
      <c r="EV10" s="6">
        <v>15659</v>
      </c>
      <c r="EW10" s="1" t="s">
        <v>485</v>
      </c>
      <c r="EX10" s="1">
        <v>33</v>
      </c>
      <c r="EY10" s="1">
        <v>43</v>
      </c>
      <c r="EZ10" s="6">
        <v>43223</v>
      </c>
      <c r="FA10" s="1"/>
      <c r="FB10" s="1"/>
      <c r="FC10" s="1"/>
      <c r="FD10" s="1"/>
      <c r="FE10" s="1"/>
      <c r="FF10" s="1" t="s">
        <v>476</v>
      </c>
      <c r="FG10" s="1" t="s">
        <v>308</v>
      </c>
      <c r="FH10" s="1" t="s">
        <v>478</v>
      </c>
      <c r="FI10" s="1" t="s">
        <v>479</v>
      </c>
      <c r="FJ10" s="1">
        <v>28645</v>
      </c>
      <c r="FK10" s="1">
        <v>4454</v>
      </c>
      <c r="FL10" s="1" t="s">
        <v>478</v>
      </c>
      <c r="FM10" s="1" t="s">
        <v>479</v>
      </c>
      <c r="FN10" s="1">
        <v>28645</v>
      </c>
      <c r="FO10" s="1">
        <v>4454</v>
      </c>
      <c r="FP10" s="1" t="s">
        <v>477</v>
      </c>
      <c r="FQ10" s="6">
        <v>58314</v>
      </c>
      <c r="FR10" s="1">
        <v>19</v>
      </c>
      <c r="FS10" s="1" t="s">
        <v>480</v>
      </c>
      <c r="FT10" s="6">
        <v>7280</v>
      </c>
      <c r="FU10" s="1">
        <v>156</v>
      </c>
      <c r="FV10" s="1"/>
      <c r="FW10" s="1" t="s">
        <v>486</v>
      </c>
      <c r="FX10" s="1"/>
      <c r="FY10" s="1"/>
      <c r="FZ10" s="1">
        <v>0</v>
      </c>
      <c r="GA10" s="1" t="s">
        <v>487</v>
      </c>
      <c r="GB10" s="1">
        <v>63.13</v>
      </c>
      <c r="GC10" s="1">
        <v>4.1900000000000004</v>
      </c>
      <c r="GD10" s="1" t="s">
        <v>287</v>
      </c>
      <c r="GE10" s="1" t="s">
        <v>288</v>
      </c>
      <c r="GF10" s="1" t="s">
        <v>488</v>
      </c>
      <c r="GG10" s="1" t="s">
        <v>290</v>
      </c>
      <c r="GH10" s="1" t="s">
        <v>291</v>
      </c>
      <c r="GI10" s="1" t="s">
        <v>279</v>
      </c>
      <c r="GJ10" s="6">
        <v>82485</v>
      </c>
      <c r="GK10" s="1">
        <v>1</v>
      </c>
      <c r="GM10" s="2" t="s">
        <v>330</v>
      </c>
      <c r="GN10" s="2">
        <v>658</v>
      </c>
      <c r="GO10" s="2">
        <v>65</v>
      </c>
      <c r="GP10" s="10">
        <v>2658</v>
      </c>
      <c r="GQ10" s="10">
        <v>27628</v>
      </c>
      <c r="GR10" s="2">
        <v>226</v>
      </c>
      <c r="GS10" s="2">
        <v>8</v>
      </c>
      <c r="GT10" s="2">
        <v>82</v>
      </c>
      <c r="GU10" s="10">
        <v>4251</v>
      </c>
      <c r="GY10" s="1"/>
      <c r="GZ10" s="1">
        <v>1</v>
      </c>
      <c r="HA10" s="1"/>
      <c r="HB10" s="1"/>
      <c r="HC10" s="1"/>
      <c r="HD10" s="1"/>
      <c r="HE10" s="1"/>
      <c r="HF10" s="1"/>
      <c r="HG10" s="1"/>
      <c r="HH10" s="1"/>
      <c r="HI10" s="1"/>
      <c r="HJ10" s="1">
        <v>3</v>
      </c>
      <c r="HK10" s="1">
        <v>58</v>
      </c>
      <c r="HM10" s="6">
        <v>34336</v>
      </c>
      <c r="HN10" s="6">
        <v>221288</v>
      </c>
      <c r="HO10" s="2">
        <v>0</v>
      </c>
      <c r="HP10" s="1">
        <v>87</v>
      </c>
      <c r="HQ10" s="1">
        <v>20</v>
      </c>
      <c r="HR10" s="6">
        <v>26725</v>
      </c>
      <c r="HS10" s="1"/>
      <c r="HT10" s="6">
        <v>34298</v>
      </c>
      <c r="HU10" s="1">
        <v>0</v>
      </c>
      <c r="HV10" s="6">
        <v>2022</v>
      </c>
      <c r="HW10" s="1"/>
      <c r="HX10" s="6">
        <v>13913</v>
      </c>
      <c r="HY10" s="1">
        <v>0</v>
      </c>
      <c r="HZ10" s="1">
        <v>0</v>
      </c>
      <c r="IA10" s="1"/>
      <c r="IB10" s="1">
        <v>370</v>
      </c>
      <c r="IC10" s="1">
        <v>0</v>
      </c>
      <c r="ID10" s="6">
        <v>264460</v>
      </c>
      <c r="IE10" s="6">
        <v>72654</v>
      </c>
      <c r="IF10" s="1">
        <v>2</v>
      </c>
      <c r="IG10" s="6">
        <v>238218</v>
      </c>
      <c r="IH10" s="6">
        <v>62719</v>
      </c>
      <c r="II10" s="1">
        <v>132</v>
      </c>
      <c r="IJ10" s="6">
        <v>15954</v>
      </c>
      <c r="IK10" s="1">
        <v>103</v>
      </c>
      <c r="IL10" s="6">
        <v>9736</v>
      </c>
      <c r="IM10" s="1">
        <v>0</v>
      </c>
      <c r="IN10" s="1">
        <v>98</v>
      </c>
      <c r="IP10" s="6">
        <v>7461</v>
      </c>
      <c r="IQ10" s="6">
        <v>14788</v>
      </c>
      <c r="IR10" s="10">
        <v>22249</v>
      </c>
      <c r="IS10" s="10">
        <v>48697</v>
      </c>
      <c r="IT10" s="6">
        <v>19306</v>
      </c>
      <c r="IU10" s="10">
        <v>286709</v>
      </c>
      <c r="IV10" s="6">
        <v>97859</v>
      </c>
      <c r="IW10" s="1">
        <v>100</v>
      </c>
      <c r="IX10" s="1">
        <v>261</v>
      </c>
      <c r="IY10" s="1">
        <v>16</v>
      </c>
      <c r="IZ10" s="1">
        <v>0.91</v>
      </c>
      <c r="JA10" s="1">
        <v>7.0000000000000007E-2</v>
      </c>
      <c r="JB10" s="1">
        <v>19.149999999999999</v>
      </c>
      <c r="JC10" s="1">
        <v>25.08</v>
      </c>
      <c r="JD10" s="1">
        <v>5.32</v>
      </c>
      <c r="JE10" s="1">
        <v>349</v>
      </c>
      <c r="JF10" s="6">
        <v>7116</v>
      </c>
      <c r="JG10" s="1">
        <v>28</v>
      </c>
      <c r="JH10" s="1">
        <v>103</v>
      </c>
      <c r="JI10">
        <v>9.823264836030793</v>
      </c>
      <c r="KJ10" s="571">
        <f t="shared" si="1"/>
        <v>42645.894736842107</v>
      </c>
      <c r="MH10" s="10">
        <v>161580</v>
      </c>
      <c r="MI10" s="10">
        <v>310800</v>
      </c>
      <c r="MJ10" s="10"/>
    </row>
    <row r="11" spans="1:348" x14ac:dyDescent="0.25">
      <c r="A11" s="1" t="s">
        <v>489</v>
      </c>
      <c r="B11" s="21" t="s">
        <v>1881</v>
      </c>
      <c r="C11" s="1" t="s">
        <v>490</v>
      </c>
      <c r="D11" s="1">
        <v>2016</v>
      </c>
      <c r="E11" s="1" t="s">
        <v>491</v>
      </c>
      <c r="F11" s="1" t="s">
        <v>492</v>
      </c>
      <c r="G11" s="1" t="s">
        <v>493</v>
      </c>
      <c r="H11" s="1">
        <v>27379</v>
      </c>
      <c r="I11" s="1"/>
      <c r="J11" s="1" t="s">
        <v>492</v>
      </c>
      <c r="K11" s="1" t="s">
        <v>493</v>
      </c>
      <c r="L11" s="1">
        <v>27379</v>
      </c>
      <c r="M11" s="1"/>
      <c r="N11" s="1" t="s">
        <v>494</v>
      </c>
      <c r="O11" s="1" t="s">
        <v>495</v>
      </c>
      <c r="P11" s="1" t="s">
        <v>496</v>
      </c>
      <c r="Q11" s="1" t="s">
        <v>497</v>
      </c>
      <c r="R11" s="1" t="s">
        <v>494</v>
      </c>
      <c r="S11" s="1" t="s">
        <v>397</v>
      </c>
      <c r="T11" s="1" t="s">
        <v>495</v>
      </c>
      <c r="U11" s="1" t="s">
        <v>496</v>
      </c>
      <c r="V11" s="1" t="s">
        <v>497</v>
      </c>
      <c r="W11" s="1">
        <v>1</v>
      </c>
      <c r="X11" s="1">
        <v>0</v>
      </c>
      <c r="Y11" s="1">
        <v>0</v>
      </c>
      <c r="Z11" s="1">
        <v>1</v>
      </c>
      <c r="AA11" s="6">
        <v>2387</v>
      </c>
      <c r="AB11" s="1">
        <v>1</v>
      </c>
      <c r="AC11" s="1">
        <v>0</v>
      </c>
      <c r="AD11" s="1">
        <v>1</v>
      </c>
      <c r="AE11" s="1">
        <v>6.02</v>
      </c>
      <c r="AF11" s="1">
        <v>7.02</v>
      </c>
      <c r="AG11" s="7">
        <v>0.14249999999999999</v>
      </c>
      <c r="AH11" s="8">
        <v>52890</v>
      </c>
      <c r="AI11" s="1" t="e">
        <f>VLOOKUP(County!A11,Salaries!A$6:T$91,15,FALSE)</f>
        <v>#N/A</v>
      </c>
      <c r="AJ11" s="1" t="e">
        <f>VLOOKUP(County!A11,Salaries!A$6:T$91,16,FALSE)</f>
        <v>#N/A</v>
      </c>
      <c r="AK11" s="1"/>
      <c r="AL11" s="9">
        <v>10</v>
      </c>
      <c r="AM11" s="9">
        <v>10</v>
      </c>
      <c r="AN11" s="9">
        <v>10</v>
      </c>
      <c r="AO11" s="8">
        <v>0</v>
      </c>
      <c r="AP11" s="8">
        <v>175409</v>
      </c>
      <c r="AQ11" s="8">
        <v>175409</v>
      </c>
      <c r="AR11" s="8">
        <v>86436</v>
      </c>
      <c r="AS11" s="8">
        <v>0</v>
      </c>
      <c r="AT11" s="8">
        <v>86436</v>
      </c>
      <c r="AU11" s="8">
        <v>39814</v>
      </c>
      <c r="AV11" s="8">
        <v>0</v>
      </c>
      <c r="AW11" s="8">
        <v>39814</v>
      </c>
      <c r="AX11" s="8">
        <v>24890</v>
      </c>
      <c r="AY11" s="8">
        <v>326549</v>
      </c>
      <c r="AZ11" s="8">
        <v>173852</v>
      </c>
      <c r="BA11" s="8">
        <v>48745</v>
      </c>
      <c r="BB11" s="8">
        <v>222597</v>
      </c>
      <c r="BC11" s="8">
        <v>21614</v>
      </c>
      <c r="BD11" s="8">
        <v>3000</v>
      </c>
      <c r="BE11" s="8">
        <v>2774</v>
      </c>
      <c r="BF11" s="8">
        <v>27388</v>
      </c>
      <c r="BG11" s="8">
        <v>72370</v>
      </c>
      <c r="BH11" s="8">
        <v>322355</v>
      </c>
      <c r="BI11" s="8">
        <v>4194</v>
      </c>
      <c r="BJ11" s="7">
        <v>1.2800000000000001E-2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6">
        <v>13340</v>
      </c>
      <c r="BR11" s="6">
        <v>9364</v>
      </c>
      <c r="BS11" s="6">
        <v>22704</v>
      </c>
      <c r="BT11" s="6">
        <v>9149</v>
      </c>
      <c r="BU11" s="6">
        <v>4522</v>
      </c>
      <c r="BV11" s="6">
        <v>13671</v>
      </c>
      <c r="BW11" s="6">
        <v>1336</v>
      </c>
      <c r="BX11" s="1">
        <v>590</v>
      </c>
      <c r="BY11" s="6">
        <v>1926</v>
      </c>
      <c r="BZ11" s="6">
        <v>38301</v>
      </c>
      <c r="CA11" s="1"/>
      <c r="CB11" s="6">
        <v>38301</v>
      </c>
      <c r="CC11" s="6">
        <v>1279</v>
      </c>
      <c r="CD11" s="6">
        <v>50522</v>
      </c>
      <c r="CE11" s="1">
        <v>2</v>
      </c>
      <c r="CF11" s="1">
        <v>74</v>
      </c>
      <c r="CG11" s="1">
        <v>76</v>
      </c>
      <c r="CH11" s="1">
        <v>879</v>
      </c>
      <c r="CI11" s="6">
        <v>3204</v>
      </c>
      <c r="CJ11" s="6">
        <v>1945</v>
      </c>
      <c r="CK11" s="1">
        <v>204</v>
      </c>
      <c r="CL11" s="1">
        <v>-1</v>
      </c>
      <c r="CM11" s="1">
        <v>36</v>
      </c>
      <c r="CN11" s="1">
        <v>31</v>
      </c>
      <c r="CO11" s="6">
        <v>14077</v>
      </c>
      <c r="CP11" s="6">
        <v>3458</v>
      </c>
      <c r="CQ11" s="6">
        <v>17535</v>
      </c>
      <c r="CR11" s="6">
        <v>2666</v>
      </c>
      <c r="CS11" s="6">
        <v>1183</v>
      </c>
      <c r="CT11" s="6">
        <v>3849</v>
      </c>
      <c r="CU11" s="6">
        <v>12209</v>
      </c>
      <c r="CV11" s="6">
        <v>3880</v>
      </c>
      <c r="CW11" s="6">
        <v>16089</v>
      </c>
      <c r="CX11" s="6">
        <v>37473</v>
      </c>
      <c r="CY11" s="1">
        <v>600</v>
      </c>
      <c r="CZ11" s="6">
        <v>3505</v>
      </c>
      <c r="DA11" s="6">
        <v>41578</v>
      </c>
      <c r="DB11" s="6">
        <v>1223</v>
      </c>
      <c r="DC11" s="1">
        <v>424</v>
      </c>
      <c r="DD11" s="6">
        <f t="shared" si="0"/>
        <v>1647</v>
      </c>
      <c r="DE11" s="6">
        <v>8925</v>
      </c>
      <c r="DF11" s="6">
        <v>1963</v>
      </c>
      <c r="DG11" s="1">
        <v>-1</v>
      </c>
      <c r="DH11" s="6">
        <v>2389</v>
      </c>
      <c r="DI11" s="1">
        <v>9</v>
      </c>
      <c r="DJ11" s="6"/>
      <c r="DK11" s="6">
        <v>51692</v>
      </c>
      <c r="DL11" s="1"/>
      <c r="DM11" s="1"/>
      <c r="DN11" s="1"/>
      <c r="DO11" s="6">
        <v>54114</v>
      </c>
      <c r="DP11" s="6">
        <v>1238</v>
      </c>
      <c r="DQ11" s="6">
        <v>8183</v>
      </c>
      <c r="DR11" s="6">
        <v>2738</v>
      </c>
      <c r="DS11" s="6">
        <v>10921</v>
      </c>
      <c r="DT11" s="6">
        <v>76884</v>
      </c>
      <c r="DU11" s="1">
        <v>50</v>
      </c>
      <c r="DV11" s="1">
        <v>71</v>
      </c>
      <c r="DW11" s="1">
        <v>115</v>
      </c>
      <c r="DX11" s="1">
        <v>2</v>
      </c>
      <c r="DY11" s="1">
        <v>58</v>
      </c>
      <c r="DZ11" s="1">
        <v>0</v>
      </c>
      <c r="EA11" s="1">
        <v>296</v>
      </c>
      <c r="EB11" s="1">
        <v>615</v>
      </c>
      <c r="EC11" s="1">
        <v>484</v>
      </c>
      <c r="ED11" s="6">
        <v>1099</v>
      </c>
      <c r="EE11" s="6">
        <v>3631</v>
      </c>
      <c r="EF11" s="1">
        <v>55</v>
      </c>
      <c r="EG11" s="6">
        <v>3686</v>
      </c>
      <c r="EH11" s="1">
        <v>399</v>
      </c>
      <c r="EI11" s="1">
        <v>-1</v>
      </c>
      <c r="EJ11" s="1">
        <v>398</v>
      </c>
      <c r="EK11" s="6">
        <v>5183</v>
      </c>
      <c r="EL11" s="1">
        <v>8</v>
      </c>
      <c r="EM11" s="1">
        <v>42</v>
      </c>
      <c r="EN11" s="1">
        <v>11</v>
      </c>
      <c r="EO11" s="1">
        <v>104</v>
      </c>
      <c r="EP11" s="1">
        <v>83</v>
      </c>
      <c r="EQ11" s="1">
        <v>495</v>
      </c>
      <c r="ER11" s="6">
        <v>8539</v>
      </c>
      <c r="ES11" s="6">
        <v>5836</v>
      </c>
      <c r="ET11" s="1">
        <v>924</v>
      </c>
      <c r="EU11" s="6">
        <v>3823</v>
      </c>
      <c r="EV11" s="6">
        <v>3822</v>
      </c>
      <c r="EW11" s="1" t="s">
        <v>498</v>
      </c>
      <c r="EX11" s="1">
        <v>9</v>
      </c>
      <c r="EY11" s="1">
        <v>32</v>
      </c>
      <c r="EZ11" s="6">
        <v>12774</v>
      </c>
      <c r="FA11" s="1"/>
      <c r="FB11" s="6">
        <v>1016</v>
      </c>
      <c r="FC11" s="1"/>
      <c r="FD11" s="1"/>
      <c r="FE11" s="1"/>
      <c r="FF11" s="1" t="s">
        <v>499</v>
      </c>
      <c r="FG11" s="1"/>
      <c r="FH11" s="1" t="s">
        <v>492</v>
      </c>
      <c r="FI11" s="1" t="s">
        <v>493</v>
      </c>
      <c r="FJ11" s="1">
        <v>27379</v>
      </c>
      <c r="FK11" s="1"/>
      <c r="FL11" s="1" t="s">
        <v>500</v>
      </c>
      <c r="FM11" s="1" t="s">
        <v>493</v>
      </c>
      <c r="FN11" s="1">
        <v>27379</v>
      </c>
      <c r="FO11" s="1"/>
      <c r="FP11" s="1" t="s">
        <v>491</v>
      </c>
      <c r="FQ11" s="6">
        <v>7584</v>
      </c>
      <c r="FR11" s="1">
        <v>6.02</v>
      </c>
      <c r="FS11" s="1" t="s">
        <v>494</v>
      </c>
      <c r="FT11" s="6">
        <v>2387</v>
      </c>
      <c r="FU11" s="1">
        <v>52</v>
      </c>
      <c r="FV11" s="1"/>
      <c r="FW11" s="1" t="s">
        <v>501</v>
      </c>
      <c r="FX11" s="1"/>
      <c r="FY11" s="1"/>
      <c r="FZ11" s="1">
        <v>0</v>
      </c>
      <c r="GA11" s="1" t="s">
        <v>502</v>
      </c>
      <c r="GB11" s="1">
        <v>0.31</v>
      </c>
      <c r="GC11" s="1">
        <v>4.7</v>
      </c>
      <c r="GD11" s="1" t="s">
        <v>287</v>
      </c>
      <c r="GE11" s="1" t="s">
        <v>288</v>
      </c>
      <c r="GF11" s="1" t="s">
        <v>502</v>
      </c>
      <c r="GG11" s="1" t="s">
        <v>290</v>
      </c>
      <c r="GH11" s="1" t="s">
        <v>291</v>
      </c>
      <c r="GI11" s="1" t="s">
        <v>279</v>
      </c>
      <c r="GJ11" s="6">
        <v>23844</v>
      </c>
      <c r="GK11" s="1">
        <v>1</v>
      </c>
      <c r="GM11" s="2" t="s">
        <v>292</v>
      </c>
      <c r="GN11" s="2">
        <v>368</v>
      </c>
      <c r="GO11" s="2">
        <v>16</v>
      </c>
      <c r="GP11" s="2">
        <v>836</v>
      </c>
      <c r="GQ11" s="10">
        <v>5052</v>
      </c>
      <c r="GR11" s="2">
        <v>31</v>
      </c>
      <c r="GS11" s="2">
        <v>2</v>
      </c>
      <c r="GT11" s="2">
        <v>11</v>
      </c>
      <c r="GU11" s="2">
        <v>983</v>
      </c>
      <c r="GY11" s="1"/>
      <c r="GZ11" s="1">
        <v>1</v>
      </c>
      <c r="HA11" s="1"/>
      <c r="HB11" s="1"/>
      <c r="HC11" s="1"/>
      <c r="HD11" s="1"/>
      <c r="HE11" s="1"/>
      <c r="HF11" s="1"/>
      <c r="HG11" s="1"/>
      <c r="HH11" s="1"/>
      <c r="HI11" s="1"/>
      <c r="HJ11" s="1">
        <v>2</v>
      </c>
      <c r="HK11" s="1">
        <v>488</v>
      </c>
      <c r="HM11" s="6">
        <v>6027</v>
      </c>
      <c r="HN11" s="6">
        <v>96417</v>
      </c>
      <c r="HO11" s="2">
        <v>9</v>
      </c>
      <c r="HP11" s="1"/>
      <c r="HQ11" s="1">
        <v>-1</v>
      </c>
      <c r="HR11" s="6">
        <v>26725</v>
      </c>
      <c r="HS11" s="6">
        <v>23798</v>
      </c>
      <c r="HT11" s="1"/>
      <c r="HU11" s="1">
        <v>-1</v>
      </c>
      <c r="HV11" s="6">
        <v>2022</v>
      </c>
      <c r="HW11" s="6">
        <v>1183</v>
      </c>
      <c r="HX11" s="1"/>
      <c r="HY11" s="1">
        <v>-1</v>
      </c>
      <c r="HZ11" s="1">
        <v>0</v>
      </c>
      <c r="IA11" s="1">
        <v>205</v>
      </c>
      <c r="IB11" s="1"/>
      <c r="IC11" s="1">
        <v>-1</v>
      </c>
      <c r="ID11" s="6">
        <v>54114</v>
      </c>
      <c r="IE11" s="6">
        <v>10572</v>
      </c>
      <c r="IF11" s="1">
        <v>2</v>
      </c>
      <c r="IG11" s="6">
        <v>55228</v>
      </c>
      <c r="IH11" s="6">
        <v>10147</v>
      </c>
      <c r="II11" s="1">
        <v>65</v>
      </c>
      <c r="IJ11" s="6">
        <v>1898</v>
      </c>
      <c r="IK11" s="1">
        <v>1</v>
      </c>
      <c r="IL11" s="1">
        <v>423</v>
      </c>
      <c r="IM11" s="1">
        <v>0</v>
      </c>
      <c r="IN11" s="1">
        <v>3</v>
      </c>
      <c r="IP11" s="1">
        <v>77</v>
      </c>
      <c r="IQ11" s="1">
        <v>-1</v>
      </c>
      <c r="IR11" s="2">
        <v>76</v>
      </c>
      <c r="IS11" s="10">
        <v>2465</v>
      </c>
      <c r="IT11" s="6">
        <v>1647</v>
      </c>
      <c r="IU11" s="10">
        <v>54190</v>
      </c>
      <c r="IV11" s="6">
        <v>19938</v>
      </c>
      <c r="IW11" s="1">
        <v>121</v>
      </c>
      <c r="IX11" s="1">
        <v>117</v>
      </c>
      <c r="IY11" s="1">
        <v>58</v>
      </c>
      <c r="IZ11" s="1">
        <v>0.71</v>
      </c>
      <c r="JA11" s="1">
        <v>0.21</v>
      </c>
      <c r="JB11" s="1">
        <v>17.510000000000002</v>
      </c>
      <c r="JC11" s="1">
        <v>31.5</v>
      </c>
      <c r="JD11" s="1">
        <v>9.08</v>
      </c>
      <c r="JE11" s="1">
        <v>223</v>
      </c>
      <c r="JF11" s="6">
        <v>4645</v>
      </c>
      <c r="JG11" s="1">
        <v>73</v>
      </c>
      <c r="JH11" s="1">
        <v>538</v>
      </c>
      <c r="JI11">
        <v>9.3355561147458488</v>
      </c>
      <c r="KJ11" s="571">
        <f t="shared" si="1"/>
        <v>31708.974358974359</v>
      </c>
      <c r="MH11" s="2"/>
      <c r="MI11" s="10">
        <v>51809</v>
      </c>
      <c r="MJ11" s="10"/>
    </row>
    <row r="12" spans="1:348" x14ac:dyDescent="0.25">
      <c r="A12" s="1" t="s">
        <v>504</v>
      </c>
      <c r="B12" s="21" t="s">
        <v>1882</v>
      </c>
      <c r="C12" s="1" t="s">
        <v>505</v>
      </c>
      <c r="D12" s="1">
        <v>2016</v>
      </c>
      <c r="E12" s="1" t="s">
        <v>506</v>
      </c>
      <c r="F12" s="1" t="s">
        <v>507</v>
      </c>
      <c r="G12" s="1" t="s">
        <v>508</v>
      </c>
      <c r="H12" s="1">
        <v>28658</v>
      </c>
      <c r="I12" s="1">
        <v>3397</v>
      </c>
      <c r="J12" s="1" t="s">
        <v>507</v>
      </c>
      <c r="K12" s="1" t="s">
        <v>508</v>
      </c>
      <c r="L12" s="1">
        <v>28658</v>
      </c>
      <c r="M12" s="1"/>
      <c r="N12" s="1" t="s">
        <v>509</v>
      </c>
      <c r="O12" s="1" t="s">
        <v>510</v>
      </c>
      <c r="P12" s="1" t="s">
        <v>511</v>
      </c>
      <c r="Q12" s="1" t="s">
        <v>512</v>
      </c>
      <c r="R12" s="1" t="s">
        <v>513</v>
      </c>
      <c r="S12" s="1" t="s">
        <v>397</v>
      </c>
      <c r="T12" s="1" t="s">
        <v>510</v>
      </c>
      <c r="U12" s="1" t="s">
        <v>511</v>
      </c>
      <c r="V12" s="1" t="s">
        <v>512</v>
      </c>
      <c r="W12" s="1">
        <v>1</v>
      </c>
      <c r="X12" s="1">
        <v>6</v>
      </c>
      <c r="Y12" s="1">
        <v>0</v>
      </c>
      <c r="Z12" s="1">
        <v>0</v>
      </c>
      <c r="AA12" s="6">
        <v>16796</v>
      </c>
      <c r="AB12" s="1">
        <v>9</v>
      </c>
      <c r="AC12" s="1">
        <v>2</v>
      </c>
      <c r="AD12" s="1">
        <v>11</v>
      </c>
      <c r="AE12" s="1">
        <v>23.8</v>
      </c>
      <c r="AF12" s="1">
        <v>34.799999999999997</v>
      </c>
      <c r="AG12" s="7">
        <v>0.2586</v>
      </c>
      <c r="AH12" s="8">
        <v>81824</v>
      </c>
      <c r="AI12" s="1" t="e">
        <f>VLOOKUP(County!A12,Salaries!A$6:T$91,15,FALSE)</f>
        <v>#N/A</v>
      </c>
      <c r="AJ12" s="1" t="e">
        <f>VLOOKUP(County!A12,Salaries!A$6:T$91,16,FALSE)</f>
        <v>#N/A</v>
      </c>
      <c r="AK12" s="8">
        <v>40214</v>
      </c>
      <c r="AL12" s="9">
        <v>11.3</v>
      </c>
      <c r="AM12" s="9">
        <v>13.73</v>
      </c>
      <c r="AN12" s="9">
        <v>16.7</v>
      </c>
      <c r="AO12" s="8">
        <v>59024</v>
      </c>
      <c r="AP12" s="8">
        <v>2546325</v>
      </c>
      <c r="AQ12" s="8">
        <v>2605349</v>
      </c>
      <c r="AR12" s="8">
        <v>150133</v>
      </c>
      <c r="AS12" s="8">
        <v>0</v>
      </c>
      <c r="AT12" s="8">
        <v>150133</v>
      </c>
      <c r="AU12" s="8">
        <v>100208</v>
      </c>
      <c r="AV12" s="8">
        <v>19800</v>
      </c>
      <c r="AW12" s="8">
        <v>120008</v>
      </c>
      <c r="AX12" s="8">
        <v>68693</v>
      </c>
      <c r="AY12" s="8">
        <v>2944183</v>
      </c>
      <c r="AZ12" s="8">
        <v>1400853</v>
      </c>
      <c r="BA12" s="8">
        <v>394358</v>
      </c>
      <c r="BB12" s="8">
        <v>1795211</v>
      </c>
      <c r="BC12" s="8">
        <v>315801</v>
      </c>
      <c r="BD12" s="8">
        <v>36779</v>
      </c>
      <c r="BE12" s="8">
        <v>79687</v>
      </c>
      <c r="BF12" s="8">
        <v>432267</v>
      </c>
      <c r="BG12" s="8">
        <v>716705</v>
      </c>
      <c r="BH12" s="8">
        <v>2944183</v>
      </c>
      <c r="BI12" s="8">
        <v>0</v>
      </c>
      <c r="BJ12" s="7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6">
        <v>43891</v>
      </c>
      <c r="BR12" s="6">
        <v>36499</v>
      </c>
      <c r="BS12" s="6">
        <v>80390</v>
      </c>
      <c r="BT12" s="6">
        <v>46063</v>
      </c>
      <c r="BU12" s="6">
        <v>15234</v>
      </c>
      <c r="BV12" s="6">
        <v>61297</v>
      </c>
      <c r="BW12" s="6">
        <v>8938</v>
      </c>
      <c r="BX12" s="6">
        <v>2327</v>
      </c>
      <c r="BY12" s="6">
        <v>11265</v>
      </c>
      <c r="BZ12" s="6">
        <v>152952</v>
      </c>
      <c r="CA12" s="1"/>
      <c r="CB12" s="6">
        <v>152952</v>
      </c>
      <c r="CC12" s="1">
        <v>0</v>
      </c>
      <c r="CD12" s="6">
        <v>61043</v>
      </c>
      <c r="CE12" s="1">
        <v>9</v>
      </c>
      <c r="CF12" s="1">
        <v>74</v>
      </c>
      <c r="CG12" s="1">
        <v>83</v>
      </c>
      <c r="CH12" s="6">
        <v>9365</v>
      </c>
      <c r="CI12" s="6">
        <v>15934</v>
      </c>
      <c r="CJ12" s="6">
        <v>19917</v>
      </c>
      <c r="CK12" s="1">
        <v>370</v>
      </c>
      <c r="CL12" s="1">
        <v>87</v>
      </c>
      <c r="CM12" s="1">
        <v>95</v>
      </c>
      <c r="CN12" s="1">
        <v>277</v>
      </c>
      <c r="CO12" s="6">
        <v>125557</v>
      </c>
      <c r="CP12" s="6">
        <v>30763</v>
      </c>
      <c r="CQ12" s="6">
        <v>156320</v>
      </c>
      <c r="CR12" s="6">
        <v>18128</v>
      </c>
      <c r="CS12" s="6">
        <v>1798</v>
      </c>
      <c r="CT12" s="6">
        <v>19926</v>
      </c>
      <c r="CU12" s="6">
        <v>120720</v>
      </c>
      <c r="CV12" s="6">
        <v>18662</v>
      </c>
      <c r="CW12" s="6">
        <v>139382</v>
      </c>
      <c r="CX12" s="6">
        <v>315628</v>
      </c>
      <c r="CY12" s="6">
        <v>5014</v>
      </c>
      <c r="CZ12" s="1">
        <v>0</v>
      </c>
      <c r="DA12" s="6">
        <v>320642</v>
      </c>
      <c r="DB12" s="6">
        <v>20763</v>
      </c>
      <c r="DC12" s="6">
        <v>24301</v>
      </c>
      <c r="DD12" s="6">
        <f t="shared" si="0"/>
        <v>45064</v>
      </c>
      <c r="DE12" s="6">
        <v>164837</v>
      </c>
      <c r="DF12" s="6">
        <v>23793</v>
      </c>
      <c r="DG12" s="1">
        <v>518</v>
      </c>
      <c r="DH12" s="6">
        <v>50301</v>
      </c>
      <c r="DI12" s="6">
        <v>7513</v>
      </c>
      <c r="DJ12" s="6"/>
      <c r="DK12" s="6">
        <v>200013</v>
      </c>
      <c r="DL12" s="6">
        <v>355630</v>
      </c>
      <c r="DM12" s="1"/>
      <c r="DN12" s="1"/>
      <c r="DO12" s="6">
        <v>554854</v>
      </c>
      <c r="DP12" s="1">
        <v>7</v>
      </c>
      <c r="DQ12" s="6">
        <v>69521</v>
      </c>
      <c r="DR12" s="6">
        <v>14672</v>
      </c>
      <c r="DS12" s="6">
        <v>84193</v>
      </c>
      <c r="DT12" s="6">
        <v>408275</v>
      </c>
      <c r="DU12" s="1">
        <v>444</v>
      </c>
      <c r="DV12" s="1">
        <v>37</v>
      </c>
      <c r="DW12" s="6">
        <v>1131</v>
      </c>
      <c r="DX12" s="1">
        <v>75</v>
      </c>
      <c r="DY12" s="1">
        <v>20</v>
      </c>
      <c r="DZ12" s="1">
        <v>2</v>
      </c>
      <c r="EA12" s="6">
        <v>1709</v>
      </c>
      <c r="EB12" s="6">
        <v>4224</v>
      </c>
      <c r="EC12" s="6">
        <v>2301</v>
      </c>
      <c r="ED12" s="6">
        <v>6525</v>
      </c>
      <c r="EE12" s="6">
        <v>17624</v>
      </c>
      <c r="EF12" s="6">
        <v>5052</v>
      </c>
      <c r="EG12" s="6">
        <v>22676</v>
      </c>
      <c r="EH12" s="1">
        <v>248</v>
      </c>
      <c r="EI12" s="1">
        <v>360</v>
      </c>
      <c r="EJ12" s="1">
        <v>608</v>
      </c>
      <c r="EK12" s="6">
        <v>29809</v>
      </c>
      <c r="EL12" s="1">
        <v>35</v>
      </c>
      <c r="EM12" s="1">
        <v>332</v>
      </c>
      <c r="EN12" s="1">
        <v>171</v>
      </c>
      <c r="EO12" s="1">
        <v>326</v>
      </c>
      <c r="EP12" s="1">
        <v>380</v>
      </c>
      <c r="EQ12" s="6">
        <v>14333</v>
      </c>
      <c r="ER12" s="6">
        <v>30805</v>
      </c>
      <c r="ES12" s="6">
        <v>23210</v>
      </c>
      <c r="ET12" s="6">
        <v>4309</v>
      </c>
      <c r="EU12" s="1">
        <v>0</v>
      </c>
      <c r="EV12" s="1">
        <v>129</v>
      </c>
      <c r="EW12" s="1" t="s">
        <v>514</v>
      </c>
      <c r="EX12" s="1">
        <v>60</v>
      </c>
      <c r="EY12" s="1">
        <v>127</v>
      </c>
      <c r="EZ12" s="6">
        <v>91049</v>
      </c>
      <c r="FA12" s="6">
        <v>94405</v>
      </c>
      <c r="FB12" s="1"/>
      <c r="FC12" s="1"/>
      <c r="FD12" s="1"/>
      <c r="FE12" s="1"/>
      <c r="FF12" s="1" t="s">
        <v>505</v>
      </c>
      <c r="FG12" s="1" t="s">
        <v>308</v>
      </c>
      <c r="FH12" s="1" t="s">
        <v>507</v>
      </c>
      <c r="FI12" s="1" t="s">
        <v>508</v>
      </c>
      <c r="FJ12" s="1">
        <v>28658</v>
      </c>
      <c r="FK12" s="1">
        <v>3397</v>
      </c>
      <c r="FL12" s="1" t="s">
        <v>507</v>
      </c>
      <c r="FM12" s="1" t="s">
        <v>508</v>
      </c>
      <c r="FN12" s="1">
        <v>28658</v>
      </c>
      <c r="FO12" s="1">
        <v>3397</v>
      </c>
      <c r="FP12" s="1" t="s">
        <v>506</v>
      </c>
      <c r="FQ12" s="6">
        <v>58075</v>
      </c>
      <c r="FR12" s="1">
        <v>33.799999999999997</v>
      </c>
      <c r="FS12" s="1" t="s">
        <v>515</v>
      </c>
      <c r="FT12" s="6">
        <v>16796</v>
      </c>
      <c r="FU12" s="1">
        <v>364</v>
      </c>
      <c r="FV12" s="1"/>
      <c r="FW12" s="1" t="s">
        <v>516</v>
      </c>
      <c r="FX12" s="1"/>
      <c r="FY12" s="1"/>
      <c r="FZ12" s="1">
        <v>0</v>
      </c>
      <c r="GA12" s="1" t="s">
        <v>517</v>
      </c>
      <c r="GB12" s="1">
        <v>90.6</v>
      </c>
      <c r="GC12" s="1">
        <v>86.1</v>
      </c>
      <c r="GD12" s="1" t="s">
        <v>287</v>
      </c>
      <c r="GE12" s="1" t="s">
        <v>288</v>
      </c>
      <c r="GF12" s="1" t="s">
        <v>518</v>
      </c>
      <c r="GG12" s="1" t="s">
        <v>290</v>
      </c>
      <c r="GH12" s="1" t="s">
        <v>418</v>
      </c>
      <c r="GI12" s="1" t="s">
        <v>279</v>
      </c>
      <c r="GJ12" s="6">
        <v>115587</v>
      </c>
      <c r="GK12" s="1">
        <v>2</v>
      </c>
      <c r="GM12" s="2" t="s">
        <v>292</v>
      </c>
      <c r="GN12" s="10">
        <v>1334</v>
      </c>
      <c r="GO12" s="2">
        <v>167</v>
      </c>
      <c r="GP12" s="10">
        <v>3525</v>
      </c>
      <c r="GQ12" s="10">
        <v>32875</v>
      </c>
      <c r="GR12" s="2">
        <v>372</v>
      </c>
      <c r="GS12" s="2">
        <v>12</v>
      </c>
      <c r="GT12" s="2">
        <v>150</v>
      </c>
      <c r="GU12" s="10">
        <v>5565</v>
      </c>
      <c r="GY12" s="1"/>
      <c r="GZ12" s="1">
        <v>2</v>
      </c>
      <c r="HA12" s="1"/>
      <c r="HB12" s="1"/>
      <c r="HC12" s="1"/>
      <c r="HD12" s="1"/>
      <c r="HE12" s="1"/>
      <c r="HF12" s="1"/>
      <c r="HG12" s="1"/>
      <c r="HH12" s="1"/>
      <c r="HI12" s="1"/>
      <c r="HJ12" s="1">
        <v>7</v>
      </c>
      <c r="HK12" s="6">
        <v>3770</v>
      </c>
      <c r="HM12" s="6">
        <v>45586</v>
      </c>
      <c r="HN12" s="6">
        <v>267541</v>
      </c>
      <c r="HO12" s="10">
        <v>7513</v>
      </c>
      <c r="HP12" s="1">
        <v>87</v>
      </c>
      <c r="HQ12" s="1">
        <v>0</v>
      </c>
      <c r="HR12" s="6">
        <v>26725</v>
      </c>
      <c r="HS12" s="1"/>
      <c r="HT12" s="6">
        <v>34298</v>
      </c>
      <c r="HU12" s="1">
        <v>20</v>
      </c>
      <c r="HV12" s="6">
        <v>2022</v>
      </c>
      <c r="HW12" s="1"/>
      <c r="HX12" s="6">
        <v>13913</v>
      </c>
      <c r="HY12" s="1">
        <v>-1</v>
      </c>
      <c r="HZ12" s="1">
        <v>0</v>
      </c>
      <c r="IA12" s="1"/>
      <c r="IB12" s="1">
        <v>370</v>
      </c>
      <c r="IC12" s="1">
        <v>0</v>
      </c>
      <c r="ID12" s="6">
        <v>554854</v>
      </c>
      <c r="IE12" s="6">
        <v>209901</v>
      </c>
      <c r="IF12" s="1">
        <v>0</v>
      </c>
      <c r="IG12" s="6">
        <v>504553</v>
      </c>
      <c r="IH12" s="6">
        <v>183911</v>
      </c>
      <c r="II12" s="1">
        <v>72</v>
      </c>
      <c r="IJ12" s="6">
        <v>23721</v>
      </c>
      <c r="IK12" s="1">
        <v>17</v>
      </c>
      <c r="IL12" s="6">
        <v>24284</v>
      </c>
      <c r="IM12" s="1">
        <v>0</v>
      </c>
      <c r="IN12" s="6">
        <v>1689</v>
      </c>
      <c r="IP12" s="6">
        <v>20257</v>
      </c>
      <c r="IQ12" s="6">
        <v>90875</v>
      </c>
      <c r="IR12" s="10">
        <v>111132</v>
      </c>
      <c r="IS12" s="10">
        <v>161433</v>
      </c>
      <c r="IT12" s="6">
        <v>45064</v>
      </c>
      <c r="IU12" s="10">
        <v>665986</v>
      </c>
      <c r="IV12" s="6">
        <v>149308</v>
      </c>
      <c r="IW12" s="1">
        <v>481</v>
      </c>
      <c r="IX12" s="6">
        <v>1206</v>
      </c>
      <c r="IY12" s="1">
        <v>22</v>
      </c>
      <c r="IZ12" s="1">
        <v>0.76</v>
      </c>
      <c r="JA12" s="1">
        <v>0.22</v>
      </c>
      <c r="JB12" s="1">
        <v>17.440000000000001</v>
      </c>
      <c r="JC12" s="1">
        <v>18.8</v>
      </c>
      <c r="JD12" s="1">
        <v>13.57</v>
      </c>
      <c r="JE12" s="6">
        <v>1595</v>
      </c>
      <c r="JF12" s="6">
        <v>22096</v>
      </c>
      <c r="JG12" s="1">
        <v>114</v>
      </c>
      <c r="JH12" s="6">
        <v>7713</v>
      </c>
      <c r="JI12">
        <v>15.531253514668604</v>
      </c>
      <c r="KJ12" s="571">
        <f t="shared" si="1"/>
        <v>51586.522988505749</v>
      </c>
      <c r="MH12" s="10">
        <v>50110</v>
      </c>
      <c r="MI12" s="10">
        <v>247707</v>
      </c>
      <c r="MJ12" s="10"/>
    </row>
    <row r="13" spans="1:348" x14ac:dyDescent="0.25">
      <c r="A13" s="1" t="s">
        <v>557</v>
      </c>
      <c r="B13" s="21" t="s">
        <v>1883</v>
      </c>
      <c r="C13" s="1" t="s">
        <v>558</v>
      </c>
      <c r="D13" s="1">
        <v>2016</v>
      </c>
      <c r="E13" s="1" t="s">
        <v>559</v>
      </c>
      <c r="F13" s="1" t="s">
        <v>560</v>
      </c>
      <c r="G13" s="1" t="s">
        <v>561</v>
      </c>
      <c r="H13" s="1">
        <v>27312</v>
      </c>
      <c r="I13" s="1">
        <v>9471</v>
      </c>
      <c r="J13" s="1" t="s">
        <v>560</v>
      </c>
      <c r="K13" s="1" t="s">
        <v>561</v>
      </c>
      <c r="L13" s="1">
        <v>27312</v>
      </c>
      <c r="M13" s="1"/>
      <c r="N13" s="1" t="s">
        <v>562</v>
      </c>
      <c r="O13" s="1" t="s">
        <v>563</v>
      </c>
      <c r="P13" s="1" t="s">
        <v>564</v>
      </c>
      <c r="Q13" s="1" t="s">
        <v>565</v>
      </c>
      <c r="R13" s="1" t="s">
        <v>566</v>
      </c>
      <c r="S13" s="1" t="s">
        <v>567</v>
      </c>
      <c r="T13" s="1" t="s">
        <v>568</v>
      </c>
      <c r="U13" s="1" t="s">
        <v>564</v>
      </c>
      <c r="V13" s="1" t="s">
        <v>569</v>
      </c>
      <c r="W13" s="1">
        <v>1</v>
      </c>
      <c r="X13" s="1">
        <v>2</v>
      </c>
      <c r="Y13" s="1">
        <v>0</v>
      </c>
      <c r="Z13" s="1">
        <v>0</v>
      </c>
      <c r="AA13" s="6">
        <v>7100</v>
      </c>
      <c r="AB13" s="1">
        <v>3</v>
      </c>
      <c r="AC13" s="1">
        <v>0</v>
      </c>
      <c r="AD13" s="1">
        <v>3</v>
      </c>
      <c r="AE13" s="1">
        <v>10.5</v>
      </c>
      <c r="AF13" s="1">
        <v>13.5</v>
      </c>
      <c r="AG13" s="7">
        <v>0.22220000000000001</v>
      </c>
      <c r="AH13" s="8">
        <v>78671</v>
      </c>
      <c r="AI13" s="1" t="e">
        <f>VLOOKUP(County!A13,Salaries!A$6:T$91,15,FALSE)</f>
        <v>#N/A</v>
      </c>
      <c r="AJ13" s="1" t="e">
        <f>VLOOKUP(County!A13,Salaries!A$6:T$91,16,FALSE)</f>
        <v>#N/A</v>
      </c>
      <c r="AK13" s="8">
        <v>42894</v>
      </c>
      <c r="AL13" s="9">
        <v>12.29</v>
      </c>
      <c r="AM13" s="9">
        <v>12.78</v>
      </c>
      <c r="AN13" s="9">
        <v>13.13</v>
      </c>
      <c r="AO13" s="8">
        <v>0</v>
      </c>
      <c r="AP13" s="8">
        <v>1895955</v>
      </c>
      <c r="AQ13" s="8">
        <v>1895955</v>
      </c>
      <c r="AR13" s="8">
        <v>101940</v>
      </c>
      <c r="AS13" s="8">
        <v>0</v>
      </c>
      <c r="AT13" s="8">
        <v>101940</v>
      </c>
      <c r="AU13" s="8">
        <v>0</v>
      </c>
      <c r="AV13" s="8">
        <v>0</v>
      </c>
      <c r="AW13" s="8">
        <v>0</v>
      </c>
      <c r="AX13" s="8">
        <v>127832</v>
      </c>
      <c r="AY13" s="8">
        <v>2125727</v>
      </c>
      <c r="AZ13" s="8">
        <v>645327</v>
      </c>
      <c r="BA13" s="8">
        <v>242565</v>
      </c>
      <c r="BB13" s="8">
        <v>887892</v>
      </c>
      <c r="BC13" s="8">
        <v>110811</v>
      </c>
      <c r="BD13" s="8">
        <v>35223</v>
      </c>
      <c r="BE13" s="8">
        <v>15579</v>
      </c>
      <c r="BF13" s="8">
        <v>161613</v>
      </c>
      <c r="BG13" s="8">
        <v>876662</v>
      </c>
      <c r="BH13" s="8">
        <v>1926167</v>
      </c>
      <c r="BI13" s="8">
        <v>199560</v>
      </c>
      <c r="BJ13" s="7">
        <v>9.3899999999999997E-2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6">
        <v>26975</v>
      </c>
      <c r="BR13" s="6">
        <v>29594</v>
      </c>
      <c r="BS13" s="6">
        <v>56569</v>
      </c>
      <c r="BT13" s="6">
        <v>21934</v>
      </c>
      <c r="BU13" s="6">
        <v>9580</v>
      </c>
      <c r="BV13" s="6">
        <v>31514</v>
      </c>
      <c r="BW13" s="6">
        <v>5448</v>
      </c>
      <c r="BX13" s="1">
        <v>933</v>
      </c>
      <c r="BY13" s="6">
        <v>6381</v>
      </c>
      <c r="BZ13" s="6">
        <v>94464</v>
      </c>
      <c r="CA13" s="1"/>
      <c r="CB13" s="6">
        <v>94464</v>
      </c>
      <c r="CC13" s="1">
        <v>98</v>
      </c>
      <c r="CD13" s="6">
        <v>50523</v>
      </c>
      <c r="CE13" s="1">
        <v>8</v>
      </c>
      <c r="CF13" s="1">
        <v>74</v>
      </c>
      <c r="CG13" s="1">
        <v>82</v>
      </c>
      <c r="CH13" s="6">
        <v>4287</v>
      </c>
      <c r="CI13" s="6">
        <v>3205</v>
      </c>
      <c r="CJ13" s="6">
        <v>6492</v>
      </c>
      <c r="CK13" s="1">
        <v>205</v>
      </c>
      <c r="CL13" s="1">
        <v>0</v>
      </c>
      <c r="CM13" s="1">
        <v>10</v>
      </c>
      <c r="CN13" s="1">
        <v>182</v>
      </c>
      <c r="CO13" s="6">
        <v>56137</v>
      </c>
      <c r="CP13" s="6">
        <v>26431</v>
      </c>
      <c r="CQ13" s="6">
        <v>82568</v>
      </c>
      <c r="CR13" s="6">
        <v>8485</v>
      </c>
      <c r="CS13" s="1">
        <v>72</v>
      </c>
      <c r="CT13" s="6">
        <v>8557</v>
      </c>
      <c r="CU13" s="6">
        <v>73826</v>
      </c>
      <c r="CV13" s="6">
        <v>15414</v>
      </c>
      <c r="CW13" s="6">
        <v>89240</v>
      </c>
      <c r="CX13" s="6">
        <v>180365</v>
      </c>
      <c r="CY13" s="6">
        <v>2225</v>
      </c>
      <c r="CZ13" s="1">
        <v>0</v>
      </c>
      <c r="DA13" s="6">
        <v>182590</v>
      </c>
      <c r="DB13" s="6">
        <v>12018</v>
      </c>
      <c r="DC13" s="6">
        <v>4295</v>
      </c>
      <c r="DD13" s="6">
        <f t="shared" si="0"/>
        <v>16313</v>
      </c>
      <c r="DE13" s="6">
        <v>38153</v>
      </c>
      <c r="DF13" s="6">
        <v>29316</v>
      </c>
      <c r="DG13" s="6">
        <v>1275</v>
      </c>
      <c r="DH13" s="6">
        <v>34940</v>
      </c>
      <c r="DI13" s="1">
        <v>0</v>
      </c>
      <c r="DJ13" s="6"/>
      <c r="DK13" s="6">
        <v>202631</v>
      </c>
      <c r="DL13" s="6">
        <v>64387</v>
      </c>
      <c r="DM13" s="1"/>
      <c r="DN13" s="1"/>
      <c r="DO13" s="6">
        <v>267646</v>
      </c>
      <c r="DP13" s="1">
        <v>11</v>
      </c>
      <c r="DQ13" s="6">
        <v>30845</v>
      </c>
      <c r="DR13" s="6">
        <v>4968</v>
      </c>
      <c r="DS13" s="6">
        <v>35813</v>
      </c>
      <c r="DT13" s="6">
        <v>180771</v>
      </c>
      <c r="DU13" s="1">
        <v>248</v>
      </c>
      <c r="DV13" s="1">
        <v>12</v>
      </c>
      <c r="DW13" s="1">
        <v>438</v>
      </c>
      <c r="DX13" s="1">
        <v>151</v>
      </c>
      <c r="DY13" s="1">
        <v>26</v>
      </c>
      <c r="DZ13" s="1">
        <v>9</v>
      </c>
      <c r="EA13" s="1">
        <v>884</v>
      </c>
      <c r="EB13" s="6">
        <v>2880</v>
      </c>
      <c r="EC13" s="1">
        <v>62</v>
      </c>
      <c r="ED13" s="6">
        <v>2942</v>
      </c>
      <c r="EE13" s="6">
        <v>14736</v>
      </c>
      <c r="EF13" s="6">
        <v>3034</v>
      </c>
      <c r="EG13" s="6">
        <v>17770</v>
      </c>
      <c r="EH13" s="1">
        <v>600</v>
      </c>
      <c r="EI13" s="1">
        <v>125</v>
      </c>
      <c r="EJ13" s="1">
        <v>725</v>
      </c>
      <c r="EK13" s="6">
        <v>21437</v>
      </c>
      <c r="EL13" s="1">
        <v>42</v>
      </c>
      <c r="EM13" s="1">
        <v>69</v>
      </c>
      <c r="EN13" s="1">
        <v>52</v>
      </c>
      <c r="EO13" s="1">
        <v>313</v>
      </c>
      <c r="EP13" s="1">
        <v>346</v>
      </c>
      <c r="EQ13" s="6">
        <v>5583</v>
      </c>
      <c r="ER13" s="6">
        <v>19855</v>
      </c>
      <c r="ES13" s="6">
        <v>23466</v>
      </c>
      <c r="ET13" s="1">
        <v>913</v>
      </c>
      <c r="EU13" s="1">
        <v>2</v>
      </c>
      <c r="EV13" s="1">
        <v>253</v>
      </c>
      <c r="EW13" s="1" t="s">
        <v>570</v>
      </c>
      <c r="EX13" s="1">
        <v>24</v>
      </c>
      <c r="EY13" s="1">
        <v>57</v>
      </c>
      <c r="EZ13" s="6">
        <v>30276</v>
      </c>
      <c r="FA13" s="1"/>
      <c r="FB13" s="1"/>
      <c r="FC13" s="1"/>
      <c r="FD13" s="1"/>
      <c r="FE13" s="1"/>
      <c r="FF13" s="1" t="s">
        <v>571</v>
      </c>
      <c r="FG13" s="1" t="s">
        <v>281</v>
      </c>
      <c r="FH13" s="1" t="s">
        <v>572</v>
      </c>
      <c r="FI13" s="1" t="s">
        <v>573</v>
      </c>
      <c r="FJ13" s="1">
        <v>27344</v>
      </c>
      <c r="FK13" s="1">
        <v>3123</v>
      </c>
      <c r="FL13" s="1" t="s">
        <v>572</v>
      </c>
      <c r="FM13" s="1" t="s">
        <v>573</v>
      </c>
      <c r="FN13" s="1">
        <v>27344</v>
      </c>
      <c r="FO13" s="1">
        <v>3123</v>
      </c>
      <c r="FP13" s="1" t="s">
        <v>559</v>
      </c>
      <c r="FQ13" s="6">
        <v>35000</v>
      </c>
      <c r="FR13" s="1">
        <v>11.75</v>
      </c>
      <c r="FS13" s="1" t="s">
        <v>574</v>
      </c>
      <c r="FT13" s="6">
        <v>7100</v>
      </c>
      <c r="FU13" s="1">
        <v>156</v>
      </c>
      <c r="FV13" s="1"/>
      <c r="FW13" s="1">
        <v>2660</v>
      </c>
      <c r="FX13" s="1"/>
      <c r="FY13" s="1"/>
      <c r="FZ13" s="1">
        <v>0</v>
      </c>
      <c r="GA13" s="1" t="s">
        <v>575</v>
      </c>
      <c r="GB13" s="1">
        <v>1.6</v>
      </c>
      <c r="GC13" s="1">
        <v>15</v>
      </c>
      <c r="GD13" s="1" t="s">
        <v>287</v>
      </c>
      <c r="GE13" s="1" t="s">
        <v>288</v>
      </c>
      <c r="GF13" s="1" t="s">
        <v>576</v>
      </c>
      <c r="GG13" s="1" t="s">
        <v>290</v>
      </c>
      <c r="GH13" s="1" t="s">
        <v>291</v>
      </c>
      <c r="GI13" s="1" t="s">
        <v>279</v>
      </c>
      <c r="GJ13" s="6">
        <v>67620</v>
      </c>
      <c r="GK13" s="1">
        <v>3</v>
      </c>
      <c r="GM13" s="2" t="s">
        <v>292</v>
      </c>
      <c r="GN13" s="2">
        <v>604</v>
      </c>
      <c r="GO13" s="2">
        <v>147</v>
      </c>
      <c r="GP13" s="10">
        <v>5686</v>
      </c>
      <c r="GQ13" s="10">
        <v>27091</v>
      </c>
      <c r="GR13" s="2">
        <v>135</v>
      </c>
      <c r="GS13" s="2">
        <v>6</v>
      </c>
      <c r="GT13" s="2">
        <v>126</v>
      </c>
      <c r="GU13" s="10">
        <v>2716</v>
      </c>
      <c r="GY13" s="1"/>
      <c r="GZ13" s="1">
        <v>3</v>
      </c>
      <c r="HA13" s="1"/>
      <c r="HB13" s="1"/>
      <c r="HC13" s="1"/>
      <c r="HD13" s="1"/>
      <c r="HE13" s="1"/>
      <c r="HF13" s="1"/>
      <c r="HG13" s="1"/>
      <c r="HH13" s="1"/>
      <c r="HI13" s="1"/>
      <c r="HJ13" s="1">
        <v>3</v>
      </c>
      <c r="HK13" s="1">
        <v>0</v>
      </c>
      <c r="HM13" s="6">
        <v>13984</v>
      </c>
      <c r="HN13" s="6">
        <v>159538</v>
      </c>
      <c r="HO13" s="2">
        <v>0</v>
      </c>
      <c r="HP13" s="1"/>
      <c r="HQ13" s="1">
        <v>0</v>
      </c>
      <c r="HR13" s="6">
        <v>26725</v>
      </c>
      <c r="HS13" s="6">
        <v>23798</v>
      </c>
      <c r="HT13" s="1"/>
      <c r="HU13" s="1">
        <v>0</v>
      </c>
      <c r="HV13" s="6">
        <v>2022</v>
      </c>
      <c r="HW13" s="6">
        <v>1183</v>
      </c>
      <c r="HX13" s="1"/>
      <c r="HY13" s="1">
        <v>0</v>
      </c>
      <c r="HZ13" s="1">
        <v>0</v>
      </c>
      <c r="IA13" s="1">
        <v>205</v>
      </c>
      <c r="IB13" s="1"/>
      <c r="IC13" s="1">
        <v>0</v>
      </c>
      <c r="ID13" s="6">
        <v>267646</v>
      </c>
      <c r="IE13" s="6">
        <v>54466</v>
      </c>
      <c r="IF13" s="1">
        <v>-1</v>
      </c>
      <c r="IG13" s="6">
        <v>232707</v>
      </c>
      <c r="IH13" s="6">
        <v>50116</v>
      </c>
      <c r="II13" s="1">
        <v>190</v>
      </c>
      <c r="IJ13" s="6">
        <v>29126</v>
      </c>
      <c r="IK13" s="1">
        <v>188</v>
      </c>
      <c r="IL13" s="6">
        <v>4107</v>
      </c>
      <c r="IM13" s="1">
        <v>0</v>
      </c>
      <c r="IN13" s="1">
        <v>54</v>
      </c>
      <c r="IP13" s="6">
        <v>8013</v>
      </c>
      <c r="IQ13" s="1">
        <v>0</v>
      </c>
      <c r="IR13" s="10">
        <v>8013</v>
      </c>
      <c r="IS13" s="10">
        <v>42953</v>
      </c>
      <c r="IT13" s="6">
        <v>16313</v>
      </c>
      <c r="IU13" s="10">
        <v>275659</v>
      </c>
      <c r="IV13" s="6">
        <v>97797</v>
      </c>
      <c r="IW13" s="1">
        <v>260</v>
      </c>
      <c r="IX13" s="1">
        <v>589</v>
      </c>
      <c r="IY13" s="1">
        <v>35</v>
      </c>
      <c r="IZ13" s="1">
        <v>0.83</v>
      </c>
      <c r="JA13" s="1">
        <v>0.14000000000000001</v>
      </c>
      <c r="JB13" s="1">
        <v>24.25</v>
      </c>
      <c r="JC13" s="1">
        <v>30.17</v>
      </c>
      <c r="JD13" s="1">
        <v>11.32</v>
      </c>
      <c r="JE13" s="1">
        <v>712</v>
      </c>
      <c r="JF13" s="6">
        <v>18216</v>
      </c>
      <c r="JG13" s="1">
        <v>172</v>
      </c>
      <c r="JH13" s="6">
        <v>3221</v>
      </c>
      <c r="JI13">
        <v>13.130612244897959</v>
      </c>
      <c r="KJ13" s="571">
        <f t="shared" si="1"/>
        <v>65769.777777777781</v>
      </c>
      <c r="MH13" s="10">
        <v>140850</v>
      </c>
      <c r="MI13" s="10">
        <v>440850</v>
      </c>
      <c r="MJ13" s="10"/>
    </row>
    <row r="14" spans="1:348" x14ac:dyDescent="0.25">
      <c r="A14" s="1" t="s">
        <v>577</v>
      </c>
      <c r="B14" s="21" t="s">
        <v>1884</v>
      </c>
      <c r="C14" s="1" t="s">
        <v>578</v>
      </c>
      <c r="D14" s="1">
        <v>2016</v>
      </c>
      <c r="E14" s="1" t="s">
        <v>579</v>
      </c>
      <c r="F14" s="1" t="s">
        <v>580</v>
      </c>
      <c r="G14" s="1" t="s">
        <v>581</v>
      </c>
      <c r="H14" s="1">
        <v>28151</v>
      </c>
      <c r="I14" s="1">
        <v>1120</v>
      </c>
      <c r="J14" s="1" t="s">
        <v>582</v>
      </c>
      <c r="K14" s="1" t="s">
        <v>581</v>
      </c>
      <c r="L14" s="1">
        <v>28150</v>
      </c>
      <c r="M14" s="1"/>
      <c r="N14" s="1" t="s">
        <v>583</v>
      </c>
      <c r="O14" s="1" t="s">
        <v>584</v>
      </c>
      <c r="P14" s="1" t="s">
        <v>585</v>
      </c>
      <c r="Q14" s="1" t="s">
        <v>586</v>
      </c>
      <c r="R14" s="1" t="s">
        <v>587</v>
      </c>
      <c r="S14" s="1" t="s">
        <v>324</v>
      </c>
      <c r="T14" s="1" t="s">
        <v>584</v>
      </c>
      <c r="U14" s="1" t="s">
        <v>585</v>
      </c>
      <c r="V14" s="1" t="s">
        <v>586</v>
      </c>
      <c r="W14" s="1">
        <v>1</v>
      </c>
      <c r="X14" s="1">
        <v>1</v>
      </c>
      <c r="Y14" s="1">
        <v>0</v>
      </c>
      <c r="Z14" s="1">
        <v>1</v>
      </c>
      <c r="AA14" s="6">
        <v>3597</v>
      </c>
      <c r="AB14" s="1">
        <v>3</v>
      </c>
      <c r="AC14" s="1">
        <v>0</v>
      </c>
      <c r="AD14" s="1">
        <v>3</v>
      </c>
      <c r="AE14" s="1">
        <v>15.25</v>
      </c>
      <c r="AF14" s="1">
        <v>18.25</v>
      </c>
      <c r="AG14" s="7">
        <v>0.16439999999999999</v>
      </c>
      <c r="AH14" s="8">
        <v>67380</v>
      </c>
      <c r="AI14" s="1" t="e">
        <f>VLOOKUP(County!A14,Salaries!A$6:T$91,15,FALSE)</f>
        <v>#N/A</v>
      </c>
      <c r="AJ14" s="1" t="e">
        <f>VLOOKUP(County!A14,Salaries!A$6:T$91,16,FALSE)</f>
        <v>#N/A</v>
      </c>
      <c r="AK14" s="8">
        <v>35820</v>
      </c>
      <c r="AL14" s="9">
        <v>11.85</v>
      </c>
      <c r="AM14" s="9">
        <v>11.85</v>
      </c>
      <c r="AN14" s="9">
        <v>11.85</v>
      </c>
      <c r="AO14" s="8">
        <v>0</v>
      </c>
      <c r="AP14" s="8">
        <v>829625</v>
      </c>
      <c r="AQ14" s="8">
        <v>829625</v>
      </c>
      <c r="AR14" s="8">
        <v>140195</v>
      </c>
      <c r="AS14" s="8">
        <v>0</v>
      </c>
      <c r="AT14" s="8">
        <v>140195</v>
      </c>
      <c r="AU14" s="8">
        <v>68105</v>
      </c>
      <c r="AV14" s="8">
        <v>0</v>
      </c>
      <c r="AW14" s="8">
        <v>68105</v>
      </c>
      <c r="AX14" s="8">
        <v>52658</v>
      </c>
      <c r="AY14" s="8">
        <v>1090583</v>
      </c>
      <c r="AZ14" s="8">
        <v>563665</v>
      </c>
      <c r="BA14" s="8">
        <v>212677</v>
      </c>
      <c r="BB14" s="8">
        <v>776342</v>
      </c>
      <c r="BC14" s="8">
        <v>67227</v>
      </c>
      <c r="BD14" s="8">
        <v>6837</v>
      </c>
      <c r="BE14" s="8">
        <v>4765</v>
      </c>
      <c r="BF14" s="8">
        <v>78829</v>
      </c>
      <c r="BG14" s="8">
        <v>235412</v>
      </c>
      <c r="BH14" s="8">
        <v>1090583</v>
      </c>
      <c r="BI14" s="8">
        <v>0</v>
      </c>
      <c r="BJ14" s="7">
        <v>0</v>
      </c>
      <c r="BK14" s="8">
        <v>17026</v>
      </c>
      <c r="BL14" s="8">
        <v>0</v>
      </c>
      <c r="BM14" s="8">
        <v>68105</v>
      </c>
      <c r="BN14" s="8">
        <v>0</v>
      </c>
      <c r="BO14" s="8">
        <v>85131</v>
      </c>
      <c r="BP14" s="8">
        <v>85131</v>
      </c>
      <c r="BQ14" s="6">
        <v>30469</v>
      </c>
      <c r="BR14" s="6">
        <v>31380</v>
      </c>
      <c r="BS14" s="6">
        <v>61849</v>
      </c>
      <c r="BT14" s="6">
        <v>29418</v>
      </c>
      <c r="BU14" s="6">
        <v>9752</v>
      </c>
      <c r="BV14" s="6">
        <v>39170</v>
      </c>
      <c r="BW14" s="6">
        <v>3601</v>
      </c>
      <c r="BX14" s="1"/>
      <c r="BY14" s="6">
        <v>3601</v>
      </c>
      <c r="BZ14" s="6">
        <v>104620</v>
      </c>
      <c r="CA14" s="1"/>
      <c r="CB14" s="6">
        <v>104620</v>
      </c>
      <c r="CC14" s="6">
        <v>2051</v>
      </c>
      <c r="CD14" s="6">
        <v>50522</v>
      </c>
      <c r="CE14" s="1">
        <v>3</v>
      </c>
      <c r="CF14" s="1">
        <v>74</v>
      </c>
      <c r="CG14" s="1">
        <v>77</v>
      </c>
      <c r="CH14" s="6">
        <v>5430</v>
      </c>
      <c r="CI14" s="6">
        <v>3205</v>
      </c>
      <c r="CJ14" s="6">
        <v>3364</v>
      </c>
      <c r="CK14" s="1">
        <v>205</v>
      </c>
      <c r="CL14" s="1">
        <v>-1</v>
      </c>
      <c r="CM14" s="1">
        <v>29</v>
      </c>
      <c r="CN14" s="1">
        <v>91</v>
      </c>
      <c r="CO14" s="6">
        <v>59208</v>
      </c>
      <c r="CP14" s="6">
        <v>17372</v>
      </c>
      <c r="CQ14" s="6">
        <v>76580</v>
      </c>
      <c r="CR14" s="6">
        <v>6701</v>
      </c>
      <c r="CS14" s="1">
        <v>36</v>
      </c>
      <c r="CT14" s="6">
        <v>6737</v>
      </c>
      <c r="CU14" s="6">
        <v>50048</v>
      </c>
      <c r="CV14" s="6">
        <v>10381</v>
      </c>
      <c r="CW14" s="6">
        <v>60429</v>
      </c>
      <c r="CX14" s="6">
        <v>143746</v>
      </c>
      <c r="CY14" s="1">
        <v>8</v>
      </c>
      <c r="CZ14" s="1">
        <v>387</v>
      </c>
      <c r="DA14" s="6">
        <v>144141</v>
      </c>
      <c r="DB14" s="6">
        <v>25073</v>
      </c>
      <c r="DC14" s="6">
        <v>1651</v>
      </c>
      <c r="DD14" s="6">
        <f t="shared" si="0"/>
        <v>26724</v>
      </c>
      <c r="DE14" s="6">
        <v>19028</v>
      </c>
      <c r="DF14" s="6">
        <v>12170</v>
      </c>
      <c r="DG14" s="1">
        <v>0</v>
      </c>
      <c r="DH14" s="6">
        <v>13867</v>
      </c>
      <c r="DI14" s="6">
        <v>2305</v>
      </c>
      <c r="DJ14" s="6"/>
      <c r="DK14" s="6">
        <v>151197</v>
      </c>
      <c r="DL14" s="6">
        <v>14458</v>
      </c>
      <c r="DM14" s="6">
        <v>19659</v>
      </c>
      <c r="DN14" s="1"/>
      <c r="DO14" s="6">
        <v>207441</v>
      </c>
      <c r="DP14" s="1">
        <v>-1</v>
      </c>
      <c r="DQ14" s="6">
        <v>36641</v>
      </c>
      <c r="DR14" s="1"/>
      <c r="DS14" s="6">
        <v>36641</v>
      </c>
      <c r="DT14" s="6">
        <v>162689</v>
      </c>
      <c r="DU14" s="1">
        <v>15</v>
      </c>
      <c r="DV14" s="1">
        <v>4</v>
      </c>
      <c r="DW14" s="1">
        <v>179</v>
      </c>
      <c r="DX14" s="1">
        <v>289</v>
      </c>
      <c r="DY14" s="1">
        <v>14</v>
      </c>
      <c r="DZ14" s="1">
        <v>0</v>
      </c>
      <c r="EA14" s="1">
        <v>501</v>
      </c>
      <c r="EB14" s="1">
        <v>531</v>
      </c>
      <c r="EC14" s="1">
        <v>615</v>
      </c>
      <c r="ED14" s="6">
        <v>1146</v>
      </c>
      <c r="EE14" s="6">
        <v>8429</v>
      </c>
      <c r="EF14" s="6">
        <v>6002</v>
      </c>
      <c r="EG14" s="6">
        <v>14431</v>
      </c>
      <c r="EH14" s="1">
        <v>171</v>
      </c>
      <c r="EI14" s="1">
        <v>0</v>
      </c>
      <c r="EJ14" s="1">
        <v>171</v>
      </c>
      <c r="EK14" s="6">
        <v>15748</v>
      </c>
      <c r="EL14" s="1">
        <v>0</v>
      </c>
      <c r="EM14" s="1">
        <v>0</v>
      </c>
      <c r="EN14" s="1">
        <v>2</v>
      </c>
      <c r="EO14" s="1">
        <v>28</v>
      </c>
      <c r="EP14" s="1">
        <v>593</v>
      </c>
      <c r="EQ14" s="6">
        <v>7864</v>
      </c>
      <c r="ER14" s="6">
        <v>48998</v>
      </c>
      <c r="ES14" s="6">
        <v>34654</v>
      </c>
      <c r="ET14" s="6">
        <v>14344</v>
      </c>
      <c r="EU14" s="6">
        <v>13963</v>
      </c>
      <c r="EV14" s="6">
        <v>14399</v>
      </c>
      <c r="EW14" s="1" t="s">
        <v>588</v>
      </c>
      <c r="EX14" s="1">
        <v>23</v>
      </c>
      <c r="EY14" s="1">
        <v>33</v>
      </c>
      <c r="EZ14" s="6">
        <v>28580</v>
      </c>
      <c r="FA14" s="6">
        <v>123480</v>
      </c>
      <c r="FB14" s="1"/>
      <c r="FC14" s="1"/>
      <c r="FD14" s="1"/>
      <c r="FE14" s="1"/>
      <c r="FF14" s="1" t="s">
        <v>578</v>
      </c>
      <c r="FG14" s="1" t="s">
        <v>382</v>
      </c>
      <c r="FH14" s="1" t="s">
        <v>580</v>
      </c>
      <c r="FI14" s="1" t="s">
        <v>581</v>
      </c>
      <c r="FJ14" s="1">
        <v>28151</v>
      </c>
      <c r="FK14" s="1">
        <v>1120</v>
      </c>
      <c r="FL14" s="1" t="s">
        <v>582</v>
      </c>
      <c r="FM14" s="1" t="s">
        <v>581</v>
      </c>
      <c r="FN14" s="1">
        <v>28150</v>
      </c>
      <c r="FO14" s="1">
        <v>5036</v>
      </c>
      <c r="FP14" s="1" t="s">
        <v>579</v>
      </c>
      <c r="FQ14" s="6">
        <v>29000</v>
      </c>
      <c r="FR14" s="1">
        <v>18.25</v>
      </c>
      <c r="FS14" s="1" t="s">
        <v>587</v>
      </c>
      <c r="FT14" s="6">
        <v>3597</v>
      </c>
      <c r="FU14" s="1">
        <v>104</v>
      </c>
      <c r="FV14" s="1"/>
      <c r="FW14" s="1" t="s">
        <v>589</v>
      </c>
      <c r="FX14" s="1"/>
      <c r="FY14" s="1"/>
      <c r="FZ14" s="1">
        <v>0</v>
      </c>
      <c r="GA14" s="1" t="s">
        <v>590</v>
      </c>
      <c r="GB14" s="1">
        <v>50</v>
      </c>
      <c r="GC14" s="1">
        <v>50</v>
      </c>
      <c r="GD14" s="1" t="s">
        <v>287</v>
      </c>
      <c r="GE14" s="1" t="s">
        <v>288</v>
      </c>
      <c r="GF14" s="1" t="s">
        <v>591</v>
      </c>
      <c r="GG14" s="1" t="s">
        <v>290</v>
      </c>
      <c r="GH14" s="1" t="s">
        <v>418</v>
      </c>
      <c r="GI14" s="1" t="s">
        <v>279</v>
      </c>
      <c r="GJ14" s="6">
        <v>87875</v>
      </c>
      <c r="GK14" s="1">
        <v>2</v>
      </c>
      <c r="GM14" s="2" t="s">
        <v>292</v>
      </c>
      <c r="GN14" s="2">
        <v>545</v>
      </c>
      <c r="GO14" s="2">
        <v>97</v>
      </c>
      <c r="GP14" s="10">
        <v>3858</v>
      </c>
      <c r="GQ14" s="10">
        <v>18243</v>
      </c>
      <c r="GR14" s="2">
        <v>145</v>
      </c>
      <c r="GS14" s="2">
        <v>18</v>
      </c>
      <c r="GT14" s="2">
        <v>271</v>
      </c>
      <c r="GU14" s="10">
        <v>1942</v>
      </c>
      <c r="GY14" s="1"/>
      <c r="GZ14" s="1">
        <v>2</v>
      </c>
      <c r="HA14" s="1"/>
      <c r="HB14" s="1"/>
      <c r="HC14" s="1"/>
      <c r="HD14" s="1"/>
      <c r="HE14" s="1"/>
      <c r="HF14" s="1"/>
      <c r="HG14" s="1"/>
      <c r="HH14" s="1"/>
      <c r="HI14" s="1"/>
      <c r="HJ14" s="1">
        <v>3</v>
      </c>
      <c r="HK14" s="6">
        <v>2004</v>
      </c>
      <c r="HM14" s="6">
        <v>11999</v>
      </c>
      <c r="HN14" s="6">
        <v>171869</v>
      </c>
      <c r="HO14" s="10">
        <v>2305</v>
      </c>
      <c r="HP14" s="1"/>
      <c r="HQ14" s="1">
        <v>-1</v>
      </c>
      <c r="HR14" s="6">
        <v>26725</v>
      </c>
      <c r="HS14" s="6">
        <v>23798</v>
      </c>
      <c r="HT14" s="1"/>
      <c r="HU14" s="1">
        <v>-1</v>
      </c>
      <c r="HV14" s="6">
        <v>2022</v>
      </c>
      <c r="HW14" s="6">
        <v>1183</v>
      </c>
      <c r="HX14" s="1"/>
      <c r="HY14" s="1">
        <v>0</v>
      </c>
      <c r="HZ14" s="1">
        <v>0</v>
      </c>
      <c r="IA14" s="1">
        <v>205</v>
      </c>
      <c r="IB14" s="1"/>
      <c r="IC14" s="1">
        <v>0</v>
      </c>
      <c r="ID14" s="6">
        <v>207441</v>
      </c>
      <c r="IE14" s="6">
        <v>45752</v>
      </c>
      <c r="IF14" s="6">
        <v>5378</v>
      </c>
      <c r="IG14" s="6">
        <v>188583</v>
      </c>
      <c r="IH14" s="6">
        <v>49433</v>
      </c>
      <c r="II14" s="1">
        <v>56</v>
      </c>
      <c r="IJ14" s="6">
        <v>12114</v>
      </c>
      <c r="IK14" s="1">
        <v>134</v>
      </c>
      <c r="IL14" s="6">
        <v>1517</v>
      </c>
      <c r="IM14" s="1">
        <v>0</v>
      </c>
      <c r="IN14" s="1">
        <v>46</v>
      </c>
      <c r="IP14" s="6">
        <v>12068</v>
      </c>
      <c r="IQ14" s="6">
        <v>10425</v>
      </c>
      <c r="IR14" s="10">
        <v>22493</v>
      </c>
      <c r="IS14" s="10">
        <v>36360</v>
      </c>
      <c r="IT14" s="6">
        <v>26724</v>
      </c>
      <c r="IU14" s="10">
        <v>229934</v>
      </c>
      <c r="IV14" s="6">
        <v>71333</v>
      </c>
      <c r="IW14" s="1">
        <v>19</v>
      </c>
      <c r="IX14" s="1">
        <v>468</v>
      </c>
      <c r="IY14" s="1">
        <v>14</v>
      </c>
      <c r="IZ14" s="1">
        <v>0.92</v>
      </c>
      <c r="JA14" s="1">
        <v>7.0000000000000007E-2</v>
      </c>
      <c r="JB14" s="1">
        <v>31.43</v>
      </c>
      <c r="JC14" s="1">
        <v>30.84</v>
      </c>
      <c r="JD14" s="1">
        <v>60.32</v>
      </c>
      <c r="JE14" s="1">
        <v>208</v>
      </c>
      <c r="JF14" s="6">
        <v>9131</v>
      </c>
      <c r="JG14" s="1">
        <v>293</v>
      </c>
      <c r="JH14" s="6">
        <v>6617</v>
      </c>
      <c r="JI14">
        <v>8.8346173541963022</v>
      </c>
      <c r="KJ14" s="571">
        <f t="shared" si="1"/>
        <v>42539.28767123288</v>
      </c>
      <c r="MH14" s="10">
        <v>582600</v>
      </c>
      <c r="MI14" s="10">
        <v>3504736</v>
      </c>
      <c r="MJ14" s="10"/>
    </row>
    <row r="15" spans="1:348" x14ac:dyDescent="0.25">
      <c r="A15" s="1" t="s">
        <v>592</v>
      </c>
      <c r="B15" s="21" t="s">
        <v>1885</v>
      </c>
      <c r="C15" s="1" t="s">
        <v>593</v>
      </c>
      <c r="D15" s="1">
        <v>2016</v>
      </c>
      <c r="E15" s="1" t="s">
        <v>594</v>
      </c>
      <c r="F15" s="1" t="s">
        <v>595</v>
      </c>
      <c r="G15" s="1" t="s">
        <v>596</v>
      </c>
      <c r="H15" s="1">
        <v>28472</v>
      </c>
      <c r="I15" s="1">
        <v>3977</v>
      </c>
      <c r="J15" s="1" t="s">
        <v>595</v>
      </c>
      <c r="K15" s="1" t="s">
        <v>596</v>
      </c>
      <c r="L15" s="1">
        <v>28472</v>
      </c>
      <c r="M15" s="1"/>
      <c r="N15" s="1" t="s">
        <v>597</v>
      </c>
      <c r="O15" s="1" t="s">
        <v>598</v>
      </c>
      <c r="P15" s="1" t="s">
        <v>599</v>
      </c>
      <c r="Q15" s="1" t="s">
        <v>600</v>
      </c>
      <c r="R15" s="1" t="s">
        <v>601</v>
      </c>
      <c r="S15" s="1" t="s">
        <v>397</v>
      </c>
      <c r="T15" s="1" t="s">
        <v>602</v>
      </c>
      <c r="U15" s="1" t="s">
        <v>599</v>
      </c>
      <c r="V15" s="1" t="s">
        <v>603</v>
      </c>
      <c r="W15" s="1">
        <v>1</v>
      </c>
      <c r="X15" s="1">
        <v>5</v>
      </c>
      <c r="Y15" s="1">
        <v>1</v>
      </c>
      <c r="Z15" s="1">
        <v>2</v>
      </c>
      <c r="AA15" s="6">
        <v>13244</v>
      </c>
      <c r="AB15" s="1">
        <v>1</v>
      </c>
      <c r="AC15" s="1">
        <v>0</v>
      </c>
      <c r="AD15" s="1">
        <v>1</v>
      </c>
      <c r="AE15" s="1">
        <v>25</v>
      </c>
      <c r="AF15" s="1">
        <v>26</v>
      </c>
      <c r="AG15" s="7">
        <v>3.85E-2</v>
      </c>
      <c r="AH15" s="8">
        <v>54989</v>
      </c>
      <c r="AI15" s="1" t="e">
        <f>VLOOKUP(County!A15,Salaries!A$6:T$91,15,FALSE)</f>
        <v>#N/A</v>
      </c>
      <c r="AJ15" s="1" t="e">
        <f>VLOOKUP(County!A15,Salaries!A$6:T$91,16,FALSE)</f>
        <v>#N/A</v>
      </c>
      <c r="AK15" s="8">
        <v>37125</v>
      </c>
      <c r="AL15" s="9">
        <v>9.82</v>
      </c>
      <c r="AM15" s="9">
        <v>9.82</v>
      </c>
      <c r="AN15" s="9">
        <v>9.82</v>
      </c>
      <c r="AO15" s="8">
        <v>0</v>
      </c>
      <c r="AP15" s="8">
        <v>1287164</v>
      </c>
      <c r="AQ15" s="8">
        <v>1287164</v>
      </c>
      <c r="AR15" s="8">
        <v>115602</v>
      </c>
      <c r="AS15" s="8">
        <v>50000</v>
      </c>
      <c r="AT15" s="8">
        <v>165602</v>
      </c>
      <c r="AU15" s="8">
        <v>0</v>
      </c>
      <c r="AV15" s="8">
        <v>0</v>
      </c>
      <c r="AW15" s="8">
        <v>0</v>
      </c>
      <c r="AX15" s="8">
        <v>0</v>
      </c>
      <c r="AY15" s="8">
        <v>1452766</v>
      </c>
      <c r="AZ15" s="8">
        <v>793086</v>
      </c>
      <c r="BA15" s="8">
        <v>360630</v>
      </c>
      <c r="BB15" s="8">
        <v>1153716</v>
      </c>
      <c r="BC15" s="8">
        <v>91500</v>
      </c>
      <c r="BD15" s="8">
        <v>6000</v>
      </c>
      <c r="BE15" s="8">
        <v>6100</v>
      </c>
      <c r="BF15" s="8">
        <v>103600</v>
      </c>
      <c r="BG15" s="8">
        <v>145450</v>
      </c>
      <c r="BH15" s="8">
        <v>1402766</v>
      </c>
      <c r="BI15" s="8">
        <v>50000</v>
      </c>
      <c r="BJ15" s="7">
        <v>3.44E-2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6">
        <v>66840</v>
      </c>
      <c r="BR15" s="6">
        <v>51772</v>
      </c>
      <c r="BS15" s="6">
        <v>118612</v>
      </c>
      <c r="BT15" s="6">
        <v>38151</v>
      </c>
      <c r="BU15" s="6">
        <v>15285</v>
      </c>
      <c r="BV15" s="6">
        <v>53436</v>
      </c>
      <c r="BW15" s="1"/>
      <c r="BX15" s="1"/>
      <c r="BY15" s="1"/>
      <c r="BZ15" s="6">
        <v>172048</v>
      </c>
      <c r="CA15" s="1"/>
      <c r="CB15" s="6">
        <v>172048</v>
      </c>
      <c r="CC15" s="1">
        <v>0</v>
      </c>
      <c r="CD15" s="6">
        <v>50523</v>
      </c>
      <c r="CE15" s="1">
        <v>0</v>
      </c>
      <c r="CF15" s="1">
        <v>74</v>
      </c>
      <c r="CG15" s="1">
        <v>74</v>
      </c>
      <c r="CH15" s="6">
        <v>2086</v>
      </c>
      <c r="CI15" s="6">
        <v>3205</v>
      </c>
      <c r="CJ15" s="6">
        <v>6318</v>
      </c>
      <c r="CK15" s="1">
        <v>205</v>
      </c>
      <c r="CL15" s="1">
        <v>0</v>
      </c>
      <c r="CM15" s="1">
        <v>23</v>
      </c>
      <c r="CN15" s="1">
        <v>351</v>
      </c>
      <c r="CO15" s="6">
        <v>52500</v>
      </c>
      <c r="CP15" s="6">
        <v>12483</v>
      </c>
      <c r="CQ15" s="6">
        <v>64983</v>
      </c>
      <c r="CR15" s="1"/>
      <c r="CS15" s="1"/>
      <c r="CT15" s="1"/>
      <c r="CU15" s="6">
        <v>19728</v>
      </c>
      <c r="CV15" s="6">
        <v>4284</v>
      </c>
      <c r="CW15" s="6">
        <v>24012</v>
      </c>
      <c r="CX15" s="6">
        <v>88995</v>
      </c>
      <c r="CY15" s="6">
        <v>1810</v>
      </c>
      <c r="CZ15" s="1">
        <v>0</v>
      </c>
      <c r="DA15" s="6">
        <v>90805</v>
      </c>
      <c r="DB15" s="6">
        <v>2003</v>
      </c>
      <c r="DC15" s="1">
        <v>472</v>
      </c>
      <c r="DD15" s="6">
        <f t="shared" si="0"/>
        <v>2475</v>
      </c>
      <c r="DE15" s="6">
        <v>11777</v>
      </c>
      <c r="DF15" s="6">
        <v>2537</v>
      </c>
      <c r="DG15" s="1">
        <v>0</v>
      </c>
      <c r="DH15" s="6">
        <v>3017</v>
      </c>
      <c r="DI15" s="1">
        <v>0</v>
      </c>
      <c r="DJ15" s="6"/>
      <c r="DK15" s="6">
        <v>60410</v>
      </c>
      <c r="DL15" s="6">
        <v>74248</v>
      </c>
      <c r="DM15" s="6">
        <v>16137</v>
      </c>
      <c r="DN15" s="1">
        <v>0</v>
      </c>
      <c r="DO15" s="6">
        <v>107594</v>
      </c>
      <c r="DP15" s="1">
        <v>0</v>
      </c>
      <c r="DQ15" s="6">
        <v>29868</v>
      </c>
      <c r="DR15" s="1"/>
      <c r="DS15" s="6">
        <v>29868</v>
      </c>
      <c r="DT15" s="6">
        <v>98644</v>
      </c>
      <c r="DU15" s="1">
        <v>26</v>
      </c>
      <c r="DV15" s="1">
        <v>15</v>
      </c>
      <c r="DW15" s="1">
        <v>127</v>
      </c>
      <c r="DX15" s="1">
        <v>743</v>
      </c>
      <c r="DY15" s="1">
        <v>27</v>
      </c>
      <c r="DZ15" s="1">
        <v>16</v>
      </c>
      <c r="EA15" s="1">
        <v>954</v>
      </c>
      <c r="EB15" s="1">
        <v>791</v>
      </c>
      <c r="EC15" s="1">
        <v>211</v>
      </c>
      <c r="ED15" s="6">
        <v>1002</v>
      </c>
      <c r="EE15" s="6">
        <v>1269</v>
      </c>
      <c r="EF15" s="6">
        <v>3381</v>
      </c>
      <c r="EG15" s="6">
        <v>4650</v>
      </c>
      <c r="EH15" s="1">
        <v>643</v>
      </c>
      <c r="EI15" s="1">
        <v>208</v>
      </c>
      <c r="EJ15" s="1">
        <v>851</v>
      </c>
      <c r="EK15" s="6">
        <v>6503</v>
      </c>
      <c r="EL15" s="1">
        <v>11</v>
      </c>
      <c r="EM15" s="1">
        <v>71</v>
      </c>
      <c r="EN15" s="1">
        <v>23</v>
      </c>
      <c r="EO15" s="1">
        <v>146</v>
      </c>
      <c r="EP15" s="1">
        <v>42</v>
      </c>
      <c r="EQ15" s="1">
        <v>386</v>
      </c>
      <c r="ER15" s="6">
        <v>43078</v>
      </c>
      <c r="ES15" s="6">
        <v>12851</v>
      </c>
      <c r="ET15" s="6">
        <v>3212</v>
      </c>
      <c r="EU15" s="1">
        <v>1</v>
      </c>
      <c r="EV15" s="1">
        <v>13</v>
      </c>
      <c r="EW15" s="1" t="s">
        <v>604</v>
      </c>
      <c r="EX15" s="1">
        <v>47</v>
      </c>
      <c r="EY15" s="1">
        <v>92</v>
      </c>
      <c r="EZ15" s="6">
        <v>53287</v>
      </c>
      <c r="FA15" s="1"/>
      <c r="FB15" s="6">
        <v>13380</v>
      </c>
      <c r="FC15" s="1"/>
      <c r="FD15" s="1"/>
      <c r="FE15" s="1"/>
      <c r="FF15" s="1" t="s">
        <v>593</v>
      </c>
      <c r="FG15" s="1" t="s">
        <v>308</v>
      </c>
      <c r="FH15" s="1" t="s">
        <v>595</v>
      </c>
      <c r="FI15" s="1" t="s">
        <v>596</v>
      </c>
      <c r="FJ15" s="1">
        <v>28472</v>
      </c>
      <c r="FK15" s="1">
        <v>3198</v>
      </c>
      <c r="FL15" s="1" t="s">
        <v>595</v>
      </c>
      <c r="FM15" s="1" t="s">
        <v>596</v>
      </c>
      <c r="FN15" s="1">
        <v>28472</v>
      </c>
      <c r="FO15" s="1">
        <v>3198</v>
      </c>
      <c r="FP15" s="1" t="s">
        <v>594</v>
      </c>
      <c r="FQ15" s="6">
        <v>24466</v>
      </c>
      <c r="FR15" s="1">
        <v>26.5</v>
      </c>
      <c r="FS15" s="1" t="s">
        <v>605</v>
      </c>
      <c r="FT15" s="6">
        <v>13244</v>
      </c>
      <c r="FU15" s="1">
        <v>364</v>
      </c>
      <c r="FV15" s="1"/>
      <c r="FW15" s="1" t="s">
        <v>606</v>
      </c>
      <c r="FX15" s="1"/>
      <c r="FY15" s="1"/>
      <c r="FZ15" s="1">
        <v>0</v>
      </c>
      <c r="GA15" s="1" t="s">
        <v>607</v>
      </c>
      <c r="GB15" s="1">
        <v>10</v>
      </c>
      <c r="GC15" s="1">
        <v>5</v>
      </c>
      <c r="GD15" s="1" t="s">
        <v>287</v>
      </c>
      <c r="GE15" s="1" t="s">
        <v>288</v>
      </c>
      <c r="GF15" s="1" t="s">
        <v>608</v>
      </c>
      <c r="GG15" s="1" t="s">
        <v>290</v>
      </c>
      <c r="GH15" s="1" t="s">
        <v>291</v>
      </c>
      <c r="GI15" s="1" t="s">
        <v>279</v>
      </c>
      <c r="GJ15" s="6">
        <v>57739</v>
      </c>
      <c r="GK15" s="1">
        <v>1</v>
      </c>
      <c r="GM15" s="2" t="s">
        <v>292</v>
      </c>
      <c r="GN15" s="2"/>
      <c r="GO15" s="2">
        <v>34</v>
      </c>
      <c r="GP15" s="2">
        <v>397</v>
      </c>
      <c r="GQ15" s="2">
        <v>-1</v>
      </c>
      <c r="GR15" s="2"/>
      <c r="GS15" s="2"/>
      <c r="GT15" s="2"/>
      <c r="GU15" s="2"/>
      <c r="GY15" s="1"/>
      <c r="GZ15" s="1">
        <v>1</v>
      </c>
      <c r="HA15" s="1"/>
      <c r="HB15" s="1"/>
      <c r="HC15" s="1"/>
      <c r="HD15" s="1"/>
      <c r="HE15" s="1"/>
      <c r="HF15" s="1"/>
      <c r="HG15" s="1"/>
      <c r="HH15" s="1"/>
      <c r="HI15" s="1"/>
      <c r="HJ15" s="1">
        <v>9</v>
      </c>
      <c r="HK15" s="1">
        <v>45</v>
      </c>
      <c r="HM15" s="6">
        <v>11609</v>
      </c>
      <c r="HN15" s="6">
        <v>234810</v>
      </c>
      <c r="HO15" s="2">
        <v>0</v>
      </c>
      <c r="HP15" s="1"/>
      <c r="HQ15" s="1">
        <v>0</v>
      </c>
      <c r="HR15" s="6">
        <v>26725</v>
      </c>
      <c r="HS15" s="6">
        <v>23798</v>
      </c>
      <c r="HT15" s="1"/>
      <c r="HU15" s="1">
        <v>0</v>
      </c>
      <c r="HV15" s="6">
        <v>2022</v>
      </c>
      <c r="HW15" s="6">
        <v>1183</v>
      </c>
      <c r="HX15" s="1"/>
      <c r="HY15" s="1">
        <v>0</v>
      </c>
      <c r="HZ15" s="1">
        <v>0</v>
      </c>
      <c r="IA15" s="1">
        <v>205</v>
      </c>
      <c r="IB15" s="1"/>
      <c r="IC15" s="1">
        <v>0</v>
      </c>
      <c r="ID15" s="6">
        <v>107594</v>
      </c>
      <c r="IE15" s="6">
        <v>14252</v>
      </c>
      <c r="IF15" s="1">
        <v>0</v>
      </c>
      <c r="IG15" s="6">
        <v>104577</v>
      </c>
      <c r="IH15" s="6">
        <v>13772</v>
      </c>
      <c r="II15" s="1">
        <v>10</v>
      </c>
      <c r="IJ15" s="6">
        <v>2527</v>
      </c>
      <c r="IK15" s="1">
        <v>10</v>
      </c>
      <c r="IL15" s="1">
        <v>462</v>
      </c>
      <c r="IM15" s="1">
        <v>0</v>
      </c>
      <c r="IN15" s="1">
        <v>8</v>
      </c>
      <c r="IP15" s="6">
        <v>3641</v>
      </c>
      <c r="IQ15" s="1">
        <v>0</v>
      </c>
      <c r="IR15" s="10">
        <v>3641</v>
      </c>
      <c r="IS15" s="10">
        <v>6658</v>
      </c>
      <c r="IT15" s="6">
        <v>2475</v>
      </c>
      <c r="IU15" s="10">
        <v>111235</v>
      </c>
      <c r="IV15" s="6">
        <v>25501</v>
      </c>
      <c r="IW15" s="1">
        <v>41</v>
      </c>
      <c r="IX15" s="1">
        <v>870</v>
      </c>
      <c r="IY15" s="1">
        <v>43</v>
      </c>
      <c r="IZ15" s="1">
        <v>0.72</v>
      </c>
      <c r="JA15" s="1">
        <v>0.15</v>
      </c>
      <c r="JB15" s="1">
        <v>6.82</v>
      </c>
      <c r="JC15" s="1">
        <v>5.34</v>
      </c>
      <c r="JD15" s="1">
        <v>24.44</v>
      </c>
      <c r="JE15" s="1">
        <v>180</v>
      </c>
      <c r="JF15" s="6">
        <v>2703</v>
      </c>
      <c r="JG15" s="1">
        <v>774</v>
      </c>
      <c r="JH15" s="6">
        <v>3800</v>
      </c>
      <c r="JI15">
        <v>19.981572247527669</v>
      </c>
      <c r="KJ15" s="571">
        <f t="shared" si="1"/>
        <v>44373.692307692305</v>
      </c>
      <c r="MH15" s="2"/>
      <c r="MI15" s="2"/>
      <c r="MJ15" s="2"/>
    </row>
    <row r="16" spans="1:348" x14ac:dyDescent="0.25">
      <c r="A16" s="1" t="s">
        <v>628</v>
      </c>
      <c r="B16" s="21" t="s">
        <v>1886</v>
      </c>
      <c r="C16" s="1" t="s">
        <v>629</v>
      </c>
      <c r="D16" s="1">
        <v>2016</v>
      </c>
      <c r="E16" s="1" t="s">
        <v>630</v>
      </c>
      <c r="F16" s="1" t="s">
        <v>631</v>
      </c>
      <c r="G16" s="1" t="s">
        <v>632</v>
      </c>
      <c r="H16" s="1">
        <v>28301</v>
      </c>
      <c r="I16" s="1">
        <v>5032</v>
      </c>
      <c r="J16" s="1" t="s">
        <v>633</v>
      </c>
      <c r="K16" s="1" t="s">
        <v>632</v>
      </c>
      <c r="L16" s="1">
        <v>28301</v>
      </c>
      <c r="M16" s="1"/>
      <c r="N16" s="1" t="s">
        <v>634</v>
      </c>
      <c r="O16" s="1" t="s">
        <v>635</v>
      </c>
      <c r="P16" s="1" t="s">
        <v>636</v>
      </c>
      <c r="Q16" s="1" t="s">
        <v>637</v>
      </c>
      <c r="R16" s="1" t="s">
        <v>634</v>
      </c>
      <c r="S16" s="1" t="s">
        <v>324</v>
      </c>
      <c r="T16" s="1" t="s">
        <v>635</v>
      </c>
      <c r="U16" s="1" t="s">
        <v>636</v>
      </c>
      <c r="V16" s="1" t="s">
        <v>637</v>
      </c>
      <c r="W16" s="1">
        <v>1</v>
      </c>
      <c r="X16" s="1">
        <v>8</v>
      </c>
      <c r="Y16" s="1">
        <v>0</v>
      </c>
      <c r="Z16" s="1">
        <v>2</v>
      </c>
      <c r="AA16" s="6">
        <v>30108</v>
      </c>
      <c r="AB16" s="1">
        <v>47</v>
      </c>
      <c r="AC16" s="1">
        <v>0</v>
      </c>
      <c r="AD16" s="1">
        <v>47</v>
      </c>
      <c r="AE16" s="1">
        <v>136.80000000000001</v>
      </c>
      <c r="AF16" s="1">
        <v>183.8</v>
      </c>
      <c r="AG16" s="7">
        <v>0.25569999999999998</v>
      </c>
      <c r="AH16" s="8">
        <v>105318</v>
      </c>
      <c r="AI16" s="1" t="e">
        <f>VLOOKUP(County!A16,Salaries!A$6:T$91,15,FALSE)</f>
        <v>#N/A</v>
      </c>
      <c r="AJ16" s="1" t="e">
        <f>VLOOKUP(County!A16,Salaries!A$6:T$91,16,FALSE)</f>
        <v>#N/A</v>
      </c>
      <c r="AK16" s="1"/>
      <c r="AL16" s="11">
        <v>11.44</v>
      </c>
      <c r="AM16" s="11">
        <v>11.96</v>
      </c>
      <c r="AN16" s="11">
        <v>15.74</v>
      </c>
      <c r="AO16" s="8">
        <v>0</v>
      </c>
      <c r="AP16" s="8">
        <v>10343815</v>
      </c>
      <c r="AQ16" s="8">
        <v>10343815</v>
      </c>
      <c r="AR16" s="8">
        <v>311976</v>
      </c>
      <c r="AS16" s="8">
        <v>170618</v>
      </c>
      <c r="AT16" s="8">
        <v>482594</v>
      </c>
      <c r="AU16" s="8">
        <v>40484</v>
      </c>
      <c r="AV16" s="8">
        <v>0</v>
      </c>
      <c r="AW16" s="8">
        <v>40484</v>
      </c>
      <c r="AX16" s="8">
        <v>116852</v>
      </c>
      <c r="AY16" s="8">
        <v>10983745</v>
      </c>
      <c r="AZ16" s="8">
        <v>6284300</v>
      </c>
      <c r="BA16" s="8">
        <v>2172622</v>
      </c>
      <c r="BB16" s="8">
        <v>8456922</v>
      </c>
      <c r="BC16" s="8">
        <v>824801</v>
      </c>
      <c r="BD16" s="8">
        <v>281839</v>
      </c>
      <c r="BE16" s="8">
        <v>30065</v>
      </c>
      <c r="BF16" s="8">
        <v>1136705</v>
      </c>
      <c r="BG16" s="8">
        <v>1363884</v>
      </c>
      <c r="BH16" s="8">
        <v>10957511</v>
      </c>
      <c r="BI16" s="8">
        <v>26234</v>
      </c>
      <c r="BJ16" s="7">
        <v>2.3999999999999998E-3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6">
        <v>115772</v>
      </c>
      <c r="BR16" s="6">
        <v>130678</v>
      </c>
      <c r="BS16" s="6">
        <v>246450</v>
      </c>
      <c r="BT16" s="6">
        <v>133491</v>
      </c>
      <c r="BU16" s="6">
        <v>56713</v>
      </c>
      <c r="BV16" s="6">
        <v>190204</v>
      </c>
      <c r="BW16" s="6">
        <v>33676</v>
      </c>
      <c r="BX16" s="6">
        <v>1537</v>
      </c>
      <c r="BY16" s="6">
        <v>35213</v>
      </c>
      <c r="BZ16" s="6">
        <v>471867</v>
      </c>
      <c r="CA16" s="1"/>
      <c r="CB16" s="6">
        <v>471867</v>
      </c>
      <c r="CC16" s="6">
        <v>6437</v>
      </c>
      <c r="CD16" s="6">
        <v>61095</v>
      </c>
      <c r="CE16" s="1">
        <v>18</v>
      </c>
      <c r="CF16" s="1">
        <v>74</v>
      </c>
      <c r="CG16" s="1">
        <v>92</v>
      </c>
      <c r="CH16" s="6">
        <v>28369</v>
      </c>
      <c r="CI16" s="6">
        <v>22873</v>
      </c>
      <c r="CJ16" s="6">
        <v>29825</v>
      </c>
      <c r="CK16" s="1">
        <v>370</v>
      </c>
      <c r="CL16" s="1">
        <v>162</v>
      </c>
      <c r="CM16" s="1">
        <v>254</v>
      </c>
      <c r="CN16" s="1">
        <v>700</v>
      </c>
      <c r="CO16" s="6">
        <v>288729</v>
      </c>
      <c r="CP16" s="6">
        <v>175866</v>
      </c>
      <c r="CQ16" s="6">
        <v>464595</v>
      </c>
      <c r="CR16" s="6">
        <v>85437</v>
      </c>
      <c r="CS16" s="6">
        <v>2304</v>
      </c>
      <c r="CT16" s="6">
        <v>87741</v>
      </c>
      <c r="CU16" s="6">
        <v>476457</v>
      </c>
      <c r="CV16" s="6">
        <v>112717</v>
      </c>
      <c r="CW16" s="6">
        <v>589174</v>
      </c>
      <c r="CX16" s="6">
        <v>1141510</v>
      </c>
      <c r="CY16" s="6">
        <v>13488</v>
      </c>
      <c r="CZ16" s="6">
        <v>6040</v>
      </c>
      <c r="DA16" s="6">
        <v>1161038</v>
      </c>
      <c r="DB16" s="6">
        <v>82171</v>
      </c>
      <c r="DC16" s="6">
        <v>35277</v>
      </c>
      <c r="DD16" s="6">
        <f t="shared" si="0"/>
        <v>117448</v>
      </c>
      <c r="DE16" s="6">
        <v>253441</v>
      </c>
      <c r="DF16" s="6">
        <v>91437</v>
      </c>
      <c r="DG16" s="6">
        <v>5129</v>
      </c>
      <c r="DH16" s="6">
        <v>132248</v>
      </c>
      <c r="DI16" s="1">
        <v>37</v>
      </c>
      <c r="DJ16" s="6"/>
      <c r="DK16" s="1"/>
      <c r="DL16" s="1"/>
      <c r="DM16" s="1"/>
      <c r="DN16" s="6">
        <v>15671</v>
      </c>
      <c r="DO16" s="6">
        <v>1628493</v>
      </c>
      <c r="DP16" s="6">
        <v>22116</v>
      </c>
      <c r="DQ16" s="6">
        <v>179165</v>
      </c>
      <c r="DR16" s="6">
        <v>27429</v>
      </c>
      <c r="DS16" s="6">
        <v>206594</v>
      </c>
      <c r="DT16" s="6">
        <v>1262216</v>
      </c>
      <c r="DU16" s="6">
        <v>1058</v>
      </c>
      <c r="DV16" s="1">
        <v>34</v>
      </c>
      <c r="DW16" s="6">
        <v>1944</v>
      </c>
      <c r="DX16" s="1">
        <v>561</v>
      </c>
      <c r="DY16" s="1">
        <v>643</v>
      </c>
      <c r="DZ16" s="1">
        <v>54</v>
      </c>
      <c r="EA16" s="6">
        <v>4294</v>
      </c>
      <c r="EB16" s="6">
        <v>15757</v>
      </c>
      <c r="EC16" s="1">
        <v>807</v>
      </c>
      <c r="ED16" s="6">
        <v>16564</v>
      </c>
      <c r="EE16" s="6">
        <v>53295</v>
      </c>
      <c r="EF16" s="6">
        <v>21375</v>
      </c>
      <c r="EG16" s="6">
        <v>74670</v>
      </c>
      <c r="EH16" s="6">
        <v>19092</v>
      </c>
      <c r="EI16" s="6">
        <v>3157</v>
      </c>
      <c r="EJ16" s="6">
        <v>22249</v>
      </c>
      <c r="EK16" s="6">
        <v>113483</v>
      </c>
      <c r="EL16" s="1">
        <v>233</v>
      </c>
      <c r="EM16" s="6">
        <v>4005</v>
      </c>
      <c r="EN16" s="1">
        <v>210</v>
      </c>
      <c r="EO16" s="6">
        <v>1398</v>
      </c>
      <c r="EP16" s="6">
        <v>11409</v>
      </c>
      <c r="EQ16" s="6">
        <v>65193</v>
      </c>
      <c r="ER16" s="6">
        <v>236732</v>
      </c>
      <c r="ES16" s="6">
        <v>110738</v>
      </c>
      <c r="ET16" s="6">
        <v>7147</v>
      </c>
      <c r="EU16" s="6">
        <v>36302</v>
      </c>
      <c r="EV16" s="6">
        <v>28814</v>
      </c>
      <c r="EW16" s="1" t="s">
        <v>638</v>
      </c>
      <c r="EX16" s="1">
        <v>227</v>
      </c>
      <c r="EY16" s="1">
        <v>427</v>
      </c>
      <c r="EZ16" s="6">
        <v>350665</v>
      </c>
      <c r="FA16" s="6">
        <v>475322</v>
      </c>
      <c r="FB16" s="6">
        <v>608189</v>
      </c>
      <c r="FC16" s="1"/>
      <c r="FD16" s="1"/>
      <c r="FE16" s="1"/>
      <c r="FF16" s="1" t="s">
        <v>629</v>
      </c>
      <c r="FG16" s="1" t="s">
        <v>308</v>
      </c>
      <c r="FH16" s="1" t="s">
        <v>631</v>
      </c>
      <c r="FI16" s="1" t="s">
        <v>632</v>
      </c>
      <c r="FJ16" s="1">
        <v>28301</v>
      </c>
      <c r="FK16" s="1">
        <v>5032</v>
      </c>
      <c r="FL16" s="1" t="s">
        <v>633</v>
      </c>
      <c r="FM16" s="1" t="s">
        <v>632</v>
      </c>
      <c r="FN16" s="1">
        <v>28301</v>
      </c>
      <c r="FO16" s="1">
        <v>5032</v>
      </c>
      <c r="FP16" s="1" t="s">
        <v>630</v>
      </c>
      <c r="FQ16" s="6">
        <v>192169</v>
      </c>
      <c r="FR16" s="1">
        <v>183.82</v>
      </c>
      <c r="FS16" s="1" t="s">
        <v>639</v>
      </c>
      <c r="FT16" s="6">
        <v>30108</v>
      </c>
      <c r="FU16" s="1">
        <v>468</v>
      </c>
      <c r="FV16" s="1"/>
      <c r="FW16" s="1" t="s">
        <v>640</v>
      </c>
      <c r="FX16" s="1"/>
      <c r="FY16" s="1"/>
      <c r="FZ16" s="1">
        <v>0</v>
      </c>
      <c r="GA16" s="1" t="s">
        <v>641</v>
      </c>
      <c r="GB16" s="1">
        <v>354.91</v>
      </c>
      <c r="GC16" s="1">
        <v>213.35</v>
      </c>
      <c r="GD16" s="1" t="s">
        <v>287</v>
      </c>
      <c r="GE16" s="1" t="s">
        <v>288</v>
      </c>
      <c r="GF16" s="1" t="s">
        <v>642</v>
      </c>
      <c r="GG16" s="1" t="s">
        <v>290</v>
      </c>
      <c r="GH16" s="1" t="s">
        <v>291</v>
      </c>
      <c r="GI16" s="1" t="s">
        <v>279</v>
      </c>
      <c r="GJ16" s="6">
        <v>332553</v>
      </c>
      <c r="GK16" s="1">
        <v>2</v>
      </c>
      <c r="GM16" s="2" t="s">
        <v>292</v>
      </c>
      <c r="GN16" s="10">
        <v>2519</v>
      </c>
      <c r="GO16" s="2">
        <v>693</v>
      </c>
      <c r="GP16" s="10">
        <v>21756</v>
      </c>
      <c r="GQ16" s="10">
        <v>151615</v>
      </c>
      <c r="GR16" s="2">
        <v>498</v>
      </c>
      <c r="GS16" s="2">
        <v>111</v>
      </c>
      <c r="GT16" s="10">
        <v>1450</v>
      </c>
      <c r="GU16" s="10">
        <v>27692</v>
      </c>
      <c r="GY16" s="1"/>
      <c r="GZ16" s="1">
        <v>2</v>
      </c>
      <c r="HA16" s="1"/>
      <c r="HB16" s="1"/>
      <c r="HC16" s="1"/>
      <c r="HD16" s="1"/>
      <c r="HE16" s="1"/>
      <c r="HF16" s="1"/>
      <c r="HG16" s="1"/>
      <c r="HH16" s="1"/>
      <c r="HI16" s="1"/>
      <c r="HJ16" s="1">
        <v>11</v>
      </c>
      <c r="HK16" s="6">
        <v>3624</v>
      </c>
      <c r="HM16" s="6">
        <v>81437</v>
      </c>
      <c r="HN16" s="6">
        <v>621827</v>
      </c>
      <c r="HO16" s="2">
        <v>37</v>
      </c>
      <c r="HP16" s="1">
        <v>87</v>
      </c>
      <c r="HQ16" s="1">
        <v>75</v>
      </c>
      <c r="HR16" s="6">
        <v>26725</v>
      </c>
      <c r="HS16" s="1"/>
      <c r="HT16" s="6">
        <v>34298</v>
      </c>
      <c r="HU16" s="1">
        <v>72</v>
      </c>
      <c r="HV16" s="6">
        <v>2022</v>
      </c>
      <c r="HW16" s="1"/>
      <c r="HX16" s="6">
        <v>13913</v>
      </c>
      <c r="HY16" s="6">
        <v>6938</v>
      </c>
      <c r="HZ16" s="1">
        <v>0</v>
      </c>
      <c r="IA16" s="1"/>
      <c r="IB16" s="1">
        <v>370</v>
      </c>
      <c r="IC16" s="1">
        <v>0</v>
      </c>
      <c r="ID16" s="6">
        <v>1628493</v>
      </c>
      <c r="IE16" s="6">
        <v>370889</v>
      </c>
      <c r="IF16" s="1">
        <v>0</v>
      </c>
      <c r="IG16" s="6">
        <v>1502285</v>
      </c>
      <c r="IH16" s="6">
        <v>335207</v>
      </c>
      <c r="II16" s="1">
        <v>316</v>
      </c>
      <c r="IJ16" s="6">
        <v>91121</v>
      </c>
      <c r="IK16" s="6">
        <v>2017</v>
      </c>
      <c r="IL16" s="6">
        <v>33260</v>
      </c>
      <c r="IM16" s="1">
        <v>0</v>
      </c>
      <c r="IN16" s="1">
        <v>405</v>
      </c>
      <c r="IP16" s="6">
        <v>57980</v>
      </c>
      <c r="IQ16" s="6">
        <v>237255</v>
      </c>
      <c r="IR16" s="10">
        <v>295235</v>
      </c>
      <c r="IS16" s="10">
        <v>427483</v>
      </c>
      <c r="IT16" s="6">
        <v>117448</v>
      </c>
      <c r="IU16" s="10">
        <v>1923728</v>
      </c>
      <c r="IV16" s="6">
        <v>738163</v>
      </c>
      <c r="IW16" s="6">
        <v>1092</v>
      </c>
      <c r="IX16" s="6">
        <v>2505</v>
      </c>
      <c r="IY16" s="1">
        <v>697</v>
      </c>
      <c r="IZ16" s="1">
        <v>0.66</v>
      </c>
      <c r="JA16" s="1">
        <v>0.15</v>
      </c>
      <c r="JB16" s="1">
        <v>26.43</v>
      </c>
      <c r="JC16" s="1">
        <v>29.81</v>
      </c>
      <c r="JD16" s="1">
        <v>15.17</v>
      </c>
      <c r="JE16" s="6">
        <v>3645</v>
      </c>
      <c r="JF16" s="6">
        <v>88144</v>
      </c>
      <c r="JG16" s="1">
        <v>649</v>
      </c>
      <c r="JH16" s="6">
        <v>25339</v>
      </c>
      <c r="JI16">
        <v>25.430298328386755</v>
      </c>
      <c r="KJ16" s="571">
        <f t="shared" si="1"/>
        <v>46011.545157780194</v>
      </c>
      <c r="MH16" s="10">
        <v>334057</v>
      </c>
      <c r="MI16" s="10">
        <v>2083231</v>
      </c>
      <c r="MJ16" s="10"/>
    </row>
    <row r="17" spans="1:348" x14ac:dyDescent="0.25">
      <c r="A17" s="1" t="s">
        <v>643</v>
      </c>
      <c r="B17" s="21" t="s">
        <v>1887</v>
      </c>
      <c r="C17" s="1" t="s">
        <v>644</v>
      </c>
      <c r="D17" s="1">
        <v>2016</v>
      </c>
      <c r="E17" s="1" t="s">
        <v>645</v>
      </c>
      <c r="F17" s="1" t="s">
        <v>646</v>
      </c>
      <c r="G17" s="1" t="s">
        <v>647</v>
      </c>
      <c r="H17" s="1">
        <v>27292</v>
      </c>
      <c r="I17" s="1">
        <v>3239</v>
      </c>
      <c r="J17" s="1" t="s">
        <v>646</v>
      </c>
      <c r="K17" s="1" t="s">
        <v>647</v>
      </c>
      <c r="L17" s="1">
        <v>27292</v>
      </c>
      <c r="M17" s="1"/>
      <c r="N17" s="1" t="s">
        <v>648</v>
      </c>
      <c r="O17" s="1" t="s">
        <v>649</v>
      </c>
      <c r="P17" s="1" t="s">
        <v>650</v>
      </c>
      <c r="Q17" s="1" t="s">
        <v>651</v>
      </c>
      <c r="R17" s="1" t="s">
        <v>652</v>
      </c>
      <c r="S17" s="1" t="s">
        <v>653</v>
      </c>
      <c r="T17" s="1" t="s">
        <v>654</v>
      </c>
      <c r="U17" s="1" t="s">
        <v>650</v>
      </c>
      <c r="V17" s="1" t="s">
        <v>655</v>
      </c>
      <c r="W17" s="1">
        <v>1</v>
      </c>
      <c r="X17" s="1">
        <v>4</v>
      </c>
      <c r="Y17" s="1">
        <v>1</v>
      </c>
      <c r="Z17" s="1">
        <v>0</v>
      </c>
      <c r="AA17" s="6">
        <v>16068</v>
      </c>
      <c r="AB17" s="1">
        <v>7.5</v>
      </c>
      <c r="AC17" s="1">
        <v>0</v>
      </c>
      <c r="AD17" s="1">
        <v>7.5</v>
      </c>
      <c r="AE17" s="1">
        <v>50.98</v>
      </c>
      <c r="AF17" s="1">
        <v>58.48</v>
      </c>
      <c r="AG17" s="7">
        <v>0.12820000000000001</v>
      </c>
      <c r="AH17" s="8">
        <v>71097</v>
      </c>
      <c r="AI17" s="1" t="e">
        <f>VLOOKUP(County!A17,Salaries!A$6:T$91,15,FALSE)</f>
        <v>#N/A</v>
      </c>
      <c r="AJ17" s="1" t="e">
        <f>VLOOKUP(County!A17,Salaries!A$6:T$91,16,FALSE)</f>
        <v>#N/A</v>
      </c>
      <c r="AK17" s="8">
        <v>40658</v>
      </c>
      <c r="AL17" s="9">
        <v>12.17</v>
      </c>
      <c r="AM17" s="9">
        <v>12.8</v>
      </c>
      <c r="AN17" s="9">
        <v>15.59</v>
      </c>
      <c r="AO17" s="8">
        <v>0</v>
      </c>
      <c r="AP17" s="8">
        <v>3280820</v>
      </c>
      <c r="AQ17" s="8">
        <v>3280820</v>
      </c>
      <c r="AR17" s="8">
        <v>186015</v>
      </c>
      <c r="AS17" s="8">
        <v>0</v>
      </c>
      <c r="AT17" s="8">
        <v>186015</v>
      </c>
      <c r="AU17" s="8">
        <v>5750</v>
      </c>
      <c r="AV17" s="8">
        <v>1000</v>
      </c>
      <c r="AW17" s="8">
        <v>6750</v>
      </c>
      <c r="AX17" s="8">
        <v>107146</v>
      </c>
      <c r="AY17" s="8">
        <v>3580731</v>
      </c>
      <c r="AZ17" s="8">
        <v>1726943</v>
      </c>
      <c r="BA17" s="8">
        <v>634829</v>
      </c>
      <c r="BB17" s="8">
        <v>2361772</v>
      </c>
      <c r="BC17" s="8">
        <v>240286</v>
      </c>
      <c r="BD17" s="8">
        <v>97349</v>
      </c>
      <c r="BE17" s="8">
        <v>14936</v>
      </c>
      <c r="BF17" s="8">
        <v>352571</v>
      </c>
      <c r="BG17" s="8">
        <v>775156</v>
      </c>
      <c r="BH17" s="8">
        <v>3489499</v>
      </c>
      <c r="BI17" s="8">
        <v>91232</v>
      </c>
      <c r="BJ17" s="7">
        <v>2.5499999999999998E-2</v>
      </c>
      <c r="BK17" s="8">
        <v>38585</v>
      </c>
      <c r="BL17" s="8">
        <v>0</v>
      </c>
      <c r="BM17" s="8">
        <v>0</v>
      </c>
      <c r="BN17" s="8">
        <v>0</v>
      </c>
      <c r="BO17" s="8">
        <v>38585</v>
      </c>
      <c r="BP17" s="8">
        <v>38585</v>
      </c>
      <c r="BQ17" s="6">
        <v>110019</v>
      </c>
      <c r="BR17" s="6">
        <v>96905</v>
      </c>
      <c r="BS17" s="6">
        <v>206924</v>
      </c>
      <c r="BT17" s="6">
        <v>59229</v>
      </c>
      <c r="BU17" s="6">
        <v>24166</v>
      </c>
      <c r="BV17" s="6">
        <v>83395</v>
      </c>
      <c r="BW17" s="6">
        <v>15610</v>
      </c>
      <c r="BX17" s="6">
        <v>4437</v>
      </c>
      <c r="BY17" s="6">
        <v>20047</v>
      </c>
      <c r="BZ17" s="6">
        <v>310366</v>
      </c>
      <c r="CA17" s="1"/>
      <c r="CB17" s="6">
        <v>310366</v>
      </c>
      <c r="CC17" s="6">
        <v>1974</v>
      </c>
      <c r="CD17" s="6">
        <v>61719</v>
      </c>
      <c r="CE17" s="1">
        <v>22</v>
      </c>
      <c r="CF17" s="1">
        <v>74</v>
      </c>
      <c r="CG17" s="1">
        <v>96</v>
      </c>
      <c r="CH17" s="6">
        <v>13400</v>
      </c>
      <c r="CI17" s="6">
        <v>23264</v>
      </c>
      <c r="CJ17" s="6">
        <v>16163</v>
      </c>
      <c r="CK17" s="1">
        <v>486</v>
      </c>
      <c r="CL17" s="1">
        <v>236</v>
      </c>
      <c r="CM17" s="1">
        <v>100</v>
      </c>
      <c r="CN17" s="6">
        <v>1618</v>
      </c>
      <c r="CO17" s="6">
        <v>156583</v>
      </c>
      <c r="CP17" s="6">
        <v>35246</v>
      </c>
      <c r="CQ17" s="6">
        <v>191829</v>
      </c>
      <c r="CR17" s="6">
        <v>17119</v>
      </c>
      <c r="CS17" s="6">
        <v>1462</v>
      </c>
      <c r="CT17" s="6">
        <v>18581</v>
      </c>
      <c r="CU17" s="6">
        <v>110631</v>
      </c>
      <c r="CV17" s="6">
        <v>21124</v>
      </c>
      <c r="CW17" s="6">
        <v>131755</v>
      </c>
      <c r="CX17" s="6">
        <v>342165</v>
      </c>
      <c r="CY17" s="1">
        <v>819</v>
      </c>
      <c r="CZ17" s="6">
        <v>2973</v>
      </c>
      <c r="DA17" s="6">
        <v>345957</v>
      </c>
      <c r="DB17" s="6">
        <v>18214</v>
      </c>
      <c r="DC17" s="6">
        <v>13256</v>
      </c>
      <c r="DD17" s="6">
        <f t="shared" si="0"/>
        <v>31470</v>
      </c>
      <c r="DE17" s="6">
        <v>105020</v>
      </c>
      <c r="DF17" s="6">
        <v>59477</v>
      </c>
      <c r="DG17" s="6">
        <v>2522</v>
      </c>
      <c r="DH17" s="6">
        <v>75933</v>
      </c>
      <c r="DI17" s="1">
        <v>265</v>
      </c>
      <c r="DJ17" s="6"/>
      <c r="DK17" s="6">
        <v>148382</v>
      </c>
      <c r="DL17" s="6">
        <v>307104</v>
      </c>
      <c r="DM17" s="6">
        <v>11614</v>
      </c>
      <c r="DN17" s="6">
        <v>1971</v>
      </c>
      <c r="DO17" s="6">
        <v>544510</v>
      </c>
      <c r="DP17" s="6">
        <v>4908</v>
      </c>
      <c r="DQ17" s="6">
        <v>69759</v>
      </c>
      <c r="DR17" s="6">
        <v>32389</v>
      </c>
      <c r="DS17" s="6">
        <v>102148</v>
      </c>
      <c r="DT17" s="6">
        <v>516959</v>
      </c>
      <c r="DU17" s="6">
        <v>1592</v>
      </c>
      <c r="DV17" s="1">
        <v>22</v>
      </c>
      <c r="DW17" s="6">
        <v>1355</v>
      </c>
      <c r="DX17" s="1">
        <v>613</v>
      </c>
      <c r="DY17" s="1">
        <v>338</v>
      </c>
      <c r="DZ17" s="1">
        <v>76</v>
      </c>
      <c r="EA17" s="6">
        <v>3996</v>
      </c>
      <c r="EB17" s="6">
        <v>21135</v>
      </c>
      <c r="EC17" s="1">
        <v>629</v>
      </c>
      <c r="ED17" s="6">
        <v>21764</v>
      </c>
      <c r="EE17" s="6">
        <v>23292</v>
      </c>
      <c r="EF17" s="6">
        <v>25580</v>
      </c>
      <c r="EG17" s="6">
        <v>48872</v>
      </c>
      <c r="EH17" s="6">
        <v>2213</v>
      </c>
      <c r="EI17" s="6">
        <v>3029</v>
      </c>
      <c r="EJ17" s="6">
        <v>5242</v>
      </c>
      <c r="EK17" s="6">
        <v>75878</v>
      </c>
      <c r="EL17" s="1">
        <v>32</v>
      </c>
      <c r="EM17" s="1">
        <v>141</v>
      </c>
      <c r="EN17" s="1">
        <v>908</v>
      </c>
      <c r="EO17" s="6">
        <v>1241</v>
      </c>
      <c r="EP17" s="6">
        <v>1449</v>
      </c>
      <c r="EQ17" s="6">
        <v>13437</v>
      </c>
      <c r="ER17" s="6">
        <v>101198</v>
      </c>
      <c r="ES17" s="6">
        <v>95737</v>
      </c>
      <c r="ET17" s="6">
        <v>5461</v>
      </c>
      <c r="EU17" s="6">
        <v>32971</v>
      </c>
      <c r="EV17" s="6">
        <v>33201</v>
      </c>
      <c r="EW17" s="1" t="s">
        <v>656</v>
      </c>
      <c r="EX17" s="1">
        <v>73</v>
      </c>
      <c r="EY17" s="1">
        <v>126</v>
      </c>
      <c r="EZ17" s="6">
        <v>72101</v>
      </c>
      <c r="FA17" s="6">
        <v>135599</v>
      </c>
      <c r="FB17" s="1">
        <v>-1</v>
      </c>
      <c r="FC17" s="1"/>
      <c r="FD17" s="1"/>
      <c r="FE17" s="1"/>
      <c r="FF17" s="1" t="s">
        <v>657</v>
      </c>
      <c r="FG17" s="1" t="s">
        <v>308</v>
      </c>
      <c r="FH17" s="1" t="s">
        <v>646</v>
      </c>
      <c r="FI17" s="1" t="s">
        <v>647</v>
      </c>
      <c r="FJ17" s="1">
        <v>27292</v>
      </c>
      <c r="FK17" s="1">
        <v>3239</v>
      </c>
      <c r="FL17" s="1" t="s">
        <v>646</v>
      </c>
      <c r="FM17" s="1" t="s">
        <v>647</v>
      </c>
      <c r="FN17" s="1">
        <v>27292</v>
      </c>
      <c r="FO17" s="1">
        <v>3239</v>
      </c>
      <c r="FP17" s="1" t="s">
        <v>645</v>
      </c>
      <c r="FQ17" s="6">
        <v>69384</v>
      </c>
      <c r="FR17" s="1">
        <v>55.54</v>
      </c>
      <c r="FS17" s="1" t="s">
        <v>658</v>
      </c>
      <c r="FT17" s="6">
        <v>16068</v>
      </c>
      <c r="FU17" s="1">
        <v>312</v>
      </c>
      <c r="FV17" s="1"/>
      <c r="FW17" s="1" t="s">
        <v>659</v>
      </c>
      <c r="FX17" s="1"/>
      <c r="FY17" s="1"/>
      <c r="FZ17" s="1">
        <v>0</v>
      </c>
      <c r="GA17" s="1" t="s">
        <v>660</v>
      </c>
      <c r="GB17" s="1">
        <v>86.52</v>
      </c>
      <c r="GC17" s="1">
        <v>58.63</v>
      </c>
      <c r="GD17" s="1" t="s">
        <v>287</v>
      </c>
      <c r="GE17" s="1" t="s">
        <v>288</v>
      </c>
      <c r="GF17" s="1" t="s">
        <v>661</v>
      </c>
      <c r="GG17" s="1" t="s">
        <v>290</v>
      </c>
      <c r="GH17" s="1" t="s">
        <v>418</v>
      </c>
      <c r="GI17" s="1" t="s">
        <v>279</v>
      </c>
      <c r="GJ17" s="6">
        <v>162878</v>
      </c>
      <c r="GK17" s="1">
        <v>2</v>
      </c>
      <c r="GM17" s="2" t="s">
        <v>292</v>
      </c>
      <c r="GN17" s="2">
        <v>985</v>
      </c>
      <c r="GO17" s="2">
        <v>211</v>
      </c>
      <c r="GP17" s="10">
        <v>6097</v>
      </c>
      <c r="GQ17" s="10">
        <v>43223</v>
      </c>
      <c r="GR17" s="2">
        <v>166</v>
      </c>
      <c r="GS17" s="2">
        <v>64</v>
      </c>
      <c r="GT17" s="2">
        <v>483</v>
      </c>
      <c r="GU17" s="10">
        <v>6673</v>
      </c>
      <c r="GY17" s="1"/>
      <c r="GZ17" s="1">
        <v>2</v>
      </c>
      <c r="HA17" s="1"/>
      <c r="HB17" s="1"/>
      <c r="HC17" s="1"/>
      <c r="HD17" s="1"/>
      <c r="HE17" s="1"/>
      <c r="HF17" s="1"/>
      <c r="HG17" s="1"/>
      <c r="HH17" s="1"/>
      <c r="HI17" s="1"/>
      <c r="HJ17" s="1">
        <v>6</v>
      </c>
      <c r="HK17" s="6">
        <v>2665</v>
      </c>
      <c r="HM17" s="6">
        <v>53313</v>
      </c>
      <c r="HN17" s="6">
        <v>429587</v>
      </c>
      <c r="HO17" s="2">
        <v>265</v>
      </c>
      <c r="HP17" s="1">
        <v>87</v>
      </c>
      <c r="HQ17" s="1">
        <v>149</v>
      </c>
      <c r="HR17" s="6">
        <v>26725</v>
      </c>
      <c r="HS17" s="1"/>
      <c r="HT17" s="6">
        <v>34298</v>
      </c>
      <c r="HU17" s="1">
        <v>696</v>
      </c>
      <c r="HV17" s="6">
        <v>2022</v>
      </c>
      <c r="HW17" s="1"/>
      <c r="HX17" s="6">
        <v>13913</v>
      </c>
      <c r="HY17" s="6">
        <v>7329</v>
      </c>
      <c r="HZ17" s="1">
        <v>0</v>
      </c>
      <c r="IA17" s="1"/>
      <c r="IB17" s="1">
        <v>370</v>
      </c>
      <c r="IC17" s="1">
        <v>116</v>
      </c>
      <c r="ID17" s="6">
        <v>544510</v>
      </c>
      <c r="IE17" s="6">
        <v>136490</v>
      </c>
      <c r="IF17" s="1">
        <v>64</v>
      </c>
      <c r="IG17" s="6">
        <v>471486</v>
      </c>
      <c r="IH17" s="6">
        <v>122620</v>
      </c>
      <c r="II17" s="1">
        <v>47</v>
      </c>
      <c r="IJ17" s="6">
        <v>59430</v>
      </c>
      <c r="IK17" s="1">
        <v>194</v>
      </c>
      <c r="IL17" s="6">
        <v>13062</v>
      </c>
      <c r="IM17" s="1">
        <v>0</v>
      </c>
      <c r="IN17" s="1">
        <v>678</v>
      </c>
      <c r="IP17" s="6">
        <v>31371</v>
      </c>
      <c r="IQ17" s="1"/>
      <c r="IR17" s="10">
        <v>31371</v>
      </c>
      <c r="IS17" s="10">
        <v>107304</v>
      </c>
      <c r="IT17" s="6">
        <v>31470</v>
      </c>
      <c r="IU17" s="10">
        <v>575881</v>
      </c>
      <c r="IV17" s="6">
        <v>161030</v>
      </c>
      <c r="IW17" s="6">
        <v>1614</v>
      </c>
      <c r="IX17" s="6">
        <v>1968</v>
      </c>
      <c r="IY17" s="1">
        <v>414</v>
      </c>
      <c r="IZ17" s="1">
        <v>0.64</v>
      </c>
      <c r="JA17" s="1">
        <v>0.28999999999999998</v>
      </c>
      <c r="JB17" s="1">
        <v>18.989999999999998</v>
      </c>
      <c r="JC17" s="1">
        <v>24.83</v>
      </c>
      <c r="JD17" s="1">
        <v>13.48</v>
      </c>
      <c r="JE17" s="6">
        <v>3285</v>
      </c>
      <c r="JF17" s="6">
        <v>46640</v>
      </c>
      <c r="JG17" s="1">
        <v>711</v>
      </c>
      <c r="JH17" s="6">
        <v>29238</v>
      </c>
      <c r="JI17">
        <v>14.500251722147866</v>
      </c>
      <c r="KJ17" s="571">
        <f t="shared" si="1"/>
        <v>40385.978112175108</v>
      </c>
      <c r="MH17" s="10">
        <v>112380</v>
      </c>
      <c r="MI17" s="10">
        <v>498628</v>
      </c>
      <c r="MJ17" s="10"/>
    </row>
    <row r="18" spans="1:348" x14ac:dyDescent="0.25">
      <c r="A18" s="1" t="s">
        <v>662</v>
      </c>
      <c r="B18" s="21" t="s">
        <v>1888</v>
      </c>
      <c r="C18" s="1" t="s">
        <v>663</v>
      </c>
      <c r="D18" s="1">
        <v>2016</v>
      </c>
      <c r="E18" s="1" t="s">
        <v>664</v>
      </c>
      <c r="F18" s="1" t="s">
        <v>665</v>
      </c>
      <c r="G18" s="1" t="s">
        <v>666</v>
      </c>
      <c r="H18" s="1">
        <v>27028</v>
      </c>
      <c r="I18" s="1">
        <v>2115</v>
      </c>
      <c r="J18" s="1" t="s">
        <v>665</v>
      </c>
      <c r="K18" s="1" t="s">
        <v>666</v>
      </c>
      <c r="L18" s="1">
        <v>27028</v>
      </c>
      <c r="M18" s="1"/>
      <c r="N18" s="1" t="s">
        <v>667</v>
      </c>
      <c r="O18" s="1" t="s">
        <v>668</v>
      </c>
      <c r="P18" s="1" t="s">
        <v>669</v>
      </c>
      <c r="Q18" s="1" t="s">
        <v>670</v>
      </c>
      <c r="R18" s="1" t="s">
        <v>667</v>
      </c>
      <c r="S18" s="1" t="s">
        <v>324</v>
      </c>
      <c r="T18" s="1" t="s">
        <v>668</v>
      </c>
      <c r="U18" s="1" t="s">
        <v>669</v>
      </c>
      <c r="V18" s="1" t="s">
        <v>670</v>
      </c>
      <c r="W18" s="1">
        <v>1</v>
      </c>
      <c r="X18" s="1">
        <v>1</v>
      </c>
      <c r="Y18" s="1">
        <v>0</v>
      </c>
      <c r="Z18" s="1">
        <v>1</v>
      </c>
      <c r="AA18" s="6">
        <v>4640</v>
      </c>
      <c r="AB18" s="1">
        <v>1.88</v>
      </c>
      <c r="AC18" s="1">
        <v>0.94</v>
      </c>
      <c r="AD18" s="1">
        <v>2.82</v>
      </c>
      <c r="AE18" s="1">
        <v>7.2</v>
      </c>
      <c r="AF18" s="1">
        <v>10.02</v>
      </c>
      <c r="AG18" s="7">
        <v>0.18759999999999999</v>
      </c>
      <c r="AH18" s="8">
        <v>61021</v>
      </c>
      <c r="AI18" s="1" t="e">
        <f>VLOOKUP(County!A18,Salaries!A$6:T$91,15,FALSE)</f>
        <v>#N/A</v>
      </c>
      <c r="AJ18" s="1" t="e">
        <f>VLOOKUP(County!A18,Salaries!A$6:T$91,16,FALSE)</f>
        <v>#N/A</v>
      </c>
      <c r="AK18" s="8">
        <v>38851</v>
      </c>
      <c r="AL18" s="9">
        <v>8.82</v>
      </c>
      <c r="AM18" s="9">
        <v>12.34</v>
      </c>
      <c r="AN18" s="9">
        <v>14.43</v>
      </c>
      <c r="AO18" s="8">
        <v>49831</v>
      </c>
      <c r="AP18" s="8">
        <v>448125</v>
      </c>
      <c r="AQ18" s="8">
        <v>497956</v>
      </c>
      <c r="AR18" s="8">
        <v>91007</v>
      </c>
      <c r="AS18" s="8">
        <v>0</v>
      </c>
      <c r="AT18" s="8">
        <v>91007</v>
      </c>
      <c r="AU18" s="8">
        <v>750</v>
      </c>
      <c r="AV18" s="8">
        <v>0</v>
      </c>
      <c r="AW18" s="8">
        <v>750</v>
      </c>
      <c r="AX18" s="8">
        <v>59814</v>
      </c>
      <c r="AY18" s="8">
        <v>649527</v>
      </c>
      <c r="AZ18" s="8">
        <v>337199</v>
      </c>
      <c r="BA18" s="8">
        <v>100183</v>
      </c>
      <c r="BB18" s="8">
        <v>437382</v>
      </c>
      <c r="BC18" s="8">
        <v>85117</v>
      </c>
      <c r="BD18" s="8">
        <v>17558</v>
      </c>
      <c r="BE18" s="8">
        <v>14809</v>
      </c>
      <c r="BF18" s="8">
        <v>117484</v>
      </c>
      <c r="BG18" s="8">
        <v>94661</v>
      </c>
      <c r="BH18" s="8">
        <v>649527</v>
      </c>
      <c r="BI18" s="8">
        <v>0</v>
      </c>
      <c r="BJ18" s="7">
        <v>0</v>
      </c>
      <c r="BK18" s="8">
        <v>8085</v>
      </c>
      <c r="BL18" s="8">
        <v>0</v>
      </c>
      <c r="BM18" s="8">
        <v>0</v>
      </c>
      <c r="BN18" s="8">
        <v>0</v>
      </c>
      <c r="BO18" s="8">
        <v>8085</v>
      </c>
      <c r="BP18" s="8">
        <v>8085</v>
      </c>
      <c r="BQ18" s="6">
        <v>21669</v>
      </c>
      <c r="BR18" s="6">
        <v>21845</v>
      </c>
      <c r="BS18" s="6">
        <v>43514</v>
      </c>
      <c r="BT18" s="6">
        <v>16867</v>
      </c>
      <c r="BU18" s="6">
        <v>9733</v>
      </c>
      <c r="BV18" s="6">
        <v>26600</v>
      </c>
      <c r="BW18" s="6">
        <v>2883</v>
      </c>
      <c r="BX18" s="1">
        <v>546</v>
      </c>
      <c r="BY18" s="6">
        <v>3429</v>
      </c>
      <c r="BZ18" s="6">
        <v>73543</v>
      </c>
      <c r="CA18" s="1"/>
      <c r="CB18" s="6">
        <v>73543</v>
      </c>
      <c r="CC18" s="1">
        <v>195</v>
      </c>
      <c r="CD18" s="6">
        <v>50803</v>
      </c>
      <c r="CE18" s="1">
        <v>9</v>
      </c>
      <c r="CF18" s="1">
        <v>74</v>
      </c>
      <c r="CG18" s="1">
        <v>83</v>
      </c>
      <c r="CH18" s="6">
        <v>4067</v>
      </c>
      <c r="CI18" s="6">
        <v>3207</v>
      </c>
      <c r="CJ18" s="6">
        <v>2331</v>
      </c>
      <c r="CK18" s="1">
        <v>205</v>
      </c>
      <c r="CL18" s="1">
        <v>-1</v>
      </c>
      <c r="CM18" s="1">
        <v>35</v>
      </c>
      <c r="CN18" s="1">
        <v>80</v>
      </c>
      <c r="CO18" s="6">
        <v>25756</v>
      </c>
      <c r="CP18" s="6">
        <v>6733</v>
      </c>
      <c r="CQ18" s="6">
        <v>32489</v>
      </c>
      <c r="CR18" s="6">
        <v>3101</v>
      </c>
      <c r="CS18" s="1">
        <v>195</v>
      </c>
      <c r="CT18" s="6">
        <v>3296</v>
      </c>
      <c r="CU18" s="6">
        <v>26771</v>
      </c>
      <c r="CV18" s="6">
        <v>5650</v>
      </c>
      <c r="CW18" s="6">
        <v>32421</v>
      </c>
      <c r="CX18" s="6">
        <v>68206</v>
      </c>
      <c r="CY18" s="1">
        <v>292</v>
      </c>
      <c r="CZ18" s="6">
        <v>1160</v>
      </c>
      <c r="DA18" s="6">
        <v>69658</v>
      </c>
      <c r="DB18" s="6">
        <v>4965</v>
      </c>
      <c r="DC18" s="1">
        <v>786</v>
      </c>
      <c r="DD18" s="6">
        <f t="shared" si="0"/>
        <v>5751</v>
      </c>
      <c r="DE18" s="6">
        <v>7635</v>
      </c>
      <c r="DF18" s="6">
        <v>9372</v>
      </c>
      <c r="DG18" s="1">
        <v>0</v>
      </c>
      <c r="DH18" s="6">
        <v>10185</v>
      </c>
      <c r="DI18" s="1">
        <v>57</v>
      </c>
      <c r="DJ18" s="6"/>
      <c r="DK18" s="6">
        <v>78647</v>
      </c>
      <c r="DL18" s="6">
        <v>4734</v>
      </c>
      <c r="DM18" s="1"/>
      <c r="DN18" s="6">
        <v>5330</v>
      </c>
      <c r="DO18" s="6">
        <v>93917</v>
      </c>
      <c r="DP18" s="1">
        <v>557</v>
      </c>
      <c r="DQ18" s="6">
        <v>16050</v>
      </c>
      <c r="DR18" s="6">
        <v>5459</v>
      </c>
      <c r="DS18" s="6">
        <v>21509</v>
      </c>
      <c r="DT18" s="6">
        <v>60961</v>
      </c>
      <c r="DU18" s="1">
        <v>107</v>
      </c>
      <c r="DV18" s="1">
        <v>12</v>
      </c>
      <c r="DW18" s="1">
        <v>167</v>
      </c>
      <c r="DX18" s="1">
        <v>624</v>
      </c>
      <c r="DY18" s="1">
        <v>100</v>
      </c>
      <c r="DZ18" s="1">
        <v>10</v>
      </c>
      <c r="EA18" s="6">
        <v>1020</v>
      </c>
      <c r="EB18" s="1">
        <v>625</v>
      </c>
      <c r="EC18" s="1">
        <v>70</v>
      </c>
      <c r="ED18" s="1">
        <v>695</v>
      </c>
      <c r="EE18" s="6">
        <v>4044</v>
      </c>
      <c r="EF18" s="6">
        <v>20239</v>
      </c>
      <c r="EG18" s="6">
        <v>24283</v>
      </c>
      <c r="EH18" s="1">
        <v>747</v>
      </c>
      <c r="EI18" s="1">
        <v>100</v>
      </c>
      <c r="EJ18" s="1">
        <v>847</v>
      </c>
      <c r="EK18" s="6">
        <v>25825</v>
      </c>
      <c r="EL18" s="1">
        <v>90</v>
      </c>
      <c r="EM18" s="1">
        <v>150</v>
      </c>
      <c r="EN18" s="1">
        <v>11</v>
      </c>
      <c r="EO18" s="1">
        <v>25</v>
      </c>
      <c r="EP18" s="1">
        <v>992</v>
      </c>
      <c r="EQ18" s="6">
        <v>7586</v>
      </c>
      <c r="ER18" s="6">
        <v>3981</v>
      </c>
      <c r="ES18" s="6">
        <v>1563</v>
      </c>
      <c r="ET18" s="1">
        <v>327</v>
      </c>
      <c r="EU18" s="6">
        <v>6682</v>
      </c>
      <c r="EV18" s="6">
        <v>6320</v>
      </c>
      <c r="EW18" s="1" t="s">
        <v>671</v>
      </c>
      <c r="EX18" s="1">
        <v>15</v>
      </c>
      <c r="EY18" s="1">
        <v>37</v>
      </c>
      <c r="EZ18" s="6">
        <v>11146</v>
      </c>
      <c r="FA18" s="6">
        <v>15723</v>
      </c>
      <c r="FB18" s="6">
        <v>4153</v>
      </c>
      <c r="FC18" s="1"/>
      <c r="FD18" s="1"/>
      <c r="FE18" s="1"/>
      <c r="FF18" s="1" t="s">
        <v>663</v>
      </c>
      <c r="FG18" s="1" t="s">
        <v>308</v>
      </c>
      <c r="FH18" s="1" t="s">
        <v>665</v>
      </c>
      <c r="FI18" s="1" t="s">
        <v>666</v>
      </c>
      <c r="FJ18" s="1">
        <v>27028</v>
      </c>
      <c r="FK18" s="1">
        <v>2115</v>
      </c>
      <c r="FL18" s="1" t="s">
        <v>665</v>
      </c>
      <c r="FM18" s="1" t="s">
        <v>666</v>
      </c>
      <c r="FN18" s="1">
        <v>27028</v>
      </c>
      <c r="FO18" s="1">
        <v>2115</v>
      </c>
      <c r="FP18" s="1" t="s">
        <v>664</v>
      </c>
      <c r="FQ18" s="6">
        <v>18120</v>
      </c>
      <c r="FR18" s="1">
        <v>10.01</v>
      </c>
      <c r="FS18" s="1" t="s">
        <v>672</v>
      </c>
      <c r="FT18" s="6">
        <v>4640</v>
      </c>
      <c r="FU18" s="1">
        <v>104</v>
      </c>
      <c r="FV18" s="1"/>
      <c r="FW18" s="1" t="s">
        <v>673</v>
      </c>
      <c r="FX18" s="1"/>
      <c r="FY18" s="1"/>
      <c r="FZ18" s="1">
        <v>0</v>
      </c>
      <c r="GA18" s="1" t="s">
        <v>674</v>
      </c>
      <c r="GB18" s="1">
        <v>5.2</v>
      </c>
      <c r="GC18" s="1">
        <v>17.28</v>
      </c>
      <c r="GD18" s="1" t="s">
        <v>287</v>
      </c>
      <c r="GE18" s="1" t="s">
        <v>288</v>
      </c>
      <c r="GF18" s="1" t="s">
        <v>675</v>
      </c>
      <c r="GG18" s="1" t="s">
        <v>290</v>
      </c>
      <c r="GH18" s="1" t="s">
        <v>291</v>
      </c>
      <c r="GI18" s="1" t="s">
        <v>279</v>
      </c>
      <c r="GJ18" s="6">
        <v>41507</v>
      </c>
      <c r="GK18" s="1">
        <v>2</v>
      </c>
      <c r="GM18" s="2" t="s">
        <v>292</v>
      </c>
      <c r="GN18" s="2">
        <v>240</v>
      </c>
      <c r="GO18" s="2">
        <v>63</v>
      </c>
      <c r="GP18" s="10">
        <v>1652</v>
      </c>
      <c r="GQ18" s="10">
        <v>11291</v>
      </c>
      <c r="GR18" s="2">
        <v>35</v>
      </c>
      <c r="GS18" s="2">
        <v>88</v>
      </c>
      <c r="GT18" s="2">
        <v>349</v>
      </c>
      <c r="GU18" s="10">
        <v>1182</v>
      </c>
      <c r="GY18" s="1"/>
      <c r="GZ18" s="1">
        <v>2</v>
      </c>
      <c r="HA18" s="1"/>
      <c r="HB18" s="1"/>
      <c r="HC18" s="1"/>
      <c r="HD18" s="1"/>
      <c r="HE18" s="1"/>
      <c r="HF18" s="1"/>
      <c r="HG18" s="1"/>
      <c r="HH18" s="1"/>
      <c r="HI18" s="1"/>
      <c r="HJ18" s="1">
        <v>3</v>
      </c>
      <c r="HK18" s="6">
        <v>1999</v>
      </c>
      <c r="HM18" s="6">
        <v>9605</v>
      </c>
      <c r="HN18" s="6">
        <v>134570</v>
      </c>
      <c r="HO18" s="2">
        <v>57</v>
      </c>
      <c r="HP18" s="1"/>
      <c r="HQ18" s="1">
        <v>-1</v>
      </c>
      <c r="HR18" s="6">
        <v>26725</v>
      </c>
      <c r="HS18" s="6">
        <v>23798</v>
      </c>
      <c r="HT18" s="1"/>
      <c r="HU18" s="1">
        <v>280</v>
      </c>
      <c r="HV18" s="6">
        <v>2022</v>
      </c>
      <c r="HW18" s="6">
        <v>1183</v>
      </c>
      <c r="HX18" s="1"/>
      <c r="HY18" s="1">
        <v>2</v>
      </c>
      <c r="HZ18" s="1">
        <v>0</v>
      </c>
      <c r="IA18" s="1">
        <v>205</v>
      </c>
      <c r="IB18" s="1"/>
      <c r="IC18" s="1">
        <v>0</v>
      </c>
      <c r="ID18" s="6">
        <v>93917</v>
      </c>
      <c r="IE18" s="6">
        <v>13386</v>
      </c>
      <c r="IF18" s="6">
        <v>1501</v>
      </c>
      <c r="IG18" s="6">
        <v>83391</v>
      </c>
      <c r="IH18" s="6">
        <v>14074</v>
      </c>
      <c r="II18" s="1">
        <v>6</v>
      </c>
      <c r="IJ18" s="6">
        <v>9366</v>
      </c>
      <c r="IK18" s="1">
        <v>5</v>
      </c>
      <c r="IL18" s="1">
        <v>781</v>
      </c>
      <c r="IM18" s="1">
        <v>0</v>
      </c>
      <c r="IN18" s="1">
        <v>27</v>
      </c>
      <c r="IP18" s="6">
        <v>7314</v>
      </c>
      <c r="IQ18" s="6">
        <v>9762</v>
      </c>
      <c r="IR18" s="10">
        <v>17076</v>
      </c>
      <c r="IS18" s="10">
        <v>27261</v>
      </c>
      <c r="IT18" s="6">
        <v>5751</v>
      </c>
      <c r="IU18" s="10">
        <v>110993</v>
      </c>
      <c r="IV18" s="6">
        <v>35717</v>
      </c>
      <c r="IW18" s="1">
        <v>119</v>
      </c>
      <c r="IX18" s="1">
        <v>791</v>
      </c>
      <c r="IY18" s="1">
        <v>110</v>
      </c>
      <c r="IZ18" s="1">
        <v>0.94</v>
      </c>
      <c r="JA18" s="1">
        <v>0.03</v>
      </c>
      <c r="JB18" s="1">
        <v>25.32</v>
      </c>
      <c r="JC18" s="1">
        <v>30.7</v>
      </c>
      <c r="JD18" s="1">
        <v>5.84</v>
      </c>
      <c r="JE18" s="1">
        <v>374</v>
      </c>
      <c r="JF18" s="6">
        <v>5416</v>
      </c>
      <c r="JG18" s="1">
        <v>646</v>
      </c>
      <c r="JH18" s="6">
        <v>20409</v>
      </c>
      <c r="JI18">
        <v>10.537547883489532</v>
      </c>
      <c r="KJ18" s="571">
        <f t="shared" si="1"/>
        <v>43650.898203592813</v>
      </c>
      <c r="MH18" s="10">
        <v>46260</v>
      </c>
      <c r="MI18" s="10">
        <v>229680</v>
      </c>
      <c r="MJ18" s="10"/>
    </row>
    <row r="19" spans="1:348" x14ac:dyDescent="0.25">
      <c r="A19" s="1" t="s">
        <v>676</v>
      </c>
      <c r="B19" s="21" t="s">
        <v>1889</v>
      </c>
      <c r="C19" s="1" t="s">
        <v>677</v>
      </c>
      <c r="D19" s="1">
        <v>2016</v>
      </c>
      <c r="E19" s="1" t="s">
        <v>678</v>
      </c>
      <c r="F19" s="1" t="s">
        <v>679</v>
      </c>
      <c r="G19" s="1" t="s">
        <v>680</v>
      </c>
      <c r="H19" s="1">
        <v>28349</v>
      </c>
      <c r="I19" s="1">
        <v>930</v>
      </c>
      <c r="J19" s="1" t="s">
        <v>681</v>
      </c>
      <c r="K19" s="1" t="s">
        <v>680</v>
      </c>
      <c r="L19" s="1">
        <v>28349</v>
      </c>
      <c r="M19" s="1"/>
      <c r="N19" s="1" t="s">
        <v>682</v>
      </c>
      <c r="O19" s="1" t="s">
        <v>683</v>
      </c>
      <c r="P19" s="1" t="s">
        <v>684</v>
      </c>
      <c r="Q19" s="1" t="s">
        <v>685</v>
      </c>
      <c r="R19" s="1" t="s">
        <v>682</v>
      </c>
      <c r="S19" s="1" t="s">
        <v>397</v>
      </c>
      <c r="T19" s="1" t="s">
        <v>683</v>
      </c>
      <c r="U19" s="1" t="s">
        <v>684</v>
      </c>
      <c r="V19" s="1" t="s">
        <v>685</v>
      </c>
      <c r="W19" s="1">
        <v>1</v>
      </c>
      <c r="X19" s="1">
        <v>5</v>
      </c>
      <c r="Y19" s="1">
        <v>0</v>
      </c>
      <c r="Z19" s="1">
        <v>0</v>
      </c>
      <c r="AA19" s="6">
        <v>7496</v>
      </c>
      <c r="AB19" s="1">
        <v>1</v>
      </c>
      <c r="AC19" s="1">
        <v>0</v>
      </c>
      <c r="AD19" s="1">
        <v>1</v>
      </c>
      <c r="AE19" s="1">
        <v>9.35</v>
      </c>
      <c r="AF19" s="1">
        <v>10.35</v>
      </c>
      <c r="AG19" s="7">
        <v>9.6600000000000005E-2</v>
      </c>
      <c r="AH19" s="8">
        <v>61556</v>
      </c>
      <c r="AI19" s="1" t="e">
        <f>VLOOKUP(County!A19,Salaries!A$6:T$91,15,FALSE)</f>
        <v>#N/A</v>
      </c>
      <c r="AJ19" s="1" t="e">
        <f>VLOOKUP(County!A19,Salaries!A$6:T$91,16,FALSE)</f>
        <v>#N/A</v>
      </c>
      <c r="AK19" s="8">
        <v>44839</v>
      </c>
      <c r="AL19" s="9">
        <v>9.76</v>
      </c>
      <c r="AM19" s="9">
        <v>11.44</v>
      </c>
      <c r="AN19" s="9">
        <v>11.44</v>
      </c>
      <c r="AO19" s="8">
        <v>36880</v>
      </c>
      <c r="AP19" s="8">
        <v>480946</v>
      </c>
      <c r="AQ19" s="8">
        <v>517826</v>
      </c>
      <c r="AR19" s="8">
        <v>124675</v>
      </c>
      <c r="AS19" s="8">
        <v>0</v>
      </c>
      <c r="AT19" s="8">
        <v>124675</v>
      </c>
      <c r="AU19" s="8">
        <v>0</v>
      </c>
      <c r="AV19" s="8">
        <v>0</v>
      </c>
      <c r="AW19" s="8">
        <v>0</v>
      </c>
      <c r="AX19" s="8">
        <v>0</v>
      </c>
      <c r="AY19" s="8">
        <v>642501</v>
      </c>
      <c r="AZ19" s="8">
        <v>239868</v>
      </c>
      <c r="BA19" s="8">
        <v>80426</v>
      </c>
      <c r="BB19" s="8">
        <v>320294</v>
      </c>
      <c r="BC19" s="8">
        <v>93847</v>
      </c>
      <c r="BD19" s="8">
        <v>6000</v>
      </c>
      <c r="BE19" s="8">
        <v>26369</v>
      </c>
      <c r="BF19" s="8">
        <v>126216</v>
      </c>
      <c r="BG19" s="8">
        <v>133278</v>
      </c>
      <c r="BH19" s="8">
        <v>579788</v>
      </c>
      <c r="BI19" s="8">
        <v>62713</v>
      </c>
      <c r="BJ19" s="7">
        <v>9.7600000000000006E-2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6">
        <v>26884</v>
      </c>
      <c r="BR19" s="6">
        <v>18256</v>
      </c>
      <c r="BS19" s="6">
        <v>45140</v>
      </c>
      <c r="BT19" s="6">
        <v>19571</v>
      </c>
      <c r="BU19" s="6">
        <v>11369</v>
      </c>
      <c r="BV19" s="6">
        <v>30940</v>
      </c>
      <c r="BW19" s="1">
        <v>762</v>
      </c>
      <c r="BX19" s="1">
        <v>0</v>
      </c>
      <c r="BY19" s="1">
        <v>762</v>
      </c>
      <c r="BZ19" s="6">
        <v>76842</v>
      </c>
      <c r="CA19" s="1"/>
      <c r="CB19" s="6">
        <v>76842</v>
      </c>
      <c r="CC19" s="1">
        <v>2</v>
      </c>
      <c r="CD19" s="6">
        <v>50523</v>
      </c>
      <c r="CE19" s="1">
        <v>0</v>
      </c>
      <c r="CF19" s="1">
        <v>74</v>
      </c>
      <c r="CG19" s="1">
        <v>74</v>
      </c>
      <c r="CH19" s="6">
        <v>2668</v>
      </c>
      <c r="CI19" s="6">
        <v>3205</v>
      </c>
      <c r="CJ19" s="6">
        <v>4135</v>
      </c>
      <c r="CK19" s="1">
        <v>205</v>
      </c>
      <c r="CL19" s="1">
        <v>0</v>
      </c>
      <c r="CM19" s="1">
        <v>9</v>
      </c>
      <c r="CN19" s="1">
        <v>45</v>
      </c>
      <c r="CO19" s="6">
        <v>20641</v>
      </c>
      <c r="CP19" s="6">
        <v>6415</v>
      </c>
      <c r="CQ19" s="6">
        <v>27056</v>
      </c>
      <c r="CR19" s="1">
        <v>791</v>
      </c>
      <c r="CS19" s="1">
        <v>0</v>
      </c>
      <c r="CT19" s="1">
        <v>791</v>
      </c>
      <c r="CU19" s="6">
        <v>12840</v>
      </c>
      <c r="CV19" s="6">
        <v>3375</v>
      </c>
      <c r="CW19" s="6">
        <v>16215</v>
      </c>
      <c r="CX19" s="6">
        <v>44062</v>
      </c>
      <c r="CY19" s="1">
        <v>148</v>
      </c>
      <c r="CZ19" s="1">
        <v>0</v>
      </c>
      <c r="DA19" s="6">
        <v>44210</v>
      </c>
      <c r="DB19" s="6">
        <v>2058</v>
      </c>
      <c r="DC19" s="1">
        <v>181</v>
      </c>
      <c r="DD19" s="6">
        <f t="shared" si="0"/>
        <v>2239</v>
      </c>
      <c r="DE19" s="6">
        <v>8594</v>
      </c>
      <c r="DF19" s="6">
        <v>3699</v>
      </c>
      <c r="DG19" s="1">
        <v>0</v>
      </c>
      <c r="DH19" s="6">
        <v>3886</v>
      </c>
      <c r="DI19" s="1">
        <v>808</v>
      </c>
      <c r="DJ19" s="6"/>
      <c r="DK19" s="6">
        <v>26656</v>
      </c>
      <c r="DL19" s="6">
        <v>32086</v>
      </c>
      <c r="DM19" s="1"/>
      <c r="DN19" s="1"/>
      <c r="DO19" s="6">
        <v>58742</v>
      </c>
      <c r="DP19" s="1">
        <v>-1</v>
      </c>
      <c r="DQ19" s="6">
        <v>3481</v>
      </c>
      <c r="DR19" s="6">
        <v>1177</v>
      </c>
      <c r="DS19" s="6">
        <v>4658</v>
      </c>
      <c r="DT19" s="6">
        <v>36864</v>
      </c>
      <c r="DU19" s="1">
        <v>2</v>
      </c>
      <c r="DV19" s="1">
        <v>1</v>
      </c>
      <c r="DW19" s="1">
        <v>92</v>
      </c>
      <c r="DX19" s="1">
        <v>6</v>
      </c>
      <c r="DY19" s="1">
        <v>0</v>
      </c>
      <c r="DZ19" s="1">
        <v>0</v>
      </c>
      <c r="EA19" s="1">
        <v>101</v>
      </c>
      <c r="EB19" s="1">
        <v>19</v>
      </c>
      <c r="EC19" s="1">
        <v>30</v>
      </c>
      <c r="ED19" s="1">
        <v>49</v>
      </c>
      <c r="EE19" s="6">
        <v>2346</v>
      </c>
      <c r="EF19" s="1">
        <v>814</v>
      </c>
      <c r="EG19" s="6">
        <v>3160</v>
      </c>
      <c r="EH19" s="1">
        <v>0</v>
      </c>
      <c r="EI19" s="1">
        <v>0</v>
      </c>
      <c r="EJ19" s="1">
        <v>0</v>
      </c>
      <c r="EK19" s="6">
        <v>3209</v>
      </c>
      <c r="EL19" s="1">
        <v>0</v>
      </c>
      <c r="EM19" s="1">
        <v>0</v>
      </c>
      <c r="EN19" s="1">
        <v>0</v>
      </c>
      <c r="EO19" s="1">
        <v>0</v>
      </c>
      <c r="EP19" s="1">
        <v>146</v>
      </c>
      <c r="EQ19" s="1">
        <v>928</v>
      </c>
      <c r="ER19" s="6">
        <v>5268</v>
      </c>
      <c r="ES19" s="6">
        <v>2208</v>
      </c>
      <c r="ET19" s="1">
        <v>234</v>
      </c>
      <c r="EU19" s="1">
        <v>10</v>
      </c>
      <c r="EV19" s="1">
        <v>267</v>
      </c>
      <c r="EW19" s="1" t="s">
        <v>686</v>
      </c>
      <c r="EX19" s="1">
        <v>13</v>
      </c>
      <c r="EY19" s="1">
        <v>42</v>
      </c>
      <c r="EZ19" s="6">
        <v>8560</v>
      </c>
      <c r="FA19" s="1"/>
      <c r="FB19" s="1"/>
      <c r="FC19" s="1"/>
      <c r="FD19" s="1"/>
      <c r="FE19" s="1"/>
      <c r="FF19" s="1" t="s">
        <v>687</v>
      </c>
      <c r="FG19" s="1" t="s">
        <v>308</v>
      </c>
      <c r="FH19" s="1" t="s">
        <v>679</v>
      </c>
      <c r="FI19" s="1" t="s">
        <v>680</v>
      </c>
      <c r="FJ19" s="1">
        <v>28349</v>
      </c>
      <c r="FK19" s="1">
        <v>930</v>
      </c>
      <c r="FL19" s="1" t="s">
        <v>681</v>
      </c>
      <c r="FM19" s="1" t="s">
        <v>680</v>
      </c>
      <c r="FN19" s="1">
        <v>28349</v>
      </c>
      <c r="FO19" s="1">
        <v>930</v>
      </c>
      <c r="FP19" s="1" t="s">
        <v>678</v>
      </c>
      <c r="FQ19" s="6">
        <v>14634</v>
      </c>
      <c r="FR19" s="1">
        <v>10.35</v>
      </c>
      <c r="FS19" s="1" t="s">
        <v>682</v>
      </c>
      <c r="FT19" s="6">
        <v>7496</v>
      </c>
      <c r="FU19" s="1">
        <v>300</v>
      </c>
      <c r="FV19" s="1"/>
      <c r="FW19" s="1" t="s">
        <v>688</v>
      </c>
      <c r="FX19" s="1"/>
      <c r="FY19" s="1"/>
      <c r="FZ19" s="1">
        <v>0</v>
      </c>
      <c r="GA19" s="1" t="s">
        <v>689</v>
      </c>
      <c r="GB19" s="1">
        <v>30.43</v>
      </c>
      <c r="GC19" s="1">
        <v>29.44</v>
      </c>
      <c r="GD19" s="1" t="s">
        <v>287</v>
      </c>
      <c r="GE19" s="1" t="s">
        <v>288</v>
      </c>
      <c r="GF19" s="1" t="s">
        <v>690</v>
      </c>
      <c r="GG19" s="1" t="s">
        <v>290</v>
      </c>
      <c r="GH19" s="1" t="s">
        <v>291</v>
      </c>
      <c r="GI19" s="1" t="s">
        <v>279</v>
      </c>
      <c r="GJ19" s="6">
        <v>59882</v>
      </c>
      <c r="GK19" s="1">
        <v>2</v>
      </c>
      <c r="GM19" s="2" t="s">
        <v>292</v>
      </c>
      <c r="GN19" s="2">
        <v>173</v>
      </c>
      <c r="GO19" s="2">
        <v>21</v>
      </c>
      <c r="GP19" s="2">
        <v>561</v>
      </c>
      <c r="GQ19" s="10">
        <v>7583</v>
      </c>
      <c r="GR19" s="2">
        <v>0</v>
      </c>
      <c r="GS19" s="2">
        <v>0</v>
      </c>
      <c r="GT19" s="2">
        <v>0</v>
      </c>
      <c r="GU19" s="2">
        <v>0</v>
      </c>
      <c r="GY19" s="1"/>
      <c r="GZ19" s="1">
        <v>2</v>
      </c>
      <c r="HA19" s="1"/>
      <c r="HB19" s="1"/>
      <c r="HC19" s="1"/>
      <c r="HD19" s="1"/>
      <c r="HE19" s="1"/>
      <c r="HF19" s="1"/>
      <c r="HG19" s="1"/>
      <c r="HH19" s="1"/>
      <c r="HI19" s="1"/>
      <c r="HJ19" s="1">
        <v>6</v>
      </c>
      <c r="HK19" s="1">
        <v>0</v>
      </c>
      <c r="HM19" s="6">
        <v>10008</v>
      </c>
      <c r="HN19" s="6">
        <v>138507</v>
      </c>
      <c r="HO19" s="2">
        <v>808</v>
      </c>
      <c r="HP19" s="1"/>
      <c r="HQ19" s="1">
        <v>0</v>
      </c>
      <c r="HR19" s="6">
        <v>26725</v>
      </c>
      <c r="HS19" s="6">
        <v>23798</v>
      </c>
      <c r="HT19" s="1"/>
      <c r="HU19" s="1">
        <v>0</v>
      </c>
      <c r="HV19" s="6">
        <v>2022</v>
      </c>
      <c r="HW19" s="6">
        <v>1183</v>
      </c>
      <c r="HX19" s="1"/>
      <c r="HY19" s="1">
        <v>0</v>
      </c>
      <c r="HZ19" s="1">
        <v>0</v>
      </c>
      <c r="IA19" s="1">
        <v>205</v>
      </c>
      <c r="IB19" s="1"/>
      <c r="IC19" s="1">
        <v>0</v>
      </c>
      <c r="ID19" s="6">
        <v>58742</v>
      </c>
      <c r="IE19" s="6">
        <v>10833</v>
      </c>
      <c r="IF19" s="1">
        <v>0</v>
      </c>
      <c r="IG19" s="6">
        <v>54856</v>
      </c>
      <c r="IH19" s="6">
        <v>10646</v>
      </c>
      <c r="II19" s="1">
        <v>35</v>
      </c>
      <c r="IJ19" s="6">
        <v>3664</v>
      </c>
      <c r="IK19" s="1">
        <v>1</v>
      </c>
      <c r="IL19" s="1">
        <v>180</v>
      </c>
      <c r="IM19" s="1">
        <v>0</v>
      </c>
      <c r="IN19" s="1">
        <v>6</v>
      </c>
      <c r="IP19" s="6">
        <v>1971</v>
      </c>
      <c r="IQ19" s="1">
        <v>0</v>
      </c>
      <c r="IR19" s="10">
        <v>1971</v>
      </c>
      <c r="IS19" s="10">
        <v>5857</v>
      </c>
      <c r="IT19" s="6">
        <v>2239</v>
      </c>
      <c r="IU19" s="10">
        <v>60713</v>
      </c>
      <c r="IV19" s="6">
        <v>18864</v>
      </c>
      <c r="IW19" s="1">
        <v>3</v>
      </c>
      <c r="IX19" s="1">
        <v>98</v>
      </c>
      <c r="IY19" s="1">
        <v>0</v>
      </c>
      <c r="IZ19" s="1">
        <v>0.98</v>
      </c>
      <c r="JA19" s="1">
        <v>0.02</v>
      </c>
      <c r="JB19" s="1">
        <v>31.77</v>
      </c>
      <c r="JC19" s="1">
        <v>32.24</v>
      </c>
      <c r="JD19" s="1">
        <v>16.329999999999998</v>
      </c>
      <c r="JE19" s="1">
        <v>94</v>
      </c>
      <c r="JF19" s="6">
        <v>2365</v>
      </c>
      <c r="JG19" s="1">
        <v>7</v>
      </c>
      <c r="JH19" s="1">
        <v>844</v>
      </c>
      <c r="JI19">
        <v>5.3487525466751276</v>
      </c>
      <c r="KJ19" s="571">
        <f t="shared" si="1"/>
        <v>30946.280193236715</v>
      </c>
      <c r="MH19" s="2">
        <v>0</v>
      </c>
      <c r="MI19" s="10">
        <v>26715</v>
      </c>
      <c r="MJ19" s="10"/>
    </row>
    <row r="20" spans="1:348" x14ac:dyDescent="0.25">
      <c r="A20" s="1" t="s">
        <v>691</v>
      </c>
      <c r="B20" s="21" t="s">
        <v>1890</v>
      </c>
      <c r="C20" s="1" t="s">
        <v>692</v>
      </c>
      <c r="D20" s="1">
        <v>2016</v>
      </c>
      <c r="E20" s="1" t="s">
        <v>693</v>
      </c>
      <c r="F20" s="1" t="s">
        <v>694</v>
      </c>
      <c r="G20" s="1" t="s">
        <v>693</v>
      </c>
      <c r="H20" s="1">
        <v>27702</v>
      </c>
      <c r="I20" s="1">
        <v>3809</v>
      </c>
      <c r="J20" s="1" t="s">
        <v>695</v>
      </c>
      <c r="K20" s="1" t="s">
        <v>693</v>
      </c>
      <c r="L20" s="1">
        <v>27701</v>
      </c>
      <c r="M20" s="1"/>
      <c r="N20" s="1" t="s">
        <v>696</v>
      </c>
      <c r="O20" s="1" t="s">
        <v>697</v>
      </c>
      <c r="P20" s="1" t="s">
        <v>698</v>
      </c>
      <c r="Q20" s="1" t="s">
        <v>699</v>
      </c>
      <c r="R20" s="1" t="s">
        <v>700</v>
      </c>
      <c r="S20" s="1" t="s">
        <v>701</v>
      </c>
      <c r="T20" s="1" t="s">
        <v>702</v>
      </c>
      <c r="U20" s="1" t="s">
        <v>703</v>
      </c>
      <c r="V20" s="12" t="s">
        <v>704</v>
      </c>
      <c r="W20" s="1">
        <v>1</v>
      </c>
      <c r="X20" s="1">
        <v>6</v>
      </c>
      <c r="Y20" s="1">
        <v>1</v>
      </c>
      <c r="Z20" s="1">
        <v>2</v>
      </c>
      <c r="AA20" s="6">
        <v>19018</v>
      </c>
      <c r="AB20" s="1">
        <v>50.77</v>
      </c>
      <c r="AC20" s="1">
        <v>0</v>
      </c>
      <c r="AD20" s="1">
        <v>50.77</v>
      </c>
      <c r="AE20" s="1">
        <v>78.03</v>
      </c>
      <c r="AF20" s="1">
        <v>128.80000000000001</v>
      </c>
      <c r="AG20" s="7">
        <v>0.39419999999999999</v>
      </c>
      <c r="AH20" s="8">
        <v>121944</v>
      </c>
      <c r="AI20" s="1" t="e">
        <f>VLOOKUP(County!A20,Salaries!A$6:T$91,15,FALSE)</f>
        <v>#N/A</v>
      </c>
      <c r="AJ20" s="1" t="e">
        <f>VLOOKUP(County!A20,Salaries!A$6:T$91,16,FALSE)</f>
        <v>#N/A</v>
      </c>
      <c r="AK20" s="8">
        <v>36472</v>
      </c>
      <c r="AL20" s="9">
        <v>13.65</v>
      </c>
      <c r="AM20" s="9">
        <v>15.02</v>
      </c>
      <c r="AN20" s="9">
        <v>16.52</v>
      </c>
      <c r="AO20" s="8">
        <v>0</v>
      </c>
      <c r="AP20" s="8">
        <v>11122872</v>
      </c>
      <c r="AQ20" s="8">
        <v>11122872</v>
      </c>
      <c r="AR20" s="8">
        <v>234962</v>
      </c>
      <c r="AS20" s="8">
        <v>0</v>
      </c>
      <c r="AT20" s="8">
        <v>234962</v>
      </c>
      <c r="AU20" s="8">
        <v>70557</v>
      </c>
      <c r="AV20" s="8">
        <v>10000</v>
      </c>
      <c r="AW20" s="8">
        <v>80557</v>
      </c>
      <c r="AX20" s="8">
        <v>14783</v>
      </c>
      <c r="AY20" s="8">
        <v>11453174</v>
      </c>
      <c r="AZ20" s="8">
        <v>5688675</v>
      </c>
      <c r="BA20" s="8">
        <v>1882094</v>
      </c>
      <c r="BB20" s="8">
        <v>7570769</v>
      </c>
      <c r="BC20" s="8">
        <v>997810</v>
      </c>
      <c r="BD20" s="8">
        <v>386760</v>
      </c>
      <c r="BE20" s="8">
        <v>233447</v>
      </c>
      <c r="BF20" s="8">
        <v>1618017</v>
      </c>
      <c r="BG20" s="8">
        <v>1382673</v>
      </c>
      <c r="BH20" s="8">
        <v>10571459</v>
      </c>
      <c r="BI20" s="8">
        <v>881715</v>
      </c>
      <c r="BJ20" s="7">
        <v>7.6999999999999999E-2</v>
      </c>
      <c r="BK20" s="8">
        <v>255292</v>
      </c>
      <c r="BL20" s="8">
        <v>0</v>
      </c>
      <c r="BM20" s="8">
        <v>0</v>
      </c>
      <c r="BN20" s="8">
        <v>0</v>
      </c>
      <c r="BO20" s="8">
        <v>255292</v>
      </c>
      <c r="BP20" s="8">
        <v>513064</v>
      </c>
      <c r="BQ20" s="6">
        <v>176307</v>
      </c>
      <c r="BR20" s="6">
        <v>148826</v>
      </c>
      <c r="BS20" s="6">
        <v>325133</v>
      </c>
      <c r="BT20" s="6">
        <v>156985</v>
      </c>
      <c r="BU20" s="6">
        <v>65329</v>
      </c>
      <c r="BV20" s="6">
        <v>222314</v>
      </c>
      <c r="BW20" s="6">
        <v>23358</v>
      </c>
      <c r="BX20" s="6">
        <v>3229</v>
      </c>
      <c r="BY20" s="6">
        <v>26587</v>
      </c>
      <c r="BZ20" s="6">
        <v>574034</v>
      </c>
      <c r="CA20" s="1"/>
      <c r="CB20" s="6">
        <v>574034</v>
      </c>
      <c r="CC20" s="1">
        <v>0</v>
      </c>
      <c r="CD20" s="6">
        <v>38955</v>
      </c>
      <c r="CE20" s="1">
        <v>13</v>
      </c>
      <c r="CF20" s="1">
        <v>74</v>
      </c>
      <c r="CG20" s="1">
        <v>87</v>
      </c>
      <c r="CH20" s="6">
        <v>47072</v>
      </c>
      <c r="CI20" s="6">
        <v>5188</v>
      </c>
      <c r="CJ20" s="6">
        <v>49404</v>
      </c>
      <c r="CK20" s="1">
        <v>0</v>
      </c>
      <c r="CL20" s="1">
        <v>112</v>
      </c>
      <c r="CM20" s="1">
        <v>136</v>
      </c>
      <c r="CN20" s="1">
        <v>490</v>
      </c>
      <c r="CO20" s="6">
        <v>454110</v>
      </c>
      <c r="CP20" s="6">
        <v>357654</v>
      </c>
      <c r="CQ20" s="6">
        <v>811764</v>
      </c>
      <c r="CR20" s="6">
        <v>74836</v>
      </c>
      <c r="CS20" s="6">
        <v>5144</v>
      </c>
      <c r="CT20" s="6">
        <v>79980</v>
      </c>
      <c r="CU20" s="6">
        <v>852266</v>
      </c>
      <c r="CV20" s="6">
        <v>176769</v>
      </c>
      <c r="CW20" s="6">
        <v>1029035</v>
      </c>
      <c r="CX20" s="6">
        <v>1920779</v>
      </c>
      <c r="CY20" s="1">
        <v>0</v>
      </c>
      <c r="CZ20" s="1">
        <v>0</v>
      </c>
      <c r="DA20" s="6">
        <v>1920779</v>
      </c>
      <c r="DB20" s="6">
        <v>180494</v>
      </c>
      <c r="DC20" s="6">
        <v>45467</v>
      </c>
      <c r="DD20" s="6">
        <f t="shared" si="0"/>
        <v>225961</v>
      </c>
      <c r="DE20" s="6">
        <v>589035</v>
      </c>
      <c r="DF20" s="6">
        <v>107910</v>
      </c>
      <c r="DG20" s="6">
        <v>16771</v>
      </c>
      <c r="DH20" s="6">
        <v>197387</v>
      </c>
      <c r="DI20" s="6">
        <v>4005</v>
      </c>
      <c r="DJ20" s="6"/>
      <c r="DK20" s="6">
        <v>676416</v>
      </c>
      <c r="DL20" s="6">
        <v>2236735</v>
      </c>
      <c r="DM20" s="6">
        <v>27175</v>
      </c>
      <c r="DN20" s="6">
        <v>12609</v>
      </c>
      <c r="DO20" s="6">
        <v>2881590</v>
      </c>
      <c r="DP20" s="1">
        <v>0</v>
      </c>
      <c r="DQ20" s="6">
        <v>162784</v>
      </c>
      <c r="DR20" s="6">
        <v>53645</v>
      </c>
      <c r="DS20" s="6">
        <v>216429</v>
      </c>
      <c r="DT20" s="6">
        <v>1106403</v>
      </c>
      <c r="DU20" s="6">
        <v>1768</v>
      </c>
      <c r="DV20" s="1">
        <v>114</v>
      </c>
      <c r="DW20" s="6">
        <v>3060</v>
      </c>
      <c r="DX20" s="1">
        <v>156</v>
      </c>
      <c r="DY20" s="6">
        <v>1105</v>
      </c>
      <c r="DZ20" s="1">
        <v>183</v>
      </c>
      <c r="EA20" s="6">
        <v>6386</v>
      </c>
      <c r="EB20" s="6">
        <v>14013</v>
      </c>
      <c r="EC20" s="6">
        <v>2578</v>
      </c>
      <c r="ED20" s="6">
        <v>16591</v>
      </c>
      <c r="EE20" s="6">
        <v>85960</v>
      </c>
      <c r="EF20" s="6">
        <v>6539</v>
      </c>
      <c r="EG20" s="6">
        <v>92499</v>
      </c>
      <c r="EH20" s="6">
        <v>10145</v>
      </c>
      <c r="EI20" s="1">
        <v>801</v>
      </c>
      <c r="EJ20" s="6">
        <v>10946</v>
      </c>
      <c r="EK20" s="6">
        <v>120036</v>
      </c>
      <c r="EL20" s="1">
        <v>13</v>
      </c>
      <c r="EM20" s="1">
        <v>66</v>
      </c>
      <c r="EN20" s="1">
        <v>221</v>
      </c>
      <c r="EO20" s="1">
        <v>948</v>
      </c>
      <c r="EP20" s="6">
        <v>11637</v>
      </c>
      <c r="EQ20" s="6">
        <v>46365</v>
      </c>
      <c r="ER20" s="6">
        <v>178152</v>
      </c>
      <c r="ES20" s="6">
        <v>82732</v>
      </c>
      <c r="ET20" s="6">
        <v>121732</v>
      </c>
      <c r="EU20" s="6">
        <v>1141</v>
      </c>
      <c r="EV20" s="6">
        <v>2524</v>
      </c>
      <c r="EW20" s="1" t="s">
        <v>705</v>
      </c>
      <c r="EX20" s="1">
        <v>159</v>
      </c>
      <c r="EY20" s="1">
        <v>236</v>
      </c>
      <c r="EZ20" s="6">
        <v>320315</v>
      </c>
      <c r="FA20" s="6">
        <v>1350913</v>
      </c>
      <c r="FB20" s="1"/>
      <c r="FC20" s="1"/>
      <c r="FD20" s="1"/>
      <c r="FE20" s="1"/>
      <c r="FF20" s="1" t="s">
        <v>692</v>
      </c>
      <c r="FG20" s="1" t="s">
        <v>308</v>
      </c>
      <c r="FH20" s="1" t="s">
        <v>694</v>
      </c>
      <c r="FI20" s="1" t="s">
        <v>693</v>
      </c>
      <c r="FJ20" s="1">
        <v>27702</v>
      </c>
      <c r="FK20" s="1">
        <v>3809</v>
      </c>
      <c r="FL20" s="1" t="s">
        <v>695</v>
      </c>
      <c r="FM20" s="1" t="s">
        <v>693</v>
      </c>
      <c r="FN20" s="1">
        <v>27701</v>
      </c>
      <c r="FO20" s="1">
        <v>3414</v>
      </c>
      <c r="FP20" s="1" t="s">
        <v>693</v>
      </c>
      <c r="FQ20" s="6">
        <v>179952</v>
      </c>
      <c r="FR20" s="1">
        <v>120.92</v>
      </c>
      <c r="FS20" s="1" t="s">
        <v>706</v>
      </c>
      <c r="FT20" s="6">
        <v>19018</v>
      </c>
      <c r="FU20" s="1">
        <v>364</v>
      </c>
      <c r="FV20" s="1"/>
      <c r="FW20" s="1" t="s">
        <v>707</v>
      </c>
      <c r="FX20" s="1"/>
      <c r="FY20" s="1"/>
      <c r="FZ20" s="1">
        <v>1</v>
      </c>
      <c r="GA20" s="1" t="s">
        <v>708</v>
      </c>
      <c r="GB20" s="1">
        <v>66.150000000000006</v>
      </c>
      <c r="GC20" s="1">
        <v>94.87</v>
      </c>
      <c r="GD20" s="1" t="s">
        <v>287</v>
      </c>
      <c r="GE20" s="1" t="s">
        <v>288</v>
      </c>
      <c r="GF20" s="1" t="s">
        <v>709</v>
      </c>
      <c r="GG20" s="1" t="s">
        <v>290</v>
      </c>
      <c r="GH20" s="1" t="s">
        <v>418</v>
      </c>
      <c r="GI20" s="1" t="s">
        <v>279</v>
      </c>
      <c r="GJ20" s="6">
        <v>282763</v>
      </c>
      <c r="GK20" s="1">
        <v>3</v>
      </c>
      <c r="GM20" s="2" t="s">
        <v>292</v>
      </c>
      <c r="GN20" s="10">
        <v>3839</v>
      </c>
      <c r="GO20" s="2">
        <v>576</v>
      </c>
      <c r="GP20" s="10">
        <v>24340</v>
      </c>
      <c r="GQ20" s="10">
        <v>287035</v>
      </c>
      <c r="GR20" s="2">
        <v>806</v>
      </c>
      <c r="GS20" s="2">
        <v>37</v>
      </c>
      <c r="GT20" s="2">
        <v>361</v>
      </c>
      <c r="GU20" s="10">
        <v>24922</v>
      </c>
      <c r="GY20" s="1"/>
      <c r="GZ20" s="1">
        <v>3</v>
      </c>
      <c r="HA20" s="1"/>
      <c r="HB20" s="1"/>
      <c r="HC20" s="1"/>
      <c r="HD20" s="1"/>
      <c r="HE20" s="1"/>
      <c r="HF20" s="1"/>
      <c r="HG20" s="1"/>
      <c r="HH20" s="1"/>
      <c r="HI20" s="1"/>
      <c r="HJ20" s="1">
        <v>10</v>
      </c>
      <c r="HK20" s="6">
        <v>31532</v>
      </c>
      <c r="HM20" s="6">
        <v>101664</v>
      </c>
      <c r="HN20" s="6">
        <v>719347</v>
      </c>
      <c r="HO20" s="10">
        <v>4005</v>
      </c>
      <c r="HP20" s="1"/>
      <c r="HQ20" s="1">
        <v>112</v>
      </c>
      <c r="HR20" s="6">
        <v>26725</v>
      </c>
      <c r="HS20" s="1"/>
      <c r="HT20" s="1"/>
      <c r="HU20" s="6">
        <v>12230</v>
      </c>
      <c r="HV20" s="6">
        <v>2022</v>
      </c>
      <c r="HW20" s="1"/>
      <c r="HX20" s="1"/>
      <c r="HY20" s="6">
        <v>3166</v>
      </c>
      <c r="HZ20" s="1">
        <v>0</v>
      </c>
      <c r="IA20" s="1"/>
      <c r="IB20" s="1"/>
      <c r="IC20" s="1">
        <v>0</v>
      </c>
      <c r="ID20" s="6">
        <v>2881590</v>
      </c>
      <c r="IE20" s="6">
        <v>814996</v>
      </c>
      <c r="IF20" s="6">
        <v>21134</v>
      </c>
      <c r="IG20" s="6">
        <v>2663069</v>
      </c>
      <c r="IH20" s="6">
        <v>763424</v>
      </c>
      <c r="II20" s="1">
        <v>449</v>
      </c>
      <c r="IJ20" s="6">
        <v>107461</v>
      </c>
      <c r="IK20" s="6">
        <v>1694</v>
      </c>
      <c r="IL20" s="6">
        <v>43773</v>
      </c>
      <c r="IM20" s="1">
        <v>0</v>
      </c>
      <c r="IN20" s="6">
        <v>27239</v>
      </c>
      <c r="IP20" s="6">
        <v>110604</v>
      </c>
      <c r="IQ20" s="6">
        <v>110684</v>
      </c>
      <c r="IR20" s="10">
        <v>221288</v>
      </c>
      <c r="IS20" s="10">
        <v>418675</v>
      </c>
      <c r="IT20" s="6">
        <v>225961</v>
      </c>
      <c r="IU20" s="10">
        <v>3102878</v>
      </c>
      <c r="IV20" s="6">
        <v>1358304</v>
      </c>
      <c r="IW20" s="6">
        <v>1882</v>
      </c>
      <c r="IX20" s="6">
        <v>3216</v>
      </c>
      <c r="IY20" s="6">
        <v>1288</v>
      </c>
      <c r="IZ20" s="1">
        <v>0.77</v>
      </c>
      <c r="JA20" s="1">
        <v>0.14000000000000001</v>
      </c>
      <c r="JB20" s="1">
        <v>18.8</v>
      </c>
      <c r="JC20" s="1">
        <v>28.76</v>
      </c>
      <c r="JD20" s="1">
        <v>8.82</v>
      </c>
      <c r="JE20" s="6">
        <v>5933</v>
      </c>
      <c r="JF20" s="6">
        <v>110118</v>
      </c>
      <c r="JG20" s="1">
        <v>453</v>
      </c>
      <c r="JH20" s="6">
        <v>9918</v>
      </c>
      <c r="JI20">
        <v>26.774256179203078</v>
      </c>
      <c r="KJ20" s="571">
        <f t="shared" si="1"/>
        <v>58779.26242236024</v>
      </c>
      <c r="MH20" s="10">
        <v>230260</v>
      </c>
      <c r="MI20" s="10">
        <v>1704349</v>
      </c>
      <c r="MJ20" s="10"/>
    </row>
    <row r="21" spans="1:348" x14ac:dyDescent="0.25">
      <c r="A21" s="1" t="s">
        <v>727</v>
      </c>
      <c r="B21" s="21" t="s">
        <v>1891</v>
      </c>
      <c r="C21" s="1" t="s">
        <v>728</v>
      </c>
      <c r="D21" s="1">
        <v>2016</v>
      </c>
      <c r="E21" s="1" t="s">
        <v>729</v>
      </c>
      <c r="F21" s="1" t="s">
        <v>730</v>
      </c>
      <c r="G21" s="1" t="s">
        <v>731</v>
      </c>
      <c r="H21" s="1">
        <v>27886</v>
      </c>
      <c r="I21" s="1">
        <v>3818</v>
      </c>
      <c r="J21" s="1" t="s">
        <v>730</v>
      </c>
      <c r="K21" s="1" t="s">
        <v>731</v>
      </c>
      <c r="L21" s="1">
        <v>27886</v>
      </c>
      <c r="M21" s="1"/>
      <c r="N21" s="1" t="s">
        <v>732</v>
      </c>
      <c r="O21" s="1" t="s">
        <v>733</v>
      </c>
      <c r="P21" s="1" t="s">
        <v>734</v>
      </c>
      <c r="Q21" s="1" t="s">
        <v>735</v>
      </c>
      <c r="R21" s="1" t="s">
        <v>736</v>
      </c>
      <c r="S21" s="1" t="s">
        <v>529</v>
      </c>
      <c r="T21" s="1" t="s">
        <v>733</v>
      </c>
      <c r="U21" s="1" t="s">
        <v>734</v>
      </c>
      <c r="V21" s="1" t="s">
        <v>737</v>
      </c>
      <c r="W21" s="1">
        <v>1</v>
      </c>
      <c r="X21" s="1">
        <v>1</v>
      </c>
      <c r="Y21" s="1">
        <v>0</v>
      </c>
      <c r="Z21" s="1">
        <v>1</v>
      </c>
      <c r="AA21" s="6">
        <v>4750</v>
      </c>
      <c r="AB21" s="1">
        <v>2</v>
      </c>
      <c r="AC21" s="1">
        <v>0</v>
      </c>
      <c r="AD21" s="1">
        <v>2</v>
      </c>
      <c r="AE21" s="1">
        <v>12.9</v>
      </c>
      <c r="AF21" s="1">
        <v>14.9</v>
      </c>
      <c r="AG21" s="7">
        <v>0.13420000000000001</v>
      </c>
      <c r="AH21" s="8">
        <v>51600</v>
      </c>
      <c r="AI21" s="1" t="e">
        <f>VLOOKUP(County!A21,Salaries!A$6:T$91,15,FALSE)</f>
        <v>#N/A</v>
      </c>
      <c r="AJ21" s="1" t="e">
        <f>VLOOKUP(County!A21,Salaries!A$6:T$91,16,FALSE)</f>
        <v>#N/A</v>
      </c>
      <c r="AK21" s="8">
        <v>39000</v>
      </c>
      <c r="AL21" s="9">
        <v>8.5</v>
      </c>
      <c r="AM21" s="9">
        <v>8.5</v>
      </c>
      <c r="AN21" s="9">
        <v>8.5</v>
      </c>
      <c r="AO21" s="8">
        <v>146528</v>
      </c>
      <c r="AP21" s="8">
        <v>373850</v>
      </c>
      <c r="AQ21" s="8">
        <v>520378</v>
      </c>
      <c r="AR21" s="8">
        <v>119067</v>
      </c>
      <c r="AS21" s="8">
        <v>0</v>
      </c>
      <c r="AT21" s="8">
        <v>119067</v>
      </c>
      <c r="AU21" s="8">
        <v>2223</v>
      </c>
      <c r="AV21" s="8">
        <v>0</v>
      </c>
      <c r="AW21" s="8">
        <v>2223</v>
      </c>
      <c r="AX21" s="8">
        <v>127862</v>
      </c>
      <c r="AY21" s="8">
        <v>769530</v>
      </c>
      <c r="AZ21" s="8">
        <v>326587</v>
      </c>
      <c r="BA21" s="8">
        <v>123715</v>
      </c>
      <c r="BB21" s="8">
        <v>450302</v>
      </c>
      <c r="BC21" s="8">
        <v>51413</v>
      </c>
      <c r="BD21" s="8">
        <v>3288</v>
      </c>
      <c r="BE21" s="8">
        <v>322</v>
      </c>
      <c r="BF21" s="8">
        <v>55023</v>
      </c>
      <c r="BG21" s="8">
        <v>196122</v>
      </c>
      <c r="BH21" s="8">
        <v>701447</v>
      </c>
      <c r="BI21" s="8">
        <v>68083</v>
      </c>
      <c r="BJ21" s="7">
        <v>8.8499999999999995E-2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6">
        <v>36886</v>
      </c>
      <c r="BR21" s="6">
        <v>34367</v>
      </c>
      <c r="BS21" s="6">
        <v>71253</v>
      </c>
      <c r="BT21" s="6">
        <v>17188</v>
      </c>
      <c r="BU21" s="6">
        <v>14640</v>
      </c>
      <c r="BV21" s="6">
        <v>31828</v>
      </c>
      <c r="BW21" s="6">
        <v>1705</v>
      </c>
      <c r="BX21" s="1">
        <v>568</v>
      </c>
      <c r="BY21" s="6">
        <v>2273</v>
      </c>
      <c r="BZ21" s="6">
        <v>105354</v>
      </c>
      <c r="CA21" s="1"/>
      <c r="CB21" s="6">
        <v>105354</v>
      </c>
      <c r="CC21" s="1">
        <v>602</v>
      </c>
      <c r="CD21" s="6">
        <v>26886</v>
      </c>
      <c r="CE21" s="1">
        <v>1</v>
      </c>
      <c r="CF21" s="1">
        <v>74</v>
      </c>
      <c r="CG21" s="1">
        <v>75</v>
      </c>
      <c r="CH21" s="6">
        <v>1423</v>
      </c>
      <c r="CI21" s="6">
        <v>2221</v>
      </c>
      <c r="CJ21" s="1">
        <v>491</v>
      </c>
      <c r="CK21" s="1">
        <v>0</v>
      </c>
      <c r="CL21" s="1">
        <v>0</v>
      </c>
      <c r="CM21" s="1">
        <v>39</v>
      </c>
      <c r="CN21" s="1">
        <v>99</v>
      </c>
      <c r="CO21" s="6">
        <v>27795</v>
      </c>
      <c r="CP21" s="6">
        <v>6264</v>
      </c>
      <c r="CQ21" s="6">
        <v>34059</v>
      </c>
      <c r="CR21" s="6">
        <v>1177</v>
      </c>
      <c r="CS21" s="6">
        <v>1087</v>
      </c>
      <c r="CT21" s="6">
        <v>2264</v>
      </c>
      <c r="CU21" s="6">
        <v>15694</v>
      </c>
      <c r="CV21" s="6">
        <v>4505</v>
      </c>
      <c r="CW21" s="6">
        <v>20199</v>
      </c>
      <c r="CX21" s="6">
        <v>56522</v>
      </c>
      <c r="CY21" s="1">
        <v>119</v>
      </c>
      <c r="CZ21" s="1">
        <v>0</v>
      </c>
      <c r="DA21" s="6">
        <v>56641</v>
      </c>
      <c r="DB21" s="6">
        <v>1034</v>
      </c>
      <c r="DC21" s="1">
        <v>137</v>
      </c>
      <c r="DD21" s="6">
        <f t="shared" si="0"/>
        <v>1171</v>
      </c>
      <c r="DE21" s="6">
        <v>807</v>
      </c>
      <c r="DF21" s="1">
        <v>328</v>
      </c>
      <c r="DG21" s="1">
        <v>0</v>
      </c>
      <c r="DH21" s="1">
        <v>465</v>
      </c>
      <c r="DI21" s="1">
        <v>445</v>
      </c>
      <c r="DJ21" s="1"/>
      <c r="DK21" s="6">
        <v>45995</v>
      </c>
      <c r="DL21" s="6">
        <v>10547</v>
      </c>
      <c r="DM21" s="1">
        <v>0</v>
      </c>
      <c r="DN21" s="6">
        <v>1949</v>
      </c>
      <c r="DO21" s="6">
        <v>58947</v>
      </c>
      <c r="DP21" s="1">
        <v>123</v>
      </c>
      <c r="DQ21" s="6">
        <v>12895</v>
      </c>
      <c r="DR21" s="6">
        <v>3975</v>
      </c>
      <c r="DS21" s="6">
        <v>16870</v>
      </c>
      <c r="DT21" s="6">
        <v>133051</v>
      </c>
      <c r="DU21" s="1">
        <v>43</v>
      </c>
      <c r="DV21" s="1">
        <v>14</v>
      </c>
      <c r="DW21" s="1">
        <v>77</v>
      </c>
      <c r="DX21" s="1">
        <v>414</v>
      </c>
      <c r="DY21" s="1">
        <v>0</v>
      </c>
      <c r="DZ21" s="1">
        <v>0</v>
      </c>
      <c r="EA21" s="1">
        <v>548</v>
      </c>
      <c r="EB21" s="1">
        <v>480</v>
      </c>
      <c r="EC21" s="1">
        <v>297</v>
      </c>
      <c r="ED21" s="1">
        <v>777</v>
      </c>
      <c r="EE21" s="6">
        <v>2310</v>
      </c>
      <c r="EF21" s="6">
        <v>9050</v>
      </c>
      <c r="EG21" s="6">
        <v>11360</v>
      </c>
      <c r="EH21" s="1">
        <v>0</v>
      </c>
      <c r="EI21" s="1">
        <v>0</v>
      </c>
      <c r="EJ21" s="1">
        <v>0</v>
      </c>
      <c r="EK21" s="6">
        <v>12137</v>
      </c>
      <c r="EL21" s="1">
        <v>0</v>
      </c>
      <c r="EM21" s="1">
        <v>0</v>
      </c>
      <c r="EN21" s="1">
        <v>2</v>
      </c>
      <c r="EO21" s="1">
        <v>14</v>
      </c>
      <c r="EP21" s="1">
        <v>400</v>
      </c>
      <c r="EQ21" s="6">
        <v>2550</v>
      </c>
      <c r="ER21" s="6">
        <v>6808</v>
      </c>
      <c r="ES21" s="6">
        <v>4360</v>
      </c>
      <c r="ET21" s="1">
        <v>705</v>
      </c>
      <c r="EU21" s="1">
        <v>41</v>
      </c>
      <c r="EV21" s="1">
        <v>30</v>
      </c>
      <c r="EW21" s="1" t="s">
        <v>738</v>
      </c>
      <c r="EX21" s="1">
        <v>18</v>
      </c>
      <c r="EY21" s="1">
        <v>34</v>
      </c>
      <c r="EZ21" s="6">
        <v>32121</v>
      </c>
      <c r="FA21" s="6">
        <v>48602</v>
      </c>
      <c r="FB21" s="6">
        <v>19504</v>
      </c>
      <c r="FC21" s="1"/>
      <c r="FD21" s="1"/>
      <c r="FE21" s="1"/>
      <c r="FF21" s="1" t="s">
        <v>728</v>
      </c>
      <c r="FG21" s="1" t="s">
        <v>415</v>
      </c>
      <c r="FH21" s="1" t="s">
        <v>730</v>
      </c>
      <c r="FI21" s="1" t="s">
        <v>731</v>
      </c>
      <c r="FJ21" s="1">
        <v>27886</v>
      </c>
      <c r="FK21" s="1">
        <v>3818</v>
      </c>
      <c r="FL21" s="1" t="s">
        <v>730</v>
      </c>
      <c r="FM21" s="1" t="s">
        <v>731</v>
      </c>
      <c r="FN21" s="1">
        <v>27886</v>
      </c>
      <c r="FO21" s="1">
        <v>3818</v>
      </c>
      <c r="FP21" s="1" t="s">
        <v>729</v>
      </c>
      <c r="FQ21" s="6">
        <v>23450</v>
      </c>
      <c r="FR21" s="1">
        <v>14.9</v>
      </c>
      <c r="FS21" s="1" t="s">
        <v>732</v>
      </c>
      <c r="FT21" s="6">
        <v>4750</v>
      </c>
      <c r="FU21" s="1">
        <v>104</v>
      </c>
      <c r="FV21" s="1"/>
      <c r="FW21" s="1" t="s">
        <v>739</v>
      </c>
      <c r="FX21" s="1"/>
      <c r="FY21" s="1"/>
      <c r="FZ21" s="1">
        <v>0</v>
      </c>
      <c r="GA21" s="1" t="s">
        <v>740</v>
      </c>
      <c r="GB21" s="1">
        <v>93.05</v>
      </c>
      <c r="GC21" s="1">
        <v>94.79</v>
      </c>
      <c r="GD21" s="1" t="s">
        <v>287</v>
      </c>
      <c r="GE21" s="1" t="s">
        <v>556</v>
      </c>
      <c r="GF21" s="1" t="s">
        <v>741</v>
      </c>
      <c r="GG21" s="1" t="s">
        <v>290</v>
      </c>
      <c r="GH21" s="1" t="s">
        <v>291</v>
      </c>
      <c r="GI21" s="1" t="s">
        <v>279</v>
      </c>
      <c r="GJ21" s="6">
        <v>55704</v>
      </c>
      <c r="GK21" s="1">
        <v>1</v>
      </c>
      <c r="GM21" s="2" t="s">
        <v>292</v>
      </c>
      <c r="GN21" s="2">
        <v>527</v>
      </c>
      <c r="GO21" s="2">
        <v>159</v>
      </c>
      <c r="GP21" s="10">
        <v>3402</v>
      </c>
      <c r="GQ21" s="10">
        <v>4575</v>
      </c>
      <c r="GR21" s="2">
        <v>174</v>
      </c>
      <c r="GS21" s="2">
        <v>159</v>
      </c>
      <c r="GT21" s="10">
        <v>3402</v>
      </c>
      <c r="GU21" s="2">
        <v>968</v>
      </c>
      <c r="GY21" s="1"/>
      <c r="GZ21" s="1">
        <v>1</v>
      </c>
      <c r="HA21" s="1"/>
      <c r="HB21" s="1"/>
      <c r="HC21" s="1"/>
      <c r="HD21" s="1"/>
      <c r="HE21" s="1"/>
      <c r="HF21" s="1"/>
      <c r="HG21" s="1"/>
      <c r="HH21" s="1"/>
      <c r="HI21" s="1"/>
      <c r="HJ21" s="1">
        <v>3</v>
      </c>
      <c r="HK21" s="1">
        <v>283</v>
      </c>
      <c r="HM21" s="6">
        <v>4135</v>
      </c>
      <c r="HN21" s="6">
        <v>137596</v>
      </c>
      <c r="HO21" s="2">
        <v>445</v>
      </c>
      <c r="HP21" s="1"/>
      <c r="HQ21" s="1">
        <v>0</v>
      </c>
      <c r="HR21" s="6">
        <v>26725</v>
      </c>
      <c r="HS21" s="1"/>
      <c r="HT21" s="1"/>
      <c r="HU21" s="1">
        <v>161</v>
      </c>
      <c r="HV21" s="6">
        <v>2022</v>
      </c>
      <c r="HW21" s="1"/>
      <c r="HX21" s="1"/>
      <c r="HY21" s="1">
        <v>199</v>
      </c>
      <c r="HZ21" s="1">
        <v>0</v>
      </c>
      <c r="IA21" s="1"/>
      <c r="IB21" s="1"/>
      <c r="IC21" s="1">
        <v>0</v>
      </c>
      <c r="ID21" s="6">
        <v>58947</v>
      </c>
      <c r="IE21" s="6">
        <v>1978</v>
      </c>
      <c r="IF21" s="1">
        <v>0</v>
      </c>
      <c r="IG21" s="6">
        <v>58482</v>
      </c>
      <c r="IH21" s="6">
        <v>1841</v>
      </c>
      <c r="II21" s="1">
        <v>46</v>
      </c>
      <c r="IJ21" s="1">
        <v>282</v>
      </c>
      <c r="IK21" s="1">
        <v>137</v>
      </c>
      <c r="IL21" s="1">
        <v>0</v>
      </c>
      <c r="IM21" s="1">
        <v>0</v>
      </c>
      <c r="IN21" s="1">
        <v>0</v>
      </c>
      <c r="IP21" s="6">
        <v>3556</v>
      </c>
      <c r="IQ21" s="6">
        <v>11710</v>
      </c>
      <c r="IR21" s="10">
        <v>15266</v>
      </c>
      <c r="IS21" s="10">
        <v>15731</v>
      </c>
      <c r="IT21" s="6">
        <v>1171</v>
      </c>
      <c r="IU21" s="10">
        <v>74213</v>
      </c>
      <c r="IV21" s="6">
        <v>22463</v>
      </c>
      <c r="IW21" s="1">
        <v>57</v>
      </c>
      <c r="IX21" s="1">
        <v>491</v>
      </c>
      <c r="IY21" s="1">
        <v>0</v>
      </c>
      <c r="IZ21" s="1">
        <v>0.94</v>
      </c>
      <c r="JA21" s="1">
        <v>0.06</v>
      </c>
      <c r="JB21" s="1">
        <v>22.15</v>
      </c>
      <c r="JC21" s="1">
        <v>23.14</v>
      </c>
      <c r="JD21" s="1">
        <v>13.63</v>
      </c>
      <c r="JE21" s="1">
        <v>120</v>
      </c>
      <c r="JF21" s="6">
        <v>2790</v>
      </c>
      <c r="JG21" s="1">
        <v>428</v>
      </c>
      <c r="JH21" s="6">
        <v>9347</v>
      </c>
      <c r="JI21">
        <v>8.0838359902340944</v>
      </c>
      <c r="KJ21" s="571">
        <f t="shared" si="1"/>
        <v>30221.610738255033</v>
      </c>
      <c r="MH21" s="10">
        <v>2980</v>
      </c>
      <c r="MI21" s="10">
        <v>6800</v>
      </c>
      <c r="MJ21" s="10"/>
    </row>
    <row r="22" spans="1:348" x14ac:dyDescent="0.25">
      <c r="A22" s="1" t="s">
        <v>777</v>
      </c>
      <c r="B22" s="21" t="s">
        <v>1892</v>
      </c>
      <c r="C22" s="1" t="s">
        <v>778</v>
      </c>
      <c r="D22" s="1">
        <v>2016</v>
      </c>
      <c r="E22" s="1" t="s">
        <v>779</v>
      </c>
      <c r="F22" s="1" t="s">
        <v>780</v>
      </c>
      <c r="G22" s="1" t="s">
        <v>781</v>
      </c>
      <c r="H22" s="1">
        <v>27101</v>
      </c>
      <c r="I22" s="1">
        <v>4120</v>
      </c>
      <c r="J22" s="1" t="s">
        <v>782</v>
      </c>
      <c r="K22" s="1" t="s">
        <v>781</v>
      </c>
      <c r="L22" s="1">
        <v>27101</v>
      </c>
      <c r="M22" s="1"/>
      <c r="N22" s="1" t="s">
        <v>783</v>
      </c>
      <c r="O22" s="1" t="s">
        <v>784</v>
      </c>
      <c r="P22" s="1" t="s">
        <v>785</v>
      </c>
      <c r="Q22" s="1" t="s">
        <v>786</v>
      </c>
      <c r="R22" s="1" t="s">
        <v>783</v>
      </c>
      <c r="S22" s="1" t="s">
        <v>397</v>
      </c>
      <c r="T22" s="1" t="s">
        <v>784</v>
      </c>
      <c r="U22" s="1"/>
      <c r="V22" s="1" t="s">
        <v>787</v>
      </c>
      <c r="W22" s="1">
        <v>1</v>
      </c>
      <c r="X22" s="1">
        <v>11</v>
      </c>
      <c r="Y22" s="1">
        <v>2</v>
      </c>
      <c r="Z22" s="1">
        <v>4</v>
      </c>
      <c r="AA22" s="6">
        <v>32164</v>
      </c>
      <c r="AB22" s="1">
        <v>46.5</v>
      </c>
      <c r="AC22" s="1">
        <v>1</v>
      </c>
      <c r="AD22" s="1">
        <v>47.5</v>
      </c>
      <c r="AE22" s="1">
        <v>56.3</v>
      </c>
      <c r="AF22" s="1">
        <v>103.8</v>
      </c>
      <c r="AG22" s="7">
        <v>0.44800000000000001</v>
      </c>
      <c r="AH22" s="8">
        <v>130607</v>
      </c>
      <c r="AI22" s="1" t="e">
        <f>VLOOKUP(County!A22,Salaries!A$6:T$91,15,FALSE)</f>
        <v>#N/A</v>
      </c>
      <c r="AJ22" s="1" t="e">
        <f>VLOOKUP(County!A22,Salaries!A$6:T$91,16,FALSE)</f>
        <v>#N/A</v>
      </c>
      <c r="AK22" s="8">
        <v>34216</v>
      </c>
      <c r="AL22" s="9">
        <v>12.28</v>
      </c>
      <c r="AM22" s="9">
        <v>12.45</v>
      </c>
      <c r="AN22" s="9">
        <v>15.43</v>
      </c>
      <c r="AO22" s="8">
        <v>0</v>
      </c>
      <c r="AP22" s="8">
        <v>7547345</v>
      </c>
      <c r="AQ22" s="8">
        <v>7547345</v>
      </c>
      <c r="AR22" s="8">
        <v>294157</v>
      </c>
      <c r="AS22" s="8">
        <v>0</v>
      </c>
      <c r="AT22" s="8">
        <v>294157</v>
      </c>
      <c r="AU22" s="8">
        <v>39822</v>
      </c>
      <c r="AV22" s="8">
        <v>0</v>
      </c>
      <c r="AW22" s="8">
        <v>39822</v>
      </c>
      <c r="AX22" s="8">
        <v>496955</v>
      </c>
      <c r="AY22" s="8">
        <v>8378279</v>
      </c>
      <c r="AZ22" s="8">
        <v>3493647</v>
      </c>
      <c r="BA22" s="8">
        <v>1359025</v>
      </c>
      <c r="BB22" s="8">
        <v>4852672</v>
      </c>
      <c r="BC22" s="8">
        <v>541594</v>
      </c>
      <c r="BD22" s="8">
        <v>327183</v>
      </c>
      <c r="BE22" s="8">
        <v>102454</v>
      </c>
      <c r="BF22" s="8">
        <v>971231</v>
      </c>
      <c r="BG22" s="8">
        <v>2554376</v>
      </c>
      <c r="BH22" s="8">
        <v>8378279</v>
      </c>
      <c r="BI22" s="8">
        <v>0</v>
      </c>
      <c r="BJ22" s="7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6">
        <v>212930</v>
      </c>
      <c r="BR22" s="6">
        <v>167150</v>
      </c>
      <c r="BS22" s="6">
        <v>380080</v>
      </c>
      <c r="BT22" s="6">
        <v>141243</v>
      </c>
      <c r="BU22" s="6">
        <v>76547</v>
      </c>
      <c r="BV22" s="6">
        <v>217790</v>
      </c>
      <c r="BW22" s="6">
        <v>17173</v>
      </c>
      <c r="BX22" s="6">
        <v>2760</v>
      </c>
      <c r="BY22" s="6">
        <v>19933</v>
      </c>
      <c r="BZ22" s="6">
        <v>617803</v>
      </c>
      <c r="CA22" s="1"/>
      <c r="CB22" s="6">
        <v>617803</v>
      </c>
      <c r="CC22" s="6">
        <v>19576</v>
      </c>
      <c r="CD22" s="6">
        <v>99326</v>
      </c>
      <c r="CE22" s="1">
        <v>28</v>
      </c>
      <c r="CF22" s="1">
        <v>74</v>
      </c>
      <c r="CG22" s="1">
        <v>102</v>
      </c>
      <c r="CH22" s="6">
        <v>33182</v>
      </c>
      <c r="CI22" s="6">
        <v>35429</v>
      </c>
      <c r="CJ22" s="6">
        <v>30103</v>
      </c>
      <c r="CK22" s="1">
        <v>713</v>
      </c>
      <c r="CL22" s="6">
        <v>1264</v>
      </c>
      <c r="CM22" s="1">
        <v>128</v>
      </c>
      <c r="CN22" s="6">
        <v>1528</v>
      </c>
      <c r="CO22" s="6">
        <v>415696</v>
      </c>
      <c r="CP22" s="6">
        <v>94089</v>
      </c>
      <c r="CQ22" s="6">
        <v>509785</v>
      </c>
      <c r="CR22" s="6">
        <v>37437</v>
      </c>
      <c r="CS22" s="6">
        <v>2288</v>
      </c>
      <c r="CT22" s="6">
        <v>39725</v>
      </c>
      <c r="CU22" s="6">
        <v>338441</v>
      </c>
      <c r="CV22" s="6">
        <v>76026</v>
      </c>
      <c r="CW22" s="6">
        <v>414467</v>
      </c>
      <c r="CX22" s="6">
        <v>963977</v>
      </c>
      <c r="CY22" s="6">
        <v>18149</v>
      </c>
      <c r="CZ22" s="6">
        <v>100810</v>
      </c>
      <c r="DA22" s="6">
        <v>1082936</v>
      </c>
      <c r="DB22" s="6">
        <v>81883</v>
      </c>
      <c r="DC22" s="6">
        <v>58882</v>
      </c>
      <c r="DD22" s="6">
        <f t="shared" si="0"/>
        <v>140765</v>
      </c>
      <c r="DE22" s="6">
        <v>196005</v>
      </c>
      <c r="DF22" s="6">
        <v>113073</v>
      </c>
      <c r="DG22" s="6">
        <v>2070</v>
      </c>
      <c r="DH22" s="6">
        <v>174756</v>
      </c>
      <c r="DI22" s="6">
        <v>3886</v>
      </c>
      <c r="DJ22" s="6"/>
      <c r="DK22" s="1">
        <v>86</v>
      </c>
      <c r="DL22" s="6">
        <v>1347365</v>
      </c>
      <c r="DM22" s="6">
        <v>13409</v>
      </c>
      <c r="DN22" s="6">
        <v>18064</v>
      </c>
      <c r="DO22" s="6">
        <v>1534877</v>
      </c>
      <c r="DP22" s="1">
        <v>901</v>
      </c>
      <c r="DQ22" s="6">
        <v>146991</v>
      </c>
      <c r="DR22" s="6">
        <v>38538</v>
      </c>
      <c r="DS22" s="6">
        <v>185529</v>
      </c>
      <c r="DT22" s="6">
        <v>1051020</v>
      </c>
      <c r="DU22" s="6">
        <v>2108</v>
      </c>
      <c r="DV22" s="1">
        <v>408</v>
      </c>
      <c r="DW22" s="6">
        <v>2277</v>
      </c>
      <c r="DX22" s="1">
        <v>29</v>
      </c>
      <c r="DY22" s="1">
        <v>321</v>
      </c>
      <c r="DZ22" s="1">
        <v>29</v>
      </c>
      <c r="EA22" s="6">
        <v>5172</v>
      </c>
      <c r="EB22" s="6">
        <v>27317</v>
      </c>
      <c r="EC22" s="6">
        <v>5763</v>
      </c>
      <c r="ED22" s="6">
        <v>33080</v>
      </c>
      <c r="EE22" s="6">
        <v>50531</v>
      </c>
      <c r="EF22" s="6">
        <v>19797</v>
      </c>
      <c r="EG22" s="6">
        <v>70328</v>
      </c>
      <c r="EH22" s="6">
        <v>1870</v>
      </c>
      <c r="EI22" s="1">
        <v>645</v>
      </c>
      <c r="EJ22" s="6">
        <v>2515</v>
      </c>
      <c r="EK22" s="6">
        <v>105923</v>
      </c>
      <c r="EL22" s="1">
        <v>461</v>
      </c>
      <c r="EM22" s="6">
        <v>1958</v>
      </c>
      <c r="EN22" s="1">
        <v>683</v>
      </c>
      <c r="EO22" s="6">
        <v>1646</v>
      </c>
      <c r="EP22" s="6">
        <v>3794</v>
      </c>
      <c r="EQ22" s="6">
        <v>47185</v>
      </c>
      <c r="ER22" s="6">
        <v>317518</v>
      </c>
      <c r="ES22" s="6">
        <v>89117</v>
      </c>
      <c r="ET22" s="6">
        <v>17765</v>
      </c>
      <c r="EU22" s="1">
        <v>418</v>
      </c>
      <c r="EV22" s="1">
        <v>855</v>
      </c>
      <c r="EW22" s="1" t="s">
        <v>788</v>
      </c>
      <c r="EX22" s="1">
        <v>113</v>
      </c>
      <c r="EY22" s="1">
        <v>140</v>
      </c>
      <c r="EZ22" s="6">
        <v>282920</v>
      </c>
      <c r="FA22" s="6">
        <v>1071084</v>
      </c>
      <c r="FB22" s="1"/>
      <c r="FC22" s="1"/>
      <c r="FD22" s="1"/>
      <c r="FE22" s="1"/>
      <c r="FF22" s="1" t="s">
        <v>778</v>
      </c>
      <c r="FG22" s="1" t="s">
        <v>308</v>
      </c>
      <c r="FH22" s="1" t="s">
        <v>789</v>
      </c>
      <c r="FI22" s="1" t="s">
        <v>781</v>
      </c>
      <c r="FJ22" s="1">
        <v>27101</v>
      </c>
      <c r="FK22" s="1">
        <v>4120</v>
      </c>
      <c r="FL22" s="1" t="s">
        <v>790</v>
      </c>
      <c r="FM22" s="1" t="s">
        <v>781</v>
      </c>
      <c r="FN22" s="1">
        <v>27101</v>
      </c>
      <c r="FO22" s="1">
        <v>2705</v>
      </c>
      <c r="FP22" s="1" t="s">
        <v>779</v>
      </c>
      <c r="FQ22" s="6">
        <v>181447</v>
      </c>
      <c r="FR22" s="1">
        <v>103.8</v>
      </c>
      <c r="FS22" s="1" t="s">
        <v>791</v>
      </c>
      <c r="FT22" s="6">
        <v>32164</v>
      </c>
      <c r="FU22" s="1">
        <v>664</v>
      </c>
      <c r="FV22" s="1"/>
      <c r="FW22" s="1" t="s">
        <v>792</v>
      </c>
      <c r="FX22" s="1"/>
      <c r="FY22" s="1"/>
      <c r="FZ22" s="1">
        <v>0</v>
      </c>
      <c r="GA22" s="1" t="s">
        <v>793</v>
      </c>
      <c r="GB22" s="1"/>
      <c r="GC22" s="1"/>
      <c r="GD22" s="1" t="s">
        <v>287</v>
      </c>
      <c r="GE22" s="1" t="s">
        <v>288</v>
      </c>
      <c r="GF22" s="1" t="s">
        <v>794</v>
      </c>
      <c r="GG22" s="1" t="s">
        <v>290</v>
      </c>
      <c r="GH22" s="1" t="s">
        <v>418</v>
      </c>
      <c r="GI22" s="1" t="s">
        <v>279</v>
      </c>
      <c r="GJ22" s="6">
        <v>360463</v>
      </c>
      <c r="GK22" s="1">
        <v>3</v>
      </c>
      <c r="GM22" s="2" t="s">
        <v>292</v>
      </c>
      <c r="GN22" s="2">
        <v>974</v>
      </c>
      <c r="GO22" s="2">
        <v>350</v>
      </c>
      <c r="GP22" s="10">
        <v>14954</v>
      </c>
      <c r="GQ22" s="10">
        <v>115003</v>
      </c>
      <c r="GR22" s="10">
        <v>1693</v>
      </c>
      <c r="GS22" s="2">
        <v>36</v>
      </c>
      <c r="GT22" s="2">
        <v>436</v>
      </c>
      <c r="GU22" s="10">
        <v>11327</v>
      </c>
      <c r="GY22" s="1"/>
      <c r="GZ22" s="1">
        <v>3</v>
      </c>
      <c r="HA22" s="1"/>
      <c r="HB22" s="1"/>
      <c r="HC22" s="1"/>
      <c r="HD22" s="1"/>
      <c r="HE22" s="1"/>
      <c r="HF22" s="1"/>
      <c r="HG22" s="1"/>
      <c r="HH22" s="1"/>
      <c r="HI22" s="1"/>
      <c r="HJ22" s="1">
        <v>18</v>
      </c>
      <c r="HK22" s="6">
        <v>17434</v>
      </c>
      <c r="HM22" s="6">
        <v>99427</v>
      </c>
      <c r="HN22" s="6">
        <v>842912</v>
      </c>
      <c r="HO22" s="10">
        <v>3886</v>
      </c>
      <c r="HP22" s="1">
        <v>87</v>
      </c>
      <c r="HQ22" s="6">
        <v>1177</v>
      </c>
      <c r="HR22" s="6">
        <v>26725</v>
      </c>
      <c r="HS22" s="1"/>
      <c r="HT22" s="6">
        <v>34298</v>
      </c>
      <c r="HU22" s="6">
        <v>38303</v>
      </c>
      <c r="HV22" s="6">
        <v>2022</v>
      </c>
      <c r="HW22" s="1"/>
      <c r="HX22" s="6">
        <v>13913</v>
      </c>
      <c r="HY22" s="6">
        <v>19494</v>
      </c>
      <c r="HZ22" s="1">
        <v>0</v>
      </c>
      <c r="IA22" s="1"/>
      <c r="IB22" s="1">
        <v>370</v>
      </c>
      <c r="IC22" s="1">
        <v>343</v>
      </c>
      <c r="ID22" s="6">
        <v>1534877</v>
      </c>
      <c r="IE22" s="6">
        <v>336770</v>
      </c>
      <c r="IF22" s="1">
        <v>28</v>
      </c>
      <c r="IG22" s="6">
        <v>1460903</v>
      </c>
      <c r="IH22" s="6">
        <v>277185</v>
      </c>
      <c r="II22" s="1">
        <v>409</v>
      </c>
      <c r="IJ22" s="6">
        <v>112664</v>
      </c>
      <c r="IK22" s="6">
        <v>1117</v>
      </c>
      <c r="IL22" s="6">
        <v>57765</v>
      </c>
      <c r="IM22" s="1">
        <v>0</v>
      </c>
      <c r="IN22" s="1">
        <v>731</v>
      </c>
      <c r="IP22" s="6">
        <v>456325</v>
      </c>
      <c r="IQ22" s="1"/>
      <c r="IR22" s="10">
        <v>456325</v>
      </c>
      <c r="IS22" s="10">
        <v>631081</v>
      </c>
      <c r="IT22" s="6">
        <v>140765</v>
      </c>
      <c r="IU22" s="10">
        <v>1991202</v>
      </c>
      <c r="IV22" s="6">
        <v>453576</v>
      </c>
      <c r="IW22" s="6">
        <v>2516</v>
      </c>
      <c r="IX22" s="6">
        <v>2306</v>
      </c>
      <c r="IY22" s="1">
        <v>350</v>
      </c>
      <c r="IZ22" s="1">
        <v>0.66</v>
      </c>
      <c r="JA22" s="1">
        <v>0.31</v>
      </c>
      <c r="JB22" s="1">
        <v>20.48</v>
      </c>
      <c r="JC22" s="1">
        <v>30.5</v>
      </c>
      <c r="JD22" s="1">
        <v>13.15</v>
      </c>
      <c r="JE22" s="6">
        <v>4706</v>
      </c>
      <c r="JF22" s="6">
        <v>79718</v>
      </c>
      <c r="JG22" s="1">
        <v>466</v>
      </c>
      <c r="JH22" s="6">
        <v>26205</v>
      </c>
      <c r="JI22">
        <v>13.462330391746171</v>
      </c>
      <c r="KJ22" s="571">
        <f t="shared" si="1"/>
        <v>46750.211946050098</v>
      </c>
      <c r="MH22" s="10">
        <v>7104</v>
      </c>
      <c r="MI22" s="10">
        <v>2288</v>
      </c>
      <c r="MJ22" s="10"/>
    </row>
    <row r="23" spans="1:348" x14ac:dyDescent="0.25">
      <c r="A23" s="1" t="s">
        <v>795</v>
      </c>
      <c r="B23" s="21" t="s">
        <v>1893</v>
      </c>
      <c r="C23" s="1" t="s">
        <v>796</v>
      </c>
      <c r="D23" s="1">
        <v>2016</v>
      </c>
      <c r="E23" s="1" t="s">
        <v>797</v>
      </c>
      <c r="F23" s="1" t="s">
        <v>798</v>
      </c>
      <c r="G23" s="1" t="s">
        <v>799</v>
      </c>
      <c r="H23" s="1">
        <v>27549</v>
      </c>
      <c r="I23" s="1">
        <v>1217</v>
      </c>
      <c r="J23" s="1" t="s">
        <v>798</v>
      </c>
      <c r="K23" s="1" t="s">
        <v>799</v>
      </c>
      <c r="L23" s="1">
        <v>27549</v>
      </c>
      <c r="M23" s="1"/>
      <c r="N23" s="1" t="s">
        <v>800</v>
      </c>
      <c r="O23" s="1" t="s">
        <v>801</v>
      </c>
      <c r="P23" s="1" t="s">
        <v>802</v>
      </c>
      <c r="Q23" s="1" t="s">
        <v>803</v>
      </c>
      <c r="R23" s="1" t="s">
        <v>804</v>
      </c>
      <c r="S23" s="1" t="s">
        <v>805</v>
      </c>
      <c r="T23" s="1" t="s">
        <v>801</v>
      </c>
      <c r="U23" s="1" t="s">
        <v>802</v>
      </c>
      <c r="V23" s="1" t="s">
        <v>806</v>
      </c>
      <c r="W23" s="1">
        <v>1</v>
      </c>
      <c r="X23" s="1">
        <v>3</v>
      </c>
      <c r="Y23" s="1">
        <v>1</v>
      </c>
      <c r="Z23" s="1">
        <v>0</v>
      </c>
      <c r="AA23" s="6">
        <v>9450</v>
      </c>
      <c r="AB23" s="1">
        <v>3</v>
      </c>
      <c r="AC23" s="1">
        <v>0</v>
      </c>
      <c r="AD23" s="1">
        <v>3</v>
      </c>
      <c r="AE23" s="1">
        <v>9.57</v>
      </c>
      <c r="AF23" s="1">
        <v>12.57</v>
      </c>
      <c r="AG23" s="7">
        <v>0.2387</v>
      </c>
      <c r="AH23" s="8">
        <v>68194</v>
      </c>
      <c r="AI23" s="1" t="e">
        <f>VLOOKUP(County!A23,Salaries!A$6:T$91,15,FALSE)</f>
        <v>#N/A</v>
      </c>
      <c r="AJ23" s="1" t="e">
        <f>VLOOKUP(County!A23,Salaries!A$6:T$91,16,FALSE)</f>
        <v>#N/A</v>
      </c>
      <c r="AK23" s="8">
        <v>36242</v>
      </c>
      <c r="AL23" s="9">
        <v>10.71</v>
      </c>
      <c r="AM23" s="9">
        <v>10.71</v>
      </c>
      <c r="AN23" s="9">
        <v>10.71</v>
      </c>
      <c r="AO23" s="8">
        <v>3000</v>
      </c>
      <c r="AP23" s="8">
        <v>745640</v>
      </c>
      <c r="AQ23" s="8">
        <v>748640</v>
      </c>
      <c r="AR23" s="8">
        <v>114987</v>
      </c>
      <c r="AS23" s="8">
        <v>0</v>
      </c>
      <c r="AT23" s="8">
        <v>114987</v>
      </c>
      <c r="AU23" s="8">
        <v>750</v>
      </c>
      <c r="AV23" s="8">
        <v>0</v>
      </c>
      <c r="AW23" s="8">
        <v>750</v>
      </c>
      <c r="AX23" s="8">
        <v>0</v>
      </c>
      <c r="AY23" s="8">
        <v>864377</v>
      </c>
      <c r="AZ23" s="8">
        <v>510866</v>
      </c>
      <c r="BA23" s="8">
        <v>166288</v>
      </c>
      <c r="BB23" s="8">
        <v>677154</v>
      </c>
      <c r="BC23" s="8">
        <v>62867</v>
      </c>
      <c r="BD23" s="8">
        <v>6000</v>
      </c>
      <c r="BE23" s="8">
        <v>6005</v>
      </c>
      <c r="BF23" s="8">
        <v>74872</v>
      </c>
      <c r="BG23" s="8">
        <v>132350</v>
      </c>
      <c r="BH23" s="8">
        <v>884376</v>
      </c>
      <c r="BI23" s="8">
        <v>-19999</v>
      </c>
      <c r="BJ23" s="7">
        <v>-2.3099999999999999E-2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6">
        <v>36721</v>
      </c>
      <c r="BR23" s="6">
        <v>22430</v>
      </c>
      <c r="BS23" s="6">
        <v>59151</v>
      </c>
      <c r="BT23" s="6">
        <v>24783</v>
      </c>
      <c r="BU23" s="6">
        <v>10862</v>
      </c>
      <c r="BV23" s="6">
        <v>35645</v>
      </c>
      <c r="BW23" s="6">
        <v>2827</v>
      </c>
      <c r="BX23" s="1">
        <v>585</v>
      </c>
      <c r="BY23" s="1"/>
      <c r="BZ23" s="6">
        <v>98208</v>
      </c>
      <c r="CA23" s="1"/>
      <c r="CB23" s="6">
        <v>98208</v>
      </c>
      <c r="CC23" s="1">
        <v>331</v>
      </c>
      <c r="CD23" s="6">
        <v>50523</v>
      </c>
      <c r="CE23" s="1">
        <v>3</v>
      </c>
      <c r="CF23" s="1">
        <v>74</v>
      </c>
      <c r="CG23" s="1">
        <v>77</v>
      </c>
      <c r="CH23" s="6">
        <v>4862</v>
      </c>
      <c r="CI23" s="6">
        <v>3205</v>
      </c>
      <c r="CJ23" s="6">
        <v>3526</v>
      </c>
      <c r="CK23" s="1">
        <v>205</v>
      </c>
      <c r="CL23" s="1">
        <v>0</v>
      </c>
      <c r="CM23" s="1">
        <v>21</v>
      </c>
      <c r="CN23" s="1">
        <v>107</v>
      </c>
      <c r="CO23" s="6">
        <v>40296</v>
      </c>
      <c r="CP23" s="6">
        <v>8178</v>
      </c>
      <c r="CQ23" s="6">
        <v>48474</v>
      </c>
      <c r="CR23" s="6">
        <v>4400</v>
      </c>
      <c r="CS23" s="1">
        <v>718</v>
      </c>
      <c r="CT23" s="1"/>
      <c r="CU23" s="6">
        <v>40960</v>
      </c>
      <c r="CV23" s="6">
        <v>9904</v>
      </c>
      <c r="CW23" s="6">
        <v>50864</v>
      </c>
      <c r="CX23" s="6">
        <v>104456</v>
      </c>
      <c r="CY23" s="6">
        <v>1821</v>
      </c>
      <c r="CZ23" s="1">
        <v>503</v>
      </c>
      <c r="DA23" s="6">
        <v>106780</v>
      </c>
      <c r="DB23" s="6">
        <v>14701</v>
      </c>
      <c r="DC23" s="6">
        <v>1048</v>
      </c>
      <c r="DD23" s="6">
        <f t="shared" si="0"/>
        <v>15749</v>
      </c>
      <c r="DE23" s="6">
        <v>15564</v>
      </c>
      <c r="DF23" s="6">
        <v>6462</v>
      </c>
      <c r="DG23" s="1">
        <v>0</v>
      </c>
      <c r="DH23" s="6">
        <v>7532</v>
      </c>
      <c r="DI23" s="1">
        <v>45</v>
      </c>
      <c r="DJ23" s="6"/>
      <c r="DK23" s="6">
        <v>49366</v>
      </c>
      <c r="DL23" s="6">
        <v>94104</v>
      </c>
      <c r="DM23" s="6">
        <v>6359</v>
      </c>
      <c r="DN23" s="1"/>
      <c r="DO23" s="6">
        <v>172279</v>
      </c>
      <c r="DP23" s="1">
        <v>0</v>
      </c>
      <c r="DQ23" s="6">
        <v>25258</v>
      </c>
      <c r="DR23" s="6">
        <v>8927</v>
      </c>
      <c r="DS23" s="6">
        <v>34185</v>
      </c>
      <c r="DT23" s="6">
        <v>213050</v>
      </c>
      <c r="DU23" s="1">
        <v>2</v>
      </c>
      <c r="DV23" s="1">
        <v>0</v>
      </c>
      <c r="DW23" s="1">
        <v>262</v>
      </c>
      <c r="DX23" s="1">
        <v>6</v>
      </c>
      <c r="DY23" s="1">
        <v>0</v>
      </c>
      <c r="DZ23" s="1">
        <v>0</v>
      </c>
      <c r="EA23" s="1">
        <v>270</v>
      </c>
      <c r="EB23" s="1">
        <v>16</v>
      </c>
      <c r="EC23" s="1">
        <v>0</v>
      </c>
      <c r="ED23" s="1">
        <v>16</v>
      </c>
      <c r="EE23" s="6">
        <v>3293</v>
      </c>
      <c r="EF23" s="1">
        <v>325</v>
      </c>
      <c r="EG23" s="6">
        <v>3618</v>
      </c>
      <c r="EH23" s="1">
        <v>0</v>
      </c>
      <c r="EI23" s="1">
        <v>0</v>
      </c>
      <c r="EJ23" s="1">
        <v>0</v>
      </c>
      <c r="EK23" s="6">
        <v>3634</v>
      </c>
      <c r="EL23" s="1">
        <v>0</v>
      </c>
      <c r="EM23" s="1">
        <v>0</v>
      </c>
      <c r="EN23" s="1">
        <v>2</v>
      </c>
      <c r="EO23" s="1">
        <v>16</v>
      </c>
      <c r="EP23" s="1">
        <v>610</v>
      </c>
      <c r="EQ23" s="6">
        <v>6363</v>
      </c>
      <c r="ER23" s="6">
        <v>12240</v>
      </c>
      <c r="ES23" s="6">
        <v>5600</v>
      </c>
      <c r="ET23" s="6">
        <v>2150</v>
      </c>
      <c r="EU23" s="6">
        <v>10484</v>
      </c>
      <c r="EV23" s="6">
        <v>10338</v>
      </c>
      <c r="EW23" s="1" t="s">
        <v>807</v>
      </c>
      <c r="EX23" s="1">
        <v>19</v>
      </c>
      <c r="EY23" s="1">
        <v>35</v>
      </c>
      <c r="EZ23" s="6">
        <v>27283</v>
      </c>
      <c r="FA23" s="6">
        <v>18135</v>
      </c>
      <c r="FB23" s="6">
        <v>3137</v>
      </c>
      <c r="FC23" s="1"/>
      <c r="FD23" s="1"/>
      <c r="FE23" s="1"/>
      <c r="FF23" s="1" t="s">
        <v>796</v>
      </c>
      <c r="FG23" s="1" t="s">
        <v>308</v>
      </c>
      <c r="FH23" s="1" t="s">
        <v>798</v>
      </c>
      <c r="FI23" s="1" t="s">
        <v>799</v>
      </c>
      <c r="FJ23" s="1">
        <v>27549</v>
      </c>
      <c r="FK23" s="1">
        <v>2199</v>
      </c>
      <c r="FL23" s="1" t="s">
        <v>798</v>
      </c>
      <c r="FM23" s="1" t="s">
        <v>799</v>
      </c>
      <c r="FN23" s="1">
        <v>27549</v>
      </c>
      <c r="FO23" s="1">
        <v>2199</v>
      </c>
      <c r="FP23" s="1" t="s">
        <v>797</v>
      </c>
      <c r="FQ23" s="6">
        <v>16520</v>
      </c>
      <c r="FR23" s="1">
        <v>12.57</v>
      </c>
      <c r="FS23" s="1" t="s">
        <v>800</v>
      </c>
      <c r="FT23" s="6">
        <v>9450</v>
      </c>
      <c r="FU23" s="1">
        <v>250</v>
      </c>
      <c r="FV23" s="1"/>
      <c r="FW23" s="1" t="s">
        <v>808</v>
      </c>
      <c r="FX23" s="1"/>
      <c r="FY23" s="1"/>
      <c r="FZ23" s="1">
        <v>0</v>
      </c>
      <c r="GA23" s="1" t="s">
        <v>809</v>
      </c>
      <c r="GB23" s="1">
        <v>5</v>
      </c>
      <c r="GC23" s="1">
        <v>35</v>
      </c>
      <c r="GD23" s="1" t="s">
        <v>287</v>
      </c>
      <c r="GE23" s="1" t="s">
        <v>288</v>
      </c>
      <c r="GF23" s="1" t="s">
        <v>810</v>
      </c>
      <c r="GG23" s="1" t="s">
        <v>290</v>
      </c>
      <c r="GH23" s="1" t="s">
        <v>291</v>
      </c>
      <c r="GI23" s="1" t="s">
        <v>279</v>
      </c>
      <c r="GJ23" s="6">
        <v>62697</v>
      </c>
      <c r="GK23" s="1">
        <v>2</v>
      </c>
      <c r="GM23" s="2" t="s">
        <v>330</v>
      </c>
      <c r="GN23" s="2"/>
      <c r="GO23" s="2">
        <v>76</v>
      </c>
      <c r="GP23" s="10">
        <v>1058</v>
      </c>
      <c r="GQ23" s="10">
        <v>16777</v>
      </c>
      <c r="GR23" s="2"/>
      <c r="GS23" s="2"/>
      <c r="GT23" s="2"/>
      <c r="GU23" s="10">
        <v>2317</v>
      </c>
      <c r="GY23" s="1"/>
      <c r="GZ23" s="1">
        <v>2</v>
      </c>
      <c r="HA23" s="1"/>
      <c r="HB23" s="1"/>
      <c r="HC23" s="1"/>
      <c r="HD23" s="1"/>
      <c r="HE23" s="1"/>
      <c r="HF23" s="1"/>
      <c r="HG23" s="1"/>
      <c r="HH23" s="1"/>
      <c r="HI23" s="1"/>
      <c r="HJ23" s="1">
        <v>5</v>
      </c>
      <c r="HK23" s="1"/>
      <c r="HM23" s="6">
        <v>11593</v>
      </c>
      <c r="HN23" s="6">
        <v>161089</v>
      </c>
      <c r="HO23" s="2">
        <v>45</v>
      </c>
      <c r="HP23" s="1"/>
      <c r="HQ23" s="1">
        <v>0</v>
      </c>
      <c r="HR23" s="6">
        <v>26725</v>
      </c>
      <c r="HS23" s="6">
        <v>23798</v>
      </c>
      <c r="HT23" s="1"/>
      <c r="HU23" s="1">
        <v>0</v>
      </c>
      <c r="HV23" s="6">
        <v>2022</v>
      </c>
      <c r="HW23" s="6">
        <v>1183</v>
      </c>
      <c r="HX23" s="1"/>
      <c r="HY23" s="1">
        <v>0</v>
      </c>
      <c r="HZ23" s="1">
        <v>0</v>
      </c>
      <c r="IA23" s="1">
        <v>205</v>
      </c>
      <c r="IB23" s="1"/>
      <c r="IC23" s="1">
        <v>0</v>
      </c>
      <c r="ID23" s="6">
        <v>172279</v>
      </c>
      <c r="IE23" s="6">
        <v>31313</v>
      </c>
      <c r="IF23" s="6">
        <v>27724</v>
      </c>
      <c r="IG23" s="6">
        <v>137526</v>
      </c>
      <c r="IH23" s="6">
        <v>57967</v>
      </c>
      <c r="II23" s="1">
        <v>50</v>
      </c>
      <c r="IJ23" s="6">
        <v>6412</v>
      </c>
      <c r="IK23" s="1">
        <v>69</v>
      </c>
      <c r="IL23" s="1">
        <v>979</v>
      </c>
      <c r="IM23" s="1">
        <v>0</v>
      </c>
      <c r="IN23" s="1">
        <v>22</v>
      </c>
      <c r="IP23" s="6">
        <v>7324</v>
      </c>
      <c r="IQ23" s="1">
        <v>0</v>
      </c>
      <c r="IR23" s="10">
        <v>7324</v>
      </c>
      <c r="IS23" s="10">
        <v>14856</v>
      </c>
      <c r="IT23" s="6">
        <v>15749</v>
      </c>
      <c r="IU23" s="10">
        <v>179603</v>
      </c>
      <c r="IV23" s="6">
        <v>53655</v>
      </c>
      <c r="IW23" s="1">
        <v>2</v>
      </c>
      <c r="IX23" s="1">
        <v>268</v>
      </c>
      <c r="IY23" s="1">
        <v>0</v>
      </c>
      <c r="IZ23" s="1">
        <v>1</v>
      </c>
      <c r="JA23" s="1">
        <v>0</v>
      </c>
      <c r="JB23" s="1">
        <v>13.46</v>
      </c>
      <c r="JC23" s="1">
        <v>13.5</v>
      </c>
      <c r="JD23" s="1">
        <v>8</v>
      </c>
      <c r="JE23" s="1">
        <v>264</v>
      </c>
      <c r="JF23" s="6">
        <v>3309</v>
      </c>
      <c r="JG23" s="1">
        <v>6</v>
      </c>
      <c r="JH23" s="1">
        <v>325</v>
      </c>
      <c r="JI23">
        <v>10.800421072778601</v>
      </c>
      <c r="KJ23" s="571">
        <f t="shared" si="1"/>
        <v>53870.64439140811</v>
      </c>
      <c r="MH23" s="2"/>
      <c r="MI23" s="2"/>
      <c r="MJ23" s="2"/>
    </row>
    <row r="24" spans="1:348" x14ac:dyDescent="0.25">
      <c r="A24" s="1" t="s">
        <v>811</v>
      </c>
      <c r="B24" s="21" t="s">
        <v>825</v>
      </c>
      <c r="C24" s="1" t="s">
        <v>812</v>
      </c>
      <c r="D24" s="1">
        <v>2016</v>
      </c>
      <c r="E24" s="1" t="s">
        <v>813</v>
      </c>
      <c r="F24" s="1" t="s">
        <v>814</v>
      </c>
      <c r="G24" s="1" t="s">
        <v>815</v>
      </c>
      <c r="H24" s="1">
        <v>28054</v>
      </c>
      <c r="I24" s="1">
        <v>5156</v>
      </c>
      <c r="J24" s="1" t="s">
        <v>814</v>
      </c>
      <c r="K24" s="1" t="s">
        <v>816</v>
      </c>
      <c r="L24" s="1">
        <v>28054</v>
      </c>
      <c r="M24" s="1"/>
      <c r="N24" s="1" t="s">
        <v>817</v>
      </c>
      <c r="O24" s="1" t="s">
        <v>818</v>
      </c>
      <c r="P24" s="1" t="s">
        <v>819</v>
      </c>
      <c r="Q24" s="1" t="s">
        <v>820</v>
      </c>
      <c r="R24" s="1" t="s">
        <v>817</v>
      </c>
      <c r="S24" s="1" t="s">
        <v>397</v>
      </c>
      <c r="T24" s="1" t="s">
        <v>818</v>
      </c>
      <c r="U24" s="1" t="s">
        <v>819</v>
      </c>
      <c r="V24" s="12" t="s">
        <v>820</v>
      </c>
      <c r="W24" s="1">
        <v>1</v>
      </c>
      <c r="X24" s="1">
        <v>9</v>
      </c>
      <c r="Y24" s="1">
        <v>0</v>
      </c>
      <c r="Z24" s="1">
        <v>0</v>
      </c>
      <c r="AA24" s="6">
        <v>20436</v>
      </c>
      <c r="AB24" s="1">
        <v>13.5</v>
      </c>
      <c r="AC24" s="1">
        <v>8.5</v>
      </c>
      <c r="AD24" s="1">
        <v>22</v>
      </c>
      <c r="AE24" s="1">
        <v>34</v>
      </c>
      <c r="AF24" s="1">
        <v>56</v>
      </c>
      <c r="AG24" s="7">
        <v>0.24110000000000001</v>
      </c>
      <c r="AH24" s="8">
        <v>103010</v>
      </c>
      <c r="AI24" s="1" t="e">
        <f>VLOOKUP(County!A24,Salaries!A$6:T$91,15,FALSE)</f>
        <v>#N/A</v>
      </c>
      <c r="AJ24" s="1" t="e">
        <f>VLOOKUP(County!A24,Salaries!A$6:T$91,16,FALSE)</f>
        <v>#N/A</v>
      </c>
      <c r="AK24" s="8">
        <v>37843</v>
      </c>
      <c r="AL24" s="9">
        <v>10.82</v>
      </c>
      <c r="AM24" s="9">
        <v>13.58</v>
      </c>
      <c r="AN24" s="9">
        <v>17.05</v>
      </c>
      <c r="AO24" s="8">
        <v>0</v>
      </c>
      <c r="AP24" s="8">
        <v>3913352</v>
      </c>
      <c r="AQ24" s="8">
        <v>3913352</v>
      </c>
      <c r="AR24" s="8">
        <v>224550</v>
      </c>
      <c r="AS24" s="8">
        <v>0</v>
      </c>
      <c r="AT24" s="8">
        <v>224550</v>
      </c>
      <c r="AU24" s="8">
        <v>19134</v>
      </c>
      <c r="AV24" s="8">
        <v>0</v>
      </c>
      <c r="AW24" s="8">
        <v>19134</v>
      </c>
      <c r="AX24" s="8">
        <v>0</v>
      </c>
      <c r="AY24" s="8">
        <v>4157036</v>
      </c>
      <c r="AZ24" s="8">
        <v>1970737</v>
      </c>
      <c r="BA24" s="8">
        <v>803261</v>
      </c>
      <c r="BB24" s="8">
        <v>2773998</v>
      </c>
      <c r="BC24" s="8">
        <v>282399</v>
      </c>
      <c r="BD24" s="8">
        <v>60592</v>
      </c>
      <c r="BE24" s="8">
        <v>85184</v>
      </c>
      <c r="BF24" s="8">
        <v>428175</v>
      </c>
      <c r="BG24" s="8">
        <v>539302</v>
      </c>
      <c r="BH24" s="8">
        <v>3741475</v>
      </c>
      <c r="BI24" s="8">
        <v>415561</v>
      </c>
      <c r="BJ24" s="7">
        <v>0.1</v>
      </c>
      <c r="BK24" s="8">
        <v>0</v>
      </c>
      <c r="BL24" s="8">
        <v>0</v>
      </c>
      <c r="BM24" s="8">
        <v>0</v>
      </c>
      <c r="BN24" s="8">
        <v>5000</v>
      </c>
      <c r="BO24" s="8">
        <v>5000</v>
      </c>
      <c r="BP24" s="8">
        <v>57446</v>
      </c>
      <c r="BQ24" s="6">
        <v>106377</v>
      </c>
      <c r="BR24" s="6">
        <v>171984</v>
      </c>
      <c r="BS24" s="6">
        <v>278361</v>
      </c>
      <c r="BT24" s="6">
        <v>92714</v>
      </c>
      <c r="BU24" s="6">
        <v>52165</v>
      </c>
      <c r="BV24" s="6">
        <v>144879</v>
      </c>
      <c r="BW24" s="6">
        <v>20765</v>
      </c>
      <c r="BX24" s="1">
        <v>0</v>
      </c>
      <c r="BY24" s="6">
        <v>20765</v>
      </c>
      <c r="BZ24" s="6">
        <v>444005</v>
      </c>
      <c r="CA24" s="1"/>
      <c r="CB24" s="6">
        <v>444005</v>
      </c>
      <c r="CC24" s="6">
        <v>3208</v>
      </c>
      <c r="CD24" s="6">
        <v>61700</v>
      </c>
      <c r="CE24" s="1">
        <v>10</v>
      </c>
      <c r="CF24" s="1">
        <v>74</v>
      </c>
      <c r="CG24" s="1">
        <v>84</v>
      </c>
      <c r="CH24" s="6">
        <v>14010</v>
      </c>
      <c r="CI24" s="6">
        <v>16055</v>
      </c>
      <c r="CJ24" s="6">
        <v>24600</v>
      </c>
      <c r="CK24" s="1">
        <v>385</v>
      </c>
      <c r="CL24" s="1">
        <v>149</v>
      </c>
      <c r="CM24" s="1">
        <v>917</v>
      </c>
      <c r="CN24" s="1">
        <v>276</v>
      </c>
      <c r="CO24" s="6">
        <v>252928</v>
      </c>
      <c r="CP24" s="6">
        <v>97430</v>
      </c>
      <c r="CQ24" s="6">
        <v>350358</v>
      </c>
      <c r="CR24" s="6">
        <v>43516</v>
      </c>
      <c r="CS24" s="1">
        <v>0</v>
      </c>
      <c r="CT24" s="6">
        <v>43516</v>
      </c>
      <c r="CU24" s="6">
        <v>288953</v>
      </c>
      <c r="CV24" s="6">
        <v>67660</v>
      </c>
      <c r="CW24" s="6">
        <v>356613</v>
      </c>
      <c r="CX24" s="6">
        <v>750487</v>
      </c>
      <c r="CY24" s="1">
        <v>0</v>
      </c>
      <c r="CZ24" s="1">
        <v>0</v>
      </c>
      <c r="DA24" s="6">
        <v>750487</v>
      </c>
      <c r="DB24" s="6">
        <v>41978</v>
      </c>
      <c r="DC24" s="6">
        <v>22813</v>
      </c>
      <c r="DD24" s="6">
        <f t="shared" si="0"/>
        <v>64791</v>
      </c>
      <c r="DE24" s="6">
        <v>192849</v>
      </c>
      <c r="DF24" s="6">
        <v>48469</v>
      </c>
      <c r="DG24" s="6">
        <v>2556</v>
      </c>
      <c r="DH24" s="6">
        <v>74110</v>
      </c>
      <c r="DI24" s="1">
        <v>882</v>
      </c>
      <c r="DJ24" s="6"/>
      <c r="DK24" s="6">
        <v>664051</v>
      </c>
      <c r="DL24" s="6">
        <v>380881</v>
      </c>
      <c r="DM24" s="1">
        <v>0</v>
      </c>
      <c r="DN24" s="1">
        <v>0</v>
      </c>
      <c r="DO24" s="6">
        <v>1062174</v>
      </c>
      <c r="DP24" s="1">
        <v>188</v>
      </c>
      <c r="DQ24" s="6">
        <v>73389</v>
      </c>
      <c r="DR24" s="6">
        <v>22700</v>
      </c>
      <c r="DS24" s="6">
        <v>96089</v>
      </c>
      <c r="DT24" s="6">
        <v>530498</v>
      </c>
      <c r="DU24" s="6">
        <v>3238</v>
      </c>
      <c r="DV24" s="1">
        <v>167</v>
      </c>
      <c r="DW24" s="6">
        <v>2553</v>
      </c>
      <c r="DX24" s="1">
        <v>381</v>
      </c>
      <c r="DY24" s="1">
        <v>588</v>
      </c>
      <c r="DZ24" s="1">
        <v>28</v>
      </c>
      <c r="EA24" s="6">
        <v>6955</v>
      </c>
      <c r="EB24" s="6">
        <v>12972</v>
      </c>
      <c r="EC24" s="6">
        <v>3540</v>
      </c>
      <c r="ED24" s="6">
        <v>16512</v>
      </c>
      <c r="EE24" s="6">
        <v>59627</v>
      </c>
      <c r="EF24" s="6">
        <v>28472</v>
      </c>
      <c r="EG24" s="6">
        <v>88099</v>
      </c>
      <c r="EH24" s="6">
        <v>4874</v>
      </c>
      <c r="EI24" s="6">
        <v>1593</v>
      </c>
      <c r="EJ24" s="6">
        <v>6467</v>
      </c>
      <c r="EK24" s="6">
        <v>111078</v>
      </c>
      <c r="EL24" s="1">
        <v>379</v>
      </c>
      <c r="EM24" s="1">
        <v>415</v>
      </c>
      <c r="EN24" s="6">
        <v>2616</v>
      </c>
      <c r="EO24" s="6">
        <v>3379</v>
      </c>
      <c r="EP24" s="1">
        <v>405</v>
      </c>
      <c r="EQ24" s="6">
        <v>6936</v>
      </c>
      <c r="ER24" s="6">
        <v>126932</v>
      </c>
      <c r="ES24" s="6">
        <v>50388</v>
      </c>
      <c r="ET24" s="6">
        <v>3900</v>
      </c>
      <c r="EU24" s="1">
        <v>291</v>
      </c>
      <c r="EV24" s="6">
        <v>1543</v>
      </c>
      <c r="EW24" s="1" t="s">
        <v>821</v>
      </c>
      <c r="EX24" s="1">
        <v>62</v>
      </c>
      <c r="EY24" s="1">
        <v>77</v>
      </c>
      <c r="EZ24" s="6">
        <v>111582</v>
      </c>
      <c r="FA24" s="6">
        <v>234051</v>
      </c>
      <c r="FB24" s="6">
        <v>94800</v>
      </c>
      <c r="FC24" s="1"/>
      <c r="FD24" s="1"/>
      <c r="FE24" s="1"/>
      <c r="FF24" s="1" t="s">
        <v>822</v>
      </c>
      <c r="FG24" s="1" t="s">
        <v>308</v>
      </c>
      <c r="FH24" s="1" t="s">
        <v>823</v>
      </c>
      <c r="FI24" s="1" t="s">
        <v>815</v>
      </c>
      <c r="FJ24" s="1">
        <v>28054</v>
      </c>
      <c r="FK24" s="1">
        <v>5156</v>
      </c>
      <c r="FL24" s="1" t="s">
        <v>824</v>
      </c>
      <c r="FM24" s="1" t="s">
        <v>816</v>
      </c>
      <c r="FN24" s="1">
        <v>28054</v>
      </c>
      <c r="FO24" s="1">
        <v>5156</v>
      </c>
      <c r="FP24" s="1" t="s">
        <v>825</v>
      </c>
      <c r="FQ24" s="6">
        <v>92233</v>
      </c>
      <c r="FR24" s="1">
        <v>56</v>
      </c>
      <c r="FS24" s="1" t="s">
        <v>826</v>
      </c>
      <c r="FT24" s="6">
        <v>20436</v>
      </c>
      <c r="FU24" s="1">
        <v>520</v>
      </c>
      <c r="FV24" s="1"/>
      <c r="FW24" s="1" t="s">
        <v>827</v>
      </c>
      <c r="FX24" s="1"/>
      <c r="FY24" s="1"/>
      <c r="FZ24" s="1">
        <v>0</v>
      </c>
      <c r="GA24" s="1" t="s">
        <v>828</v>
      </c>
      <c r="GB24" s="1">
        <v>13.15</v>
      </c>
      <c r="GC24" s="1">
        <v>19.46</v>
      </c>
      <c r="GD24" s="1" t="s">
        <v>287</v>
      </c>
      <c r="GE24" s="1" t="s">
        <v>313</v>
      </c>
      <c r="GF24" s="1" t="s">
        <v>829</v>
      </c>
      <c r="GG24" s="1" t="s">
        <v>290</v>
      </c>
      <c r="GH24" s="1" t="s">
        <v>314</v>
      </c>
      <c r="GI24" s="1" t="s">
        <v>279</v>
      </c>
      <c r="GJ24" s="6">
        <v>208510</v>
      </c>
      <c r="GK24" s="1">
        <v>2</v>
      </c>
      <c r="GM24" s="2"/>
      <c r="GN24" s="10">
        <v>3841</v>
      </c>
      <c r="GO24" s="2">
        <v>999</v>
      </c>
      <c r="GP24" s="10">
        <v>32400</v>
      </c>
      <c r="GQ24" s="10">
        <v>104469</v>
      </c>
      <c r="GR24" s="2">
        <v>957</v>
      </c>
      <c r="GS24" s="2">
        <v>325</v>
      </c>
      <c r="GT24" s="10">
        <v>2423</v>
      </c>
      <c r="GU24" s="10">
        <v>13652</v>
      </c>
      <c r="GY24" s="1"/>
      <c r="GZ24" s="1">
        <v>2</v>
      </c>
      <c r="HA24" s="1"/>
      <c r="HB24" s="1"/>
      <c r="HC24" s="1"/>
      <c r="HD24" s="1"/>
      <c r="HE24" s="1"/>
      <c r="HF24" s="1"/>
      <c r="HG24" s="1"/>
      <c r="HH24" s="1"/>
      <c r="HI24" s="1"/>
      <c r="HJ24" s="1">
        <v>10</v>
      </c>
      <c r="HK24" s="6">
        <v>2898</v>
      </c>
      <c r="HM24" s="6">
        <v>55050</v>
      </c>
      <c r="HN24" s="6">
        <v>565354</v>
      </c>
      <c r="HO24" s="2">
        <v>882</v>
      </c>
      <c r="HP24" s="1">
        <v>87</v>
      </c>
      <c r="HQ24" s="1">
        <v>62</v>
      </c>
      <c r="HR24" s="6">
        <v>26725</v>
      </c>
      <c r="HS24" s="1"/>
      <c r="HT24" s="6">
        <v>34298</v>
      </c>
      <c r="HU24" s="1">
        <v>677</v>
      </c>
      <c r="HV24" s="6">
        <v>2022</v>
      </c>
      <c r="HW24" s="1"/>
      <c r="HX24" s="6">
        <v>13913</v>
      </c>
      <c r="HY24" s="1">
        <v>120</v>
      </c>
      <c r="HZ24" s="1">
        <v>0</v>
      </c>
      <c r="IA24" s="1"/>
      <c r="IB24" s="1">
        <v>370</v>
      </c>
      <c r="IC24" s="1">
        <v>15</v>
      </c>
      <c r="ID24" s="6">
        <v>1062174</v>
      </c>
      <c r="IE24" s="6">
        <v>257640</v>
      </c>
      <c r="IF24" s="6">
        <v>3022</v>
      </c>
      <c r="IG24" s="6">
        <v>985042</v>
      </c>
      <c r="IH24" s="6">
        <v>237577</v>
      </c>
      <c r="II24" s="1">
        <v>373</v>
      </c>
      <c r="IJ24" s="6">
        <v>48096</v>
      </c>
      <c r="IK24" s="1">
        <v>468</v>
      </c>
      <c r="IL24" s="6">
        <v>22345</v>
      </c>
      <c r="IM24" s="1">
        <v>0</v>
      </c>
      <c r="IN24" s="1">
        <v>272</v>
      </c>
      <c r="IP24" s="6">
        <v>14395</v>
      </c>
      <c r="IQ24" s="6">
        <v>119805</v>
      </c>
      <c r="IR24" s="10">
        <v>134200</v>
      </c>
      <c r="IS24" s="10">
        <v>208310</v>
      </c>
      <c r="IT24" s="6">
        <v>64791</v>
      </c>
      <c r="IU24" s="10">
        <v>1196374</v>
      </c>
      <c r="IV24" s="6">
        <v>453058</v>
      </c>
      <c r="IW24" s="6">
        <v>3405</v>
      </c>
      <c r="IX24" s="6">
        <v>2934</v>
      </c>
      <c r="IY24" s="1">
        <v>616</v>
      </c>
      <c r="IZ24" s="1">
        <v>0.79</v>
      </c>
      <c r="JA24" s="1">
        <v>0.15</v>
      </c>
      <c r="JB24" s="1">
        <v>15.97</v>
      </c>
      <c r="JC24" s="1">
        <v>30.03</v>
      </c>
      <c r="JD24" s="1">
        <v>4.8499999999999996</v>
      </c>
      <c r="JE24" s="6">
        <v>6379</v>
      </c>
      <c r="JF24" s="6">
        <v>77473</v>
      </c>
      <c r="JG24" s="1">
        <v>576</v>
      </c>
      <c r="JH24" s="6">
        <v>33605</v>
      </c>
      <c r="JI24">
        <v>13.303908685434751</v>
      </c>
      <c r="KJ24" s="571">
        <f t="shared" si="1"/>
        <v>49535.678571428572</v>
      </c>
      <c r="MH24" s="10">
        <v>195800</v>
      </c>
      <c r="MI24" s="10">
        <v>845278</v>
      </c>
      <c r="MJ24" s="10"/>
    </row>
    <row r="25" spans="1:348" x14ac:dyDescent="0.25">
      <c r="A25" s="1" t="s">
        <v>844</v>
      </c>
      <c r="B25" s="21" t="s">
        <v>1894</v>
      </c>
      <c r="C25" s="1" t="s">
        <v>845</v>
      </c>
      <c r="D25" s="1">
        <v>2016</v>
      </c>
      <c r="E25" s="1" t="s">
        <v>846</v>
      </c>
      <c r="F25" s="1" t="s">
        <v>847</v>
      </c>
      <c r="G25" s="1" t="s">
        <v>848</v>
      </c>
      <c r="H25" s="1">
        <v>27565</v>
      </c>
      <c r="I25" s="1">
        <v>339</v>
      </c>
      <c r="J25" s="1" t="s">
        <v>849</v>
      </c>
      <c r="K25" s="1" t="s">
        <v>848</v>
      </c>
      <c r="L25" s="1">
        <v>27565</v>
      </c>
      <c r="M25" s="1"/>
      <c r="N25" s="1" t="s">
        <v>850</v>
      </c>
      <c r="O25" s="1" t="s">
        <v>851</v>
      </c>
      <c r="P25" s="1" t="s">
        <v>852</v>
      </c>
      <c r="Q25" s="1" t="s">
        <v>853</v>
      </c>
      <c r="R25" s="1" t="s">
        <v>850</v>
      </c>
      <c r="S25" s="1" t="s">
        <v>324</v>
      </c>
      <c r="T25" s="1" t="s">
        <v>851</v>
      </c>
      <c r="U25" s="1" t="s">
        <v>852</v>
      </c>
      <c r="V25" s="1" t="s">
        <v>853</v>
      </c>
      <c r="W25" s="1">
        <v>1</v>
      </c>
      <c r="X25" s="1">
        <v>3</v>
      </c>
      <c r="Y25" s="1">
        <v>0</v>
      </c>
      <c r="Z25" s="1">
        <v>0</v>
      </c>
      <c r="AA25" s="6">
        <v>7644</v>
      </c>
      <c r="AB25" s="1">
        <v>5</v>
      </c>
      <c r="AC25" s="1">
        <v>0</v>
      </c>
      <c r="AD25" s="1">
        <v>5</v>
      </c>
      <c r="AE25" s="1">
        <v>18.5</v>
      </c>
      <c r="AF25" s="1">
        <v>23.5</v>
      </c>
      <c r="AG25" s="7">
        <v>0.21279999999999999</v>
      </c>
      <c r="AH25" s="8">
        <v>71400</v>
      </c>
      <c r="AI25" s="1" t="e">
        <f>VLOOKUP(County!A25,Salaries!A$6:T$91,15,FALSE)</f>
        <v>#N/A</v>
      </c>
      <c r="AJ25" s="1" t="e">
        <f>VLOOKUP(County!A25,Salaries!A$6:T$91,16,FALSE)</f>
        <v>#N/A</v>
      </c>
      <c r="AK25" s="8">
        <v>32000</v>
      </c>
      <c r="AL25" s="9">
        <v>9</v>
      </c>
      <c r="AM25" s="9">
        <v>9</v>
      </c>
      <c r="AN25" s="9">
        <v>9</v>
      </c>
      <c r="AO25" s="8">
        <v>0</v>
      </c>
      <c r="AP25" s="8">
        <v>1671280</v>
      </c>
      <c r="AQ25" s="8">
        <v>1671280</v>
      </c>
      <c r="AR25" s="8">
        <v>108926</v>
      </c>
      <c r="AS25" s="8">
        <v>0</v>
      </c>
      <c r="AT25" s="8">
        <v>108926</v>
      </c>
      <c r="AU25" s="8">
        <v>0</v>
      </c>
      <c r="AV25" s="8">
        <v>0</v>
      </c>
      <c r="AW25" s="8">
        <v>0</v>
      </c>
      <c r="AX25" s="8">
        <v>23985</v>
      </c>
      <c r="AY25" s="8">
        <v>1804191</v>
      </c>
      <c r="AZ25" s="8">
        <v>525328</v>
      </c>
      <c r="BA25" s="8">
        <v>152094</v>
      </c>
      <c r="BB25" s="8">
        <v>677422</v>
      </c>
      <c r="BC25" s="8">
        <v>132015</v>
      </c>
      <c r="BD25" s="8">
        <v>30438</v>
      </c>
      <c r="BE25" s="8">
        <v>14651</v>
      </c>
      <c r="BF25" s="8">
        <v>177104</v>
      </c>
      <c r="BG25" s="8">
        <v>130017</v>
      </c>
      <c r="BH25" s="8">
        <v>984543</v>
      </c>
      <c r="BI25" s="8">
        <v>819648</v>
      </c>
      <c r="BJ25" s="7">
        <v>0.45429999999999998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6">
        <v>54260</v>
      </c>
      <c r="BR25" s="6">
        <v>36238</v>
      </c>
      <c r="BS25" s="6">
        <v>90498</v>
      </c>
      <c r="BT25" s="6">
        <v>28355</v>
      </c>
      <c r="BU25" s="6">
        <v>12104</v>
      </c>
      <c r="BV25" s="6">
        <v>40459</v>
      </c>
      <c r="BW25" s="6">
        <v>8383</v>
      </c>
      <c r="BX25" s="6">
        <v>1562</v>
      </c>
      <c r="BY25" s="6">
        <v>9945</v>
      </c>
      <c r="BZ25" s="6">
        <v>140902</v>
      </c>
      <c r="CA25" s="1"/>
      <c r="CB25" s="6">
        <v>140902</v>
      </c>
      <c r="CC25" s="1">
        <v>970</v>
      </c>
      <c r="CD25" s="6">
        <v>50523</v>
      </c>
      <c r="CE25" s="1">
        <v>5</v>
      </c>
      <c r="CF25" s="1">
        <v>74</v>
      </c>
      <c r="CG25" s="1">
        <v>79</v>
      </c>
      <c r="CH25" s="6">
        <v>4951</v>
      </c>
      <c r="CI25" s="6">
        <v>8406</v>
      </c>
      <c r="CJ25" s="6">
        <v>8195</v>
      </c>
      <c r="CK25" s="1">
        <v>205</v>
      </c>
      <c r="CL25" s="1">
        <v>0</v>
      </c>
      <c r="CM25" s="1">
        <v>12</v>
      </c>
      <c r="CN25" s="1">
        <v>172</v>
      </c>
      <c r="CO25" s="6">
        <v>41924</v>
      </c>
      <c r="CP25" s="6">
        <v>11196</v>
      </c>
      <c r="CQ25" s="6">
        <v>53120</v>
      </c>
      <c r="CR25" s="6">
        <v>6021</v>
      </c>
      <c r="CS25" s="1">
        <v>415</v>
      </c>
      <c r="CT25" s="6">
        <v>6436</v>
      </c>
      <c r="CU25" s="6">
        <v>38850</v>
      </c>
      <c r="CV25" s="6">
        <v>9361</v>
      </c>
      <c r="CW25" s="6">
        <v>48211</v>
      </c>
      <c r="CX25" s="6">
        <v>107767</v>
      </c>
      <c r="CY25" s="6">
        <v>1286</v>
      </c>
      <c r="CZ25" s="1">
        <v>0</v>
      </c>
      <c r="DA25" s="6">
        <v>109053</v>
      </c>
      <c r="DB25" s="6">
        <v>3762</v>
      </c>
      <c r="DC25" s="6">
        <v>1102</v>
      </c>
      <c r="DD25" s="6">
        <f t="shared" si="0"/>
        <v>4864</v>
      </c>
      <c r="DE25" s="6">
        <v>23001</v>
      </c>
      <c r="DF25" s="6">
        <v>10908</v>
      </c>
      <c r="DG25" s="1">
        <v>0</v>
      </c>
      <c r="DH25" s="6">
        <v>12016</v>
      </c>
      <c r="DI25" s="1">
        <v>0</v>
      </c>
      <c r="DJ25" s="6"/>
      <c r="DK25" s="6">
        <v>75174</v>
      </c>
      <c r="DL25" s="6">
        <v>60983</v>
      </c>
      <c r="DM25" s="1"/>
      <c r="DN25" s="1">
        <v>0</v>
      </c>
      <c r="DO25" s="6">
        <v>148860</v>
      </c>
      <c r="DP25" s="1">
        <v>0</v>
      </c>
      <c r="DQ25" s="6">
        <v>28905</v>
      </c>
      <c r="DR25" s="6">
        <v>11179</v>
      </c>
      <c r="DS25" s="6">
        <v>40084</v>
      </c>
      <c r="DT25" s="6">
        <v>186749</v>
      </c>
      <c r="DU25" s="1">
        <v>73</v>
      </c>
      <c r="DV25" s="1">
        <v>7</v>
      </c>
      <c r="DW25" s="1">
        <v>210</v>
      </c>
      <c r="DX25" s="1">
        <v>3</v>
      </c>
      <c r="DY25" s="1">
        <v>52</v>
      </c>
      <c r="DZ25" s="1">
        <v>3</v>
      </c>
      <c r="EA25" s="1">
        <v>348</v>
      </c>
      <c r="EB25" s="6">
        <v>1315</v>
      </c>
      <c r="EC25" s="1">
        <v>12</v>
      </c>
      <c r="ED25" s="6">
        <v>1327</v>
      </c>
      <c r="EE25" s="6">
        <v>4210</v>
      </c>
      <c r="EF25" s="1">
        <v>406</v>
      </c>
      <c r="EG25" s="6">
        <v>4616</v>
      </c>
      <c r="EH25" s="1">
        <v>983</v>
      </c>
      <c r="EI25" s="1">
        <v>96</v>
      </c>
      <c r="EJ25" s="6">
        <v>1079</v>
      </c>
      <c r="EK25" s="6">
        <v>7022</v>
      </c>
      <c r="EL25" s="1">
        <v>230</v>
      </c>
      <c r="EM25" s="6">
        <v>9001</v>
      </c>
      <c r="EN25" s="1">
        <v>12</v>
      </c>
      <c r="EO25" s="1">
        <v>120</v>
      </c>
      <c r="EP25" s="1">
        <v>300</v>
      </c>
      <c r="EQ25" s="6">
        <v>7400</v>
      </c>
      <c r="ER25" s="6">
        <v>23714</v>
      </c>
      <c r="ES25" s="6">
        <v>9847</v>
      </c>
      <c r="ET25" s="1">
        <v>857</v>
      </c>
      <c r="EU25" s="1">
        <v>26</v>
      </c>
      <c r="EV25" s="1">
        <v>76</v>
      </c>
      <c r="EW25" s="1" t="s">
        <v>854</v>
      </c>
      <c r="EX25" s="1">
        <v>22</v>
      </c>
      <c r="EY25" s="1">
        <v>46</v>
      </c>
      <c r="EZ25" s="6">
        <v>54850</v>
      </c>
      <c r="FA25" s="1"/>
      <c r="FB25" s="1"/>
      <c r="FC25" s="1"/>
      <c r="FD25" s="1"/>
      <c r="FE25" s="1"/>
      <c r="FF25" s="1" t="s">
        <v>855</v>
      </c>
      <c r="FG25" s="1" t="s">
        <v>308</v>
      </c>
      <c r="FH25" s="1" t="s">
        <v>847</v>
      </c>
      <c r="FI25" s="1" t="s">
        <v>848</v>
      </c>
      <c r="FJ25" s="1">
        <v>27565</v>
      </c>
      <c r="FK25" s="1">
        <v>339</v>
      </c>
      <c r="FL25" s="1" t="s">
        <v>849</v>
      </c>
      <c r="FM25" s="1" t="s">
        <v>848</v>
      </c>
      <c r="FN25" s="1">
        <v>27565</v>
      </c>
      <c r="FO25" s="1">
        <v>339</v>
      </c>
      <c r="FP25" s="1" t="s">
        <v>846</v>
      </c>
      <c r="FQ25" s="6">
        <v>31653</v>
      </c>
      <c r="FR25" s="1">
        <v>18</v>
      </c>
      <c r="FS25" s="1" t="s">
        <v>856</v>
      </c>
      <c r="FT25" s="6">
        <v>7644</v>
      </c>
      <c r="FU25" s="1">
        <v>208</v>
      </c>
      <c r="FV25" s="1"/>
      <c r="FW25" s="1" t="s">
        <v>857</v>
      </c>
      <c r="FX25" s="1"/>
      <c r="FY25" s="1"/>
      <c r="FZ25" s="1">
        <v>0</v>
      </c>
      <c r="GA25" s="1" t="s">
        <v>858</v>
      </c>
      <c r="GB25" s="1">
        <v>1.4</v>
      </c>
      <c r="GC25" s="1">
        <v>1.6</v>
      </c>
      <c r="GD25" s="1" t="s">
        <v>287</v>
      </c>
      <c r="GE25" s="1" t="s">
        <v>288</v>
      </c>
      <c r="GF25" s="1" t="s">
        <v>859</v>
      </c>
      <c r="GG25" s="1" t="s">
        <v>290</v>
      </c>
      <c r="GH25" s="1" t="s">
        <v>291</v>
      </c>
      <c r="GI25" s="1" t="s">
        <v>279</v>
      </c>
      <c r="GJ25" s="6">
        <v>57910</v>
      </c>
      <c r="GK25" s="1">
        <v>2</v>
      </c>
      <c r="GM25" s="2" t="s">
        <v>292</v>
      </c>
      <c r="GN25" s="2">
        <v>334</v>
      </c>
      <c r="GO25" s="2">
        <v>32</v>
      </c>
      <c r="GP25" s="10">
        <v>1676</v>
      </c>
      <c r="GQ25" s="10">
        <v>13972</v>
      </c>
      <c r="GR25" s="2">
        <v>91</v>
      </c>
      <c r="GS25" s="2">
        <v>17</v>
      </c>
      <c r="GT25" s="2">
        <v>123</v>
      </c>
      <c r="GU25" s="10">
        <v>2152</v>
      </c>
      <c r="GY25" s="1"/>
      <c r="GZ25" s="1">
        <v>2</v>
      </c>
      <c r="HA25" s="1"/>
      <c r="HB25" s="1"/>
      <c r="HC25" s="1"/>
      <c r="HD25" s="1"/>
      <c r="HE25" s="1"/>
      <c r="HF25" s="1"/>
      <c r="HG25" s="1"/>
      <c r="HH25" s="1"/>
      <c r="HI25" s="1"/>
      <c r="HJ25" s="1">
        <v>4</v>
      </c>
      <c r="HK25" s="6">
        <v>3000</v>
      </c>
      <c r="HM25" s="6">
        <v>21552</v>
      </c>
      <c r="HN25" s="6">
        <v>214403</v>
      </c>
      <c r="HO25" s="2">
        <v>0</v>
      </c>
      <c r="HP25" s="1"/>
      <c r="HQ25" s="1">
        <v>0</v>
      </c>
      <c r="HR25" s="6">
        <v>26725</v>
      </c>
      <c r="HS25" s="6">
        <v>23798</v>
      </c>
      <c r="HT25" s="1"/>
      <c r="HU25" s="1">
        <v>0</v>
      </c>
      <c r="HV25" s="6">
        <v>2022</v>
      </c>
      <c r="HW25" s="6">
        <v>1183</v>
      </c>
      <c r="HX25" s="1"/>
      <c r="HY25" s="6">
        <v>5201</v>
      </c>
      <c r="HZ25" s="1">
        <v>0</v>
      </c>
      <c r="IA25" s="1">
        <v>205</v>
      </c>
      <c r="IB25" s="1">
        <v>0</v>
      </c>
      <c r="IC25" s="1">
        <v>0</v>
      </c>
      <c r="ID25" s="6">
        <v>148860</v>
      </c>
      <c r="IE25" s="6">
        <v>27865</v>
      </c>
      <c r="IF25" s="6">
        <v>1034</v>
      </c>
      <c r="IG25" s="6">
        <v>135810</v>
      </c>
      <c r="IH25" s="6">
        <v>27791</v>
      </c>
      <c r="II25" s="1">
        <v>48</v>
      </c>
      <c r="IJ25" s="6">
        <v>10860</v>
      </c>
      <c r="IK25" s="1">
        <v>467</v>
      </c>
      <c r="IL25" s="1">
        <v>635</v>
      </c>
      <c r="IM25" s="1">
        <v>0</v>
      </c>
      <c r="IN25" s="1">
        <v>6</v>
      </c>
      <c r="IP25" s="6">
        <v>12791</v>
      </c>
      <c r="IQ25" s="1">
        <v>0</v>
      </c>
      <c r="IR25" s="10">
        <v>12791</v>
      </c>
      <c r="IS25" s="10">
        <v>24807</v>
      </c>
      <c r="IT25" s="6">
        <v>4864</v>
      </c>
      <c r="IU25" s="10">
        <v>161651</v>
      </c>
      <c r="IV25" s="6">
        <v>51843</v>
      </c>
      <c r="IW25" s="1">
        <v>80</v>
      </c>
      <c r="IX25" s="1">
        <v>213</v>
      </c>
      <c r="IY25" s="1">
        <v>55</v>
      </c>
      <c r="IZ25" s="1">
        <v>0.66</v>
      </c>
      <c r="JA25" s="1">
        <v>0.19</v>
      </c>
      <c r="JB25" s="1">
        <v>20.18</v>
      </c>
      <c r="JC25" s="1">
        <v>21.67</v>
      </c>
      <c r="JD25" s="1">
        <v>16.59</v>
      </c>
      <c r="JE25" s="1">
        <v>335</v>
      </c>
      <c r="JF25" s="6">
        <v>6508</v>
      </c>
      <c r="JG25" s="1">
        <v>13</v>
      </c>
      <c r="JH25" s="1">
        <v>514</v>
      </c>
      <c r="JI25">
        <v>11.697841478155759</v>
      </c>
      <c r="KJ25" s="571">
        <f t="shared" si="1"/>
        <v>28826.468085106382</v>
      </c>
      <c r="MH25" s="2"/>
      <c r="MI25" s="10">
        <v>51053</v>
      </c>
      <c r="MJ25" s="10"/>
    </row>
    <row r="26" spans="1:348" x14ac:dyDescent="0.25">
      <c r="A26" s="1" t="s">
        <v>860</v>
      </c>
      <c r="B26" s="21" t="s">
        <v>1895</v>
      </c>
      <c r="C26" s="1" t="s">
        <v>1948</v>
      </c>
      <c r="D26" s="1">
        <v>2016</v>
      </c>
      <c r="E26" s="1" t="s">
        <v>862</v>
      </c>
      <c r="F26" s="1" t="s">
        <v>863</v>
      </c>
      <c r="G26" s="1" t="s">
        <v>864</v>
      </c>
      <c r="H26" s="1">
        <v>27402</v>
      </c>
      <c r="I26" s="1">
        <v>3178</v>
      </c>
      <c r="J26" s="1" t="s">
        <v>865</v>
      </c>
      <c r="K26" s="1" t="s">
        <v>864</v>
      </c>
      <c r="L26" s="1">
        <v>27401</v>
      </c>
      <c r="M26" s="1"/>
      <c r="N26" s="1" t="s">
        <v>866</v>
      </c>
      <c r="O26" s="1" t="s">
        <v>867</v>
      </c>
      <c r="P26" s="1" t="s">
        <v>868</v>
      </c>
      <c r="Q26" s="1" t="s">
        <v>869</v>
      </c>
      <c r="R26" s="1" t="s">
        <v>870</v>
      </c>
      <c r="S26" s="1" t="s">
        <v>871</v>
      </c>
      <c r="T26" s="1" t="s">
        <v>872</v>
      </c>
      <c r="U26" s="1" t="s">
        <v>868</v>
      </c>
      <c r="V26" s="1" t="s">
        <v>873</v>
      </c>
      <c r="W26" s="1">
        <v>1</v>
      </c>
      <c r="X26" s="1">
        <v>7</v>
      </c>
      <c r="Y26" s="1">
        <v>0</v>
      </c>
      <c r="Z26" s="1">
        <v>0</v>
      </c>
      <c r="AA26" s="6">
        <v>28517</v>
      </c>
      <c r="AB26" s="1">
        <v>27</v>
      </c>
      <c r="AC26" s="1">
        <v>0</v>
      </c>
      <c r="AD26" s="1">
        <v>27</v>
      </c>
      <c r="AE26" s="1">
        <v>69</v>
      </c>
      <c r="AF26" s="1">
        <v>96</v>
      </c>
      <c r="AG26" s="7">
        <v>0.28129999999999999</v>
      </c>
      <c r="AH26" s="8">
        <v>113113</v>
      </c>
      <c r="AI26" s="1" t="e">
        <f>VLOOKUP(County!A26,Salaries!A$6:T$91,15,FALSE)</f>
        <v>#N/A</v>
      </c>
      <c r="AJ26" s="1" t="e">
        <f>VLOOKUP(County!A26,Salaries!A$6:T$91,16,FALSE)</f>
        <v>#N/A</v>
      </c>
      <c r="AK26" s="8">
        <v>35830</v>
      </c>
      <c r="AL26" s="9">
        <v>12.2</v>
      </c>
      <c r="AM26" s="9">
        <v>12.2</v>
      </c>
      <c r="AN26" s="9">
        <v>13.29</v>
      </c>
      <c r="AO26" s="8">
        <v>6776573</v>
      </c>
      <c r="AP26" s="8">
        <v>1356847</v>
      </c>
      <c r="AQ26" s="8">
        <v>8133420</v>
      </c>
      <c r="AR26" s="8">
        <v>383054</v>
      </c>
      <c r="AS26" s="8">
        <v>0</v>
      </c>
      <c r="AT26" s="8">
        <v>383054</v>
      </c>
      <c r="AU26" s="8">
        <v>0</v>
      </c>
      <c r="AV26" s="8">
        <v>0</v>
      </c>
      <c r="AW26" s="8">
        <v>0</v>
      </c>
      <c r="AX26" s="8">
        <v>206425</v>
      </c>
      <c r="AY26" s="8">
        <v>8722899</v>
      </c>
      <c r="AZ26" s="8">
        <v>4054304</v>
      </c>
      <c r="BA26" s="8">
        <v>1455096</v>
      </c>
      <c r="BB26" s="8">
        <v>5509400</v>
      </c>
      <c r="BC26" s="8">
        <v>519496</v>
      </c>
      <c r="BD26" s="8">
        <v>266302</v>
      </c>
      <c r="BE26" s="8">
        <v>245509</v>
      </c>
      <c r="BF26" s="8">
        <v>1031307</v>
      </c>
      <c r="BG26" s="8">
        <v>1511513</v>
      </c>
      <c r="BH26" s="8">
        <v>8052220</v>
      </c>
      <c r="BI26" s="8">
        <v>670679</v>
      </c>
      <c r="BJ26" s="7">
        <v>7.6899999999999996E-2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6">
        <v>123636</v>
      </c>
      <c r="BR26" s="6">
        <v>168210</v>
      </c>
      <c r="BS26" s="6">
        <v>291846</v>
      </c>
      <c r="BT26" s="6">
        <v>130039</v>
      </c>
      <c r="BU26" s="6">
        <v>72986</v>
      </c>
      <c r="BV26" s="6">
        <v>203025</v>
      </c>
      <c r="BW26" s="6">
        <v>27350</v>
      </c>
      <c r="BX26" s="6">
        <v>2597</v>
      </c>
      <c r="BY26" s="6">
        <v>29947</v>
      </c>
      <c r="BZ26" s="6">
        <v>524818</v>
      </c>
      <c r="CA26" s="1"/>
      <c r="CB26" s="6">
        <v>524818</v>
      </c>
      <c r="CC26" s="6">
        <v>1167</v>
      </c>
      <c r="CD26" s="6">
        <v>98761</v>
      </c>
      <c r="CE26" s="1">
        <v>14</v>
      </c>
      <c r="CF26" s="1">
        <v>74</v>
      </c>
      <c r="CG26" s="1">
        <v>88</v>
      </c>
      <c r="CH26" s="6">
        <v>21271</v>
      </c>
      <c r="CI26" s="6">
        <v>25186</v>
      </c>
      <c r="CJ26" s="6">
        <v>55550</v>
      </c>
      <c r="CK26" s="1">
        <v>537</v>
      </c>
      <c r="CL26" s="1">
        <v>87</v>
      </c>
      <c r="CM26" s="1">
        <v>86</v>
      </c>
      <c r="CN26" s="1">
        <v>687</v>
      </c>
      <c r="CO26" s="6">
        <v>260959</v>
      </c>
      <c r="CP26" s="6">
        <v>114398</v>
      </c>
      <c r="CQ26" s="6">
        <v>375357</v>
      </c>
      <c r="CR26" s="6">
        <v>61944</v>
      </c>
      <c r="CS26" s="6">
        <v>1866</v>
      </c>
      <c r="CT26" s="6">
        <v>63810</v>
      </c>
      <c r="CU26" s="6">
        <v>538290</v>
      </c>
      <c r="CV26" s="6">
        <v>120473</v>
      </c>
      <c r="CW26" s="6">
        <v>658763</v>
      </c>
      <c r="CX26" s="6">
        <v>1097930</v>
      </c>
      <c r="CY26" s="1">
        <v>0</v>
      </c>
      <c r="CZ26" s="1">
        <v>0</v>
      </c>
      <c r="DA26" s="6">
        <v>1097930</v>
      </c>
      <c r="DB26" s="6">
        <v>53824</v>
      </c>
      <c r="DC26" s="6">
        <v>93227</v>
      </c>
      <c r="DD26" s="6">
        <f t="shared" si="0"/>
        <v>147051</v>
      </c>
      <c r="DE26" s="6">
        <v>301423</v>
      </c>
      <c r="DF26" s="6">
        <v>201514</v>
      </c>
      <c r="DG26" s="6">
        <v>3308</v>
      </c>
      <c r="DH26" s="6">
        <v>299251</v>
      </c>
      <c r="DI26" s="6">
        <v>10469</v>
      </c>
      <c r="DJ26" s="6"/>
      <c r="DK26" s="6">
        <v>656084</v>
      </c>
      <c r="DL26" s="6">
        <v>1160028</v>
      </c>
      <c r="DM26" s="1">
        <v>0</v>
      </c>
      <c r="DN26" s="1">
        <v>463</v>
      </c>
      <c r="DO26" s="6">
        <v>1751226</v>
      </c>
      <c r="DP26" s="6">
        <v>4309</v>
      </c>
      <c r="DQ26" s="6">
        <v>205084</v>
      </c>
      <c r="DR26" s="6">
        <v>59586</v>
      </c>
      <c r="DS26" s="6">
        <v>264670</v>
      </c>
      <c r="DT26" s="6">
        <v>2761627</v>
      </c>
      <c r="DU26" s="6">
        <v>1336</v>
      </c>
      <c r="DV26" s="1">
        <v>99</v>
      </c>
      <c r="DW26" s="6">
        <v>1808</v>
      </c>
      <c r="DX26" s="1">
        <v>535</v>
      </c>
      <c r="DY26" s="1">
        <v>385</v>
      </c>
      <c r="DZ26" s="1">
        <v>47</v>
      </c>
      <c r="EA26" s="6">
        <v>4210</v>
      </c>
      <c r="EB26" s="6">
        <v>8523</v>
      </c>
      <c r="EC26" s="6">
        <v>4363</v>
      </c>
      <c r="ED26" s="6">
        <v>12886</v>
      </c>
      <c r="EE26" s="6">
        <v>51117</v>
      </c>
      <c r="EF26" s="6">
        <v>22992</v>
      </c>
      <c r="EG26" s="6">
        <v>74109</v>
      </c>
      <c r="EH26" s="6">
        <v>3162</v>
      </c>
      <c r="EI26" s="6">
        <v>1959</v>
      </c>
      <c r="EJ26" s="6">
        <v>5121</v>
      </c>
      <c r="EK26" s="6">
        <v>92116</v>
      </c>
      <c r="EL26" s="1">
        <v>50</v>
      </c>
      <c r="EM26" s="1">
        <v>931</v>
      </c>
      <c r="EN26" s="1">
        <v>150</v>
      </c>
      <c r="EO26" s="1">
        <v>716</v>
      </c>
      <c r="EP26" s="6">
        <v>5602</v>
      </c>
      <c r="EQ26" s="6">
        <v>32694</v>
      </c>
      <c r="ER26" s="6">
        <v>339183</v>
      </c>
      <c r="ES26" s="6">
        <v>75751</v>
      </c>
      <c r="ET26" s="1">
        <v>298</v>
      </c>
      <c r="EU26" s="1">
        <v>692</v>
      </c>
      <c r="EV26" s="1">
        <v>463</v>
      </c>
      <c r="EW26" s="1" t="s">
        <v>874</v>
      </c>
      <c r="EX26" s="1">
        <v>113</v>
      </c>
      <c r="EY26" s="1">
        <v>293</v>
      </c>
      <c r="EZ26" s="6">
        <v>395623</v>
      </c>
      <c r="FA26" s="6">
        <v>999182</v>
      </c>
      <c r="FB26" s="1"/>
      <c r="FC26" s="1"/>
      <c r="FD26" s="1"/>
      <c r="FE26" s="1"/>
      <c r="FF26" s="1" t="s">
        <v>861</v>
      </c>
      <c r="FG26" s="1" t="s">
        <v>281</v>
      </c>
      <c r="FH26" s="1" t="s">
        <v>863</v>
      </c>
      <c r="FI26" s="1" t="s">
        <v>864</v>
      </c>
      <c r="FJ26" s="1">
        <v>27402</v>
      </c>
      <c r="FK26" s="1">
        <v>3178</v>
      </c>
      <c r="FL26" s="1" t="s">
        <v>865</v>
      </c>
      <c r="FM26" s="1" t="s">
        <v>864</v>
      </c>
      <c r="FN26" s="1">
        <v>27401</v>
      </c>
      <c r="FO26" s="1">
        <v>2941</v>
      </c>
      <c r="FP26" s="1" t="s">
        <v>862</v>
      </c>
      <c r="FQ26" s="6">
        <v>177988</v>
      </c>
      <c r="FR26" s="1">
        <v>95.01</v>
      </c>
      <c r="FS26" s="1" t="s">
        <v>875</v>
      </c>
      <c r="FT26" s="6">
        <v>28517</v>
      </c>
      <c r="FU26" s="1">
        <v>416</v>
      </c>
      <c r="FV26" s="1"/>
      <c r="FW26" s="1" t="s">
        <v>876</v>
      </c>
      <c r="FX26" s="1"/>
      <c r="FY26" s="1"/>
      <c r="FZ26" s="1">
        <v>0</v>
      </c>
      <c r="GA26" s="1" t="s">
        <v>877</v>
      </c>
      <c r="GB26" s="1">
        <v>80.11</v>
      </c>
      <c r="GC26" s="1">
        <v>71.88</v>
      </c>
      <c r="GD26" s="1" t="s">
        <v>287</v>
      </c>
      <c r="GE26" s="1" t="s">
        <v>536</v>
      </c>
      <c r="GF26" s="1" t="s">
        <v>878</v>
      </c>
      <c r="GG26" s="1" t="s">
        <v>290</v>
      </c>
      <c r="GH26" s="1" t="s">
        <v>418</v>
      </c>
      <c r="GI26" s="1" t="s">
        <v>279</v>
      </c>
      <c r="GJ26" s="6">
        <v>406708</v>
      </c>
      <c r="GK26" s="1">
        <v>3</v>
      </c>
      <c r="GM26" s="2" t="s">
        <v>292</v>
      </c>
      <c r="GN26" s="10">
        <v>5107</v>
      </c>
      <c r="GO26" s="2">
        <v>556</v>
      </c>
      <c r="GP26" s="10">
        <v>23227</v>
      </c>
      <c r="GQ26" s="10">
        <v>182355</v>
      </c>
      <c r="GR26" s="10">
        <v>1089</v>
      </c>
      <c r="GS26" s="2">
        <v>120</v>
      </c>
      <c r="GT26" s="10">
        <v>1448</v>
      </c>
      <c r="GU26" s="10">
        <v>21539</v>
      </c>
      <c r="GY26" s="1"/>
      <c r="GZ26" s="1">
        <v>3</v>
      </c>
      <c r="HA26" s="1"/>
      <c r="HB26" s="1"/>
      <c r="HC26" s="1"/>
      <c r="HD26" s="1"/>
      <c r="HE26" s="1"/>
      <c r="HF26" s="1"/>
      <c r="HG26" s="1"/>
      <c r="HH26" s="1"/>
      <c r="HI26" s="1"/>
      <c r="HJ26" s="1">
        <v>8</v>
      </c>
      <c r="HK26" s="6">
        <v>19153</v>
      </c>
      <c r="HM26" s="6">
        <v>102544</v>
      </c>
      <c r="HN26" s="6">
        <v>738621</v>
      </c>
      <c r="HO26" s="10">
        <v>10469</v>
      </c>
      <c r="HP26" s="1">
        <v>87</v>
      </c>
      <c r="HQ26" s="1">
        <v>0</v>
      </c>
      <c r="HR26" s="6">
        <v>26725</v>
      </c>
      <c r="HS26" s="1"/>
      <c r="HT26" s="6">
        <v>34298</v>
      </c>
      <c r="HU26" s="6">
        <v>37738</v>
      </c>
      <c r="HV26" s="6">
        <v>2022</v>
      </c>
      <c r="HW26" s="1"/>
      <c r="HX26" s="6">
        <v>13913</v>
      </c>
      <c r="HY26" s="6">
        <v>9251</v>
      </c>
      <c r="HZ26" s="1">
        <v>0</v>
      </c>
      <c r="IA26" s="1"/>
      <c r="IB26" s="1">
        <v>370</v>
      </c>
      <c r="IC26" s="1">
        <v>167</v>
      </c>
      <c r="ID26" s="6">
        <v>1751226</v>
      </c>
      <c r="IE26" s="6">
        <v>448474</v>
      </c>
      <c r="IF26" s="1">
        <v>0</v>
      </c>
      <c r="IG26" s="6">
        <v>1451975</v>
      </c>
      <c r="IH26" s="6">
        <v>354045</v>
      </c>
      <c r="II26" s="1">
        <v>241</v>
      </c>
      <c r="IJ26" s="6">
        <v>201273</v>
      </c>
      <c r="IK26" s="1">
        <v>73</v>
      </c>
      <c r="IL26" s="6">
        <v>93154</v>
      </c>
      <c r="IM26" s="1">
        <v>0</v>
      </c>
      <c r="IN26" s="6">
        <v>1202</v>
      </c>
      <c r="IP26" s="6">
        <v>365169</v>
      </c>
      <c r="IQ26" s="1">
        <v>0</v>
      </c>
      <c r="IR26" s="10">
        <v>365169</v>
      </c>
      <c r="IS26" s="10">
        <v>664420</v>
      </c>
      <c r="IT26" s="6">
        <v>147051</v>
      </c>
      <c r="IU26" s="10">
        <v>2116395</v>
      </c>
      <c r="IV26" s="6">
        <v>722573</v>
      </c>
      <c r="IW26" s="6">
        <v>1435</v>
      </c>
      <c r="IX26" s="6">
        <v>2343</v>
      </c>
      <c r="IY26" s="1">
        <v>432</v>
      </c>
      <c r="IZ26" s="1">
        <v>0.8</v>
      </c>
      <c r="JA26" s="1">
        <v>0.14000000000000001</v>
      </c>
      <c r="JB26" s="1">
        <v>21.88</v>
      </c>
      <c r="JC26" s="1">
        <v>31.63</v>
      </c>
      <c r="JD26" s="1">
        <v>8.98</v>
      </c>
      <c r="JE26" s="6">
        <v>3529</v>
      </c>
      <c r="JF26" s="6">
        <v>62802</v>
      </c>
      <c r="JG26" s="1">
        <v>681</v>
      </c>
      <c r="JH26" s="6">
        <v>29314</v>
      </c>
      <c r="JI26">
        <v>13.546328078129763</v>
      </c>
      <c r="KJ26" s="571">
        <f t="shared" si="1"/>
        <v>57389.583333333336</v>
      </c>
      <c r="MH26" s="10">
        <v>504332</v>
      </c>
      <c r="MI26" s="10">
        <v>1451774</v>
      </c>
      <c r="MJ26" s="10"/>
    </row>
    <row r="27" spans="1:348" x14ac:dyDescent="0.25">
      <c r="A27" s="1" t="s">
        <v>879</v>
      </c>
      <c r="B27" s="21" t="s">
        <v>1896</v>
      </c>
      <c r="C27" s="1" t="s">
        <v>880</v>
      </c>
      <c r="D27" s="1">
        <v>2016</v>
      </c>
      <c r="E27" s="1" t="s">
        <v>881</v>
      </c>
      <c r="F27" s="1" t="s">
        <v>882</v>
      </c>
      <c r="G27" s="1" t="s">
        <v>881</v>
      </c>
      <c r="H27" s="1">
        <v>27839</v>
      </c>
      <c r="I27" s="1">
        <v>97</v>
      </c>
      <c r="J27" s="1" t="s">
        <v>883</v>
      </c>
      <c r="K27" s="1" t="s">
        <v>881</v>
      </c>
      <c r="L27" s="1">
        <v>27839</v>
      </c>
      <c r="M27" s="1"/>
      <c r="N27" s="1" t="s">
        <v>884</v>
      </c>
      <c r="O27" s="1" t="s">
        <v>885</v>
      </c>
      <c r="P27" s="1" t="s">
        <v>886</v>
      </c>
      <c r="Q27" s="1" t="s">
        <v>887</v>
      </c>
      <c r="R27" s="1" t="s">
        <v>888</v>
      </c>
      <c r="S27" s="1" t="s">
        <v>324</v>
      </c>
      <c r="T27" s="1" t="s">
        <v>885</v>
      </c>
      <c r="U27" s="1" t="s">
        <v>886</v>
      </c>
      <c r="V27" s="1" t="s">
        <v>887</v>
      </c>
      <c r="W27" s="1">
        <v>1</v>
      </c>
      <c r="X27" s="1">
        <v>4</v>
      </c>
      <c r="Y27" s="1">
        <v>0</v>
      </c>
      <c r="Z27" s="1">
        <v>1</v>
      </c>
      <c r="AA27" s="6">
        <v>12428</v>
      </c>
      <c r="AB27" s="1">
        <v>1</v>
      </c>
      <c r="AC27" s="1">
        <v>0</v>
      </c>
      <c r="AD27" s="1">
        <v>1</v>
      </c>
      <c r="AE27" s="1">
        <v>9</v>
      </c>
      <c r="AF27" s="1">
        <v>10</v>
      </c>
      <c r="AG27" s="7">
        <v>0.1</v>
      </c>
      <c r="AH27" s="8">
        <v>67925</v>
      </c>
      <c r="AI27" s="1" t="e">
        <f>VLOOKUP(County!A27,Salaries!A$6:T$91,15,FALSE)</f>
        <v>#N/A</v>
      </c>
      <c r="AJ27" s="1" t="e">
        <f>VLOOKUP(County!A27,Salaries!A$6:T$91,16,FALSE)</f>
        <v>#N/A</v>
      </c>
      <c r="AK27" s="8">
        <v>50668</v>
      </c>
      <c r="AL27" s="9">
        <v>13.38</v>
      </c>
      <c r="AM27" s="9">
        <v>14</v>
      </c>
      <c r="AN27" s="9">
        <v>16.5</v>
      </c>
      <c r="AO27" s="8">
        <v>0</v>
      </c>
      <c r="AP27" s="8">
        <v>490045</v>
      </c>
      <c r="AQ27" s="8">
        <v>490045</v>
      </c>
      <c r="AR27" s="8">
        <v>99183</v>
      </c>
      <c r="AS27" s="8">
        <v>0</v>
      </c>
      <c r="AT27" s="8">
        <v>99183</v>
      </c>
      <c r="AU27" s="8">
        <v>2295</v>
      </c>
      <c r="AV27" s="8">
        <v>0</v>
      </c>
      <c r="AW27" s="8">
        <v>2295</v>
      </c>
      <c r="AX27" s="8">
        <v>12686</v>
      </c>
      <c r="AY27" s="8">
        <v>604209</v>
      </c>
      <c r="AZ27" s="8">
        <v>368822</v>
      </c>
      <c r="BA27" s="8">
        <v>125469</v>
      </c>
      <c r="BB27" s="8">
        <v>494291</v>
      </c>
      <c r="BC27" s="8">
        <v>12966</v>
      </c>
      <c r="BD27" s="8">
        <v>1113</v>
      </c>
      <c r="BE27" s="8">
        <v>0</v>
      </c>
      <c r="BF27" s="8">
        <v>14079</v>
      </c>
      <c r="BG27" s="8">
        <v>78485</v>
      </c>
      <c r="BH27" s="8">
        <v>586855</v>
      </c>
      <c r="BI27" s="8">
        <v>17354</v>
      </c>
      <c r="BJ27" s="7">
        <v>2.87E-2</v>
      </c>
      <c r="BK27" s="8">
        <v>10014</v>
      </c>
      <c r="BL27" s="8">
        <v>0</v>
      </c>
      <c r="BM27" s="8">
        <v>0</v>
      </c>
      <c r="BN27" s="8">
        <v>0</v>
      </c>
      <c r="BO27" s="8">
        <v>10014</v>
      </c>
      <c r="BP27" s="8">
        <v>8567</v>
      </c>
      <c r="BQ27" s="6">
        <v>43550</v>
      </c>
      <c r="BR27" s="6">
        <v>26862</v>
      </c>
      <c r="BS27" s="6">
        <v>70412</v>
      </c>
      <c r="BT27" s="6">
        <v>15224</v>
      </c>
      <c r="BU27" s="6">
        <v>11982</v>
      </c>
      <c r="BV27" s="6">
        <v>27206</v>
      </c>
      <c r="BW27" s="1">
        <v>347</v>
      </c>
      <c r="BX27" s="1">
        <v>254</v>
      </c>
      <c r="BY27" s="1">
        <v>601</v>
      </c>
      <c r="BZ27" s="6">
        <v>98219</v>
      </c>
      <c r="CA27" s="1"/>
      <c r="CB27" s="6">
        <v>98219</v>
      </c>
      <c r="CC27" s="6">
        <v>2700</v>
      </c>
      <c r="CD27" s="6">
        <v>26725</v>
      </c>
      <c r="CE27" s="1">
        <v>-1</v>
      </c>
      <c r="CF27" s="1">
        <v>74</v>
      </c>
      <c r="CG27" s="1">
        <v>73</v>
      </c>
      <c r="CH27" s="6">
        <v>1047</v>
      </c>
      <c r="CI27" s="6">
        <v>2021</v>
      </c>
      <c r="CJ27" s="1">
        <v>50</v>
      </c>
      <c r="CK27" s="1">
        <v>0</v>
      </c>
      <c r="CL27" s="1">
        <v>0</v>
      </c>
      <c r="CM27" s="1">
        <v>75</v>
      </c>
      <c r="CN27" s="1">
        <v>15</v>
      </c>
      <c r="CO27" s="6">
        <v>76575</v>
      </c>
      <c r="CP27" s="6">
        <v>13513</v>
      </c>
      <c r="CQ27" s="6">
        <v>90088</v>
      </c>
      <c r="CR27" s="1">
        <v>459</v>
      </c>
      <c r="CS27" s="1">
        <v>68</v>
      </c>
      <c r="CT27" s="1">
        <v>527</v>
      </c>
      <c r="CU27" s="6">
        <v>7974</v>
      </c>
      <c r="CV27" s="6">
        <v>1787</v>
      </c>
      <c r="CW27" s="6">
        <v>9761</v>
      </c>
      <c r="CX27" s="6">
        <v>100376</v>
      </c>
      <c r="CY27" s="1">
        <v>357</v>
      </c>
      <c r="CZ27" s="1">
        <v>0</v>
      </c>
      <c r="DA27" s="6">
        <v>100733</v>
      </c>
      <c r="DB27" s="1">
        <v>981</v>
      </c>
      <c r="DC27" s="1">
        <v>0</v>
      </c>
      <c r="DD27" s="6">
        <f t="shared" si="0"/>
        <v>981</v>
      </c>
      <c r="DE27" s="6">
        <v>202</v>
      </c>
      <c r="DF27" s="1">
        <v>38</v>
      </c>
      <c r="DG27" s="1">
        <v>0</v>
      </c>
      <c r="DH27" s="1">
        <v>38</v>
      </c>
      <c r="DI27" s="6">
        <v>3500</v>
      </c>
      <c r="DJ27" s="1"/>
      <c r="DK27" s="6">
        <v>12201</v>
      </c>
      <c r="DL27" s="6">
        <v>86578</v>
      </c>
      <c r="DM27" s="1"/>
      <c r="DN27" s="6">
        <v>2633</v>
      </c>
      <c r="DO27" s="6">
        <v>101954</v>
      </c>
      <c r="DP27" s="1">
        <v>0</v>
      </c>
      <c r="DQ27" s="6">
        <v>16200</v>
      </c>
      <c r="DR27" s="6">
        <v>5265</v>
      </c>
      <c r="DS27" s="6">
        <v>21465</v>
      </c>
      <c r="DT27" s="6">
        <v>73462</v>
      </c>
      <c r="DU27" s="1">
        <v>102</v>
      </c>
      <c r="DV27" s="1">
        <v>14</v>
      </c>
      <c r="DW27" s="1">
        <v>208</v>
      </c>
      <c r="DX27" s="1">
        <v>21</v>
      </c>
      <c r="DY27" s="1">
        <v>2</v>
      </c>
      <c r="DZ27" s="1">
        <v>2</v>
      </c>
      <c r="EA27" s="1">
        <v>349</v>
      </c>
      <c r="EB27" s="6">
        <v>1059</v>
      </c>
      <c r="EC27" s="6">
        <v>3058</v>
      </c>
      <c r="ED27" s="6">
        <v>4117</v>
      </c>
      <c r="EE27" s="6">
        <v>4668</v>
      </c>
      <c r="EF27" s="1">
        <v>262</v>
      </c>
      <c r="EG27" s="6">
        <v>4930</v>
      </c>
      <c r="EH27" s="1">
        <v>291</v>
      </c>
      <c r="EI27" s="1">
        <v>133</v>
      </c>
      <c r="EJ27" s="1">
        <v>291</v>
      </c>
      <c r="EK27" s="6">
        <v>9471</v>
      </c>
      <c r="EL27" s="1">
        <v>0</v>
      </c>
      <c r="EM27" s="1">
        <v>0</v>
      </c>
      <c r="EN27" s="1">
        <v>26</v>
      </c>
      <c r="EO27" s="1">
        <v>61</v>
      </c>
      <c r="EP27" s="1">
        <v>290</v>
      </c>
      <c r="EQ27" s="6">
        <v>4117</v>
      </c>
      <c r="ER27" s="6">
        <v>40578</v>
      </c>
      <c r="ES27" s="6">
        <v>11471</v>
      </c>
      <c r="ET27" s="6">
        <v>7914</v>
      </c>
      <c r="EU27" s="1">
        <v>4</v>
      </c>
      <c r="EV27" s="1">
        <v>21</v>
      </c>
      <c r="EW27" s="1" t="s">
        <v>889</v>
      </c>
      <c r="EX27" s="1">
        <v>15</v>
      </c>
      <c r="EY27" s="1">
        <v>59</v>
      </c>
      <c r="EZ27" s="6">
        <v>37500</v>
      </c>
      <c r="FA27" s="6">
        <v>3871</v>
      </c>
      <c r="FB27" s="6">
        <v>24168</v>
      </c>
      <c r="FC27" s="1"/>
      <c r="FD27" s="1"/>
      <c r="FE27" s="1"/>
      <c r="FF27" s="1" t="s">
        <v>890</v>
      </c>
      <c r="FG27" s="1" t="s">
        <v>382</v>
      </c>
      <c r="FH27" s="1" t="s">
        <v>882</v>
      </c>
      <c r="FI27" s="1" t="s">
        <v>881</v>
      </c>
      <c r="FJ27" s="1">
        <v>27839</v>
      </c>
      <c r="FK27" s="1">
        <v>97</v>
      </c>
      <c r="FL27" s="1" t="s">
        <v>883</v>
      </c>
      <c r="FM27" s="1" t="s">
        <v>881</v>
      </c>
      <c r="FN27" s="1">
        <v>27839</v>
      </c>
      <c r="FO27" s="1">
        <v>97</v>
      </c>
      <c r="FP27" s="1" t="s">
        <v>881</v>
      </c>
      <c r="FQ27" s="6">
        <v>28109</v>
      </c>
      <c r="FR27" s="1">
        <v>10</v>
      </c>
      <c r="FS27" s="1" t="s">
        <v>891</v>
      </c>
      <c r="FT27" s="6">
        <v>12428</v>
      </c>
      <c r="FU27" s="1">
        <v>260</v>
      </c>
      <c r="FV27" s="1"/>
      <c r="FW27" s="1" t="s">
        <v>892</v>
      </c>
      <c r="FX27" s="1"/>
      <c r="FY27" s="1"/>
      <c r="FZ27" s="1">
        <v>0</v>
      </c>
      <c r="GA27" s="1" t="s">
        <v>893</v>
      </c>
      <c r="GB27" s="1">
        <v>18.77</v>
      </c>
      <c r="GC27" s="1">
        <v>944</v>
      </c>
      <c r="GD27" s="1" t="s">
        <v>287</v>
      </c>
      <c r="GE27" s="1" t="s">
        <v>288</v>
      </c>
      <c r="GF27" s="1" t="s">
        <v>894</v>
      </c>
      <c r="GG27" s="1" t="s">
        <v>290</v>
      </c>
      <c r="GH27" s="1" t="s">
        <v>418</v>
      </c>
      <c r="GI27" s="1" t="s">
        <v>279</v>
      </c>
      <c r="GJ27" s="6">
        <v>38162</v>
      </c>
      <c r="GK27" s="1">
        <v>1</v>
      </c>
      <c r="GM27" s="2" t="s">
        <v>292</v>
      </c>
      <c r="GN27" s="2">
        <v>267</v>
      </c>
      <c r="GO27" s="2">
        <v>35</v>
      </c>
      <c r="GP27" s="2">
        <v>521</v>
      </c>
      <c r="GQ27" s="10">
        <v>3380</v>
      </c>
      <c r="GR27" s="2">
        <v>60</v>
      </c>
      <c r="GS27" s="2">
        <v>19</v>
      </c>
      <c r="GT27" s="2">
        <v>200</v>
      </c>
      <c r="GU27" s="10">
        <v>1267</v>
      </c>
      <c r="GY27" s="1"/>
      <c r="GZ27" s="1">
        <v>1</v>
      </c>
      <c r="HA27" s="1"/>
      <c r="HB27" s="1"/>
      <c r="HC27" s="1"/>
      <c r="HD27" s="1"/>
      <c r="HE27" s="1"/>
      <c r="HF27" s="1"/>
      <c r="HG27" s="1"/>
      <c r="HH27" s="1"/>
      <c r="HI27" s="1"/>
      <c r="HJ27" s="1">
        <v>6</v>
      </c>
      <c r="HK27" s="1">
        <v>390</v>
      </c>
      <c r="HM27" s="6">
        <v>3118</v>
      </c>
      <c r="HN27" s="6">
        <v>134350</v>
      </c>
      <c r="HO27" s="10">
        <v>3500</v>
      </c>
      <c r="HP27" s="1"/>
      <c r="HQ27" s="1">
        <v>0</v>
      </c>
      <c r="HR27" s="6">
        <v>26725</v>
      </c>
      <c r="HS27" s="1"/>
      <c r="HT27" s="1"/>
      <c r="HU27" s="1">
        <v>0</v>
      </c>
      <c r="HV27" s="6">
        <v>2022</v>
      </c>
      <c r="HW27" s="1"/>
      <c r="HX27" s="1"/>
      <c r="HY27" s="1">
        <v>-1</v>
      </c>
      <c r="HZ27" s="1">
        <v>0</v>
      </c>
      <c r="IA27" s="1"/>
      <c r="IB27" s="1"/>
      <c r="IC27" s="1">
        <v>0</v>
      </c>
      <c r="ID27" s="6">
        <v>101954</v>
      </c>
      <c r="IE27" s="6">
        <v>1183</v>
      </c>
      <c r="IF27" s="1">
        <v>0</v>
      </c>
      <c r="IG27" s="6">
        <v>101916</v>
      </c>
      <c r="IH27" s="6">
        <v>1183</v>
      </c>
      <c r="II27" s="1">
        <v>38</v>
      </c>
      <c r="IJ27" s="1">
        <v>0</v>
      </c>
      <c r="IK27" s="1">
        <v>0</v>
      </c>
      <c r="IL27" s="1">
        <v>0</v>
      </c>
      <c r="IM27" s="1">
        <v>0</v>
      </c>
      <c r="IN27" s="1"/>
      <c r="IP27" s="6">
        <v>5276</v>
      </c>
      <c r="IQ27" s="1">
        <v>0</v>
      </c>
      <c r="IR27" s="10">
        <v>5276</v>
      </c>
      <c r="IS27" s="10">
        <v>5314</v>
      </c>
      <c r="IT27" s="1">
        <v>981</v>
      </c>
      <c r="IU27" s="10">
        <v>107230</v>
      </c>
      <c r="IV27" s="6">
        <v>10288</v>
      </c>
      <c r="IW27" s="1">
        <v>116</v>
      </c>
      <c r="IX27" s="1">
        <v>229</v>
      </c>
      <c r="IY27" s="1">
        <v>11</v>
      </c>
      <c r="IZ27" s="1">
        <v>0.52</v>
      </c>
      <c r="JA27" s="1">
        <v>0.43</v>
      </c>
      <c r="JB27" s="1">
        <v>27.14</v>
      </c>
      <c r="JC27" s="1">
        <v>21.53</v>
      </c>
      <c r="JD27" s="1">
        <v>35.49</v>
      </c>
      <c r="JE27" s="1">
        <v>312</v>
      </c>
      <c r="JF27" s="6">
        <v>6018</v>
      </c>
      <c r="JG27" s="1">
        <v>37</v>
      </c>
      <c r="JH27" s="6">
        <v>3453</v>
      </c>
      <c r="JI27">
        <v>12.952439599601698</v>
      </c>
      <c r="KJ27" s="571">
        <f t="shared" si="1"/>
        <v>49429.1</v>
      </c>
      <c r="MH27" s="10">
        <v>16920</v>
      </c>
      <c r="MI27" s="10">
        <v>35805</v>
      </c>
      <c r="MJ27" s="10"/>
    </row>
    <row r="28" spans="1:348" x14ac:dyDescent="0.25">
      <c r="A28" s="1" t="s">
        <v>895</v>
      </c>
      <c r="B28" s="21" t="s">
        <v>1897</v>
      </c>
      <c r="C28" s="1" t="s">
        <v>896</v>
      </c>
      <c r="D28" s="1">
        <v>2016</v>
      </c>
      <c r="E28" s="1" t="s">
        <v>897</v>
      </c>
      <c r="F28" s="1" t="s">
        <v>898</v>
      </c>
      <c r="G28" s="1" t="s">
        <v>899</v>
      </c>
      <c r="H28" s="1">
        <v>27546</v>
      </c>
      <c r="I28" s="1">
        <v>1149</v>
      </c>
      <c r="J28" s="1" t="s">
        <v>900</v>
      </c>
      <c r="K28" s="1" t="s">
        <v>899</v>
      </c>
      <c r="L28" s="1">
        <v>27546</v>
      </c>
      <c r="M28" s="1"/>
      <c r="N28" s="1" t="s">
        <v>901</v>
      </c>
      <c r="O28" s="1" t="s">
        <v>902</v>
      </c>
      <c r="P28" s="1" t="s">
        <v>903</v>
      </c>
      <c r="Q28" s="1" t="s">
        <v>904</v>
      </c>
      <c r="R28" s="1" t="s">
        <v>901</v>
      </c>
      <c r="S28" s="1" t="s">
        <v>397</v>
      </c>
      <c r="T28" s="1" t="s">
        <v>902</v>
      </c>
      <c r="U28" s="1" t="s">
        <v>903</v>
      </c>
      <c r="V28" s="1" t="s">
        <v>904</v>
      </c>
      <c r="W28" s="1">
        <v>1</v>
      </c>
      <c r="X28" s="1">
        <v>5</v>
      </c>
      <c r="Y28" s="1">
        <v>0</v>
      </c>
      <c r="Z28" s="1">
        <v>1</v>
      </c>
      <c r="AA28" s="6">
        <v>11674</v>
      </c>
      <c r="AB28" s="1">
        <v>3</v>
      </c>
      <c r="AC28" s="1">
        <v>2</v>
      </c>
      <c r="AD28" s="1">
        <v>5</v>
      </c>
      <c r="AE28" s="1">
        <v>10.3</v>
      </c>
      <c r="AF28" s="1">
        <v>15.3</v>
      </c>
      <c r="AG28" s="7">
        <v>0.1961</v>
      </c>
      <c r="AH28" s="8">
        <v>56620</v>
      </c>
      <c r="AI28" s="1" t="e">
        <f>VLOOKUP(County!A28,Salaries!A$6:T$91,15,FALSE)</f>
        <v>#N/A</v>
      </c>
      <c r="AJ28" s="1" t="e">
        <f>VLOOKUP(County!A28,Salaries!A$6:T$91,16,FALSE)</f>
        <v>#N/A</v>
      </c>
      <c r="AK28" s="8">
        <v>38763</v>
      </c>
      <c r="AL28" s="9">
        <v>10.78</v>
      </c>
      <c r="AM28" s="9">
        <v>11.73</v>
      </c>
      <c r="AN28" s="9">
        <v>13.88</v>
      </c>
      <c r="AO28" s="8">
        <v>553243</v>
      </c>
      <c r="AP28" s="8">
        <v>814216</v>
      </c>
      <c r="AQ28" s="8">
        <v>1367459</v>
      </c>
      <c r="AR28" s="8">
        <v>159013</v>
      </c>
      <c r="AS28" s="8">
        <v>0</v>
      </c>
      <c r="AT28" s="8">
        <v>159013</v>
      </c>
      <c r="AU28" s="8">
        <v>28044</v>
      </c>
      <c r="AV28" s="8">
        <v>0</v>
      </c>
      <c r="AW28" s="8">
        <v>28044</v>
      </c>
      <c r="AX28" s="8">
        <v>11998</v>
      </c>
      <c r="AY28" s="8">
        <v>1566514</v>
      </c>
      <c r="AZ28" s="8">
        <v>714562</v>
      </c>
      <c r="BA28" s="8">
        <v>251752</v>
      </c>
      <c r="BB28" s="8">
        <v>966314</v>
      </c>
      <c r="BC28" s="8">
        <v>118349</v>
      </c>
      <c r="BD28" s="8">
        <v>30291</v>
      </c>
      <c r="BE28" s="8">
        <v>7568</v>
      </c>
      <c r="BF28" s="8">
        <v>156208</v>
      </c>
      <c r="BG28" s="8">
        <v>159380</v>
      </c>
      <c r="BH28" s="8">
        <v>1281902</v>
      </c>
      <c r="BI28" s="8">
        <v>284612</v>
      </c>
      <c r="BJ28" s="7">
        <v>0.1817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6">
        <v>49874</v>
      </c>
      <c r="BR28" s="6">
        <v>43513</v>
      </c>
      <c r="BS28" s="6">
        <v>93387</v>
      </c>
      <c r="BT28" s="6">
        <v>52124</v>
      </c>
      <c r="BU28" s="6">
        <v>28230</v>
      </c>
      <c r="BV28" s="6">
        <v>80354</v>
      </c>
      <c r="BW28" s="6">
        <v>5130</v>
      </c>
      <c r="BX28" s="1"/>
      <c r="BY28" s="6">
        <v>5130</v>
      </c>
      <c r="BZ28" s="6">
        <v>178871</v>
      </c>
      <c r="CA28" s="1"/>
      <c r="CB28" s="6">
        <v>178871</v>
      </c>
      <c r="CC28" s="6">
        <v>1471</v>
      </c>
      <c r="CD28" s="6">
        <v>50635</v>
      </c>
      <c r="CE28" s="1">
        <v>0</v>
      </c>
      <c r="CF28" s="1">
        <v>74</v>
      </c>
      <c r="CG28" s="1">
        <v>74</v>
      </c>
      <c r="CH28" s="6">
        <v>4699</v>
      </c>
      <c r="CI28" s="6">
        <v>3421</v>
      </c>
      <c r="CJ28" s="6">
        <v>9622</v>
      </c>
      <c r="CK28" s="1">
        <v>205</v>
      </c>
      <c r="CL28" s="1">
        <v>0</v>
      </c>
      <c r="CM28" s="1">
        <v>10</v>
      </c>
      <c r="CN28" s="1">
        <v>108</v>
      </c>
      <c r="CO28" s="6">
        <v>58763</v>
      </c>
      <c r="CP28" s="6">
        <v>20140</v>
      </c>
      <c r="CQ28" s="6">
        <v>78903</v>
      </c>
      <c r="CR28" s="6">
        <v>7111</v>
      </c>
      <c r="CS28" s="1">
        <v>20</v>
      </c>
      <c r="CT28" s="6">
        <v>7131</v>
      </c>
      <c r="CU28" s="6">
        <v>106310</v>
      </c>
      <c r="CV28" s="6">
        <v>23841</v>
      </c>
      <c r="CW28" s="6">
        <v>130151</v>
      </c>
      <c r="CX28" s="6">
        <v>216185</v>
      </c>
      <c r="CY28" s="1">
        <v>963</v>
      </c>
      <c r="CZ28" s="1">
        <v>927</v>
      </c>
      <c r="DA28" s="6">
        <v>218075</v>
      </c>
      <c r="DB28" s="6">
        <v>8199</v>
      </c>
      <c r="DC28" s="6">
        <v>5346</v>
      </c>
      <c r="DD28" s="6">
        <f t="shared" si="0"/>
        <v>13545</v>
      </c>
      <c r="DE28" s="6">
        <v>31224</v>
      </c>
      <c r="DF28" s="6">
        <v>12570</v>
      </c>
      <c r="DG28" s="1">
        <v>0</v>
      </c>
      <c r="DH28" s="6">
        <v>17957</v>
      </c>
      <c r="DI28" s="1">
        <v>72</v>
      </c>
      <c r="DJ28" s="6"/>
      <c r="DK28" s="6">
        <v>133654</v>
      </c>
      <c r="DL28" s="6">
        <v>124359</v>
      </c>
      <c r="DM28" s="1"/>
      <c r="DN28" s="1"/>
      <c r="DO28" s="6">
        <v>275970</v>
      </c>
      <c r="DP28" s="1">
        <v>944</v>
      </c>
      <c r="DQ28" s="6">
        <v>47226</v>
      </c>
      <c r="DR28" s="6">
        <v>11007</v>
      </c>
      <c r="DS28" s="6">
        <v>58233</v>
      </c>
      <c r="DT28" s="6">
        <v>241213</v>
      </c>
      <c r="DU28" s="1">
        <v>72</v>
      </c>
      <c r="DV28" s="1">
        <v>0</v>
      </c>
      <c r="DW28" s="1">
        <v>429</v>
      </c>
      <c r="DX28" s="1">
        <v>156</v>
      </c>
      <c r="DY28" s="1">
        <v>34</v>
      </c>
      <c r="DZ28" s="1">
        <v>0</v>
      </c>
      <c r="EA28" s="1">
        <v>691</v>
      </c>
      <c r="EB28" s="1">
        <v>495</v>
      </c>
      <c r="EC28" s="1">
        <v>0</v>
      </c>
      <c r="ED28" s="1">
        <v>495</v>
      </c>
      <c r="EE28" s="6">
        <v>12706</v>
      </c>
      <c r="EF28" s="6">
        <v>4182</v>
      </c>
      <c r="EG28" s="6">
        <v>16888</v>
      </c>
      <c r="EH28" s="1">
        <v>277</v>
      </c>
      <c r="EI28" s="1">
        <v>0</v>
      </c>
      <c r="EJ28" s="1">
        <v>277</v>
      </c>
      <c r="EK28" s="6">
        <v>17660</v>
      </c>
      <c r="EL28" s="1">
        <v>5</v>
      </c>
      <c r="EM28" s="1">
        <v>72</v>
      </c>
      <c r="EN28" s="1">
        <v>5</v>
      </c>
      <c r="EO28" s="1">
        <v>72</v>
      </c>
      <c r="EP28" s="1">
        <v>588</v>
      </c>
      <c r="EQ28" s="6">
        <v>4344</v>
      </c>
      <c r="ER28" s="6">
        <v>8123</v>
      </c>
      <c r="ES28" s="6">
        <v>4299</v>
      </c>
      <c r="ET28" s="6">
        <v>2567</v>
      </c>
      <c r="EU28" s="6">
        <v>18273</v>
      </c>
      <c r="EV28" s="6">
        <v>18554</v>
      </c>
      <c r="EW28" s="1" t="s">
        <v>905</v>
      </c>
      <c r="EX28" s="1">
        <v>29</v>
      </c>
      <c r="EY28" s="1">
        <v>99</v>
      </c>
      <c r="EZ28" s="6">
        <v>33242</v>
      </c>
      <c r="FA28" s="6">
        <v>26711</v>
      </c>
      <c r="FB28" s="1"/>
      <c r="FC28" s="1"/>
      <c r="FD28" s="1"/>
      <c r="FE28" s="1"/>
      <c r="FF28" s="1" t="s">
        <v>896</v>
      </c>
      <c r="FG28" s="1" t="s">
        <v>308</v>
      </c>
      <c r="FH28" s="1" t="s">
        <v>898</v>
      </c>
      <c r="FI28" s="1" t="s">
        <v>899</v>
      </c>
      <c r="FJ28" s="1">
        <v>27546</v>
      </c>
      <c r="FK28" s="1">
        <v>1149</v>
      </c>
      <c r="FL28" s="1" t="s">
        <v>900</v>
      </c>
      <c r="FM28" s="1" t="s">
        <v>899</v>
      </c>
      <c r="FN28" s="1">
        <v>27546</v>
      </c>
      <c r="FO28" s="1">
        <v>1149</v>
      </c>
      <c r="FP28" s="1" t="s">
        <v>897</v>
      </c>
      <c r="FQ28" s="6">
        <v>28495</v>
      </c>
      <c r="FR28" s="1">
        <v>24.8</v>
      </c>
      <c r="FS28" s="1" t="s">
        <v>901</v>
      </c>
      <c r="FT28" s="6">
        <v>11674</v>
      </c>
      <c r="FU28" s="1">
        <v>308</v>
      </c>
      <c r="FV28" s="1"/>
      <c r="FW28" s="1" t="s">
        <v>906</v>
      </c>
      <c r="FX28" s="1"/>
      <c r="FY28" s="1"/>
      <c r="FZ28" s="1">
        <v>0</v>
      </c>
      <c r="GA28" s="1" t="s">
        <v>907</v>
      </c>
      <c r="GB28" s="1">
        <v>9</v>
      </c>
      <c r="GC28" s="1">
        <v>89</v>
      </c>
      <c r="GD28" s="1" t="s">
        <v>287</v>
      </c>
      <c r="GE28" s="1" t="s">
        <v>288</v>
      </c>
      <c r="GF28" s="1" t="s">
        <v>908</v>
      </c>
      <c r="GG28" s="1" t="s">
        <v>290</v>
      </c>
      <c r="GH28" s="1" t="s">
        <v>291</v>
      </c>
      <c r="GI28" s="1" t="s">
        <v>279</v>
      </c>
      <c r="GJ28" s="6">
        <v>123316</v>
      </c>
      <c r="GK28" s="1">
        <v>2</v>
      </c>
      <c r="GM28" s="2" t="s">
        <v>330</v>
      </c>
      <c r="GN28" s="2"/>
      <c r="GO28" s="2">
        <v>121</v>
      </c>
      <c r="GP28" s="10">
        <v>5260</v>
      </c>
      <c r="GQ28" s="10">
        <v>34795</v>
      </c>
      <c r="GR28" s="2"/>
      <c r="GS28" s="2">
        <v>4</v>
      </c>
      <c r="GT28" s="2">
        <v>-1</v>
      </c>
      <c r="GU28" s="10">
        <v>2109</v>
      </c>
      <c r="GY28" s="1"/>
      <c r="GZ28" s="1">
        <v>2</v>
      </c>
      <c r="HA28" s="1"/>
      <c r="HB28" s="1"/>
      <c r="HC28" s="1"/>
      <c r="HD28" s="1"/>
      <c r="HE28" s="1"/>
      <c r="HF28" s="1"/>
      <c r="HG28" s="1"/>
      <c r="HH28" s="1"/>
      <c r="HI28" s="1"/>
      <c r="HJ28" s="1">
        <v>7</v>
      </c>
      <c r="HK28" s="1">
        <v>515</v>
      </c>
      <c r="HM28" s="6">
        <v>17742</v>
      </c>
      <c r="HN28" s="6">
        <v>249178</v>
      </c>
      <c r="HO28" s="2">
        <v>72</v>
      </c>
      <c r="HP28" s="1"/>
      <c r="HQ28" s="1">
        <v>0</v>
      </c>
      <c r="HR28" s="6">
        <v>26725</v>
      </c>
      <c r="HS28" s="6">
        <v>23798</v>
      </c>
      <c r="HT28" s="1"/>
      <c r="HU28" s="1">
        <v>112</v>
      </c>
      <c r="HV28" s="6">
        <v>2022</v>
      </c>
      <c r="HW28" s="6">
        <v>1183</v>
      </c>
      <c r="HX28" s="1"/>
      <c r="HY28" s="1">
        <v>216</v>
      </c>
      <c r="HZ28" s="1">
        <v>0</v>
      </c>
      <c r="IA28" s="1">
        <v>205</v>
      </c>
      <c r="IB28" s="1"/>
      <c r="IC28" s="1">
        <v>0</v>
      </c>
      <c r="ID28" s="6">
        <v>275970</v>
      </c>
      <c r="IE28" s="6">
        <v>44769</v>
      </c>
      <c r="IF28" s="1">
        <v>556</v>
      </c>
      <c r="IG28" s="6">
        <v>258384</v>
      </c>
      <c r="IH28" s="6">
        <v>39938</v>
      </c>
      <c r="II28" s="1">
        <v>116</v>
      </c>
      <c r="IJ28" s="6">
        <v>12454</v>
      </c>
      <c r="IK28" s="1">
        <v>282</v>
      </c>
      <c r="IL28" s="6">
        <v>5064</v>
      </c>
      <c r="IM28" s="1">
        <v>0</v>
      </c>
      <c r="IN28" s="1">
        <v>41</v>
      </c>
      <c r="IP28" s="6">
        <v>6820</v>
      </c>
      <c r="IQ28" s="6">
        <v>55560</v>
      </c>
      <c r="IR28" s="10">
        <v>62380</v>
      </c>
      <c r="IS28" s="10">
        <v>80337</v>
      </c>
      <c r="IT28" s="6">
        <v>13545</v>
      </c>
      <c r="IU28" s="10">
        <v>338350</v>
      </c>
      <c r="IV28" s="6">
        <v>151561</v>
      </c>
      <c r="IW28" s="1">
        <v>72</v>
      </c>
      <c r="IX28" s="1">
        <v>585</v>
      </c>
      <c r="IY28" s="1">
        <v>34</v>
      </c>
      <c r="IZ28" s="1">
        <v>0.96</v>
      </c>
      <c r="JA28" s="1">
        <v>0.03</v>
      </c>
      <c r="JB28" s="1">
        <v>25.56</v>
      </c>
      <c r="JC28" s="1">
        <v>28.87</v>
      </c>
      <c r="JD28" s="1">
        <v>6.88</v>
      </c>
      <c r="JE28" s="1">
        <v>535</v>
      </c>
      <c r="JF28" s="6">
        <v>13478</v>
      </c>
      <c r="JG28" s="1">
        <v>156</v>
      </c>
      <c r="JH28" s="6">
        <v>4182</v>
      </c>
      <c r="JI28">
        <v>7.8360796652502511</v>
      </c>
      <c r="KJ28" s="571">
        <f t="shared" si="1"/>
        <v>63157.777777777774</v>
      </c>
      <c r="MH28" s="2"/>
      <c r="MI28" s="2"/>
      <c r="MJ28" s="2"/>
    </row>
    <row r="29" spans="1:348" x14ac:dyDescent="0.25">
      <c r="A29" s="1" t="s">
        <v>920</v>
      </c>
      <c r="B29" s="21" t="s">
        <v>1898</v>
      </c>
      <c r="C29" s="1" t="s">
        <v>921</v>
      </c>
      <c r="D29" s="1">
        <v>2016</v>
      </c>
      <c r="E29" s="1" t="s">
        <v>922</v>
      </c>
      <c r="F29" s="1" t="s">
        <v>923</v>
      </c>
      <c r="G29" s="1" t="s">
        <v>924</v>
      </c>
      <c r="H29" s="1">
        <v>28786</v>
      </c>
      <c r="I29" s="1">
        <v>3197</v>
      </c>
      <c r="J29" s="1" t="s">
        <v>923</v>
      </c>
      <c r="K29" s="1" t="s">
        <v>924</v>
      </c>
      <c r="L29" s="1">
        <v>28786</v>
      </c>
      <c r="M29" s="1"/>
      <c r="N29" s="1" t="s">
        <v>925</v>
      </c>
      <c r="O29" s="1" t="s">
        <v>926</v>
      </c>
      <c r="P29" s="1" t="s">
        <v>927</v>
      </c>
      <c r="Q29" s="1" t="s">
        <v>928</v>
      </c>
      <c r="R29" s="1" t="s">
        <v>925</v>
      </c>
      <c r="S29" s="1" t="s">
        <v>397</v>
      </c>
      <c r="T29" s="1" t="s">
        <v>926</v>
      </c>
      <c r="U29" s="1" t="s">
        <v>927</v>
      </c>
      <c r="V29" s="1" t="s">
        <v>928</v>
      </c>
      <c r="W29" s="1">
        <v>1</v>
      </c>
      <c r="X29" s="1">
        <v>3</v>
      </c>
      <c r="Y29" s="1">
        <v>0</v>
      </c>
      <c r="Z29" s="1">
        <v>1</v>
      </c>
      <c r="AA29" s="6">
        <v>7022</v>
      </c>
      <c r="AB29" s="1">
        <v>5</v>
      </c>
      <c r="AC29" s="1">
        <v>2</v>
      </c>
      <c r="AD29" s="1">
        <v>7</v>
      </c>
      <c r="AE29" s="1">
        <v>10</v>
      </c>
      <c r="AF29" s="1">
        <v>17</v>
      </c>
      <c r="AG29" s="7">
        <v>0.29409999999999997</v>
      </c>
      <c r="AH29" s="8">
        <v>71851</v>
      </c>
      <c r="AI29" s="1" t="e">
        <f>VLOOKUP(County!A29,Salaries!A$6:T$91,15,FALSE)</f>
        <v>#N/A</v>
      </c>
      <c r="AJ29" s="1" t="e">
        <f>VLOOKUP(County!A29,Salaries!A$6:T$91,16,FALSE)</f>
        <v>#N/A</v>
      </c>
      <c r="AK29" s="8">
        <v>37867</v>
      </c>
      <c r="AL29" s="9">
        <v>9.65</v>
      </c>
      <c r="AM29" s="9">
        <v>10.19</v>
      </c>
      <c r="AN29" s="9">
        <v>12.8</v>
      </c>
      <c r="AO29" s="8">
        <v>1074</v>
      </c>
      <c r="AP29" s="8">
        <v>1230359</v>
      </c>
      <c r="AQ29" s="8">
        <v>1231433</v>
      </c>
      <c r="AR29" s="8">
        <v>106068</v>
      </c>
      <c r="AS29" s="8">
        <v>0</v>
      </c>
      <c r="AT29" s="8">
        <v>106068</v>
      </c>
      <c r="AU29" s="8">
        <v>6465</v>
      </c>
      <c r="AV29" s="8">
        <v>11517</v>
      </c>
      <c r="AW29" s="8">
        <v>17982</v>
      </c>
      <c r="AX29" s="8">
        <v>0</v>
      </c>
      <c r="AY29" s="8">
        <v>1355483</v>
      </c>
      <c r="AZ29" s="8">
        <v>691089</v>
      </c>
      <c r="BA29" s="8">
        <v>254372</v>
      </c>
      <c r="BB29" s="8">
        <v>945461</v>
      </c>
      <c r="BC29" s="8">
        <v>67902</v>
      </c>
      <c r="BD29" s="8">
        <v>33812</v>
      </c>
      <c r="BE29" s="8">
        <v>17855</v>
      </c>
      <c r="BF29" s="8">
        <v>119569</v>
      </c>
      <c r="BG29" s="8">
        <v>189233</v>
      </c>
      <c r="BH29" s="8">
        <v>1254263</v>
      </c>
      <c r="BI29" s="8">
        <v>101220</v>
      </c>
      <c r="BJ29" s="7">
        <v>7.4700000000000003E-2</v>
      </c>
      <c r="BK29" s="8">
        <v>14952</v>
      </c>
      <c r="BL29" s="8">
        <v>0</v>
      </c>
      <c r="BM29" s="8">
        <v>0</v>
      </c>
      <c r="BN29" s="8">
        <v>0</v>
      </c>
      <c r="BO29" s="8">
        <v>14952</v>
      </c>
      <c r="BP29" s="8">
        <v>14952</v>
      </c>
      <c r="BQ29" s="6">
        <v>42953</v>
      </c>
      <c r="BR29" s="6">
        <v>45945</v>
      </c>
      <c r="BS29" s="6">
        <v>88898</v>
      </c>
      <c r="BT29" s="6">
        <v>25228</v>
      </c>
      <c r="BU29" s="6">
        <v>10449</v>
      </c>
      <c r="BV29" s="6">
        <v>35677</v>
      </c>
      <c r="BW29" s="6">
        <v>4557</v>
      </c>
      <c r="BX29" s="1"/>
      <c r="BY29" s="6">
        <v>4557</v>
      </c>
      <c r="BZ29" s="6">
        <v>129132</v>
      </c>
      <c r="CA29" s="1"/>
      <c r="CB29" s="6">
        <v>129132</v>
      </c>
      <c r="CC29" s="1">
        <v>71</v>
      </c>
      <c r="CD29" s="6">
        <v>61175</v>
      </c>
      <c r="CE29" s="1">
        <v>8</v>
      </c>
      <c r="CF29" s="1">
        <v>74</v>
      </c>
      <c r="CG29" s="1">
        <v>82</v>
      </c>
      <c r="CH29" s="6">
        <v>8521</v>
      </c>
      <c r="CI29" s="6">
        <v>19677</v>
      </c>
      <c r="CJ29" s="6">
        <v>6334</v>
      </c>
      <c r="CK29" s="1">
        <v>371</v>
      </c>
      <c r="CL29" s="1">
        <v>118</v>
      </c>
      <c r="CM29" s="1">
        <v>26</v>
      </c>
      <c r="CN29" s="1">
        <v>242</v>
      </c>
      <c r="CO29" s="6">
        <v>102266</v>
      </c>
      <c r="CP29" s="6">
        <v>37058</v>
      </c>
      <c r="CQ29" s="6">
        <v>139324</v>
      </c>
      <c r="CR29" s="6">
        <v>4588</v>
      </c>
      <c r="CS29" s="1">
        <v>441</v>
      </c>
      <c r="CT29" s="6">
        <v>5029</v>
      </c>
      <c r="CU29" s="6">
        <v>51388</v>
      </c>
      <c r="CV29" s="6">
        <v>10633</v>
      </c>
      <c r="CW29" s="6">
        <v>62021</v>
      </c>
      <c r="CX29" s="6">
        <v>206374</v>
      </c>
      <c r="CY29" s="6">
        <v>4692</v>
      </c>
      <c r="CZ29" s="1">
        <v>519</v>
      </c>
      <c r="DA29" s="6">
        <v>211585</v>
      </c>
      <c r="DB29" s="6">
        <v>24991</v>
      </c>
      <c r="DC29" s="6">
        <v>10365</v>
      </c>
      <c r="DD29" s="6">
        <f t="shared" si="0"/>
        <v>35356</v>
      </c>
      <c r="DE29" s="6">
        <v>56207</v>
      </c>
      <c r="DF29" s="6">
        <v>19262</v>
      </c>
      <c r="DG29" s="1">
        <v>434</v>
      </c>
      <c r="DH29" s="6">
        <v>30186</v>
      </c>
      <c r="DI29" s="1">
        <v>172</v>
      </c>
      <c r="DJ29" s="6"/>
      <c r="DK29" s="6">
        <v>215353</v>
      </c>
      <c r="DL29" s="6">
        <v>79070</v>
      </c>
      <c r="DM29" s="1"/>
      <c r="DN29" s="1"/>
      <c r="DO29" s="6">
        <v>323089</v>
      </c>
      <c r="DP29" s="1">
        <v>6</v>
      </c>
      <c r="DQ29" s="6">
        <v>31946</v>
      </c>
      <c r="DR29" s="6">
        <v>5756</v>
      </c>
      <c r="DS29" s="6">
        <v>37702</v>
      </c>
      <c r="DT29" s="6">
        <v>273820</v>
      </c>
      <c r="DU29" s="1">
        <v>364</v>
      </c>
      <c r="DV29" s="1">
        <v>19</v>
      </c>
      <c r="DW29" s="1">
        <v>479</v>
      </c>
      <c r="DX29" s="1">
        <v>75</v>
      </c>
      <c r="DY29" s="1">
        <v>80</v>
      </c>
      <c r="DZ29" s="1">
        <v>0</v>
      </c>
      <c r="EA29" s="6">
        <v>1017</v>
      </c>
      <c r="EB29" s="6">
        <v>4146</v>
      </c>
      <c r="EC29" s="1">
        <v>371</v>
      </c>
      <c r="ED29" s="6">
        <v>4517</v>
      </c>
      <c r="EE29" s="6">
        <v>10773</v>
      </c>
      <c r="EF29" s="6">
        <v>2584</v>
      </c>
      <c r="EG29" s="6">
        <v>13357</v>
      </c>
      <c r="EH29" s="1">
        <v>795</v>
      </c>
      <c r="EI29" s="1">
        <v>0</v>
      </c>
      <c r="EJ29" s="1">
        <v>795</v>
      </c>
      <c r="EK29" s="6">
        <v>18669</v>
      </c>
      <c r="EL29" s="1">
        <v>2</v>
      </c>
      <c r="EM29" s="1">
        <v>15</v>
      </c>
      <c r="EN29" s="1">
        <v>8</v>
      </c>
      <c r="EO29" s="1">
        <v>155</v>
      </c>
      <c r="EP29" s="6">
        <v>1340</v>
      </c>
      <c r="EQ29" s="6">
        <v>19543</v>
      </c>
      <c r="ER29" s="1">
        <v>892</v>
      </c>
      <c r="ES29" s="1">
        <v>840</v>
      </c>
      <c r="ET29" s="1">
        <v>52</v>
      </c>
      <c r="EU29" s="6">
        <v>24481</v>
      </c>
      <c r="EV29" s="6">
        <v>24694</v>
      </c>
      <c r="EW29" s="1" t="s">
        <v>929</v>
      </c>
      <c r="EX29" s="1">
        <v>28</v>
      </c>
      <c r="EY29" s="1">
        <v>38</v>
      </c>
      <c r="EZ29" s="6">
        <v>28979</v>
      </c>
      <c r="FA29" s="6">
        <v>132035</v>
      </c>
      <c r="FB29" s="6">
        <v>4424</v>
      </c>
      <c r="FC29" s="1"/>
      <c r="FD29" s="1"/>
      <c r="FE29" s="1"/>
      <c r="FF29" s="1" t="s">
        <v>921</v>
      </c>
      <c r="FG29" s="1" t="s">
        <v>308</v>
      </c>
      <c r="FH29" s="1" t="s">
        <v>923</v>
      </c>
      <c r="FI29" s="1" t="s">
        <v>924</v>
      </c>
      <c r="FJ29" s="1">
        <v>28786</v>
      </c>
      <c r="FK29" s="1">
        <v>3197</v>
      </c>
      <c r="FL29" s="1" t="s">
        <v>923</v>
      </c>
      <c r="FM29" s="1" t="s">
        <v>924</v>
      </c>
      <c r="FN29" s="1">
        <v>28786</v>
      </c>
      <c r="FO29" s="1">
        <v>3197</v>
      </c>
      <c r="FP29" s="1" t="s">
        <v>922</v>
      </c>
      <c r="FQ29" s="6">
        <v>34328</v>
      </c>
      <c r="FR29" s="1">
        <v>16</v>
      </c>
      <c r="FS29" s="1" t="s">
        <v>925</v>
      </c>
      <c r="FT29" s="6">
        <v>7022</v>
      </c>
      <c r="FU29" s="1">
        <v>208</v>
      </c>
      <c r="FV29" s="1"/>
      <c r="FW29" s="1" t="s">
        <v>930</v>
      </c>
      <c r="FX29" s="1"/>
      <c r="FY29" s="1"/>
      <c r="FZ29" s="1">
        <v>0</v>
      </c>
      <c r="GA29" s="1" t="s">
        <v>931</v>
      </c>
      <c r="GB29" s="1">
        <v>27.78</v>
      </c>
      <c r="GC29" s="1">
        <v>42.65</v>
      </c>
      <c r="GD29" s="1" t="s">
        <v>287</v>
      </c>
      <c r="GE29" s="1" t="s">
        <v>288</v>
      </c>
      <c r="GF29" s="1" t="s">
        <v>932</v>
      </c>
      <c r="GG29" s="1" t="s">
        <v>290</v>
      </c>
      <c r="GH29" s="1" t="s">
        <v>291</v>
      </c>
      <c r="GI29" s="1" t="s">
        <v>279</v>
      </c>
      <c r="GJ29" s="6">
        <v>59674</v>
      </c>
      <c r="GK29" s="1">
        <v>2</v>
      </c>
      <c r="GM29" s="2" t="s">
        <v>292</v>
      </c>
      <c r="GN29" s="2">
        <v>387</v>
      </c>
      <c r="GO29" s="2">
        <v>85</v>
      </c>
      <c r="GP29" s="10">
        <v>2686</v>
      </c>
      <c r="GQ29" s="10">
        <v>22880</v>
      </c>
      <c r="GR29" s="2">
        <v>88</v>
      </c>
      <c r="GS29" s="2">
        <v>41</v>
      </c>
      <c r="GT29" s="2">
        <v>297</v>
      </c>
      <c r="GU29" s="10">
        <v>2708</v>
      </c>
      <c r="GY29" s="1"/>
      <c r="GZ29" s="1">
        <v>2</v>
      </c>
      <c r="HA29" s="1"/>
      <c r="HB29" s="1"/>
      <c r="HC29" s="1"/>
      <c r="HD29" s="1"/>
      <c r="HE29" s="1"/>
      <c r="HF29" s="1"/>
      <c r="HG29" s="1"/>
      <c r="HH29" s="1"/>
      <c r="HI29" s="1"/>
      <c r="HJ29" s="1">
        <v>5</v>
      </c>
      <c r="HK29" s="6">
        <v>2120</v>
      </c>
      <c r="HM29" s="6">
        <v>34903</v>
      </c>
      <c r="HN29" s="6">
        <v>225895</v>
      </c>
      <c r="HO29" s="2">
        <v>172</v>
      </c>
      <c r="HP29" s="1">
        <v>87</v>
      </c>
      <c r="HQ29" s="1">
        <v>31</v>
      </c>
      <c r="HR29" s="6">
        <v>26725</v>
      </c>
      <c r="HS29" s="1"/>
      <c r="HT29" s="6">
        <v>34298</v>
      </c>
      <c r="HU29" s="1">
        <v>152</v>
      </c>
      <c r="HV29" s="6">
        <v>2022</v>
      </c>
      <c r="HW29" s="1"/>
      <c r="HX29" s="6">
        <v>13913</v>
      </c>
      <c r="HY29" s="6">
        <v>3742</v>
      </c>
      <c r="HZ29" s="1">
        <v>0</v>
      </c>
      <c r="IA29" s="1"/>
      <c r="IB29" s="1">
        <v>370</v>
      </c>
      <c r="IC29" s="1">
        <v>1</v>
      </c>
      <c r="ID29" s="6">
        <v>323089</v>
      </c>
      <c r="IE29" s="6">
        <v>91563</v>
      </c>
      <c r="IF29" s="1">
        <v>245</v>
      </c>
      <c r="IG29" s="6">
        <v>293177</v>
      </c>
      <c r="IH29" s="6">
        <v>81318</v>
      </c>
      <c r="II29" s="1">
        <v>37</v>
      </c>
      <c r="IJ29" s="6">
        <v>19225</v>
      </c>
      <c r="IK29" s="1">
        <v>109</v>
      </c>
      <c r="IL29" s="6">
        <v>10256</v>
      </c>
      <c r="IM29" s="1">
        <v>0</v>
      </c>
      <c r="IN29" s="1">
        <v>125</v>
      </c>
      <c r="IP29" s="6">
        <v>6073</v>
      </c>
      <c r="IQ29" s="6">
        <v>15198</v>
      </c>
      <c r="IR29" s="10">
        <v>21271</v>
      </c>
      <c r="IS29" s="10">
        <v>51457</v>
      </c>
      <c r="IT29" s="6">
        <v>35356</v>
      </c>
      <c r="IU29" s="10">
        <v>344360</v>
      </c>
      <c r="IV29" s="6">
        <v>81464</v>
      </c>
      <c r="IW29" s="1">
        <v>383</v>
      </c>
      <c r="IX29" s="1">
        <v>554</v>
      </c>
      <c r="IY29" s="1">
        <v>80</v>
      </c>
      <c r="IZ29" s="1">
        <v>0.72</v>
      </c>
      <c r="JA29" s="1">
        <v>0.24</v>
      </c>
      <c r="JB29" s="1">
        <v>18.36</v>
      </c>
      <c r="JC29" s="1">
        <v>24.11</v>
      </c>
      <c r="JD29" s="1">
        <v>11.79</v>
      </c>
      <c r="JE29" s="1">
        <v>923</v>
      </c>
      <c r="JF29" s="6">
        <v>15714</v>
      </c>
      <c r="JG29" s="1">
        <v>94</v>
      </c>
      <c r="JH29" s="6">
        <v>2955</v>
      </c>
      <c r="JI29">
        <v>15.843767805074236</v>
      </c>
      <c r="KJ29" s="571">
        <f t="shared" si="1"/>
        <v>55615.352941176468</v>
      </c>
      <c r="MH29" s="2"/>
      <c r="MI29" s="2"/>
      <c r="MJ29" s="2"/>
    </row>
    <row r="30" spans="1:348" x14ac:dyDescent="0.25">
      <c r="A30" s="1" t="s">
        <v>933</v>
      </c>
      <c r="B30" s="21" t="s">
        <v>1899</v>
      </c>
      <c r="C30" s="1" t="s">
        <v>934</v>
      </c>
      <c r="D30" s="1">
        <v>2016</v>
      </c>
      <c r="E30" s="1" t="s">
        <v>935</v>
      </c>
      <c r="F30" s="1" t="s">
        <v>936</v>
      </c>
      <c r="G30" s="1" t="s">
        <v>937</v>
      </c>
      <c r="H30" s="1">
        <v>28739</v>
      </c>
      <c r="I30" s="1">
        <v>4300</v>
      </c>
      <c r="J30" s="1" t="s">
        <v>936</v>
      </c>
      <c r="K30" s="1" t="s">
        <v>937</v>
      </c>
      <c r="L30" s="1">
        <v>28739</v>
      </c>
      <c r="M30" s="1"/>
      <c r="N30" s="1" t="s">
        <v>938</v>
      </c>
      <c r="O30" s="1" t="s">
        <v>939</v>
      </c>
      <c r="P30" s="1" t="s">
        <v>940</v>
      </c>
      <c r="Q30" s="1" t="s">
        <v>941</v>
      </c>
      <c r="R30" s="1" t="s">
        <v>938</v>
      </c>
      <c r="S30" s="1" t="s">
        <v>397</v>
      </c>
      <c r="T30" s="1" t="s">
        <v>939</v>
      </c>
      <c r="U30" s="1" t="s">
        <v>940</v>
      </c>
      <c r="V30" s="1" t="s">
        <v>941</v>
      </c>
      <c r="W30" s="1">
        <v>1</v>
      </c>
      <c r="X30" s="1">
        <v>5</v>
      </c>
      <c r="Y30" s="1">
        <v>0</v>
      </c>
      <c r="Z30" s="1">
        <v>0</v>
      </c>
      <c r="AA30" s="6">
        <v>13600</v>
      </c>
      <c r="AB30" s="1">
        <v>10</v>
      </c>
      <c r="AC30" s="1">
        <v>0</v>
      </c>
      <c r="AD30" s="1">
        <v>10</v>
      </c>
      <c r="AE30" s="1">
        <v>28.88</v>
      </c>
      <c r="AF30" s="1">
        <v>38.880000000000003</v>
      </c>
      <c r="AG30" s="7">
        <v>0.25719999999999998</v>
      </c>
      <c r="AH30" s="8">
        <v>77250</v>
      </c>
      <c r="AI30" s="1" t="e">
        <f>VLOOKUP(County!A30,Salaries!A$6:T$91,15,FALSE)</f>
        <v>#N/A</v>
      </c>
      <c r="AJ30" s="1" t="e">
        <f>VLOOKUP(County!A30,Salaries!A$6:T$91,16,FALSE)</f>
        <v>#N/A</v>
      </c>
      <c r="AK30" s="8">
        <v>38473</v>
      </c>
      <c r="AL30" s="9">
        <v>12.31</v>
      </c>
      <c r="AM30" s="9">
        <v>14.41</v>
      </c>
      <c r="AN30" s="9">
        <v>19.73</v>
      </c>
      <c r="AO30" s="8">
        <v>0</v>
      </c>
      <c r="AP30" s="8">
        <v>2788776</v>
      </c>
      <c r="AQ30" s="8">
        <v>2788776</v>
      </c>
      <c r="AR30" s="8">
        <v>138738</v>
      </c>
      <c r="AS30" s="8">
        <v>0</v>
      </c>
      <c r="AT30" s="8">
        <v>138738</v>
      </c>
      <c r="AU30" s="8">
        <v>53985</v>
      </c>
      <c r="AV30" s="8">
        <v>0</v>
      </c>
      <c r="AW30" s="8">
        <v>53985</v>
      </c>
      <c r="AX30" s="8">
        <v>62913</v>
      </c>
      <c r="AY30" s="8">
        <v>3044412</v>
      </c>
      <c r="AZ30" s="8">
        <v>1438600</v>
      </c>
      <c r="BA30" s="8">
        <v>665901</v>
      </c>
      <c r="BB30" s="8">
        <v>2104501</v>
      </c>
      <c r="BC30" s="8">
        <v>352003</v>
      </c>
      <c r="BD30" s="8">
        <v>59880</v>
      </c>
      <c r="BE30" s="8">
        <v>55500</v>
      </c>
      <c r="BF30" s="8">
        <v>467383</v>
      </c>
      <c r="BG30" s="8">
        <v>298245</v>
      </c>
      <c r="BH30" s="8">
        <v>2870129</v>
      </c>
      <c r="BI30" s="8">
        <v>174283</v>
      </c>
      <c r="BJ30" s="7">
        <v>5.7200000000000001E-2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6">
        <v>89658</v>
      </c>
      <c r="BR30" s="6">
        <v>70166</v>
      </c>
      <c r="BS30" s="6">
        <v>159824</v>
      </c>
      <c r="BT30" s="6">
        <v>52750</v>
      </c>
      <c r="BU30" s="6">
        <v>23222</v>
      </c>
      <c r="BV30" s="6">
        <v>75972</v>
      </c>
      <c r="BW30" s="6">
        <v>10505</v>
      </c>
      <c r="BX30" s="6">
        <v>3567</v>
      </c>
      <c r="BY30" s="6">
        <v>14072</v>
      </c>
      <c r="BZ30" s="6">
        <v>249868</v>
      </c>
      <c r="CA30" s="1"/>
      <c r="CB30" s="6">
        <v>249868</v>
      </c>
      <c r="CC30" s="1">
        <v>686</v>
      </c>
      <c r="CD30" s="6">
        <v>62800</v>
      </c>
      <c r="CE30" s="1">
        <v>8</v>
      </c>
      <c r="CF30" s="1">
        <v>74</v>
      </c>
      <c r="CG30" s="1">
        <v>82</v>
      </c>
      <c r="CH30" s="6">
        <v>14149</v>
      </c>
      <c r="CI30" s="6">
        <v>16882</v>
      </c>
      <c r="CJ30" s="6">
        <v>18376</v>
      </c>
      <c r="CK30" s="1">
        <v>370</v>
      </c>
      <c r="CL30" s="1">
        <v>142</v>
      </c>
      <c r="CM30" s="1">
        <v>35</v>
      </c>
      <c r="CN30" s="1">
        <v>316</v>
      </c>
      <c r="CO30" s="6">
        <v>254939</v>
      </c>
      <c r="CP30" s="6">
        <v>95047</v>
      </c>
      <c r="CQ30" s="6">
        <v>349986</v>
      </c>
      <c r="CR30" s="6">
        <v>19232</v>
      </c>
      <c r="CS30" s="6">
        <v>2912</v>
      </c>
      <c r="CT30" s="6">
        <v>22144</v>
      </c>
      <c r="CU30" s="6">
        <v>163419</v>
      </c>
      <c r="CV30" s="6">
        <v>39301</v>
      </c>
      <c r="CW30" s="6">
        <v>202720</v>
      </c>
      <c r="CX30" s="6">
        <v>574850</v>
      </c>
      <c r="CY30" s="6">
        <v>3631</v>
      </c>
      <c r="CZ30" s="1">
        <v>0</v>
      </c>
      <c r="DA30" s="6">
        <v>578481</v>
      </c>
      <c r="DB30" s="6">
        <v>56947</v>
      </c>
      <c r="DC30" s="6">
        <v>27557</v>
      </c>
      <c r="DD30" s="6">
        <f t="shared" si="0"/>
        <v>84504</v>
      </c>
      <c r="DE30" s="6">
        <v>211877</v>
      </c>
      <c r="DF30" s="6">
        <v>51511</v>
      </c>
      <c r="DG30" s="1">
        <v>673</v>
      </c>
      <c r="DH30" s="6">
        <v>80110</v>
      </c>
      <c r="DI30" s="1">
        <v>42</v>
      </c>
      <c r="DJ30" s="6"/>
      <c r="DK30" s="6">
        <v>638156</v>
      </c>
      <c r="DL30" s="6">
        <v>284868</v>
      </c>
      <c r="DM30" s="1"/>
      <c r="DN30" s="1"/>
      <c r="DO30" s="6">
        <v>927046</v>
      </c>
      <c r="DP30" s="1">
        <v>403</v>
      </c>
      <c r="DQ30" s="6">
        <v>58161</v>
      </c>
      <c r="DR30" s="6">
        <v>11453</v>
      </c>
      <c r="DS30" s="6">
        <v>69614</v>
      </c>
      <c r="DT30" s="6">
        <v>562206</v>
      </c>
      <c r="DU30" s="1">
        <v>471</v>
      </c>
      <c r="DV30" s="1">
        <v>5</v>
      </c>
      <c r="DW30" s="1">
        <v>754</v>
      </c>
      <c r="DX30" s="1">
        <v>50</v>
      </c>
      <c r="DY30" s="1">
        <v>66</v>
      </c>
      <c r="DZ30" s="1">
        <v>1</v>
      </c>
      <c r="EA30" s="6">
        <v>1347</v>
      </c>
      <c r="EB30" s="6">
        <v>5557</v>
      </c>
      <c r="EC30" s="1">
        <v>168</v>
      </c>
      <c r="ED30" s="6">
        <v>5725</v>
      </c>
      <c r="EE30" s="6">
        <v>21588</v>
      </c>
      <c r="EF30" s="6">
        <v>2541</v>
      </c>
      <c r="EG30" s="6">
        <v>24129</v>
      </c>
      <c r="EH30" s="1">
        <v>654</v>
      </c>
      <c r="EI30" s="1">
        <v>83</v>
      </c>
      <c r="EJ30" s="1">
        <v>737</v>
      </c>
      <c r="EK30" s="6">
        <v>30591</v>
      </c>
      <c r="EL30" s="1">
        <v>1</v>
      </c>
      <c r="EM30" s="1">
        <v>6</v>
      </c>
      <c r="EN30" s="1">
        <v>36</v>
      </c>
      <c r="EO30" s="1">
        <v>121</v>
      </c>
      <c r="EP30" s="6">
        <v>4872</v>
      </c>
      <c r="EQ30" s="1"/>
      <c r="ER30" s="6">
        <v>131262</v>
      </c>
      <c r="ES30" s="6">
        <v>23110</v>
      </c>
      <c r="ET30" s="6">
        <v>2472</v>
      </c>
      <c r="EU30" s="1">
        <v>419</v>
      </c>
      <c r="EV30" s="1">
        <v>414</v>
      </c>
      <c r="EW30" s="1" t="s">
        <v>942</v>
      </c>
      <c r="EX30" s="1">
        <v>52</v>
      </c>
      <c r="EY30" s="1">
        <v>77</v>
      </c>
      <c r="EZ30" s="6">
        <v>66762</v>
      </c>
      <c r="FA30" s="6">
        <v>197951</v>
      </c>
      <c r="FB30" s="6">
        <v>25948</v>
      </c>
      <c r="FC30" s="1"/>
      <c r="FD30" s="1"/>
      <c r="FE30" s="1"/>
      <c r="FF30" s="1" t="s">
        <v>934</v>
      </c>
      <c r="FG30" s="1" t="s">
        <v>308</v>
      </c>
      <c r="FH30" s="1" t="s">
        <v>936</v>
      </c>
      <c r="FI30" s="1" t="s">
        <v>937</v>
      </c>
      <c r="FJ30" s="1">
        <v>28739</v>
      </c>
      <c r="FK30" s="1">
        <v>4300</v>
      </c>
      <c r="FL30" s="1" t="s">
        <v>936</v>
      </c>
      <c r="FM30" s="1" t="s">
        <v>937</v>
      </c>
      <c r="FN30" s="1">
        <v>28739</v>
      </c>
      <c r="FO30" s="1">
        <v>4300</v>
      </c>
      <c r="FP30" s="1" t="s">
        <v>935</v>
      </c>
      <c r="FQ30" s="6">
        <v>61790</v>
      </c>
      <c r="FR30" s="1">
        <v>38.880000000000003</v>
      </c>
      <c r="FS30" s="1" t="s">
        <v>938</v>
      </c>
      <c r="FT30" s="6">
        <v>13600</v>
      </c>
      <c r="FU30" s="1">
        <v>312</v>
      </c>
      <c r="FV30" s="1"/>
      <c r="FW30" s="1" t="s">
        <v>943</v>
      </c>
      <c r="FX30" s="1"/>
      <c r="FY30" s="1"/>
      <c r="FZ30" s="1">
        <v>0</v>
      </c>
      <c r="GA30" s="1" t="s">
        <v>944</v>
      </c>
      <c r="GB30" s="1">
        <v>92.61</v>
      </c>
      <c r="GC30" s="1">
        <v>75.349999999999994</v>
      </c>
      <c r="GD30" s="1" t="s">
        <v>287</v>
      </c>
      <c r="GE30" s="1" t="s">
        <v>288</v>
      </c>
      <c r="GF30" s="1" t="s">
        <v>945</v>
      </c>
      <c r="GG30" s="1" t="s">
        <v>290</v>
      </c>
      <c r="GH30" s="1" t="s">
        <v>291</v>
      </c>
      <c r="GI30" s="1" t="s">
        <v>279</v>
      </c>
      <c r="GJ30" s="6">
        <v>109287</v>
      </c>
      <c r="GK30" s="1">
        <v>3</v>
      </c>
      <c r="GM30" s="2" t="s">
        <v>292</v>
      </c>
      <c r="GN30" s="10">
        <v>1855</v>
      </c>
      <c r="GO30" s="2">
        <v>178</v>
      </c>
      <c r="GP30" s="10">
        <v>6046</v>
      </c>
      <c r="GQ30" s="10">
        <v>63534</v>
      </c>
      <c r="GR30" s="2">
        <v>458</v>
      </c>
      <c r="GS30" s="2">
        <v>20</v>
      </c>
      <c r="GT30" s="2">
        <v>196</v>
      </c>
      <c r="GU30" s="10">
        <v>12602</v>
      </c>
      <c r="GY30" s="1"/>
      <c r="GZ30" s="1">
        <v>3</v>
      </c>
      <c r="HA30" s="1"/>
      <c r="HB30" s="1"/>
      <c r="HC30" s="1"/>
      <c r="HD30" s="1"/>
      <c r="HE30" s="1"/>
      <c r="HF30" s="1"/>
      <c r="HG30" s="1"/>
      <c r="HH30" s="1"/>
      <c r="HI30" s="1"/>
      <c r="HJ30" s="1">
        <v>6</v>
      </c>
      <c r="HK30" s="6">
        <v>16542</v>
      </c>
      <c r="HM30" s="6">
        <v>49777</v>
      </c>
      <c r="HN30" s="6">
        <v>363713</v>
      </c>
      <c r="HO30" s="2">
        <v>42</v>
      </c>
      <c r="HP30" s="1">
        <v>87</v>
      </c>
      <c r="HQ30" s="1">
        <v>55</v>
      </c>
      <c r="HR30" s="6">
        <v>26725</v>
      </c>
      <c r="HS30" s="1"/>
      <c r="HT30" s="6">
        <v>34298</v>
      </c>
      <c r="HU30" s="6">
        <v>1777</v>
      </c>
      <c r="HV30" s="6">
        <v>2022</v>
      </c>
      <c r="HW30" s="1"/>
      <c r="HX30" s="6">
        <v>13913</v>
      </c>
      <c r="HY30" s="1">
        <v>947</v>
      </c>
      <c r="HZ30" s="1">
        <v>0</v>
      </c>
      <c r="IA30" s="1"/>
      <c r="IB30" s="1">
        <v>370</v>
      </c>
      <c r="IC30" s="1">
        <v>0</v>
      </c>
      <c r="ID30" s="6">
        <v>927046</v>
      </c>
      <c r="IE30" s="6">
        <v>296381</v>
      </c>
      <c r="IF30" s="1">
        <v>0</v>
      </c>
      <c r="IG30" s="6">
        <v>846936</v>
      </c>
      <c r="IH30" s="6">
        <v>268455</v>
      </c>
      <c r="II30" s="1">
        <v>83</v>
      </c>
      <c r="IJ30" s="6">
        <v>51428</v>
      </c>
      <c r="IK30" s="1">
        <v>703</v>
      </c>
      <c r="IL30" s="6">
        <v>26854</v>
      </c>
      <c r="IM30" s="1">
        <v>0</v>
      </c>
      <c r="IN30" s="1">
        <v>369</v>
      </c>
      <c r="IP30" s="6">
        <v>42155</v>
      </c>
      <c r="IQ30" s="6">
        <v>41353</v>
      </c>
      <c r="IR30" s="10">
        <v>83508</v>
      </c>
      <c r="IS30" s="10">
        <v>163618</v>
      </c>
      <c r="IT30" s="6">
        <v>84504</v>
      </c>
      <c r="IU30" s="10">
        <v>1010554</v>
      </c>
      <c r="IV30" s="6">
        <v>202720</v>
      </c>
      <c r="IW30" s="1">
        <v>476</v>
      </c>
      <c r="IX30" s="1">
        <v>804</v>
      </c>
      <c r="IY30" s="1">
        <v>67</v>
      </c>
      <c r="IZ30" s="1">
        <v>0.79</v>
      </c>
      <c r="JA30" s="1">
        <v>0.19</v>
      </c>
      <c r="JB30" s="1">
        <v>22.71</v>
      </c>
      <c r="JC30" s="1">
        <v>30.01</v>
      </c>
      <c r="JD30" s="1">
        <v>12.03</v>
      </c>
      <c r="JE30" s="6">
        <v>1291</v>
      </c>
      <c r="JF30" s="6">
        <v>27799</v>
      </c>
      <c r="JG30" s="1">
        <v>56</v>
      </c>
      <c r="JH30" s="6">
        <v>2792</v>
      </c>
      <c r="JI30">
        <v>19.256645346656054</v>
      </c>
      <c r="KJ30" s="571">
        <f t="shared" si="1"/>
        <v>54128.112139917692</v>
      </c>
      <c r="MH30" s="10">
        <v>128250</v>
      </c>
      <c r="MI30" s="10">
        <v>339416</v>
      </c>
      <c r="MJ30" s="10"/>
    </row>
    <row r="31" spans="1:348" x14ac:dyDescent="0.25">
      <c r="A31" s="1" t="s">
        <v>994</v>
      </c>
      <c r="B31" s="21" t="s">
        <v>1900</v>
      </c>
      <c r="C31" s="1" t="s">
        <v>995</v>
      </c>
      <c r="D31" s="1">
        <v>2016</v>
      </c>
      <c r="E31" s="1" t="s">
        <v>996</v>
      </c>
      <c r="F31" s="1" t="s">
        <v>997</v>
      </c>
      <c r="G31" s="1" t="s">
        <v>998</v>
      </c>
      <c r="H31" s="1">
        <v>28677</v>
      </c>
      <c r="I31" s="1">
        <v>1810</v>
      </c>
      <c r="J31" s="1" t="s">
        <v>999</v>
      </c>
      <c r="K31" s="1" t="s">
        <v>998</v>
      </c>
      <c r="L31" s="1">
        <v>28677</v>
      </c>
      <c r="M31" s="1"/>
      <c r="N31" s="1" t="s">
        <v>1000</v>
      </c>
      <c r="O31" s="1" t="s">
        <v>1001</v>
      </c>
      <c r="P31" s="1" t="s">
        <v>1002</v>
      </c>
      <c r="Q31" s="1" t="s">
        <v>1003</v>
      </c>
      <c r="R31" s="1" t="s">
        <v>1000</v>
      </c>
      <c r="S31" s="1" t="s">
        <v>397</v>
      </c>
      <c r="T31" s="1" t="s">
        <v>1001</v>
      </c>
      <c r="U31" s="1" t="s">
        <v>1002</v>
      </c>
      <c r="V31" s="1" t="s">
        <v>1003</v>
      </c>
      <c r="W31" s="1">
        <v>1</v>
      </c>
      <c r="X31" s="1">
        <v>2</v>
      </c>
      <c r="Y31" s="1">
        <v>0</v>
      </c>
      <c r="Z31" s="1">
        <v>0</v>
      </c>
      <c r="AA31" s="6">
        <v>9048</v>
      </c>
      <c r="AB31" s="1">
        <v>6</v>
      </c>
      <c r="AC31" s="1">
        <v>1</v>
      </c>
      <c r="AD31" s="1">
        <v>7</v>
      </c>
      <c r="AE31" s="1">
        <v>21.9</v>
      </c>
      <c r="AF31" s="1">
        <v>28.9</v>
      </c>
      <c r="AG31" s="7">
        <v>0.20760000000000001</v>
      </c>
      <c r="AH31" s="8">
        <v>98644</v>
      </c>
      <c r="AI31" s="1" t="e">
        <f>VLOOKUP(County!A31,Salaries!A$6:T$91,15,FALSE)</f>
        <v>#N/A</v>
      </c>
      <c r="AJ31" s="1" t="e">
        <f>VLOOKUP(County!A31,Salaries!A$6:T$91,16,FALSE)</f>
        <v>#N/A</v>
      </c>
      <c r="AK31" s="8">
        <v>38780</v>
      </c>
      <c r="AL31" s="9">
        <v>11.89</v>
      </c>
      <c r="AM31" s="9">
        <v>13.61</v>
      </c>
      <c r="AN31" s="9">
        <v>17.82</v>
      </c>
      <c r="AO31" s="8">
        <v>0</v>
      </c>
      <c r="AP31" s="8">
        <v>1938182</v>
      </c>
      <c r="AQ31" s="8">
        <v>1938182</v>
      </c>
      <c r="AR31" s="8">
        <v>149530</v>
      </c>
      <c r="AS31" s="8">
        <v>0</v>
      </c>
      <c r="AT31" s="8">
        <v>149530</v>
      </c>
      <c r="AU31" s="8">
        <v>53947</v>
      </c>
      <c r="AV31" s="8">
        <v>0</v>
      </c>
      <c r="AW31" s="8">
        <v>53947</v>
      </c>
      <c r="AX31" s="8">
        <v>1042</v>
      </c>
      <c r="AY31" s="8">
        <v>2142701</v>
      </c>
      <c r="AZ31" s="8">
        <v>1051821</v>
      </c>
      <c r="BA31" s="8">
        <v>474843</v>
      </c>
      <c r="BB31" s="8">
        <v>1526664</v>
      </c>
      <c r="BC31" s="8">
        <v>212402</v>
      </c>
      <c r="BD31" s="8">
        <v>113270</v>
      </c>
      <c r="BE31" s="8">
        <v>3831</v>
      </c>
      <c r="BF31" s="8">
        <v>329503</v>
      </c>
      <c r="BG31" s="8">
        <v>220126</v>
      </c>
      <c r="BH31" s="8">
        <v>2076293</v>
      </c>
      <c r="BI31" s="8">
        <v>66408</v>
      </c>
      <c r="BJ31" s="7">
        <v>3.1E-2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6">
        <v>68593</v>
      </c>
      <c r="BR31" s="6">
        <v>73125</v>
      </c>
      <c r="BS31" s="6">
        <v>141718</v>
      </c>
      <c r="BT31" s="6">
        <v>44026</v>
      </c>
      <c r="BU31" s="6">
        <v>23846</v>
      </c>
      <c r="BV31" s="6">
        <v>67872</v>
      </c>
      <c r="BW31" s="6">
        <v>10036</v>
      </c>
      <c r="BX31" s="6">
        <v>3151</v>
      </c>
      <c r="BY31" s="6">
        <v>13187</v>
      </c>
      <c r="BZ31" s="6">
        <v>222777</v>
      </c>
      <c r="CA31" s="1"/>
      <c r="CB31" s="6">
        <v>222777</v>
      </c>
      <c r="CC31" s="6">
        <v>1651</v>
      </c>
      <c r="CD31" s="6">
        <v>33505</v>
      </c>
      <c r="CE31" s="1">
        <v>6</v>
      </c>
      <c r="CF31" s="1">
        <v>74</v>
      </c>
      <c r="CG31" s="1">
        <v>80</v>
      </c>
      <c r="CH31" s="6">
        <v>7874</v>
      </c>
      <c r="CI31" s="6">
        <v>2939</v>
      </c>
      <c r="CJ31" s="1">
        <v>134</v>
      </c>
      <c r="CK31" s="1">
        <v>264</v>
      </c>
      <c r="CL31" s="1">
        <v>100</v>
      </c>
      <c r="CM31" s="1">
        <v>104</v>
      </c>
      <c r="CN31" s="1">
        <v>91</v>
      </c>
      <c r="CO31" s="6">
        <v>142628</v>
      </c>
      <c r="CP31" s="6">
        <v>51475</v>
      </c>
      <c r="CQ31" s="6">
        <v>194103</v>
      </c>
      <c r="CR31" s="6">
        <v>15792</v>
      </c>
      <c r="CS31" s="6">
        <v>1867</v>
      </c>
      <c r="CT31" s="6">
        <v>17659</v>
      </c>
      <c r="CU31" s="6">
        <v>98799</v>
      </c>
      <c r="CV31" s="6">
        <v>42761</v>
      </c>
      <c r="CW31" s="6">
        <v>141560</v>
      </c>
      <c r="CX31" s="6">
        <v>353322</v>
      </c>
      <c r="CY31" s="1">
        <v>0</v>
      </c>
      <c r="CZ31" s="1">
        <v>922</v>
      </c>
      <c r="DA31" s="6">
        <v>354244</v>
      </c>
      <c r="DB31" s="6">
        <v>19911</v>
      </c>
      <c r="DC31" s="6">
        <v>5146</v>
      </c>
      <c r="DD31" s="6">
        <f t="shared" si="0"/>
        <v>25057</v>
      </c>
      <c r="DE31" s="6">
        <v>53</v>
      </c>
      <c r="DF31" s="6">
        <v>23843</v>
      </c>
      <c r="DG31" s="6">
        <v>23801</v>
      </c>
      <c r="DH31" s="6">
        <v>52843</v>
      </c>
      <c r="DI31" s="1">
        <v>0</v>
      </c>
      <c r="DJ31" s="6"/>
      <c r="DK31" s="6">
        <v>342464</v>
      </c>
      <c r="DL31" s="6">
        <v>61803</v>
      </c>
      <c r="DM31" s="1">
        <v>0</v>
      </c>
      <c r="DN31" s="1">
        <v>0</v>
      </c>
      <c r="DO31" s="6">
        <v>426998</v>
      </c>
      <c r="DP31" s="1"/>
      <c r="DQ31" s="6">
        <v>31915</v>
      </c>
      <c r="DR31" s="6">
        <v>9646</v>
      </c>
      <c r="DS31" s="6">
        <v>41561</v>
      </c>
      <c r="DT31" s="6">
        <v>257940</v>
      </c>
      <c r="DU31" s="1">
        <v>350</v>
      </c>
      <c r="DV31" s="1">
        <v>0</v>
      </c>
      <c r="DW31" s="1">
        <v>479</v>
      </c>
      <c r="DX31" s="1">
        <v>0</v>
      </c>
      <c r="DY31" s="1">
        <v>333</v>
      </c>
      <c r="DZ31" s="1">
        <v>0</v>
      </c>
      <c r="EA31" s="6">
        <v>1162</v>
      </c>
      <c r="EB31" s="6">
        <v>4089</v>
      </c>
      <c r="EC31" s="1">
        <v>0</v>
      </c>
      <c r="ED31" s="6">
        <v>4089</v>
      </c>
      <c r="EE31" s="6">
        <v>11315</v>
      </c>
      <c r="EF31" s="1">
        <v>0</v>
      </c>
      <c r="EG31" s="6">
        <v>11315</v>
      </c>
      <c r="EH31" s="6">
        <v>3186</v>
      </c>
      <c r="EI31" s="1">
        <v>0</v>
      </c>
      <c r="EJ31" s="6">
        <v>3186</v>
      </c>
      <c r="EK31" s="6">
        <v>18590</v>
      </c>
      <c r="EL31" s="1">
        <v>84</v>
      </c>
      <c r="EM31" s="1">
        <v>258</v>
      </c>
      <c r="EN31" s="1">
        <v>49</v>
      </c>
      <c r="EO31" s="1">
        <v>247</v>
      </c>
      <c r="EP31" s="1">
        <v>920</v>
      </c>
      <c r="EQ31" s="6">
        <v>7803</v>
      </c>
      <c r="ER31" s="6">
        <v>80799</v>
      </c>
      <c r="ES31" s="6">
        <v>27688</v>
      </c>
      <c r="ET31" s="6">
        <v>3860</v>
      </c>
      <c r="EU31" s="1">
        <v>52</v>
      </c>
      <c r="EV31" s="1">
        <v>55</v>
      </c>
      <c r="EW31" s="1" t="s">
        <v>1004</v>
      </c>
      <c r="EX31" s="1">
        <v>33</v>
      </c>
      <c r="EY31" s="1">
        <v>72</v>
      </c>
      <c r="EZ31" s="6">
        <v>69353</v>
      </c>
      <c r="FA31" s="6">
        <v>73216</v>
      </c>
      <c r="FB31" s="6">
        <v>58604</v>
      </c>
      <c r="FC31" s="1"/>
      <c r="FD31" s="1"/>
      <c r="FE31" s="1"/>
      <c r="FF31" s="1" t="s">
        <v>995</v>
      </c>
      <c r="FG31" s="1" t="s">
        <v>308</v>
      </c>
      <c r="FH31" s="1" t="s">
        <v>997</v>
      </c>
      <c r="FI31" s="1" t="s">
        <v>998</v>
      </c>
      <c r="FJ31" s="1">
        <v>28687</v>
      </c>
      <c r="FK31" s="1">
        <v>1810</v>
      </c>
      <c r="FL31" s="1" t="s">
        <v>999</v>
      </c>
      <c r="FM31" s="1" t="s">
        <v>998</v>
      </c>
      <c r="FN31" s="1">
        <v>28687</v>
      </c>
      <c r="FO31" s="1">
        <v>1810</v>
      </c>
      <c r="FP31" s="1" t="s">
        <v>996</v>
      </c>
      <c r="FQ31" s="6">
        <v>64000</v>
      </c>
      <c r="FR31" s="1">
        <v>31.36</v>
      </c>
      <c r="FS31" s="1" t="s">
        <v>1005</v>
      </c>
      <c r="FT31" s="6">
        <v>9048</v>
      </c>
      <c r="FU31" s="1">
        <v>156</v>
      </c>
      <c r="FV31" s="1"/>
      <c r="FW31" s="1" t="s">
        <v>1006</v>
      </c>
      <c r="FX31" s="1"/>
      <c r="FY31" s="1"/>
      <c r="FZ31" s="1">
        <v>0</v>
      </c>
      <c r="GA31" s="1" t="s">
        <v>1007</v>
      </c>
      <c r="GB31" s="1">
        <v>97</v>
      </c>
      <c r="GC31" s="1">
        <v>85</v>
      </c>
      <c r="GD31" s="1" t="s">
        <v>287</v>
      </c>
      <c r="GE31" s="1" t="s">
        <v>288</v>
      </c>
      <c r="GF31" s="1" t="s">
        <v>1009</v>
      </c>
      <c r="GG31" s="1" t="s">
        <v>290</v>
      </c>
      <c r="GH31" s="1" t="s">
        <v>418</v>
      </c>
      <c r="GI31" s="1" t="s">
        <v>279</v>
      </c>
      <c r="GJ31" s="6">
        <v>129818</v>
      </c>
      <c r="GK31" s="1">
        <v>3</v>
      </c>
      <c r="GM31" s="2" t="s">
        <v>330</v>
      </c>
      <c r="GN31" s="2">
        <v>987</v>
      </c>
      <c r="GO31" s="2">
        <v>141</v>
      </c>
      <c r="GP31" s="10">
        <v>5151</v>
      </c>
      <c r="GQ31" s="10">
        <v>41266</v>
      </c>
      <c r="GR31" s="2">
        <v>218</v>
      </c>
      <c r="GS31" s="2">
        <v>41</v>
      </c>
      <c r="GT31" s="2">
        <v>643</v>
      </c>
      <c r="GU31" s="10">
        <v>5367</v>
      </c>
      <c r="GY31" s="1"/>
      <c r="GZ31" s="1">
        <v>3</v>
      </c>
      <c r="HA31" s="1"/>
      <c r="HB31" s="1"/>
      <c r="HC31" s="1"/>
      <c r="HD31" s="1"/>
      <c r="HE31" s="1"/>
      <c r="HF31" s="1"/>
      <c r="HG31" s="1"/>
      <c r="HH31" s="1"/>
      <c r="HI31" s="1"/>
      <c r="HJ31" s="1">
        <v>3</v>
      </c>
      <c r="HK31" s="6">
        <v>2921</v>
      </c>
      <c r="HM31" s="6">
        <v>11211</v>
      </c>
      <c r="HN31" s="6">
        <v>269415</v>
      </c>
      <c r="HO31" s="2">
        <v>0</v>
      </c>
      <c r="HP31" s="1"/>
      <c r="HQ31" s="1">
        <v>100</v>
      </c>
      <c r="HR31" s="6">
        <v>26725</v>
      </c>
      <c r="HS31" s="1"/>
      <c r="HT31" s="1"/>
      <c r="HU31" s="6">
        <v>6780</v>
      </c>
      <c r="HV31" s="6">
        <v>2022</v>
      </c>
      <c r="HW31" s="1"/>
      <c r="HX31" s="1"/>
      <c r="HY31" s="1">
        <v>917</v>
      </c>
      <c r="HZ31" s="1">
        <v>0</v>
      </c>
      <c r="IA31" s="1"/>
      <c r="IB31" s="1"/>
      <c r="IC31" s="1">
        <v>264</v>
      </c>
      <c r="ID31" s="6">
        <v>426998</v>
      </c>
      <c r="IE31" s="6">
        <v>25110</v>
      </c>
      <c r="IF31" s="1">
        <v>0</v>
      </c>
      <c r="IG31" s="6">
        <v>375077</v>
      </c>
      <c r="IH31" s="6">
        <v>19911</v>
      </c>
      <c r="II31" s="1">
        <v>42</v>
      </c>
      <c r="IJ31" s="6">
        <v>23801</v>
      </c>
      <c r="IK31" s="1">
        <v>14</v>
      </c>
      <c r="IL31" s="6">
        <v>5132</v>
      </c>
      <c r="IM31" s="1">
        <v>0</v>
      </c>
      <c r="IN31" s="1">
        <v>53</v>
      </c>
      <c r="IP31" s="6">
        <f>11998+2320</f>
        <v>14318</v>
      </c>
      <c r="IQ31" s="6">
        <v>28444</v>
      </c>
      <c r="IR31" s="10">
        <f>SUM(IP31:IQ31)</f>
        <v>42762</v>
      </c>
      <c r="IS31" s="10">
        <f>2320+93285</f>
        <v>95605</v>
      </c>
      <c r="IT31" s="6">
        <v>25057</v>
      </c>
      <c r="IU31" s="10">
        <f>2320+467440</f>
        <v>469760</v>
      </c>
      <c r="IV31" s="6">
        <v>159219</v>
      </c>
      <c r="IW31" s="1">
        <v>350</v>
      </c>
      <c r="IX31" s="1">
        <v>479</v>
      </c>
      <c r="IY31" s="1">
        <v>333</v>
      </c>
      <c r="IZ31" s="1">
        <v>0.61</v>
      </c>
      <c r="JA31" s="1">
        <v>0.22</v>
      </c>
      <c r="JB31" s="1">
        <v>16</v>
      </c>
      <c r="JC31" s="1">
        <v>23.62</v>
      </c>
      <c r="JD31" s="1">
        <v>11.68</v>
      </c>
      <c r="JE31" s="6">
        <v>1162</v>
      </c>
      <c r="JF31" s="6">
        <v>18590</v>
      </c>
      <c r="JG31" s="1">
        <v>0</v>
      </c>
      <c r="JH31" s="1">
        <v>0</v>
      </c>
      <c r="JI31">
        <v>11.760033277357531</v>
      </c>
      <c r="KJ31" s="571">
        <f t="shared" si="1"/>
        <v>52825.743944636684</v>
      </c>
      <c r="MH31" s="2"/>
      <c r="MI31" s="2"/>
      <c r="MJ31" s="2"/>
    </row>
    <row r="32" spans="1:348" x14ac:dyDescent="0.25">
      <c r="A32" s="1" t="s">
        <v>1275</v>
      </c>
      <c r="B32" s="21" t="s">
        <v>982</v>
      </c>
      <c r="C32" s="1" t="s">
        <v>982</v>
      </c>
      <c r="D32" s="1">
        <v>2016</v>
      </c>
      <c r="E32" s="1" t="s">
        <v>991</v>
      </c>
      <c r="F32" s="1" t="s">
        <v>1277</v>
      </c>
      <c r="G32" s="1" t="s">
        <v>1278</v>
      </c>
      <c r="H32" s="1">
        <v>27577</v>
      </c>
      <c r="I32" s="1">
        <v>3919</v>
      </c>
      <c r="J32" s="1" t="s">
        <v>1277</v>
      </c>
      <c r="K32" s="1" t="s">
        <v>1278</v>
      </c>
      <c r="L32" s="1">
        <v>27577</v>
      </c>
      <c r="M32" s="1"/>
      <c r="N32" s="1" t="s">
        <v>1279</v>
      </c>
      <c r="O32" s="1" t="s">
        <v>1280</v>
      </c>
      <c r="P32" s="1" t="s">
        <v>1281</v>
      </c>
      <c r="Q32" s="1" t="s">
        <v>1282</v>
      </c>
      <c r="R32" s="1" t="s">
        <v>1279</v>
      </c>
      <c r="S32" s="1" t="s">
        <v>397</v>
      </c>
      <c r="T32" s="1" t="s">
        <v>1280</v>
      </c>
      <c r="U32" s="1" t="s">
        <v>1281</v>
      </c>
      <c r="V32" s="1" t="s">
        <v>1282</v>
      </c>
      <c r="W32" s="1">
        <v>1</v>
      </c>
      <c r="X32" s="1">
        <v>5</v>
      </c>
      <c r="Y32" s="1">
        <v>0</v>
      </c>
      <c r="Z32" s="1">
        <v>1</v>
      </c>
      <c r="AA32" s="6">
        <v>13834</v>
      </c>
      <c r="AB32" s="1">
        <v>5</v>
      </c>
      <c r="AC32" s="1">
        <v>1</v>
      </c>
      <c r="AD32" s="1">
        <v>6</v>
      </c>
      <c r="AE32" s="1">
        <v>18.05</v>
      </c>
      <c r="AF32" s="1">
        <v>24.05</v>
      </c>
      <c r="AG32" s="7">
        <v>0.2079</v>
      </c>
      <c r="AH32" s="8">
        <v>62412</v>
      </c>
      <c r="AI32" s="1" t="e">
        <f>VLOOKUP(County!A32,Salaries!A$6:T$91,15,FALSE)</f>
        <v>#N/A</v>
      </c>
      <c r="AJ32" s="1" t="e">
        <f>VLOOKUP(County!A32,Salaries!A$6:T$91,16,FALSE)</f>
        <v>#N/A</v>
      </c>
      <c r="AK32" s="8">
        <v>38599</v>
      </c>
      <c r="AL32" s="9">
        <v>7.25</v>
      </c>
      <c r="AM32" s="9">
        <v>8.5</v>
      </c>
      <c r="AN32" s="9">
        <v>11</v>
      </c>
      <c r="AO32" s="8">
        <v>660209</v>
      </c>
      <c r="AP32" s="8">
        <v>441000</v>
      </c>
      <c r="AQ32" s="8">
        <v>1101209</v>
      </c>
      <c r="AR32" s="8">
        <v>189876</v>
      </c>
      <c r="AS32" s="8">
        <v>0</v>
      </c>
      <c r="AT32" s="8">
        <v>189876</v>
      </c>
      <c r="AU32" s="8">
        <v>94983</v>
      </c>
      <c r="AV32" s="8">
        <v>0</v>
      </c>
      <c r="AW32" s="8">
        <v>94983</v>
      </c>
      <c r="AX32" s="8">
        <v>52593</v>
      </c>
      <c r="AY32" s="8">
        <v>1438661</v>
      </c>
      <c r="AZ32" s="8">
        <v>725231</v>
      </c>
      <c r="BA32" s="8">
        <v>284213</v>
      </c>
      <c r="BB32" s="8">
        <v>1009444</v>
      </c>
      <c r="BC32" s="8">
        <v>70900</v>
      </c>
      <c r="BD32" s="8">
        <v>5769</v>
      </c>
      <c r="BE32" s="8">
        <v>12331</v>
      </c>
      <c r="BF32" s="8">
        <v>89000</v>
      </c>
      <c r="BG32" s="8">
        <v>309275</v>
      </c>
      <c r="BH32" s="8">
        <v>1407719</v>
      </c>
      <c r="BI32" s="8">
        <v>30942</v>
      </c>
      <c r="BJ32" s="7">
        <v>2.1499999999999998E-2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6">
        <v>76097</v>
      </c>
      <c r="BR32" s="6">
        <v>70329</v>
      </c>
      <c r="BS32" s="6">
        <v>146426</v>
      </c>
      <c r="BT32" s="6">
        <v>51829</v>
      </c>
      <c r="BU32" s="6">
        <v>28821</v>
      </c>
      <c r="BV32" s="6">
        <v>80650</v>
      </c>
      <c r="BW32" s="6">
        <v>8066</v>
      </c>
      <c r="BX32" s="6">
        <v>3114</v>
      </c>
      <c r="BY32" s="6">
        <v>11180</v>
      </c>
      <c r="BZ32" s="6">
        <v>238256</v>
      </c>
      <c r="CA32" s="1"/>
      <c r="CB32" s="6">
        <v>238256</v>
      </c>
      <c r="CC32" s="6">
        <v>2028</v>
      </c>
      <c r="CD32" s="6">
        <v>27301</v>
      </c>
      <c r="CE32" s="1">
        <v>0</v>
      </c>
      <c r="CF32" s="1">
        <v>74</v>
      </c>
      <c r="CG32" s="1">
        <v>74</v>
      </c>
      <c r="CH32" s="6">
        <v>9321</v>
      </c>
      <c r="CI32" s="6">
        <v>2120</v>
      </c>
      <c r="CJ32" s="6">
        <v>7979</v>
      </c>
      <c r="CK32" s="1">
        <v>0</v>
      </c>
      <c r="CL32" s="1">
        <v>0</v>
      </c>
      <c r="CM32" s="1">
        <v>20</v>
      </c>
      <c r="CN32" s="1">
        <v>65</v>
      </c>
      <c r="CO32" s="6">
        <v>85872</v>
      </c>
      <c r="CP32" s="6">
        <v>25170</v>
      </c>
      <c r="CQ32" s="6">
        <v>111042</v>
      </c>
      <c r="CR32" s="6">
        <v>11778</v>
      </c>
      <c r="CS32" s="6">
        <v>6533</v>
      </c>
      <c r="CT32" s="6">
        <v>18311</v>
      </c>
      <c r="CU32" s="6">
        <v>90569</v>
      </c>
      <c r="CV32" s="6">
        <v>19851</v>
      </c>
      <c r="CW32" s="6">
        <v>110420</v>
      </c>
      <c r="CX32" s="6">
        <v>239773</v>
      </c>
      <c r="CY32" s="1">
        <v>0</v>
      </c>
      <c r="CZ32" s="6">
        <v>2236</v>
      </c>
      <c r="DA32" s="6">
        <v>242009</v>
      </c>
      <c r="DB32" s="6">
        <v>13162</v>
      </c>
      <c r="DC32" s="1">
        <v>946</v>
      </c>
      <c r="DD32" s="6">
        <f t="shared" si="0"/>
        <v>14108</v>
      </c>
      <c r="DE32" s="6">
        <v>15068</v>
      </c>
      <c r="DF32" s="6">
        <v>5504</v>
      </c>
      <c r="DG32" s="1">
        <v>0</v>
      </c>
      <c r="DH32" s="6">
        <v>6450</v>
      </c>
      <c r="DI32" s="1">
        <v>24</v>
      </c>
      <c r="DJ32" s="6"/>
      <c r="DK32" s="6">
        <v>167801</v>
      </c>
      <c r="DL32" s="6">
        <v>86081</v>
      </c>
      <c r="DM32" s="1">
        <v>0</v>
      </c>
      <c r="DN32" s="6">
        <v>16410</v>
      </c>
      <c r="DO32" s="6">
        <v>276690</v>
      </c>
      <c r="DP32" s="1">
        <v>0</v>
      </c>
      <c r="DQ32" s="6">
        <v>37240</v>
      </c>
      <c r="DR32" s="6">
        <v>10755</v>
      </c>
      <c r="DS32" s="6">
        <v>47995</v>
      </c>
      <c r="DT32" s="6">
        <v>223426</v>
      </c>
      <c r="DU32" s="1">
        <v>71</v>
      </c>
      <c r="DV32" s="1">
        <v>16</v>
      </c>
      <c r="DW32" s="1">
        <v>491</v>
      </c>
      <c r="DX32" s="1">
        <v>109</v>
      </c>
      <c r="DY32" s="1">
        <v>36</v>
      </c>
      <c r="DZ32" s="1">
        <v>0</v>
      </c>
      <c r="EA32" s="1">
        <v>723</v>
      </c>
      <c r="EB32" s="1">
        <v>899</v>
      </c>
      <c r="EC32" s="1">
        <v>415</v>
      </c>
      <c r="ED32" s="6">
        <v>1314</v>
      </c>
      <c r="EE32" s="6">
        <v>12798</v>
      </c>
      <c r="EF32" s="6">
        <v>1497</v>
      </c>
      <c r="EG32" s="6">
        <v>14295</v>
      </c>
      <c r="EH32" s="1">
        <v>408</v>
      </c>
      <c r="EI32" s="1">
        <v>0</v>
      </c>
      <c r="EJ32" s="1">
        <v>408</v>
      </c>
      <c r="EK32" s="6">
        <v>16017</v>
      </c>
      <c r="EL32" s="1">
        <v>0</v>
      </c>
      <c r="EM32" s="1">
        <v>0</v>
      </c>
      <c r="EN32" s="1">
        <v>49</v>
      </c>
      <c r="EO32" s="1">
        <v>137</v>
      </c>
      <c r="EP32" s="1">
        <v>281</v>
      </c>
      <c r="EQ32" s="6">
        <v>6009</v>
      </c>
      <c r="ER32" s="6">
        <v>138181</v>
      </c>
      <c r="ES32" s="6">
        <v>21574</v>
      </c>
      <c r="ET32" s="6">
        <v>3203</v>
      </c>
      <c r="EU32" s="1">
        <v>0</v>
      </c>
      <c r="EV32" s="1">
        <v>69</v>
      </c>
      <c r="EW32" s="1" t="s">
        <v>1283</v>
      </c>
      <c r="EX32" s="1">
        <v>25</v>
      </c>
      <c r="EY32" s="1">
        <v>48</v>
      </c>
      <c r="EZ32" s="6">
        <v>55851</v>
      </c>
      <c r="FA32" s="6">
        <v>35152</v>
      </c>
      <c r="FB32" s="6">
        <v>31924</v>
      </c>
      <c r="FC32" s="1"/>
      <c r="FD32" s="1"/>
      <c r="FE32" s="1"/>
      <c r="FF32" s="1" t="s">
        <v>1284</v>
      </c>
      <c r="FG32" s="1" t="s">
        <v>308</v>
      </c>
      <c r="FH32" s="1" t="s">
        <v>1277</v>
      </c>
      <c r="FI32" s="1" t="s">
        <v>1278</v>
      </c>
      <c r="FJ32" s="1">
        <v>27577</v>
      </c>
      <c r="FK32" s="1">
        <v>3919</v>
      </c>
      <c r="FL32" s="1" t="s">
        <v>1277</v>
      </c>
      <c r="FM32" s="1" t="s">
        <v>1278</v>
      </c>
      <c r="FN32" s="1">
        <v>27577</v>
      </c>
      <c r="FO32" s="1">
        <v>3919</v>
      </c>
      <c r="FP32" s="1" t="s">
        <v>991</v>
      </c>
      <c r="FQ32" s="6">
        <v>62827</v>
      </c>
      <c r="FR32" s="1">
        <v>24.9</v>
      </c>
      <c r="FS32" s="1" t="s">
        <v>1279</v>
      </c>
      <c r="FT32" s="6">
        <v>13834</v>
      </c>
      <c r="FU32" s="1">
        <v>362</v>
      </c>
      <c r="FV32" s="1"/>
      <c r="FW32" s="1" t="s">
        <v>1285</v>
      </c>
      <c r="FX32" s="1"/>
      <c r="FY32" s="1"/>
      <c r="FZ32" s="1">
        <v>0</v>
      </c>
      <c r="GA32" s="1" t="s">
        <v>1286</v>
      </c>
      <c r="GB32" s="1">
        <v>10</v>
      </c>
      <c r="GC32" s="1">
        <v>100</v>
      </c>
      <c r="GD32" s="1" t="s">
        <v>287</v>
      </c>
      <c r="GE32" s="1" t="s">
        <v>1229</v>
      </c>
      <c r="GF32" s="1" t="s">
        <v>1287</v>
      </c>
      <c r="GG32" s="1" t="s">
        <v>290</v>
      </c>
      <c r="GH32" s="1" t="s">
        <v>291</v>
      </c>
      <c r="GI32" s="1" t="s">
        <v>279</v>
      </c>
      <c r="GJ32" s="6">
        <v>177308</v>
      </c>
      <c r="GK32" s="1">
        <v>3</v>
      </c>
      <c r="GM32" s="2" t="s">
        <v>292</v>
      </c>
      <c r="GN32" s="2">
        <v>415</v>
      </c>
      <c r="GO32" s="2">
        <v>85</v>
      </c>
      <c r="GP32" s="10">
        <v>3915</v>
      </c>
      <c r="GQ32" s="10">
        <v>33159</v>
      </c>
      <c r="GR32" s="2">
        <v>83</v>
      </c>
      <c r="GS32" s="2">
        <v>52</v>
      </c>
      <c r="GT32" s="10">
        <v>1199</v>
      </c>
      <c r="GU32" s="10">
        <v>6110</v>
      </c>
      <c r="GY32" s="1"/>
      <c r="GZ32" s="1">
        <v>3</v>
      </c>
      <c r="HA32" s="1"/>
      <c r="HB32" s="1"/>
      <c r="HC32" s="1"/>
      <c r="HD32" s="1"/>
      <c r="HE32" s="1"/>
      <c r="HF32" s="1"/>
      <c r="HG32" s="1"/>
      <c r="HH32" s="1"/>
      <c r="HI32" s="1"/>
      <c r="HJ32" s="1">
        <v>7</v>
      </c>
      <c r="HK32" s="6">
        <v>1439</v>
      </c>
      <c r="HM32" s="6">
        <v>19420</v>
      </c>
      <c r="HN32" s="6">
        <v>287168</v>
      </c>
      <c r="HO32" s="2">
        <v>24</v>
      </c>
      <c r="HP32" s="1"/>
      <c r="HQ32" s="1">
        <v>0</v>
      </c>
      <c r="HR32" s="6">
        <v>26725</v>
      </c>
      <c r="HS32" s="1"/>
      <c r="HT32" s="1"/>
      <c r="HU32" s="1">
        <v>576</v>
      </c>
      <c r="HV32" s="6">
        <v>2022</v>
      </c>
      <c r="HW32" s="1"/>
      <c r="HX32" s="1"/>
      <c r="HY32" s="1">
        <v>98</v>
      </c>
      <c r="HZ32" s="1">
        <v>0</v>
      </c>
      <c r="IA32" s="1"/>
      <c r="IB32" s="1"/>
      <c r="IC32" s="1">
        <v>0</v>
      </c>
      <c r="ID32" s="6">
        <v>276690</v>
      </c>
      <c r="IE32" s="6">
        <v>29176</v>
      </c>
      <c r="IF32" s="1">
        <v>1</v>
      </c>
      <c r="IG32" s="6">
        <v>272475</v>
      </c>
      <c r="IH32" s="6">
        <v>28231</v>
      </c>
      <c r="II32" s="1">
        <v>103</v>
      </c>
      <c r="IJ32" s="6">
        <v>5401</v>
      </c>
      <c r="IK32" s="1">
        <v>250</v>
      </c>
      <c r="IL32" s="1">
        <v>696</v>
      </c>
      <c r="IM32" s="1">
        <v>0</v>
      </c>
      <c r="IN32" s="1">
        <v>0</v>
      </c>
      <c r="IP32" s="6">
        <v>34929</v>
      </c>
      <c r="IQ32" s="1">
        <v>0</v>
      </c>
      <c r="IR32" s="10">
        <v>34929</v>
      </c>
      <c r="IS32" s="10">
        <v>41379</v>
      </c>
      <c r="IT32" s="6">
        <v>14108</v>
      </c>
      <c r="IU32" s="10">
        <v>311619</v>
      </c>
      <c r="IV32" s="6">
        <v>111606</v>
      </c>
      <c r="IW32" s="1">
        <v>87</v>
      </c>
      <c r="IX32" s="1">
        <v>600</v>
      </c>
      <c r="IY32" s="1">
        <v>36</v>
      </c>
      <c r="IZ32" s="1">
        <v>0.89</v>
      </c>
      <c r="JA32" s="1">
        <v>0.08</v>
      </c>
      <c r="JB32" s="1">
        <v>22.15</v>
      </c>
      <c r="JC32" s="1">
        <v>23.83</v>
      </c>
      <c r="JD32" s="1">
        <v>15.1</v>
      </c>
      <c r="JE32" s="1">
        <v>598</v>
      </c>
      <c r="JF32" s="6">
        <v>14105</v>
      </c>
      <c r="JG32" s="1">
        <v>125</v>
      </c>
      <c r="JH32" s="6">
        <v>1912</v>
      </c>
      <c r="JI32">
        <v>5.6931666929862157</v>
      </c>
      <c r="KJ32" s="571">
        <f t="shared" si="1"/>
        <v>41972.723492723489</v>
      </c>
      <c r="MH32" s="10">
        <v>78850</v>
      </c>
      <c r="MI32" s="10">
        <v>175760</v>
      </c>
      <c r="MJ32" s="10"/>
    </row>
    <row r="33" spans="1:348" x14ac:dyDescent="0.25">
      <c r="A33" s="1" t="s">
        <v>1022</v>
      </c>
      <c r="B33" s="21" t="s">
        <v>1901</v>
      </c>
      <c r="C33" s="1" t="s">
        <v>1023</v>
      </c>
      <c r="D33" s="1">
        <v>2016</v>
      </c>
      <c r="E33" s="1" t="s">
        <v>1024</v>
      </c>
      <c r="F33" s="1" t="s">
        <v>1025</v>
      </c>
      <c r="G33" s="1" t="s">
        <v>1026</v>
      </c>
      <c r="H33" s="1">
        <v>27330</v>
      </c>
      <c r="I33" s="1">
        <v>4399</v>
      </c>
      <c r="J33" s="1" t="s">
        <v>1025</v>
      </c>
      <c r="K33" s="1" t="s">
        <v>1026</v>
      </c>
      <c r="L33" s="1">
        <v>27330</v>
      </c>
      <c r="M33" s="1"/>
      <c r="N33" s="1" t="s">
        <v>1027</v>
      </c>
      <c r="O33" s="1" t="s">
        <v>1028</v>
      </c>
      <c r="P33" s="1" t="s">
        <v>1029</v>
      </c>
      <c r="Q33" s="1" t="s">
        <v>1030</v>
      </c>
      <c r="R33" s="1" t="s">
        <v>1027</v>
      </c>
      <c r="S33" s="1" t="s">
        <v>324</v>
      </c>
      <c r="T33" s="1" t="s">
        <v>1028</v>
      </c>
      <c r="U33" s="1" t="s">
        <v>1029</v>
      </c>
      <c r="V33" s="1" t="s">
        <v>1030</v>
      </c>
      <c r="W33" s="1">
        <v>1</v>
      </c>
      <c r="X33" s="1">
        <v>1</v>
      </c>
      <c r="Y33" s="1">
        <v>0</v>
      </c>
      <c r="Z33" s="1">
        <v>2</v>
      </c>
      <c r="AA33" s="6">
        <v>3484</v>
      </c>
      <c r="AB33" s="1">
        <v>2</v>
      </c>
      <c r="AC33" s="1">
        <v>0</v>
      </c>
      <c r="AD33" s="1">
        <v>2</v>
      </c>
      <c r="AE33" s="1">
        <v>7</v>
      </c>
      <c r="AF33" s="1">
        <v>9</v>
      </c>
      <c r="AG33" s="7">
        <v>0.22220000000000001</v>
      </c>
      <c r="AH33" s="8">
        <v>67291</v>
      </c>
      <c r="AI33" s="1" t="e">
        <f>VLOOKUP(County!A33,Salaries!A$6:T$91,15,FALSE)</f>
        <v>#N/A</v>
      </c>
      <c r="AJ33" s="1" t="e">
        <f>VLOOKUP(County!A33,Salaries!A$6:T$91,16,FALSE)</f>
        <v>#N/A</v>
      </c>
      <c r="AK33" s="8">
        <v>37125</v>
      </c>
      <c r="AL33" s="9">
        <v>10.71</v>
      </c>
      <c r="AM33" s="9">
        <v>10.71</v>
      </c>
      <c r="AN33" s="9">
        <v>10.71</v>
      </c>
      <c r="AO33" s="8">
        <v>0</v>
      </c>
      <c r="AP33" s="8">
        <v>550459</v>
      </c>
      <c r="AQ33" s="8">
        <v>550459</v>
      </c>
      <c r="AR33" s="8">
        <v>111599</v>
      </c>
      <c r="AS33" s="8">
        <v>0</v>
      </c>
      <c r="AT33" s="8">
        <v>111599</v>
      </c>
      <c r="AU33" s="8">
        <v>25233</v>
      </c>
      <c r="AV33" s="8">
        <v>0</v>
      </c>
      <c r="AW33" s="8">
        <v>25233</v>
      </c>
      <c r="AX33" s="8">
        <v>11748</v>
      </c>
      <c r="AY33" s="8">
        <v>699039</v>
      </c>
      <c r="AZ33" s="8">
        <v>327752</v>
      </c>
      <c r="BA33" s="8">
        <v>112530</v>
      </c>
      <c r="BB33" s="8">
        <v>440282</v>
      </c>
      <c r="BC33" s="8">
        <v>65114</v>
      </c>
      <c r="BD33" s="8">
        <v>11091</v>
      </c>
      <c r="BE33" s="8">
        <v>16168</v>
      </c>
      <c r="BF33" s="8">
        <v>92373</v>
      </c>
      <c r="BG33" s="8">
        <v>129403</v>
      </c>
      <c r="BH33" s="8">
        <v>662058</v>
      </c>
      <c r="BI33" s="8">
        <v>36981</v>
      </c>
      <c r="BJ33" s="7">
        <v>5.2900000000000003E-2</v>
      </c>
      <c r="BK33" s="8">
        <v>17801</v>
      </c>
      <c r="BL33" s="8">
        <v>0</v>
      </c>
      <c r="BM33" s="8">
        <v>0</v>
      </c>
      <c r="BN33" s="8">
        <v>0</v>
      </c>
      <c r="BO33" s="8">
        <v>17801</v>
      </c>
      <c r="BP33" s="8">
        <v>0</v>
      </c>
      <c r="BQ33" s="6">
        <v>31300</v>
      </c>
      <c r="BR33" s="6">
        <v>46684</v>
      </c>
      <c r="BS33" s="6">
        <v>77984</v>
      </c>
      <c r="BT33" s="6">
        <v>21877</v>
      </c>
      <c r="BU33" s="6">
        <v>18068</v>
      </c>
      <c r="BV33" s="6">
        <v>39945</v>
      </c>
      <c r="BW33" s="6">
        <v>1398</v>
      </c>
      <c r="BX33" s="1">
        <v>90</v>
      </c>
      <c r="BY33" s="6">
        <v>1488</v>
      </c>
      <c r="BZ33" s="6">
        <v>119417</v>
      </c>
      <c r="CA33" s="1"/>
      <c r="CB33" s="6">
        <v>119417</v>
      </c>
      <c r="CC33" s="1">
        <v>493</v>
      </c>
      <c r="CD33" s="6">
        <v>50778</v>
      </c>
      <c r="CE33" s="1">
        <v>0</v>
      </c>
      <c r="CF33" s="1">
        <v>74</v>
      </c>
      <c r="CG33" s="1">
        <v>74</v>
      </c>
      <c r="CH33" s="6">
        <v>3005</v>
      </c>
      <c r="CI33" s="6">
        <v>3204</v>
      </c>
      <c r="CJ33" s="6">
        <v>4264</v>
      </c>
      <c r="CK33" s="1">
        <v>205</v>
      </c>
      <c r="CL33" s="1">
        <v>0</v>
      </c>
      <c r="CM33" s="1">
        <v>34</v>
      </c>
      <c r="CN33" s="1">
        <v>95</v>
      </c>
      <c r="CO33" s="6">
        <v>42706</v>
      </c>
      <c r="CP33" s="6">
        <v>9585</v>
      </c>
      <c r="CQ33" s="6">
        <v>52291</v>
      </c>
      <c r="CR33" s="1">
        <v>304</v>
      </c>
      <c r="CS33" s="1">
        <v>4</v>
      </c>
      <c r="CT33" s="1">
        <v>308</v>
      </c>
      <c r="CU33" s="6">
        <v>21404</v>
      </c>
      <c r="CV33" s="6">
        <v>7589</v>
      </c>
      <c r="CW33" s="6">
        <v>28993</v>
      </c>
      <c r="CX33" s="6">
        <v>81592</v>
      </c>
      <c r="CY33" s="1">
        <v>478</v>
      </c>
      <c r="CZ33" s="1">
        <v>350</v>
      </c>
      <c r="DA33" s="6">
        <v>82420</v>
      </c>
      <c r="DB33" s="6">
        <v>5551</v>
      </c>
      <c r="DC33" s="6">
        <v>1482</v>
      </c>
      <c r="DD33" s="6">
        <f t="shared" si="0"/>
        <v>7033</v>
      </c>
      <c r="DE33" s="6">
        <v>19491</v>
      </c>
      <c r="DF33" s="6">
        <v>10962</v>
      </c>
      <c r="DG33" s="1">
        <v>20</v>
      </c>
      <c r="DH33" s="6">
        <v>12476</v>
      </c>
      <c r="DI33" s="1">
        <v>4</v>
      </c>
      <c r="DJ33" s="6"/>
      <c r="DK33" s="6">
        <v>137977</v>
      </c>
      <c r="DL33" s="6">
        <v>2305</v>
      </c>
      <c r="DM33" s="1"/>
      <c r="DN33" s="6">
        <v>2562</v>
      </c>
      <c r="DO33" s="6">
        <v>120088</v>
      </c>
      <c r="DP33" s="1">
        <v>20</v>
      </c>
      <c r="DQ33" s="6">
        <v>44255</v>
      </c>
      <c r="DR33" s="6">
        <v>13375</v>
      </c>
      <c r="DS33" s="6">
        <v>57630</v>
      </c>
      <c r="DT33" s="6">
        <v>115109</v>
      </c>
      <c r="DU33" s="1">
        <v>118</v>
      </c>
      <c r="DV33" s="1">
        <v>2</v>
      </c>
      <c r="DW33" s="1">
        <v>170</v>
      </c>
      <c r="DX33" s="1">
        <v>47</v>
      </c>
      <c r="DY33" s="1">
        <v>5</v>
      </c>
      <c r="DZ33" s="1">
        <v>0</v>
      </c>
      <c r="EA33" s="1">
        <v>342</v>
      </c>
      <c r="EB33" s="1">
        <v>449</v>
      </c>
      <c r="EC33" s="1">
        <v>112</v>
      </c>
      <c r="ED33" s="1">
        <v>561</v>
      </c>
      <c r="EE33" s="6">
        <v>4073</v>
      </c>
      <c r="EF33" s="6">
        <v>1439</v>
      </c>
      <c r="EG33" s="6">
        <v>5512</v>
      </c>
      <c r="EH33" s="1">
        <v>63</v>
      </c>
      <c r="EI33" s="1">
        <v>0</v>
      </c>
      <c r="EJ33" s="1">
        <v>63</v>
      </c>
      <c r="EK33" s="6">
        <v>6136</v>
      </c>
      <c r="EL33" s="1">
        <v>17</v>
      </c>
      <c r="EM33" s="1">
        <v>51</v>
      </c>
      <c r="EN33" s="1">
        <v>50</v>
      </c>
      <c r="EO33" s="1">
        <v>205</v>
      </c>
      <c r="EP33" s="1">
        <v>355</v>
      </c>
      <c r="EQ33" s="6">
        <v>2019</v>
      </c>
      <c r="ER33" s="6">
        <v>15834</v>
      </c>
      <c r="ES33" s="6">
        <v>6942</v>
      </c>
      <c r="ET33" s="6">
        <v>1678</v>
      </c>
      <c r="EU33" s="6">
        <v>7874</v>
      </c>
      <c r="EV33" s="6">
        <v>7874</v>
      </c>
      <c r="EW33" s="1" t="s">
        <v>1031</v>
      </c>
      <c r="EX33" s="1">
        <v>13</v>
      </c>
      <c r="EY33" s="1">
        <v>26</v>
      </c>
      <c r="EZ33" s="6">
        <v>20456</v>
      </c>
      <c r="FA33" s="6">
        <v>29939</v>
      </c>
      <c r="FB33" s="6">
        <v>7034</v>
      </c>
      <c r="FC33" s="1"/>
      <c r="FD33" s="1"/>
      <c r="FE33" s="1"/>
      <c r="FF33" s="1" t="s">
        <v>1032</v>
      </c>
      <c r="FG33" s="1" t="s">
        <v>308</v>
      </c>
      <c r="FH33" s="1" t="s">
        <v>1025</v>
      </c>
      <c r="FI33" s="1" t="s">
        <v>1026</v>
      </c>
      <c r="FJ33" s="1">
        <v>27330</v>
      </c>
      <c r="FK33" s="1">
        <v>4399</v>
      </c>
      <c r="FL33" s="1" t="s">
        <v>1025</v>
      </c>
      <c r="FM33" s="1" t="s">
        <v>1026</v>
      </c>
      <c r="FN33" s="1">
        <v>27330</v>
      </c>
      <c r="FO33" s="1">
        <v>4399</v>
      </c>
      <c r="FP33" s="1" t="s">
        <v>1024</v>
      </c>
      <c r="FQ33" s="6">
        <v>19578</v>
      </c>
      <c r="FR33" s="1">
        <v>9.1</v>
      </c>
      <c r="FS33" s="1" t="s">
        <v>1027</v>
      </c>
      <c r="FT33" s="6">
        <v>3484</v>
      </c>
      <c r="FU33" s="1">
        <v>104</v>
      </c>
      <c r="FV33" s="1"/>
      <c r="FW33" s="1" t="s">
        <v>1033</v>
      </c>
      <c r="FX33" s="1"/>
      <c r="FY33" s="1"/>
      <c r="FZ33" s="1">
        <v>0</v>
      </c>
      <c r="GA33" s="1" t="s">
        <v>1034</v>
      </c>
      <c r="GB33" s="1">
        <v>4.3600000000000003</v>
      </c>
      <c r="GC33" s="1">
        <v>63.22</v>
      </c>
      <c r="GD33" s="1" t="s">
        <v>287</v>
      </c>
      <c r="GE33" s="1" t="s">
        <v>288</v>
      </c>
      <c r="GF33" s="1" t="s">
        <v>1035</v>
      </c>
      <c r="GG33" s="1" t="s">
        <v>290</v>
      </c>
      <c r="GH33" s="1" t="s">
        <v>291</v>
      </c>
      <c r="GI33" s="1" t="s">
        <v>279</v>
      </c>
      <c r="GJ33" s="6">
        <v>59344</v>
      </c>
      <c r="GK33" s="1">
        <v>2</v>
      </c>
      <c r="GM33" s="2" t="s">
        <v>292</v>
      </c>
      <c r="GN33" s="2">
        <v>133</v>
      </c>
      <c r="GO33" s="2">
        <v>19</v>
      </c>
      <c r="GP33" s="10">
        <v>1177</v>
      </c>
      <c r="GQ33" s="10">
        <v>7989</v>
      </c>
      <c r="GR33" s="2"/>
      <c r="GS33" s="2"/>
      <c r="GT33" s="2"/>
      <c r="GU33" s="2">
        <v>816</v>
      </c>
      <c r="GY33" s="1"/>
      <c r="GZ33" s="1">
        <v>2</v>
      </c>
      <c r="HA33" s="1"/>
      <c r="HB33" s="1"/>
      <c r="HC33" s="1"/>
      <c r="HD33" s="1"/>
      <c r="HE33" s="1"/>
      <c r="HF33" s="1"/>
      <c r="HG33" s="1"/>
      <c r="HH33" s="1"/>
      <c r="HI33" s="1"/>
      <c r="HJ33" s="1">
        <v>4</v>
      </c>
      <c r="HK33" s="1">
        <v>275</v>
      </c>
      <c r="HM33" s="6">
        <v>10473</v>
      </c>
      <c r="HN33" s="6">
        <v>181539</v>
      </c>
      <c r="HO33" s="2">
        <v>4</v>
      </c>
      <c r="HP33" s="1"/>
      <c r="HQ33" s="1">
        <v>0</v>
      </c>
      <c r="HR33" s="6">
        <v>26725</v>
      </c>
      <c r="HS33" s="6">
        <v>23798</v>
      </c>
      <c r="HT33" s="1"/>
      <c r="HU33" s="1">
        <v>255</v>
      </c>
      <c r="HV33" s="6">
        <v>2022</v>
      </c>
      <c r="HW33" s="6">
        <v>1183</v>
      </c>
      <c r="HX33" s="1"/>
      <c r="HY33" s="1">
        <v>-1</v>
      </c>
      <c r="HZ33" s="1">
        <v>0</v>
      </c>
      <c r="IA33" s="1">
        <v>205</v>
      </c>
      <c r="IB33" s="1"/>
      <c r="IC33" s="1">
        <v>0</v>
      </c>
      <c r="ID33" s="6">
        <v>120088</v>
      </c>
      <c r="IE33" s="6">
        <v>26524</v>
      </c>
      <c r="IF33" s="1">
        <v>162</v>
      </c>
      <c r="IG33" s="6">
        <v>107800</v>
      </c>
      <c r="IH33" s="6">
        <v>25192</v>
      </c>
      <c r="II33" s="1">
        <v>25</v>
      </c>
      <c r="IJ33" s="6">
        <v>10937</v>
      </c>
      <c r="IK33" s="1">
        <v>386</v>
      </c>
      <c r="IL33" s="6">
        <v>1096</v>
      </c>
      <c r="IM33" s="1">
        <v>0</v>
      </c>
      <c r="IN33" s="1">
        <v>12</v>
      </c>
      <c r="IP33" s="6">
        <v>2412</v>
      </c>
      <c r="IQ33" s="6">
        <v>5543</v>
      </c>
      <c r="IR33" s="10">
        <v>7955</v>
      </c>
      <c r="IS33" s="10">
        <v>20431</v>
      </c>
      <c r="IT33" s="6">
        <v>7033</v>
      </c>
      <c r="IU33" s="10">
        <v>128043</v>
      </c>
      <c r="IV33" s="6">
        <v>28793</v>
      </c>
      <c r="IW33" s="1">
        <v>120</v>
      </c>
      <c r="IX33" s="1">
        <v>217</v>
      </c>
      <c r="IY33" s="1">
        <v>5</v>
      </c>
      <c r="IZ33" s="1">
        <v>0.9</v>
      </c>
      <c r="JA33" s="1">
        <v>0.09</v>
      </c>
      <c r="JB33" s="1">
        <v>17.940000000000001</v>
      </c>
      <c r="JC33" s="1">
        <v>25.4</v>
      </c>
      <c r="JD33" s="1">
        <v>4.68</v>
      </c>
      <c r="JE33" s="1">
        <v>293</v>
      </c>
      <c r="JF33" s="6">
        <v>4585</v>
      </c>
      <c r="JG33" s="1">
        <v>49</v>
      </c>
      <c r="JH33" s="6">
        <v>1551</v>
      </c>
      <c r="JI33">
        <v>7.4191493664060397</v>
      </c>
      <c r="KJ33" s="571">
        <f t="shared" si="1"/>
        <v>48920.222222222219</v>
      </c>
      <c r="MH33" s="2"/>
      <c r="MI33" s="10">
        <v>16450</v>
      </c>
      <c r="MJ33" s="10"/>
    </row>
    <row r="34" spans="1:348" x14ac:dyDescent="0.25">
      <c r="A34" s="1" t="s">
        <v>1036</v>
      </c>
      <c r="B34" s="21" t="s">
        <v>1902</v>
      </c>
      <c r="C34" s="1" t="s">
        <v>1037</v>
      </c>
      <c r="D34" s="1">
        <v>2016</v>
      </c>
      <c r="E34" s="1" t="s">
        <v>1038</v>
      </c>
      <c r="F34" s="1" t="s">
        <v>1039</v>
      </c>
      <c r="G34" s="1" t="s">
        <v>1040</v>
      </c>
      <c r="H34" s="1">
        <v>28092</v>
      </c>
      <c r="I34" s="1">
        <v>3416</v>
      </c>
      <c r="J34" s="1" t="s">
        <v>1039</v>
      </c>
      <c r="K34" s="1" t="s">
        <v>1040</v>
      </c>
      <c r="L34" s="1">
        <v>28092</v>
      </c>
      <c r="M34" s="1"/>
      <c r="N34" s="1" t="s">
        <v>1041</v>
      </c>
      <c r="O34" s="1" t="s">
        <v>1042</v>
      </c>
      <c r="P34" s="1" t="s">
        <v>1043</v>
      </c>
      <c r="Q34" s="1" t="s">
        <v>1044</v>
      </c>
      <c r="R34" s="1" t="s">
        <v>1045</v>
      </c>
      <c r="S34" s="1" t="s">
        <v>1046</v>
      </c>
      <c r="T34" s="1" t="s">
        <v>1042</v>
      </c>
      <c r="U34" s="1" t="s">
        <v>1043</v>
      </c>
      <c r="V34" s="1" t="s">
        <v>1047</v>
      </c>
      <c r="W34" s="1">
        <v>1</v>
      </c>
      <c r="X34" s="1">
        <v>2</v>
      </c>
      <c r="Y34" s="1">
        <v>0</v>
      </c>
      <c r="Z34" s="1">
        <v>1</v>
      </c>
      <c r="AA34" s="6">
        <v>7574</v>
      </c>
      <c r="AB34" s="1">
        <v>3</v>
      </c>
      <c r="AC34" s="1">
        <v>1</v>
      </c>
      <c r="AD34" s="1">
        <v>4</v>
      </c>
      <c r="AE34" s="1">
        <v>18</v>
      </c>
      <c r="AF34" s="1">
        <v>22</v>
      </c>
      <c r="AG34" s="7">
        <v>0.13639999999999999</v>
      </c>
      <c r="AH34" s="8">
        <v>79459</v>
      </c>
      <c r="AI34" s="1" t="e">
        <f>VLOOKUP(County!A34,Salaries!A$6:T$91,15,FALSE)</f>
        <v>#N/A</v>
      </c>
      <c r="AJ34" s="1" t="e">
        <f>VLOOKUP(County!A34,Salaries!A$6:T$91,16,FALSE)</f>
        <v>#N/A</v>
      </c>
      <c r="AK34" s="8">
        <v>31979</v>
      </c>
      <c r="AL34" s="9">
        <v>11.78</v>
      </c>
      <c r="AM34" s="1"/>
      <c r="AN34" s="1"/>
      <c r="AO34" s="8">
        <v>0</v>
      </c>
      <c r="AP34" s="8">
        <v>1135846</v>
      </c>
      <c r="AQ34" s="8">
        <v>1135846</v>
      </c>
      <c r="AR34" s="8">
        <v>118195</v>
      </c>
      <c r="AS34" s="8">
        <v>0</v>
      </c>
      <c r="AT34" s="8">
        <v>118195</v>
      </c>
      <c r="AU34" s="8">
        <v>58458</v>
      </c>
      <c r="AV34" s="8">
        <v>0</v>
      </c>
      <c r="AW34" s="8">
        <v>58458</v>
      </c>
      <c r="AX34" s="8">
        <v>5810</v>
      </c>
      <c r="AY34" s="8">
        <v>1318309</v>
      </c>
      <c r="AZ34" s="8">
        <v>562360</v>
      </c>
      <c r="BA34" s="8">
        <v>213607</v>
      </c>
      <c r="BB34" s="8">
        <v>775967</v>
      </c>
      <c r="BC34" s="8">
        <v>144028</v>
      </c>
      <c r="BD34" s="8">
        <v>35311</v>
      </c>
      <c r="BE34" s="8">
        <v>16833</v>
      </c>
      <c r="BF34" s="8">
        <v>196172</v>
      </c>
      <c r="BG34" s="8">
        <v>265483</v>
      </c>
      <c r="BH34" s="8">
        <v>1237622</v>
      </c>
      <c r="BI34" s="8">
        <v>80687</v>
      </c>
      <c r="BJ34" s="7">
        <v>6.1199999999999997E-2</v>
      </c>
      <c r="BK34" s="8">
        <v>11700</v>
      </c>
      <c r="BL34" s="8">
        <v>0</v>
      </c>
      <c r="BM34" s="8">
        <v>0</v>
      </c>
      <c r="BN34" s="8">
        <v>0</v>
      </c>
      <c r="BO34" s="8">
        <v>11700</v>
      </c>
      <c r="BP34" s="8">
        <v>11666</v>
      </c>
      <c r="BQ34" s="6">
        <v>39831</v>
      </c>
      <c r="BR34" s="6">
        <v>43221</v>
      </c>
      <c r="BS34" s="6">
        <v>83052</v>
      </c>
      <c r="BT34" s="6">
        <v>32161</v>
      </c>
      <c r="BU34" s="6">
        <v>17330</v>
      </c>
      <c r="BV34" s="6">
        <v>49491</v>
      </c>
      <c r="BW34" s="6">
        <v>5103</v>
      </c>
      <c r="BX34" s="1">
        <v>0</v>
      </c>
      <c r="BY34" s="6">
        <v>5103</v>
      </c>
      <c r="BZ34" s="6">
        <v>137646</v>
      </c>
      <c r="CA34" s="1"/>
      <c r="CB34" s="6">
        <v>137646</v>
      </c>
      <c r="CC34" s="1">
        <v>0</v>
      </c>
      <c r="CD34" s="6">
        <v>64297</v>
      </c>
      <c r="CE34" s="1">
        <v>6</v>
      </c>
      <c r="CF34" s="1">
        <v>74</v>
      </c>
      <c r="CG34" s="1">
        <v>80</v>
      </c>
      <c r="CH34" s="6">
        <v>5975</v>
      </c>
      <c r="CI34" s="6">
        <v>15935</v>
      </c>
      <c r="CJ34" s="6">
        <v>10200</v>
      </c>
      <c r="CK34" s="1">
        <v>370</v>
      </c>
      <c r="CL34" s="1">
        <v>284</v>
      </c>
      <c r="CM34" s="1">
        <v>15</v>
      </c>
      <c r="CN34" s="1">
        <v>168</v>
      </c>
      <c r="CO34" s="6">
        <v>66680</v>
      </c>
      <c r="CP34" s="6">
        <v>17919</v>
      </c>
      <c r="CQ34" s="6">
        <v>84599</v>
      </c>
      <c r="CR34" s="6">
        <v>7779</v>
      </c>
      <c r="CS34" s="1">
        <v>0</v>
      </c>
      <c r="CT34" s="6">
        <v>7779</v>
      </c>
      <c r="CU34" s="6">
        <v>70435</v>
      </c>
      <c r="CV34" s="6">
        <v>16566</v>
      </c>
      <c r="CW34" s="6">
        <v>87001</v>
      </c>
      <c r="CX34" s="6">
        <v>179379</v>
      </c>
      <c r="CY34" s="1">
        <v>0</v>
      </c>
      <c r="CZ34" s="1">
        <v>0</v>
      </c>
      <c r="DA34" s="6">
        <v>179379</v>
      </c>
      <c r="DB34" s="6">
        <v>11159</v>
      </c>
      <c r="DC34" s="6">
        <v>7549</v>
      </c>
      <c r="DD34" s="6">
        <f t="shared" si="0"/>
        <v>18708</v>
      </c>
      <c r="DE34" s="6">
        <v>38475</v>
      </c>
      <c r="DF34" s="6">
        <v>15274</v>
      </c>
      <c r="DG34" s="1">
        <v>1373</v>
      </c>
      <c r="DH34" s="6">
        <v>23119</v>
      </c>
      <c r="DI34" s="1">
        <v>278</v>
      </c>
      <c r="DJ34" s="6"/>
      <c r="DK34" s="6">
        <v>115545</v>
      </c>
      <c r="DL34" s="6">
        <v>106406</v>
      </c>
      <c r="DM34" s="1">
        <v>1</v>
      </c>
      <c r="DN34" s="6">
        <v>19427</v>
      </c>
      <c r="DO34" s="6">
        <v>252018</v>
      </c>
      <c r="DP34" s="1">
        <v>0</v>
      </c>
      <c r="DQ34" s="6">
        <v>40698</v>
      </c>
      <c r="DR34" s="6">
        <v>13300</v>
      </c>
      <c r="DS34" s="6">
        <v>53998</v>
      </c>
      <c r="DT34" s="6">
        <v>200380</v>
      </c>
      <c r="DU34" s="1">
        <v>112</v>
      </c>
      <c r="DV34" s="1">
        <v>3</v>
      </c>
      <c r="DW34" s="1">
        <v>456</v>
      </c>
      <c r="DX34" s="1">
        <v>5</v>
      </c>
      <c r="DY34" s="1">
        <v>104</v>
      </c>
      <c r="DZ34" s="1">
        <v>2</v>
      </c>
      <c r="EA34" s="1">
        <v>682</v>
      </c>
      <c r="EB34" s="1">
        <v>739</v>
      </c>
      <c r="EC34" s="1">
        <v>450</v>
      </c>
      <c r="ED34" s="6">
        <v>1189</v>
      </c>
      <c r="EE34" s="6">
        <v>10676</v>
      </c>
      <c r="EF34" s="6">
        <v>1346</v>
      </c>
      <c r="EG34" s="6">
        <v>12022</v>
      </c>
      <c r="EH34" s="6">
        <v>1673</v>
      </c>
      <c r="EI34" s="1">
        <v>98</v>
      </c>
      <c r="EJ34" s="6">
        <v>1771</v>
      </c>
      <c r="EK34" s="6">
        <v>14982</v>
      </c>
      <c r="EL34" s="1">
        <v>5</v>
      </c>
      <c r="EM34" s="1">
        <v>17</v>
      </c>
      <c r="EN34" s="1">
        <v>14</v>
      </c>
      <c r="EO34" s="1">
        <v>59</v>
      </c>
      <c r="EP34" s="1">
        <v>88</v>
      </c>
      <c r="EQ34" s="1">
        <v>728</v>
      </c>
      <c r="ER34" s="6">
        <v>16847</v>
      </c>
      <c r="ES34" s="6">
        <v>9981</v>
      </c>
      <c r="ET34" s="6">
        <v>1601</v>
      </c>
      <c r="EU34" s="1">
        <v>0</v>
      </c>
      <c r="EV34" s="1">
        <v>24</v>
      </c>
      <c r="EW34" s="1" t="s">
        <v>1048</v>
      </c>
      <c r="EX34" s="1">
        <v>27</v>
      </c>
      <c r="EY34" s="1">
        <v>46</v>
      </c>
      <c r="EZ34" s="6">
        <v>38400</v>
      </c>
      <c r="FA34" s="6">
        <v>63558</v>
      </c>
      <c r="FB34" s="6">
        <v>6287</v>
      </c>
      <c r="FC34" s="1"/>
      <c r="FD34" s="1"/>
      <c r="FE34" s="1"/>
      <c r="FF34" s="1" t="s">
        <v>1049</v>
      </c>
      <c r="FG34" s="1" t="s">
        <v>308</v>
      </c>
      <c r="FH34" s="1" t="s">
        <v>1039</v>
      </c>
      <c r="FI34" s="1" t="s">
        <v>1040</v>
      </c>
      <c r="FJ34" s="1">
        <v>28092</v>
      </c>
      <c r="FK34" s="1"/>
      <c r="FL34" s="1" t="s">
        <v>1039</v>
      </c>
      <c r="FM34" s="1" t="s">
        <v>1040</v>
      </c>
      <c r="FN34" s="1">
        <v>28092</v>
      </c>
      <c r="FO34" s="1"/>
      <c r="FP34" s="1" t="s">
        <v>1038</v>
      </c>
      <c r="FQ34" s="6">
        <v>24879</v>
      </c>
      <c r="FR34" s="1">
        <v>15</v>
      </c>
      <c r="FS34" s="1" t="s">
        <v>1050</v>
      </c>
      <c r="FT34" s="6">
        <v>7574</v>
      </c>
      <c r="FU34" s="1">
        <v>156</v>
      </c>
      <c r="FV34" s="1"/>
      <c r="FW34" s="1" t="s">
        <v>1051</v>
      </c>
      <c r="FX34" s="1"/>
      <c r="FY34" s="1"/>
      <c r="FZ34" s="1">
        <v>0</v>
      </c>
      <c r="GA34" s="1" t="s">
        <v>1052</v>
      </c>
      <c r="GB34" s="1">
        <v>20.010000000000002</v>
      </c>
      <c r="GC34" s="1">
        <v>70</v>
      </c>
      <c r="GD34" s="1" t="s">
        <v>287</v>
      </c>
      <c r="GE34" s="1" t="s">
        <v>1054</v>
      </c>
      <c r="GF34" s="1" t="s">
        <v>1053</v>
      </c>
      <c r="GG34" s="1" t="s">
        <v>290</v>
      </c>
      <c r="GH34" s="1" t="s">
        <v>291</v>
      </c>
      <c r="GI34" s="1" t="s">
        <v>279</v>
      </c>
      <c r="GJ34" s="6">
        <v>79745</v>
      </c>
      <c r="GK34" s="1">
        <v>3</v>
      </c>
      <c r="GM34" s="2" t="s">
        <v>292</v>
      </c>
      <c r="GN34" s="2">
        <v>299</v>
      </c>
      <c r="GO34" s="2">
        <v>14</v>
      </c>
      <c r="GP34" s="10">
        <v>1180</v>
      </c>
      <c r="GQ34" s="10">
        <v>26771</v>
      </c>
      <c r="GR34" s="2">
        <v>45</v>
      </c>
      <c r="GS34" s="2">
        <v>11</v>
      </c>
      <c r="GT34" s="2">
        <v>942</v>
      </c>
      <c r="GU34" s="10">
        <v>3552</v>
      </c>
      <c r="GY34" s="1"/>
      <c r="GZ34" s="1">
        <v>3</v>
      </c>
      <c r="HA34" s="1"/>
      <c r="HB34" s="1"/>
      <c r="HC34" s="1"/>
      <c r="HD34" s="1"/>
      <c r="HE34" s="1"/>
      <c r="HF34" s="1"/>
      <c r="HG34" s="1"/>
      <c r="HH34" s="1"/>
      <c r="HI34" s="1"/>
      <c r="HJ34" s="1">
        <v>4</v>
      </c>
      <c r="HK34" s="1">
        <v>721</v>
      </c>
      <c r="HM34" s="6">
        <v>32480</v>
      </c>
      <c r="HN34" s="6">
        <v>235034</v>
      </c>
      <c r="HO34" s="2">
        <v>278</v>
      </c>
      <c r="HP34" s="1">
        <v>87</v>
      </c>
      <c r="HQ34" s="1">
        <v>197</v>
      </c>
      <c r="HR34" s="6">
        <v>26725</v>
      </c>
      <c r="HS34" s="1">
        <v>0</v>
      </c>
      <c r="HT34" s="6">
        <v>34298</v>
      </c>
      <c r="HU34" s="6">
        <v>3274</v>
      </c>
      <c r="HV34" s="6">
        <v>2022</v>
      </c>
      <c r="HW34" s="1">
        <v>0</v>
      </c>
      <c r="HX34" s="6">
        <v>13913</v>
      </c>
      <c r="HY34" s="1">
        <v>0</v>
      </c>
      <c r="HZ34" s="1">
        <v>0</v>
      </c>
      <c r="IA34" s="1">
        <v>0</v>
      </c>
      <c r="IB34" s="1">
        <v>370</v>
      </c>
      <c r="IC34" s="1">
        <v>0</v>
      </c>
      <c r="ID34" s="6">
        <v>252018</v>
      </c>
      <c r="IE34" s="6">
        <v>57183</v>
      </c>
      <c r="IF34" s="1">
        <v>0</v>
      </c>
      <c r="IG34" s="6">
        <v>228899</v>
      </c>
      <c r="IH34" s="6">
        <v>49520</v>
      </c>
      <c r="II34" s="1">
        <v>96</v>
      </c>
      <c r="IJ34" s="6">
        <v>15178</v>
      </c>
      <c r="IK34" s="1">
        <v>263</v>
      </c>
      <c r="IL34" s="6">
        <v>7286</v>
      </c>
      <c r="IM34" s="1">
        <v>0</v>
      </c>
      <c r="IN34" s="1">
        <v>114</v>
      </c>
      <c r="IP34" s="6">
        <v>5852</v>
      </c>
      <c r="IQ34" s="6">
        <v>23696</v>
      </c>
      <c r="IR34" s="10">
        <v>29548</v>
      </c>
      <c r="IS34" s="10">
        <v>52667</v>
      </c>
      <c r="IT34" s="6">
        <v>18708</v>
      </c>
      <c r="IU34" s="10">
        <v>281566</v>
      </c>
      <c r="IV34" s="6">
        <v>83504</v>
      </c>
      <c r="IW34" s="1">
        <v>115</v>
      </c>
      <c r="IX34" s="1">
        <v>461</v>
      </c>
      <c r="IY34" s="1">
        <v>106</v>
      </c>
      <c r="IZ34" s="1">
        <v>0.8</v>
      </c>
      <c r="JA34" s="1">
        <v>0.08</v>
      </c>
      <c r="JB34" s="1">
        <v>21.97</v>
      </c>
      <c r="JC34" s="1">
        <v>26.08</v>
      </c>
      <c r="JD34" s="1">
        <v>10.34</v>
      </c>
      <c r="JE34" s="1">
        <v>672</v>
      </c>
      <c r="JF34" s="6">
        <v>13088</v>
      </c>
      <c r="JG34" s="1">
        <v>10</v>
      </c>
      <c r="JH34" s="6">
        <v>1894</v>
      </c>
      <c r="JI34">
        <v>9.7306037996112611</v>
      </c>
      <c r="KJ34" s="571">
        <f t="shared" si="1"/>
        <v>35271.227272727272</v>
      </c>
      <c r="MH34" s="10">
        <v>22005</v>
      </c>
      <c r="MI34" s="10">
        <v>127098</v>
      </c>
      <c r="MJ34" s="10"/>
    </row>
    <row r="35" spans="1:348" x14ac:dyDescent="0.25">
      <c r="A35" s="1" t="s">
        <v>1055</v>
      </c>
      <c r="B35" s="21" t="s">
        <v>1903</v>
      </c>
      <c r="C35" s="1" t="s">
        <v>1056</v>
      </c>
      <c r="D35" s="1">
        <v>2016</v>
      </c>
      <c r="E35" s="1" t="s">
        <v>1057</v>
      </c>
      <c r="F35" s="1" t="s">
        <v>1058</v>
      </c>
      <c r="G35" s="1" t="s">
        <v>1059</v>
      </c>
      <c r="H35" s="1">
        <v>28753</v>
      </c>
      <c r="I35" s="1"/>
      <c r="J35" s="1" t="s">
        <v>1058</v>
      </c>
      <c r="K35" s="1" t="s">
        <v>1059</v>
      </c>
      <c r="L35" s="1">
        <v>28753</v>
      </c>
      <c r="M35" s="1"/>
      <c r="N35" s="1" t="s">
        <v>1060</v>
      </c>
      <c r="O35" s="1" t="s">
        <v>1061</v>
      </c>
      <c r="P35" s="1" t="s">
        <v>1062</v>
      </c>
      <c r="Q35" s="1" t="s">
        <v>1063</v>
      </c>
      <c r="R35" s="1" t="s">
        <v>1060</v>
      </c>
      <c r="S35" s="1" t="s">
        <v>324</v>
      </c>
      <c r="T35" s="1" t="s">
        <v>1061</v>
      </c>
      <c r="U35" s="1" t="s">
        <v>1062</v>
      </c>
      <c r="V35" s="1" t="s">
        <v>1063</v>
      </c>
      <c r="W35" s="1">
        <v>1</v>
      </c>
      <c r="X35" s="1">
        <v>2</v>
      </c>
      <c r="Y35" s="1">
        <v>0</v>
      </c>
      <c r="Z35" s="1">
        <v>0</v>
      </c>
      <c r="AA35" s="6">
        <v>6442</v>
      </c>
      <c r="AB35" s="1">
        <v>1</v>
      </c>
      <c r="AC35" s="1">
        <v>0</v>
      </c>
      <c r="AD35" s="1">
        <v>1</v>
      </c>
      <c r="AE35" s="1">
        <v>9.89</v>
      </c>
      <c r="AF35" s="1">
        <v>10.89</v>
      </c>
      <c r="AG35" s="7">
        <v>9.1800000000000007E-2</v>
      </c>
      <c r="AH35" s="8">
        <v>50001</v>
      </c>
      <c r="AI35" s="1" t="e">
        <f>VLOOKUP(County!A35,Salaries!A$6:T$91,15,FALSE)</f>
        <v>#N/A</v>
      </c>
      <c r="AJ35" s="1" t="e">
        <f>VLOOKUP(County!A35,Salaries!A$6:T$91,16,FALSE)</f>
        <v>#N/A</v>
      </c>
      <c r="AK35" s="8">
        <v>38125</v>
      </c>
      <c r="AL35" s="9">
        <v>7.41</v>
      </c>
      <c r="AM35" s="9">
        <v>7.41</v>
      </c>
      <c r="AN35" s="9">
        <v>7.41</v>
      </c>
      <c r="AO35" s="8">
        <v>6000</v>
      </c>
      <c r="AP35" s="8">
        <v>363855</v>
      </c>
      <c r="AQ35" s="8">
        <v>369855</v>
      </c>
      <c r="AR35" s="8">
        <v>82461</v>
      </c>
      <c r="AS35" s="8">
        <v>0</v>
      </c>
      <c r="AT35" s="8">
        <v>82461</v>
      </c>
      <c r="AU35" s="8">
        <v>6025</v>
      </c>
      <c r="AV35" s="8">
        <v>0</v>
      </c>
      <c r="AW35" s="8">
        <v>6025</v>
      </c>
      <c r="AX35" s="8">
        <v>18935</v>
      </c>
      <c r="AY35" s="8">
        <v>477276</v>
      </c>
      <c r="AZ35" s="8">
        <v>220931</v>
      </c>
      <c r="BA35" s="8">
        <v>70634</v>
      </c>
      <c r="BB35" s="8">
        <v>291565</v>
      </c>
      <c r="BC35" s="8">
        <v>29573</v>
      </c>
      <c r="BD35" s="8">
        <v>3900</v>
      </c>
      <c r="BE35" s="8">
        <v>7556</v>
      </c>
      <c r="BF35" s="8">
        <v>41029</v>
      </c>
      <c r="BG35" s="8">
        <v>144682</v>
      </c>
      <c r="BH35" s="8">
        <v>477276</v>
      </c>
      <c r="BI35" s="8">
        <v>0</v>
      </c>
      <c r="BJ35" s="7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6">
        <v>26699</v>
      </c>
      <c r="BR35" s="6">
        <v>14362</v>
      </c>
      <c r="BS35" s="6">
        <v>41061</v>
      </c>
      <c r="BT35" s="6">
        <v>13332</v>
      </c>
      <c r="BU35" s="6">
        <v>3863</v>
      </c>
      <c r="BV35" s="6">
        <v>17195</v>
      </c>
      <c r="BW35" s="6">
        <v>2070</v>
      </c>
      <c r="BX35" s="1">
        <v>350</v>
      </c>
      <c r="BY35" s="6">
        <v>2420</v>
      </c>
      <c r="BZ35" s="6">
        <v>60676</v>
      </c>
      <c r="CA35" s="1"/>
      <c r="CB35" s="6">
        <v>60676</v>
      </c>
      <c r="CC35" s="1">
        <v>0</v>
      </c>
      <c r="CD35" s="6">
        <v>50589</v>
      </c>
      <c r="CE35" s="1">
        <v>1</v>
      </c>
      <c r="CF35" s="1">
        <v>74</v>
      </c>
      <c r="CG35" s="1">
        <v>75</v>
      </c>
      <c r="CH35" s="6">
        <v>3388</v>
      </c>
      <c r="CI35" s="6">
        <v>3205</v>
      </c>
      <c r="CJ35" s="6">
        <v>6567</v>
      </c>
      <c r="CK35" s="1">
        <v>205</v>
      </c>
      <c r="CL35" s="1">
        <v>0</v>
      </c>
      <c r="CM35" s="1">
        <v>18</v>
      </c>
      <c r="CN35" s="1">
        <v>106</v>
      </c>
      <c r="CO35" s="6">
        <v>27353</v>
      </c>
      <c r="CP35" s="6">
        <v>11011</v>
      </c>
      <c r="CQ35" s="6">
        <v>38364</v>
      </c>
      <c r="CR35" s="6">
        <v>2730</v>
      </c>
      <c r="CS35" s="1">
        <v>303</v>
      </c>
      <c r="CT35" s="6">
        <v>3033</v>
      </c>
      <c r="CU35" s="6">
        <v>18254</v>
      </c>
      <c r="CV35" s="6">
        <v>2917</v>
      </c>
      <c r="CW35" s="6">
        <v>21171</v>
      </c>
      <c r="CX35" s="6">
        <v>62568</v>
      </c>
      <c r="CY35" s="6">
        <v>2391</v>
      </c>
      <c r="CZ35" s="1">
        <v>0</v>
      </c>
      <c r="DA35" s="6">
        <v>64959</v>
      </c>
      <c r="DB35" s="6">
        <v>5916</v>
      </c>
      <c r="DC35" s="6">
        <v>1463</v>
      </c>
      <c r="DD35" s="6">
        <f t="shared" ref="DD35:DD60" si="2">SUM(DB35:DC35)</f>
        <v>7379</v>
      </c>
      <c r="DE35" s="6">
        <v>24992</v>
      </c>
      <c r="DF35" s="6">
        <v>5940</v>
      </c>
      <c r="DG35" s="1">
        <v>0</v>
      </c>
      <c r="DH35" s="6">
        <v>7431</v>
      </c>
      <c r="DI35" s="1">
        <v>62</v>
      </c>
      <c r="DJ35" s="6"/>
      <c r="DK35" s="6">
        <v>66623</v>
      </c>
      <c r="DL35" s="6">
        <v>60121</v>
      </c>
      <c r="DM35" s="1"/>
      <c r="DN35" s="1"/>
      <c r="DO35" s="6">
        <v>103295</v>
      </c>
      <c r="DP35" s="1">
        <v>816</v>
      </c>
      <c r="DQ35" s="6">
        <v>8890</v>
      </c>
      <c r="DR35" s="6">
        <v>2442</v>
      </c>
      <c r="DS35" s="6">
        <v>11332</v>
      </c>
      <c r="DT35" s="6">
        <v>117985</v>
      </c>
      <c r="DU35" s="1">
        <v>169</v>
      </c>
      <c r="DV35" s="1">
        <v>25</v>
      </c>
      <c r="DW35" s="1">
        <v>287</v>
      </c>
      <c r="DX35" s="1">
        <v>144</v>
      </c>
      <c r="DY35" s="1">
        <v>50</v>
      </c>
      <c r="DZ35" s="1">
        <v>10</v>
      </c>
      <c r="EA35" s="1">
        <v>685</v>
      </c>
      <c r="EB35" s="6">
        <v>3171</v>
      </c>
      <c r="EC35" s="1">
        <v>286</v>
      </c>
      <c r="ED35" s="6">
        <v>3457</v>
      </c>
      <c r="EE35" s="6">
        <v>5982</v>
      </c>
      <c r="EF35" s="6">
        <v>2865</v>
      </c>
      <c r="EG35" s="6">
        <v>8847</v>
      </c>
      <c r="EH35" s="6">
        <v>1140</v>
      </c>
      <c r="EI35" s="1">
        <v>959</v>
      </c>
      <c r="EJ35" s="6">
        <v>2099</v>
      </c>
      <c r="EK35" s="6">
        <v>14403</v>
      </c>
      <c r="EL35" s="1">
        <v>5</v>
      </c>
      <c r="EM35" s="1">
        <v>16</v>
      </c>
      <c r="EN35" s="1">
        <v>40</v>
      </c>
      <c r="EO35" s="1">
        <v>225</v>
      </c>
      <c r="EP35" s="1">
        <v>411</v>
      </c>
      <c r="EQ35" s="6">
        <v>4120</v>
      </c>
      <c r="ER35" s="6">
        <v>3444</v>
      </c>
      <c r="ES35" s="6">
        <v>2272</v>
      </c>
      <c r="ET35" s="1">
        <v>802</v>
      </c>
      <c r="EU35" s="1">
        <v>10</v>
      </c>
      <c r="EV35" s="1">
        <v>8</v>
      </c>
      <c r="EW35" s="1" t="s">
        <v>1064</v>
      </c>
      <c r="EX35" s="1">
        <v>14</v>
      </c>
      <c r="EY35" s="1">
        <v>55</v>
      </c>
      <c r="EZ35" s="6">
        <v>14773</v>
      </c>
      <c r="FA35" s="6">
        <v>36134</v>
      </c>
      <c r="FB35" s="6">
        <v>11287</v>
      </c>
      <c r="FC35" s="1"/>
      <c r="FD35" s="1"/>
      <c r="FE35" s="1"/>
      <c r="FF35" s="1" t="s">
        <v>1056</v>
      </c>
      <c r="FG35" s="1" t="s">
        <v>308</v>
      </c>
      <c r="FH35" s="1" t="s">
        <v>1058</v>
      </c>
      <c r="FI35" s="1" t="s">
        <v>1059</v>
      </c>
      <c r="FJ35" s="1">
        <v>28753</v>
      </c>
      <c r="FK35" s="1">
        <v>6901</v>
      </c>
      <c r="FL35" s="1" t="s">
        <v>1058</v>
      </c>
      <c r="FM35" s="1" t="s">
        <v>1059</v>
      </c>
      <c r="FN35" s="1">
        <v>28753</v>
      </c>
      <c r="FO35" s="1">
        <v>6901</v>
      </c>
      <c r="FP35" s="1" t="s">
        <v>1057</v>
      </c>
      <c r="FQ35" s="6">
        <v>21176</v>
      </c>
      <c r="FR35" s="1">
        <v>10.89</v>
      </c>
      <c r="FS35" s="1" t="s">
        <v>1065</v>
      </c>
      <c r="FT35" s="6">
        <v>6442</v>
      </c>
      <c r="FU35" s="1">
        <v>156</v>
      </c>
      <c r="FV35" s="1"/>
      <c r="FW35" s="1" t="s">
        <v>1066</v>
      </c>
      <c r="FX35" s="1"/>
      <c r="FY35" s="1"/>
      <c r="FZ35" s="1">
        <v>0</v>
      </c>
      <c r="GA35" s="1" t="s">
        <v>1067</v>
      </c>
      <c r="GB35" s="1">
        <v>93.47</v>
      </c>
      <c r="GC35" s="1">
        <v>92.73</v>
      </c>
      <c r="GD35" s="1" t="s">
        <v>287</v>
      </c>
      <c r="GE35" s="1" t="s">
        <v>288</v>
      </c>
      <c r="GF35" s="1" t="s">
        <v>1068</v>
      </c>
      <c r="GG35" s="1" t="s">
        <v>290</v>
      </c>
      <c r="GH35" s="1" t="s">
        <v>291</v>
      </c>
      <c r="GI35" s="1" t="s">
        <v>279</v>
      </c>
      <c r="GJ35" s="6">
        <v>21372</v>
      </c>
      <c r="GK35" s="1">
        <v>2</v>
      </c>
      <c r="GM35" s="2" t="s">
        <v>292</v>
      </c>
      <c r="GN35" s="2">
        <v>403</v>
      </c>
      <c r="GO35" s="2">
        <v>20</v>
      </c>
      <c r="GP35" s="10">
        <v>1603</v>
      </c>
      <c r="GQ35" s="10">
        <v>4115</v>
      </c>
      <c r="GR35" s="2">
        <v>202</v>
      </c>
      <c r="GS35" s="2">
        <v>9</v>
      </c>
      <c r="GT35" s="2">
        <v>106</v>
      </c>
      <c r="GU35" s="10">
        <v>1302</v>
      </c>
      <c r="GY35" s="1"/>
      <c r="GZ35" s="1">
        <v>2</v>
      </c>
      <c r="HA35" s="1"/>
      <c r="HB35" s="1"/>
      <c r="HC35" s="1"/>
      <c r="HD35" s="1"/>
      <c r="HE35" s="1"/>
      <c r="HF35" s="1"/>
      <c r="HG35" s="1"/>
      <c r="HH35" s="1"/>
      <c r="HI35" s="1"/>
      <c r="HJ35" s="1">
        <v>3</v>
      </c>
      <c r="HK35" s="6">
        <v>2226</v>
      </c>
      <c r="HM35" s="6">
        <v>13160</v>
      </c>
      <c r="HN35" s="6">
        <v>124873</v>
      </c>
      <c r="HO35" s="2">
        <v>62</v>
      </c>
      <c r="HP35" s="1"/>
      <c r="HQ35" s="1">
        <v>0</v>
      </c>
      <c r="HR35" s="6">
        <v>26725</v>
      </c>
      <c r="HS35" s="6">
        <v>23798</v>
      </c>
      <c r="HT35" s="1"/>
      <c r="HU35" s="1">
        <v>66</v>
      </c>
      <c r="HV35" s="6">
        <v>2022</v>
      </c>
      <c r="HW35" s="6">
        <v>1183</v>
      </c>
      <c r="HX35" s="1"/>
      <c r="HY35" s="1">
        <v>0</v>
      </c>
      <c r="HZ35" s="1">
        <v>0</v>
      </c>
      <c r="IA35" s="1">
        <v>205</v>
      </c>
      <c r="IB35" s="1"/>
      <c r="IC35" s="1">
        <v>0</v>
      </c>
      <c r="ID35" s="6">
        <v>103295</v>
      </c>
      <c r="IE35" s="6">
        <v>32371</v>
      </c>
      <c r="IF35" s="1">
        <v>25</v>
      </c>
      <c r="IG35" s="6">
        <v>95839</v>
      </c>
      <c r="IH35" s="6">
        <v>30905</v>
      </c>
      <c r="II35" s="1">
        <v>58</v>
      </c>
      <c r="IJ35" s="6">
        <v>5882</v>
      </c>
      <c r="IK35" s="1">
        <v>684</v>
      </c>
      <c r="IL35" s="1">
        <v>779</v>
      </c>
      <c r="IM35" s="1">
        <v>0</v>
      </c>
      <c r="IN35" s="1">
        <v>28</v>
      </c>
      <c r="IP35" s="6">
        <v>3129</v>
      </c>
      <c r="IQ35" s="1">
        <v>0</v>
      </c>
      <c r="IR35" s="10">
        <v>3129</v>
      </c>
      <c r="IS35" s="10">
        <v>10560</v>
      </c>
      <c r="IT35" s="6">
        <v>7379</v>
      </c>
      <c r="IU35" s="10">
        <v>106424</v>
      </c>
      <c r="IV35" s="6">
        <v>26854</v>
      </c>
      <c r="IW35" s="1">
        <v>194</v>
      </c>
      <c r="IX35" s="1">
        <v>431</v>
      </c>
      <c r="IY35" s="1">
        <v>60</v>
      </c>
      <c r="IZ35" s="1">
        <v>0.61</v>
      </c>
      <c r="JA35" s="1">
        <v>0.24</v>
      </c>
      <c r="JB35" s="1">
        <v>21.03</v>
      </c>
      <c r="JC35" s="1">
        <v>20.53</v>
      </c>
      <c r="JD35" s="1">
        <v>17.82</v>
      </c>
      <c r="JE35" s="1">
        <v>506</v>
      </c>
      <c r="JF35" s="6">
        <v>10293</v>
      </c>
      <c r="JG35" s="1">
        <v>179</v>
      </c>
      <c r="JH35" s="6">
        <v>4110</v>
      </c>
      <c r="JI35">
        <v>13.642382556616134</v>
      </c>
      <c r="KJ35" s="571">
        <f t="shared" si="1"/>
        <v>26773.645546372816</v>
      </c>
      <c r="MH35" s="2"/>
      <c r="MI35" s="2"/>
      <c r="MJ35" s="2"/>
    </row>
    <row r="36" spans="1:348" x14ac:dyDescent="0.25">
      <c r="A36" s="1" t="s">
        <v>1069</v>
      </c>
      <c r="B36" s="21" t="s">
        <v>1904</v>
      </c>
      <c r="C36" s="1" t="s">
        <v>1070</v>
      </c>
      <c r="D36" s="1">
        <v>2016</v>
      </c>
      <c r="E36" s="1" t="s">
        <v>1071</v>
      </c>
      <c r="F36" s="1" t="s">
        <v>1072</v>
      </c>
      <c r="G36" s="1" t="s">
        <v>1073</v>
      </c>
      <c r="H36" s="1">
        <v>28752</v>
      </c>
      <c r="I36" s="1">
        <v>3906</v>
      </c>
      <c r="J36" s="1" t="s">
        <v>1072</v>
      </c>
      <c r="K36" s="1" t="s">
        <v>1073</v>
      </c>
      <c r="L36" s="1">
        <v>28752</v>
      </c>
      <c r="M36" s="1"/>
      <c r="N36" s="1" t="s">
        <v>1074</v>
      </c>
      <c r="O36" s="1" t="s">
        <v>1075</v>
      </c>
      <c r="P36" s="1" t="s">
        <v>1076</v>
      </c>
      <c r="Q36" s="1" t="s">
        <v>1077</v>
      </c>
      <c r="R36" s="1" t="s">
        <v>1074</v>
      </c>
      <c r="S36" s="1" t="s">
        <v>397</v>
      </c>
      <c r="T36" s="1" t="s">
        <v>1075</v>
      </c>
      <c r="U36" s="1" t="s">
        <v>1076</v>
      </c>
      <c r="V36" s="1" t="s">
        <v>1077</v>
      </c>
      <c r="W36" s="1">
        <v>1</v>
      </c>
      <c r="X36" s="1">
        <v>1</v>
      </c>
      <c r="Y36" s="1">
        <v>0</v>
      </c>
      <c r="Z36" s="1">
        <v>0</v>
      </c>
      <c r="AA36" s="6">
        <v>4186</v>
      </c>
      <c r="AB36" s="1">
        <v>1</v>
      </c>
      <c r="AC36" s="1">
        <v>0</v>
      </c>
      <c r="AD36" s="1">
        <v>1</v>
      </c>
      <c r="AE36" s="1">
        <v>18.45</v>
      </c>
      <c r="AF36" s="1">
        <v>19.45</v>
      </c>
      <c r="AG36" s="7">
        <v>5.1400000000000001E-2</v>
      </c>
      <c r="AH36" s="8">
        <v>57646</v>
      </c>
      <c r="AI36" s="1" t="e">
        <f>VLOOKUP(County!A36,Salaries!A$6:T$91,15,FALSE)</f>
        <v>#N/A</v>
      </c>
      <c r="AJ36" s="1" t="e">
        <f>VLOOKUP(County!A36,Salaries!A$6:T$91,16,FALSE)</f>
        <v>#N/A</v>
      </c>
      <c r="AK36" s="8">
        <v>38125</v>
      </c>
      <c r="AL36" s="9">
        <v>8.59</v>
      </c>
      <c r="AM36" s="9">
        <v>8.8000000000000007</v>
      </c>
      <c r="AN36" s="9">
        <v>9.3699999999999992</v>
      </c>
      <c r="AO36" s="8">
        <v>0</v>
      </c>
      <c r="AP36" s="8">
        <v>681518</v>
      </c>
      <c r="AQ36" s="8">
        <v>681518</v>
      </c>
      <c r="AR36" s="8">
        <v>105234</v>
      </c>
      <c r="AS36" s="8">
        <v>0</v>
      </c>
      <c r="AT36" s="8">
        <v>105234</v>
      </c>
      <c r="AU36" s="8">
        <v>750</v>
      </c>
      <c r="AV36" s="8">
        <v>0</v>
      </c>
      <c r="AW36" s="8">
        <v>750</v>
      </c>
      <c r="AX36" s="8">
        <v>2432</v>
      </c>
      <c r="AY36" s="8">
        <v>789934</v>
      </c>
      <c r="AZ36" s="8">
        <v>378713</v>
      </c>
      <c r="BA36" s="8">
        <v>126623</v>
      </c>
      <c r="BB36" s="8">
        <v>505336</v>
      </c>
      <c r="BC36" s="8">
        <v>64129</v>
      </c>
      <c r="BD36" s="8">
        <v>10180</v>
      </c>
      <c r="BE36" s="8">
        <v>10692</v>
      </c>
      <c r="BF36" s="8">
        <v>85001</v>
      </c>
      <c r="BG36" s="8">
        <v>132200</v>
      </c>
      <c r="BH36" s="8">
        <v>722537</v>
      </c>
      <c r="BI36" s="8">
        <v>67397</v>
      </c>
      <c r="BJ36" s="7">
        <v>8.5300000000000001E-2</v>
      </c>
      <c r="BK36" s="8">
        <v>3000</v>
      </c>
      <c r="BL36" s="8">
        <v>0</v>
      </c>
      <c r="BM36" s="8">
        <v>0</v>
      </c>
      <c r="BN36" s="8">
        <v>0</v>
      </c>
      <c r="BO36" s="8">
        <v>3000</v>
      </c>
      <c r="BP36" s="8">
        <v>3000</v>
      </c>
      <c r="BQ36" s="6">
        <v>24012</v>
      </c>
      <c r="BR36" s="6">
        <v>39058</v>
      </c>
      <c r="BS36" s="6">
        <v>63070</v>
      </c>
      <c r="BT36" s="6">
        <v>14797</v>
      </c>
      <c r="BU36" s="6">
        <v>8197</v>
      </c>
      <c r="BV36" s="6">
        <v>22994</v>
      </c>
      <c r="BW36" s="6">
        <v>3080</v>
      </c>
      <c r="BX36" s="1">
        <v>818</v>
      </c>
      <c r="BY36" s="1"/>
      <c r="BZ36" s="6">
        <v>89962</v>
      </c>
      <c r="CA36" s="1"/>
      <c r="CB36" s="6">
        <v>89962</v>
      </c>
      <c r="CC36" s="1">
        <v>402</v>
      </c>
      <c r="CD36" s="6">
        <v>50523</v>
      </c>
      <c r="CE36" s="1">
        <v>2</v>
      </c>
      <c r="CF36" s="1">
        <v>74</v>
      </c>
      <c r="CG36" s="1">
        <v>76</v>
      </c>
      <c r="CH36" s="6">
        <v>5783</v>
      </c>
      <c r="CI36" s="6">
        <v>3205</v>
      </c>
      <c r="CJ36" s="6">
        <v>6819</v>
      </c>
      <c r="CK36" s="1">
        <v>205</v>
      </c>
      <c r="CL36" s="1">
        <v>0</v>
      </c>
      <c r="CM36" s="1">
        <v>24</v>
      </c>
      <c r="CN36" s="1">
        <v>91</v>
      </c>
      <c r="CO36" s="6">
        <v>48686</v>
      </c>
      <c r="CP36" s="6">
        <v>15034</v>
      </c>
      <c r="CQ36" s="6">
        <v>63720</v>
      </c>
      <c r="CR36" s="6">
        <v>5141</v>
      </c>
      <c r="CS36" s="1">
        <v>459</v>
      </c>
      <c r="CT36" s="6">
        <f>SUM(CR36:CS36)</f>
        <v>5600</v>
      </c>
      <c r="CU36" s="6">
        <v>24309</v>
      </c>
      <c r="CV36" s="6">
        <v>4326</v>
      </c>
      <c r="CW36" s="6">
        <v>28635</v>
      </c>
      <c r="CX36" s="6">
        <v>97955</v>
      </c>
      <c r="CY36" s="6">
        <v>2392</v>
      </c>
      <c r="CZ36" s="1">
        <v>242</v>
      </c>
      <c r="DA36" s="6">
        <v>100589</v>
      </c>
      <c r="DB36" s="6">
        <v>10560</v>
      </c>
      <c r="DC36" s="1">
        <v>983</v>
      </c>
      <c r="DD36" s="6">
        <f t="shared" si="2"/>
        <v>11543</v>
      </c>
      <c r="DE36" s="6">
        <v>36272</v>
      </c>
      <c r="DF36" s="6">
        <v>12178</v>
      </c>
      <c r="DG36" s="1">
        <v>0</v>
      </c>
      <c r="DH36" s="6">
        <v>13205</v>
      </c>
      <c r="DI36" s="1">
        <v>222</v>
      </c>
      <c r="DJ36" s="6"/>
      <c r="DK36" s="6">
        <v>121158</v>
      </c>
      <c r="DL36" s="6">
        <v>25722</v>
      </c>
      <c r="DM36" s="1"/>
      <c r="DN36" s="1">
        <v>0</v>
      </c>
      <c r="DO36" s="6">
        <v>160606</v>
      </c>
      <c r="DP36" s="1">
        <v>38</v>
      </c>
      <c r="DQ36" s="6">
        <v>22884</v>
      </c>
      <c r="DR36" s="6">
        <v>5110</v>
      </c>
      <c r="DS36" s="6">
        <v>27994</v>
      </c>
      <c r="DT36" s="6">
        <v>110986</v>
      </c>
      <c r="DU36" s="1">
        <v>62</v>
      </c>
      <c r="DV36" s="1">
        <v>0</v>
      </c>
      <c r="DW36" s="1">
        <v>507</v>
      </c>
      <c r="DX36" s="1">
        <v>15</v>
      </c>
      <c r="DY36" s="1">
        <v>30</v>
      </c>
      <c r="DZ36" s="1">
        <v>0</v>
      </c>
      <c r="EA36" s="1">
        <v>614</v>
      </c>
      <c r="EB36" s="1">
        <v>320</v>
      </c>
      <c r="EC36" s="1">
        <v>0</v>
      </c>
      <c r="ED36" s="1">
        <v>320</v>
      </c>
      <c r="EE36" s="6">
        <v>5369</v>
      </c>
      <c r="EF36" s="1">
        <v>450</v>
      </c>
      <c r="EG36" s="6">
        <v>5819</v>
      </c>
      <c r="EH36" s="1">
        <v>324</v>
      </c>
      <c r="EI36" s="1">
        <v>0</v>
      </c>
      <c r="EJ36" s="1">
        <v>324</v>
      </c>
      <c r="EK36" s="6">
        <v>6463</v>
      </c>
      <c r="EL36" s="1">
        <v>3</v>
      </c>
      <c r="EM36" s="1">
        <v>8</v>
      </c>
      <c r="EN36" s="1">
        <v>48</v>
      </c>
      <c r="EO36" s="1">
        <v>168</v>
      </c>
      <c r="EP36" s="1">
        <v>438</v>
      </c>
      <c r="EQ36" s="6">
        <v>1350</v>
      </c>
      <c r="ER36" s="6">
        <v>23726</v>
      </c>
      <c r="ES36" s="6">
        <v>13726</v>
      </c>
      <c r="ET36" s="6">
        <v>1515</v>
      </c>
      <c r="EU36" s="6">
        <v>10433</v>
      </c>
      <c r="EV36" s="6">
        <v>10031</v>
      </c>
      <c r="EW36" s="1" t="s">
        <v>1078</v>
      </c>
      <c r="EX36" s="1">
        <v>15</v>
      </c>
      <c r="EY36" s="1">
        <v>38</v>
      </c>
      <c r="EZ36" s="6">
        <v>16595</v>
      </c>
      <c r="FA36" s="6">
        <v>158784</v>
      </c>
      <c r="FB36" s="6">
        <v>8250</v>
      </c>
      <c r="FC36" s="1"/>
      <c r="FD36" s="1"/>
      <c r="FE36" s="1"/>
      <c r="FF36" s="1" t="s">
        <v>1070</v>
      </c>
      <c r="FG36" s="1" t="s">
        <v>308</v>
      </c>
      <c r="FH36" s="1" t="s">
        <v>1072</v>
      </c>
      <c r="FI36" s="1" t="s">
        <v>1073</v>
      </c>
      <c r="FJ36" s="1">
        <v>28752</v>
      </c>
      <c r="FK36" s="1">
        <v>3906</v>
      </c>
      <c r="FL36" s="1" t="s">
        <v>1072</v>
      </c>
      <c r="FM36" s="1" t="s">
        <v>1073</v>
      </c>
      <c r="FN36" s="1">
        <v>28752</v>
      </c>
      <c r="FO36" s="1">
        <v>3906</v>
      </c>
      <c r="FP36" s="1" t="s">
        <v>1071</v>
      </c>
      <c r="FQ36" s="6">
        <v>23290</v>
      </c>
      <c r="FR36" s="1">
        <v>9</v>
      </c>
      <c r="FS36" s="1" t="s">
        <v>1074</v>
      </c>
      <c r="FT36" s="6">
        <v>4186</v>
      </c>
      <c r="FU36" s="1">
        <v>104</v>
      </c>
      <c r="FV36" s="1"/>
      <c r="FW36" s="1">
        <v>53</v>
      </c>
      <c r="FX36" s="1"/>
      <c r="FY36" s="1"/>
      <c r="FZ36" s="1">
        <v>0</v>
      </c>
      <c r="GA36" s="1" t="s">
        <v>1079</v>
      </c>
      <c r="GB36" s="1">
        <v>94</v>
      </c>
      <c r="GC36" s="1">
        <v>91</v>
      </c>
      <c r="GD36" s="1" t="s">
        <v>287</v>
      </c>
      <c r="GE36" s="1" t="s">
        <v>288</v>
      </c>
      <c r="GF36" s="1" t="s">
        <v>1080</v>
      </c>
      <c r="GG36" s="1" t="s">
        <v>290</v>
      </c>
      <c r="GH36" s="1" t="s">
        <v>291</v>
      </c>
      <c r="GI36" s="1" t="s">
        <v>279</v>
      </c>
      <c r="GJ36" s="6">
        <v>45231</v>
      </c>
      <c r="GK36" s="1">
        <v>1</v>
      </c>
      <c r="GM36" s="2" t="s">
        <v>292</v>
      </c>
      <c r="GN36" s="2">
        <v>625</v>
      </c>
      <c r="GO36" s="2">
        <v>62</v>
      </c>
      <c r="GP36" s="10">
        <v>2305</v>
      </c>
      <c r="GQ36" s="10">
        <v>15023</v>
      </c>
      <c r="GR36" s="2">
        <v>75</v>
      </c>
      <c r="GS36" s="2">
        <v>16</v>
      </c>
      <c r="GT36" s="2">
        <v>148</v>
      </c>
      <c r="GU36" s="10">
        <v>1990</v>
      </c>
      <c r="GY36" s="1"/>
      <c r="GZ36" s="1">
        <v>1</v>
      </c>
      <c r="HA36" s="1"/>
      <c r="HB36" s="1"/>
      <c r="HC36" s="1"/>
      <c r="HD36" s="1"/>
      <c r="HE36" s="1"/>
      <c r="HF36" s="1"/>
      <c r="HG36" s="1"/>
      <c r="HH36" s="1"/>
      <c r="HI36" s="1"/>
      <c r="HJ36" s="1">
        <v>2</v>
      </c>
      <c r="HK36" s="1">
        <v>750</v>
      </c>
      <c r="HM36" s="6">
        <v>15807</v>
      </c>
      <c r="HN36" s="6">
        <v>157288</v>
      </c>
      <c r="HO36" s="2">
        <v>222</v>
      </c>
      <c r="HP36" s="1"/>
      <c r="HQ36" s="1">
        <v>0</v>
      </c>
      <c r="HR36" s="6">
        <v>26725</v>
      </c>
      <c r="HS36" s="6">
        <v>23798</v>
      </c>
      <c r="HT36" s="1"/>
      <c r="HU36" s="1">
        <v>0</v>
      </c>
      <c r="HV36" s="6">
        <v>2022</v>
      </c>
      <c r="HW36" s="6">
        <v>1183</v>
      </c>
      <c r="HX36" s="1"/>
      <c r="HY36" s="1">
        <v>0</v>
      </c>
      <c r="HZ36" s="1">
        <v>0</v>
      </c>
      <c r="IA36" s="1">
        <v>205</v>
      </c>
      <c r="IB36" s="1"/>
      <c r="IC36" s="1">
        <v>0</v>
      </c>
      <c r="ID36" s="6">
        <v>160606</v>
      </c>
      <c r="IE36" s="6">
        <v>47815</v>
      </c>
      <c r="IF36" s="1">
        <v>24</v>
      </c>
      <c r="IG36" s="6">
        <v>147619</v>
      </c>
      <c r="IH36" s="6">
        <v>46812</v>
      </c>
      <c r="II36" s="1">
        <v>1</v>
      </c>
      <c r="IJ36" s="6">
        <v>12177</v>
      </c>
      <c r="IK36" s="1">
        <v>1</v>
      </c>
      <c r="IL36" s="1">
        <v>982</v>
      </c>
      <c r="IM36" s="1">
        <v>0</v>
      </c>
      <c r="IN36" s="1">
        <v>44</v>
      </c>
      <c r="IP36" s="1">
        <v>628</v>
      </c>
      <c r="IQ36" s="1">
        <v>0</v>
      </c>
      <c r="IR36" s="2">
        <v>628</v>
      </c>
      <c r="IS36" s="10">
        <v>13833</v>
      </c>
      <c r="IT36" s="6">
        <v>11543</v>
      </c>
      <c r="IU36" s="10">
        <v>161234</v>
      </c>
      <c r="IV36" s="6">
        <v>45057</v>
      </c>
      <c r="IW36" s="1">
        <v>62</v>
      </c>
      <c r="IX36" s="1">
        <v>522</v>
      </c>
      <c r="IY36" s="1">
        <v>30</v>
      </c>
      <c r="IZ36" s="1">
        <v>0.9</v>
      </c>
      <c r="JA36" s="1">
        <v>0.05</v>
      </c>
      <c r="JB36" s="1">
        <v>10.53</v>
      </c>
      <c r="JC36" s="1">
        <v>11.15</v>
      </c>
      <c r="JD36" s="1">
        <v>5.16</v>
      </c>
      <c r="JE36" s="1">
        <v>599</v>
      </c>
      <c r="JF36" s="6">
        <v>6013</v>
      </c>
      <c r="JG36" s="1">
        <v>15</v>
      </c>
      <c r="JH36" s="1">
        <v>450</v>
      </c>
      <c r="JI36">
        <v>11.172337556100905</v>
      </c>
      <c r="KJ36" s="571">
        <f t="shared" si="1"/>
        <v>25981.285347043704</v>
      </c>
      <c r="MH36" s="10">
        <v>142500</v>
      </c>
      <c r="MI36" s="10">
        <v>947880</v>
      </c>
      <c r="MJ36" s="10"/>
    </row>
    <row r="37" spans="1:348" x14ac:dyDescent="0.25">
      <c r="A37" s="1" t="s">
        <v>538</v>
      </c>
      <c r="B37" s="21" t="s">
        <v>1905</v>
      </c>
      <c r="C37" s="1" t="s">
        <v>1905</v>
      </c>
      <c r="D37" s="1">
        <v>2016</v>
      </c>
      <c r="E37" s="1" t="s">
        <v>540</v>
      </c>
      <c r="F37" s="1" t="s">
        <v>541</v>
      </c>
      <c r="G37" s="1" t="s">
        <v>542</v>
      </c>
      <c r="H37" s="1">
        <v>28202</v>
      </c>
      <c r="I37" s="1">
        <v>2139</v>
      </c>
      <c r="J37" s="1" t="s">
        <v>541</v>
      </c>
      <c r="K37" s="1" t="s">
        <v>542</v>
      </c>
      <c r="L37" s="1">
        <v>28202</v>
      </c>
      <c r="M37" s="1"/>
      <c r="N37" s="1" t="s">
        <v>543</v>
      </c>
      <c r="O37" s="1" t="s">
        <v>544</v>
      </c>
      <c r="P37" s="1" t="s">
        <v>545</v>
      </c>
      <c r="Q37" s="1" t="s">
        <v>546</v>
      </c>
      <c r="R37" s="1" t="s">
        <v>547</v>
      </c>
      <c r="S37" s="1" t="s">
        <v>548</v>
      </c>
      <c r="T37" s="1" t="s">
        <v>549</v>
      </c>
      <c r="U37" s="1" t="s">
        <v>545</v>
      </c>
      <c r="V37" s="1" t="s">
        <v>550</v>
      </c>
      <c r="W37" s="1">
        <v>1</v>
      </c>
      <c r="X37" s="1">
        <v>19</v>
      </c>
      <c r="Y37" s="1">
        <v>0</v>
      </c>
      <c r="Z37" s="1">
        <v>0</v>
      </c>
      <c r="AA37" s="6">
        <v>62576</v>
      </c>
      <c r="AB37" s="1">
        <v>121</v>
      </c>
      <c r="AC37" s="1">
        <v>1</v>
      </c>
      <c r="AD37" s="1">
        <v>122</v>
      </c>
      <c r="AE37" s="1">
        <v>294.38</v>
      </c>
      <c r="AF37" s="1">
        <v>416.38</v>
      </c>
      <c r="AG37" s="7">
        <v>0.29060000000000002</v>
      </c>
      <c r="AH37" s="8">
        <v>169070</v>
      </c>
      <c r="AI37" s="1" t="e">
        <f>VLOOKUP(County!A37,Salaries!A$6:T$91,15,FALSE)</f>
        <v>#N/A</v>
      </c>
      <c r="AJ37" s="1" t="e">
        <f>VLOOKUP(County!A37,Salaries!A$6:T$91,16,FALSE)</f>
        <v>#N/A</v>
      </c>
      <c r="AK37" s="8">
        <v>43232</v>
      </c>
      <c r="AL37" s="9">
        <v>10.4</v>
      </c>
      <c r="AM37" s="9">
        <v>11.84</v>
      </c>
      <c r="AN37" s="9">
        <v>14.38</v>
      </c>
      <c r="AO37" s="8">
        <v>2500</v>
      </c>
      <c r="AP37" s="8">
        <v>34671973</v>
      </c>
      <c r="AQ37" s="8">
        <v>34674473</v>
      </c>
      <c r="AR37" s="8">
        <v>606135</v>
      </c>
      <c r="AS37" s="8">
        <v>0</v>
      </c>
      <c r="AT37" s="8">
        <v>606135</v>
      </c>
      <c r="AU37" s="8">
        <v>118576</v>
      </c>
      <c r="AV37" s="8">
        <v>3848</v>
      </c>
      <c r="AW37" s="8">
        <v>122424</v>
      </c>
      <c r="AX37" s="8">
        <v>2995019</v>
      </c>
      <c r="AY37" s="8">
        <v>38398051</v>
      </c>
      <c r="AZ37" s="8">
        <v>18725792</v>
      </c>
      <c r="BA37" s="8">
        <v>6839184</v>
      </c>
      <c r="BB37" s="8">
        <v>25564976</v>
      </c>
      <c r="BC37" s="8">
        <v>2107567</v>
      </c>
      <c r="BD37" s="8">
        <v>977447</v>
      </c>
      <c r="BE37" s="8">
        <v>370909</v>
      </c>
      <c r="BF37" s="8">
        <v>3455923</v>
      </c>
      <c r="BG37" s="8">
        <v>9411711</v>
      </c>
      <c r="BH37" s="8">
        <v>38432610</v>
      </c>
      <c r="BI37" s="8">
        <v>-34559</v>
      </c>
      <c r="BJ37" s="7">
        <v>-8.9999999999999998E-4</v>
      </c>
      <c r="BK37" s="8">
        <v>2226202</v>
      </c>
      <c r="BL37" s="8">
        <v>0</v>
      </c>
      <c r="BM37" s="8">
        <v>0</v>
      </c>
      <c r="BN37" s="8">
        <v>0</v>
      </c>
      <c r="BO37" s="8">
        <v>2226202</v>
      </c>
      <c r="BP37" s="8">
        <v>2226202</v>
      </c>
      <c r="BQ37" s="6">
        <v>197074</v>
      </c>
      <c r="BR37" s="6">
        <v>277557</v>
      </c>
      <c r="BS37" s="6">
        <v>474631</v>
      </c>
      <c r="BT37" s="6">
        <v>256300</v>
      </c>
      <c r="BU37" s="6">
        <v>101594</v>
      </c>
      <c r="BV37" s="6">
        <v>357894</v>
      </c>
      <c r="BW37" s="6">
        <v>50347</v>
      </c>
      <c r="BX37" s="6">
        <v>17377</v>
      </c>
      <c r="BY37" s="6">
        <v>67724</v>
      </c>
      <c r="BZ37" s="6">
        <v>900249</v>
      </c>
      <c r="CA37" s="1"/>
      <c r="CB37" s="6">
        <v>900249</v>
      </c>
      <c r="CC37" s="1">
        <v>392</v>
      </c>
      <c r="CD37" s="6">
        <v>54762</v>
      </c>
      <c r="CE37" s="1">
        <v>24</v>
      </c>
      <c r="CF37" s="1">
        <v>74</v>
      </c>
      <c r="CG37" s="1">
        <v>98</v>
      </c>
      <c r="CH37" s="6">
        <v>54813</v>
      </c>
      <c r="CI37" s="6">
        <v>13864</v>
      </c>
      <c r="CJ37" s="6">
        <v>32146</v>
      </c>
      <c r="CK37" s="1">
        <v>650</v>
      </c>
      <c r="CL37" s="1">
        <v>206</v>
      </c>
      <c r="CM37" s="1">
        <v>142</v>
      </c>
      <c r="CN37" s="6">
        <v>1865</v>
      </c>
      <c r="CO37" s="6">
        <v>968035</v>
      </c>
      <c r="CP37" s="6">
        <v>680253</v>
      </c>
      <c r="CQ37" s="6">
        <v>1648288</v>
      </c>
      <c r="CR37" s="6">
        <v>225211</v>
      </c>
      <c r="CS37" s="6">
        <v>28966</v>
      </c>
      <c r="CT37" s="6">
        <v>254177</v>
      </c>
      <c r="CU37" s="6">
        <v>2132311</v>
      </c>
      <c r="CV37" s="6">
        <v>436954</v>
      </c>
      <c r="CW37" s="6">
        <v>2569265</v>
      </c>
      <c r="CX37" s="6">
        <v>4471730</v>
      </c>
      <c r="CY37" s="1">
        <v>0</v>
      </c>
      <c r="CZ37" s="1">
        <v>0</v>
      </c>
      <c r="DA37" s="6">
        <v>4471730</v>
      </c>
      <c r="DB37" s="6">
        <v>384069</v>
      </c>
      <c r="DC37" s="6">
        <v>160413</v>
      </c>
      <c r="DD37" s="6">
        <f t="shared" si="2"/>
        <v>544482</v>
      </c>
      <c r="DE37" s="6">
        <v>593124</v>
      </c>
      <c r="DF37" s="6">
        <v>648188</v>
      </c>
      <c r="DG37" s="6">
        <v>49503</v>
      </c>
      <c r="DH37" s="6">
        <v>883089</v>
      </c>
      <c r="DI37" s="6">
        <v>82091</v>
      </c>
      <c r="DJ37" s="6"/>
      <c r="DK37" s="6">
        <v>1080386</v>
      </c>
      <c r="DL37" s="6">
        <v>5221992</v>
      </c>
      <c r="DM37" s="1"/>
      <c r="DN37" s="6">
        <v>4649</v>
      </c>
      <c r="DO37" s="6">
        <v>6307027</v>
      </c>
      <c r="DP37" s="1">
        <v>497</v>
      </c>
      <c r="DQ37" s="6">
        <v>576228</v>
      </c>
      <c r="DR37" s="6">
        <v>353494</v>
      </c>
      <c r="DS37" s="6">
        <v>929722</v>
      </c>
      <c r="DT37" s="6">
        <v>3391653</v>
      </c>
      <c r="DU37" s="6">
        <v>2897</v>
      </c>
      <c r="DV37" s="1">
        <v>714</v>
      </c>
      <c r="DW37" s="6">
        <v>13990</v>
      </c>
      <c r="DX37" s="6">
        <v>3395</v>
      </c>
      <c r="DY37" s="6">
        <v>3631</v>
      </c>
      <c r="DZ37" s="1">
        <v>358</v>
      </c>
      <c r="EA37" s="6">
        <v>24985</v>
      </c>
      <c r="EB37" s="6">
        <v>21912</v>
      </c>
      <c r="EC37" s="6">
        <v>13454</v>
      </c>
      <c r="ED37" s="6">
        <v>35366</v>
      </c>
      <c r="EE37" s="6">
        <v>234928</v>
      </c>
      <c r="EF37" s="6">
        <v>70830</v>
      </c>
      <c r="EG37" s="6">
        <v>305758</v>
      </c>
      <c r="EH37" s="6">
        <v>34173</v>
      </c>
      <c r="EI37" s="6">
        <v>13120</v>
      </c>
      <c r="EJ37" s="6">
        <v>47293</v>
      </c>
      <c r="EK37" s="6">
        <v>388417</v>
      </c>
      <c r="EL37" s="1">
        <v>425</v>
      </c>
      <c r="EM37" s="6">
        <v>3083</v>
      </c>
      <c r="EN37" s="6">
        <v>2147</v>
      </c>
      <c r="EO37" s="6">
        <v>5457</v>
      </c>
      <c r="EP37" s="1"/>
      <c r="EQ37" s="1"/>
      <c r="ER37" s="6">
        <v>1181215</v>
      </c>
      <c r="ES37" s="6">
        <v>250727</v>
      </c>
      <c r="ET37" s="6">
        <v>81623</v>
      </c>
      <c r="EU37" s="6">
        <v>3786</v>
      </c>
      <c r="EV37" s="6">
        <v>2392</v>
      </c>
      <c r="EW37" s="1" t="s">
        <v>551</v>
      </c>
      <c r="EX37" s="1">
        <v>483</v>
      </c>
      <c r="EY37" s="1">
        <v>912</v>
      </c>
      <c r="EZ37" s="6">
        <v>758670</v>
      </c>
      <c r="FA37" s="6">
        <v>26994674</v>
      </c>
      <c r="FB37" s="6">
        <v>602421</v>
      </c>
      <c r="FC37" s="1"/>
      <c r="FD37" s="1"/>
      <c r="FE37" s="1"/>
      <c r="FF37" s="1" t="s">
        <v>539</v>
      </c>
      <c r="FG37" s="1" t="s">
        <v>308</v>
      </c>
      <c r="FH37" s="1" t="s">
        <v>541</v>
      </c>
      <c r="FI37" s="1" t="s">
        <v>542</v>
      </c>
      <c r="FJ37" s="1">
        <v>28202</v>
      </c>
      <c r="FK37" s="1">
        <v>2139</v>
      </c>
      <c r="FL37" s="1" t="s">
        <v>541</v>
      </c>
      <c r="FM37" s="1" t="s">
        <v>542</v>
      </c>
      <c r="FN37" s="1">
        <v>28202</v>
      </c>
      <c r="FO37" s="1">
        <v>2139</v>
      </c>
      <c r="FP37" s="1" t="s">
        <v>540</v>
      </c>
      <c r="FQ37" s="6">
        <v>526427</v>
      </c>
      <c r="FR37" s="1">
        <v>416.42</v>
      </c>
      <c r="FS37" s="1" t="s">
        <v>552</v>
      </c>
      <c r="FT37" s="6">
        <v>62576</v>
      </c>
      <c r="FU37" s="6">
        <v>1040</v>
      </c>
      <c r="FV37" s="1"/>
      <c r="FW37" s="1" t="s">
        <v>553</v>
      </c>
      <c r="FX37" s="1"/>
      <c r="FY37" s="1"/>
      <c r="FZ37" s="1">
        <v>0</v>
      </c>
      <c r="GA37" s="1" t="s">
        <v>554</v>
      </c>
      <c r="GB37" s="1">
        <v>250</v>
      </c>
      <c r="GC37" s="1">
        <v>250</v>
      </c>
      <c r="GD37" s="1" t="s">
        <v>287</v>
      </c>
      <c r="GE37" s="1" t="s">
        <v>556</v>
      </c>
      <c r="GF37" s="1" t="s">
        <v>555</v>
      </c>
      <c r="GG37" s="1" t="s">
        <v>290</v>
      </c>
      <c r="GH37" s="1" t="s">
        <v>291</v>
      </c>
      <c r="GI37" s="1" t="s">
        <v>279</v>
      </c>
      <c r="GJ37" s="6">
        <v>1055791</v>
      </c>
      <c r="GK37" s="1">
        <v>3</v>
      </c>
      <c r="GM37" s="2" t="s">
        <v>292</v>
      </c>
      <c r="GN37" s="10">
        <v>15615</v>
      </c>
      <c r="GO37" s="10">
        <v>3759</v>
      </c>
      <c r="GP37" s="10">
        <v>79614</v>
      </c>
      <c r="GQ37" s="10">
        <v>690221</v>
      </c>
      <c r="GR37" s="10">
        <v>5768</v>
      </c>
      <c r="GS37" s="2">
        <v>823</v>
      </c>
      <c r="GT37" s="10">
        <v>7956</v>
      </c>
      <c r="GU37" s="10">
        <v>73448</v>
      </c>
      <c r="GY37" s="1"/>
      <c r="GZ37" s="1">
        <v>3</v>
      </c>
      <c r="HA37" s="1"/>
      <c r="HB37" s="1"/>
      <c r="HC37" s="1"/>
      <c r="HD37" s="1"/>
      <c r="HE37" s="1"/>
      <c r="HF37" s="1"/>
      <c r="HG37" s="1"/>
      <c r="HH37" s="1"/>
      <c r="HI37" s="1"/>
      <c r="HJ37" s="1">
        <v>20</v>
      </c>
      <c r="HK37" s="6">
        <v>59149</v>
      </c>
      <c r="HM37" s="6">
        <v>101473</v>
      </c>
      <c r="HN37" s="6">
        <v>1141136</v>
      </c>
      <c r="HO37" s="10">
        <v>82091</v>
      </c>
      <c r="HP37" s="1"/>
      <c r="HQ37" s="1">
        <v>206</v>
      </c>
      <c r="HR37" s="6">
        <v>26725</v>
      </c>
      <c r="HS37" s="1"/>
      <c r="HT37" s="1"/>
      <c r="HU37" s="6">
        <v>28037</v>
      </c>
      <c r="HV37" s="6">
        <v>2022</v>
      </c>
      <c r="HW37" s="1"/>
      <c r="HX37" s="1"/>
      <c r="HY37" s="6">
        <v>11842</v>
      </c>
      <c r="HZ37" s="1">
        <v>0</v>
      </c>
      <c r="IA37" s="1"/>
      <c r="IB37" s="1"/>
      <c r="IC37" s="1">
        <v>650</v>
      </c>
      <c r="ID37" s="6">
        <v>6307027</v>
      </c>
      <c r="IE37" s="6">
        <v>1137606</v>
      </c>
      <c r="IF37" s="1">
        <v>0</v>
      </c>
      <c r="IG37" s="6">
        <v>5423938</v>
      </c>
      <c r="IH37" s="6">
        <v>952208</v>
      </c>
      <c r="II37" s="6">
        <v>4316</v>
      </c>
      <c r="IJ37" s="6">
        <v>643872</v>
      </c>
      <c r="IK37" s="6">
        <v>6594</v>
      </c>
      <c r="IL37" s="6">
        <v>153819</v>
      </c>
      <c r="IM37" s="1">
        <v>0</v>
      </c>
      <c r="IN37" s="6">
        <v>24985</v>
      </c>
      <c r="IP37" s="6">
        <v>891115</v>
      </c>
      <c r="IQ37" s="6">
        <v>929026</v>
      </c>
      <c r="IR37" s="10">
        <f>SUM(IP37+IQ37)</f>
        <v>1820141</v>
      </c>
      <c r="IS37" s="10">
        <v>2703230</v>
      </c>
      <c r="IT37" s="6">
        <v>544482</v>
      </c>
      <c r="IU37" s="10">
        <v>8127168</v>
      </c>
      <c r="IV37" s="6">
        <v>2823442</v>
      </c>
      <c r="IW37" s="6">
        <v>3611</v>
      </c>
      <c r="IX37" s="6">
        <v>17385</v>
      </c>
      <c r="IY37" s="6">
        <v>3989</v>
      </c>
      <c r="IZ37" s="1">
        <v>0.79</v>
      </c>
      <c r="JA37" s="1">
        <v>0.09</v>
      </c>
      <c r="JB37" s="1">
        <v>15.55</v>
      </c>
      <c r="JC37" s="1">
        <v>17.59</v>
      </c>
      <c r="JD37" s="1">
        <v>9.7899999999999991</v>
      </c>
      <c r="JE37" s="6">
        <v>20518</v>
      </c>
      <c r="JF37" s="6">
        <v>291013</v>
      </c>
      <c r="JG37" s="6">
        <v>4467</v>
      </c>
      <c r="JH37" s="6">
        <v>97404</v>
      </c>
      <c r="JI37">
        <v>24.214049939808163</v>
      </c>
      <c r="KJ37" s="571">
        <f t="shared" si="1"/>
        <v>61398.184350833377</v>
      </c>
      <c r="MH37" s="10">
        <v>3439846</v>
      </c>
      <c r="MI37" s="10">
        <v>6689421</v>
      </c>
      <c r="MJ37" s="10"/>
    </row>
    <row r="38" spans="1:348" x14ac:dyDescent="0.25">
      <c r="A38" s="1" t="s">
        <v>403</v>
      </c>
      <c r="B38" s="21" t="s">
        <v>1906</v>
      </c>
      <c r="C38" s="1" t="s">
        <v>1945</v>
      </c>
      <c r="D38" s="1">
        <v>2016</v>
      </c>
      <c r="E38" s="1" t="s">
        <v>405</v>
      </c>
      <c r="F38" s="1" t="s">
        <v>406</v>
      </c>
      <c r="G38" s="1" t="s">
        <v>407</v>
      </c>
      <c r="H38" s="1">
        <v>27804</v>
      </c>
      <c r="I38" s="1">
        <v>4842</v>
      </c>
      <c r="J38" s="1" t="s">
        <v>406</v>
      </c>
      <c r="K38" s="1" t="s">
        <v>407</v>
      </c>
      <c r="L38" s="1">
        <v>27804</v>
      </c>
      <c r="M38" s="1"/>
      <c r="N38" s="1" t="s">
        <v>408</v>
      </c>
      <c r="O38" s="1" t="s">
        <v>409</v>
      </c>
      <c r="P38" s="1" t="s">
        <v>410</v>
      </c>
      <c r="Q38" s="1" t="s">
        <v>411</v>
      </c>
      <c r="R38" s="1" t="s">
        <v>412</v>
      </c>
      <c r="S38" s="1" t="s">
        <v>324</v>
      </c>
      <c r="T38" s="1" t="s">
        <v>409</v>
      </c>
      <c r="U38" s="1" t="s">
        <v>410</v>
      </c>
      <c r="V38" s="1" t="s">
        <v>411</v>
      </c>
      <c r="W38" s="1">
        <v>1</v>
      </c>
      <c r="X38" s="1">
        <v>1</v>
      </c>
      <c r="Y38" s="1">
        <v>0</v>
      </c>
      <c r="Z38" s="1">
        <v>3</v>
      </c>
      <c r="AA38" s="6">
        <v>3770</v>
      </c>
      <c r="AB38" s="1">
        <v>8.9</v>
      </c>
      <c r="AC38" s="1">
        <v>0</v>
      </c>
      <c r="AD38" s="1">
        <v>8.9</v>
      </c>
      <c r="AE38" s="1">
        <v>16.5</v>
      </c>
      <c r="AF38" s="1">
        <v>25.4</v>
      </c>
      <c r="AG38" s="7">
        <v>0.35039999999999999</v>
      </c>
      <c r="AH38" s="8">
        <v>76600</v>
      </c>
      <c r="AI38" s="1" t="e">
        <f>VLOOKUP(County!A38,Salaries!A$6:T$91,15,FALSE)</f>
        <v>#N/A</v>
      </c>
      <c r="AJ38" s="1" t="e">
        <f>VLOOKUP(County!A38,Salaries!A$6:T$91,16,FALSE)</f>
        <v>#N/A</v>
      </c>
      <c r="AK38" s="8">
        <v>34649</v>
      </c>
      <c r="AL38" s="9">
        <v>7.25</v>
      </c>
      <c r="AM38" s="9">
        <v>10.1</v>
      </c>
      <c r="AN38" s="9">
        <v>13.46</v>
      </c>
      <c r="AO38" s="8">
        <v>613260</v>
      </c>
      <c r="AP38" s="8">
        <v>1046182</v>
      </c>
      <c r="AQ38" s="8">
        <v>1659442</v>
      </c>
      <c r="AR38" s="8">
        <v>131397</v>
      </c>
      <c r="AS38" s="8">
        <v>0</v>
      </c>
      <c r="AT38" s="8">
        <v>131397</v>
      </c>
      <c r="AU38" s="8">
        <v>32163</v>
      </c>
      <c r="AV38" s="8">
        <v>0</v>
      </c>
      <c r="AW38" s="8">
        <v>32163</v>
      </c>
      <c r="AX38" s="8">
        <v>338294</v>
      </c>
      <c r="AY38" s="8">
        <v>2161296</v>
      </c>
      <c r="AZ38" s="8">
        <v>1068836</v>
      </c>
      <c r="BA38" s="8">
        <v>337058</v>
      </c>
      <c r="BB38" s="8">
        <v>1405894</v>
      </c>
      <c r="BC38" s="8">
        <v>71957</v>
      </c>
      <c r="BD38" s="8">
        <v>24121</v>
      </c>
      <c r="BE38" s="8">
        <v>25324</v>
      </c>
      <c r="BF38" s="8">
        <v>121402</v>
      </c>
      <c r="BG38" s="8">
        <v>565194</v>
      </c>
      <c r="BH38" s="8">
        <v>2092490</v>
      </c>
      <c r="BI38" s="8">
        <v>68806</v>
      </c>
      <c r="BJ38" s="7">
        <v>3.1800000000000002E-2</v>
      </c>
      <c r="BK38" s="8">
        <v>17894</v>
      </c>
      <c r="BL38" s="8">
        <v>0</v>
      </c>
      <c r="BM38" s="8">
        <v>0</v>
      </c>
      <c r="BN38" s="8">
        <v>0</v>
      </c>
      <c r="BO38" s="8">
        <v>17894</v>
      </c>
      <c r="BP38" s="8">
        <v>27663</v>
      </c>
      <c r="BQ38" s="6">
        <v>23286</v>
      </c>
      <c r="BR38" s="6">
        <v>23996</v>
      </c>
      <c r="BS38" s="6">
        <v>47282</v>
      </c>
      <c r="BT38" s="6">
        <v>29842</v>
      </c>
      <c r="BU38" s="6">
        <v>13702</v>
      </c>
      <c r="BV38" s="6">
        <v>43544</v>
      </c>
      <c r="BW38" s="6">
        <v>4243</v>
      </c>
      <c r="BX38" s="6">
        <v>1145</v>
      </c>
      <c r="BY38" s="6">
        <v>5388</v>
      </c>
      <c r="BZ38" s="6">
        <v>96214</v>
      </c>
      <c r="CA38" s="1"/>
      <c r="CB38" s="6">
        <v>96214</v>
      </c>
      <c r="CC38" s="1">
        <v>842</v>
      </c>
      <c r="CD38" s="6">
        <v>50523</v>
      </c>
      <c r="CE38" s="1">
        <v>3</v>
      </c>
      <c r="CF38" s="1">
        <v>74</v>
      </c>
      <c r="CG38" s="1">
        <v>77</v>
      </c>
      <c r="CH38" s="6">
        <v>3266</v>
      </c>
      <c r="CI38" s="6">
        <v>3205</v>
      </c>
      <c r="CJ38" s="6">
        <v>2556</v>
      </c>
      <c r="CK38" s="1">
        <v>205</v>
      </c>
      <c r="CL38" s="1">
        <v>0</v>
      </c>
      <c r="CM38" s="1">
        <v>52</v>
      </c>
      <c r="CN38" s="1">
        <v>106</v>
      </c>
      <c r="CO38" s="6">
        <v>59841</v>
      </c>
      <c r="CP38" s="6">
        <v>20262</v>
      </c>
      <c r="CQ38" s="6">
        <v>80103</v>
      </c>
      <c r="CR38" s="6">
        <v>10819</v>
      </c>
      <c r="CS38" s="1">
        <v>914</v>
      </c>
      <c r="CT38" s="6">
        <v>11733</v>
      </c>
      <c r="CU38" s="6">
        <v>79514</v>
      </c>
      <c r="CV38" s="6">
        <v>15179</v>
      </c>
      <c r="CW38" s="6">
        <v>94693</v>
      </c>
      <c r="CX38" s="6">
        <v>186529</v>
      </c>
      <c r="CY38" s="1">
        <v>797</v>
      </c>
      <c r="CZ38" s="1"/>
      <c r="DA38" s="6">
        <v>187326</v>
      </c>
      <c r="DB38" s="6">
        <v>8776</v>
      </c>
      <c r="DC38" s="6">
        <v>1561</v>
      </c>
      <c r="DD38" s="6">
        <f t="shared" si="2"/>
        <v>10337</v>
      </c>
      <c r="DE38" s="6">
        <v>29316</v>
      </c>
      <c r="DF38" s="6">
        <v>17944</v>
      </c>
      <c r="DG38" s="1">
        <v>0</v>
      </c>
      <c r="DH38" s="6">
        <v>19527</v>
      </c>
      <c r="DI38" s="1">
        <v>243</v>
      </c>
      <c r="DJ38" s="6"/>
      <c r="DK38" s="6">
        <v>245706</v>
      </c>
      <c r="DL38" s="6">
        <v>3928</v>
      </c>
      <c r="DM38" s="1"/>
      <c r="DN38" s="1"/>
      <c r="DO38" s="6">
        <v>245264</v>
      </c>
      <c r="DP38" s="6">
        <v>7522</v>
      </c>
      <c r="DQ38" s="6">
        <v>12391</v>
      </c>
      <c r="DR38" s="6">
        <v>5177</v>
      </c>
      <c r="DS38" s="6">
        <v>17568</v>
      </c>
      <c r="DT38" s="6">
        <v>195064</v>
      </c>
      <c r="DU38" s="1">
        <v>340</v>
      </c>
      <c r="DV38" s="1">
        <v>18</v>
      </c>
      <c r="DW38" s="1">
        <v>272</v>
      </c>
      <c r="DX38" s="1">
        <v>951</v>
      </c>
      <c r="DY38" s="1">
        <v>57</v>
      </c>
      <c r="DZ38" s="1">
        <v>5</v>
      </c>
      <c r="EA38" s="6">
        <v>1643</v>
      </c>
      <c r="EB38" s="1">
        <v>878</v>
      </c>
      <c r="EC38" s="1">
        <v>551</v>
      </c>
      <c r="ED38" s="6">
        <v>1429</v>
      </c>
      <c r="EE38" s="6">
        <v>11207</v>
      </c>
      <c r="EF38" s="6">
        <v>28739</v>
      </c>
      <c r="EG38" s="6">
        <v>39946</v>
      </c>
      <c r="EH38" s="1">
        <v>964</v>
      </c>
      <c r="EI38" s="6">
        <v>1240</v>
      </c>
      <c r="EJ38" s="6">
        <v>2204</v>
      </c>
      <c r="EK38" s="6">
        <v>43579</v>
      </c>
      <c r="EL38" s="1">
        <v>67</v>
      </c>
      <c r="EM38" s="1">
        <v>204</v>
      </c>
      <c r="EN38" s="1">
        <v>158</v>
      </c>
      <c r="EO38" s="1">
        <v>174</v>
      </c>
      <c r="EP38" s="1">
        <v>401</v>
      </c>
      <c r="EQ38" s="6">
        <v>7005</v>
      </c>
      <c r="ER38" s="6">
        <v>38998</v>
      </c>
      <c r="ES38" s="6">
        <v>14261</v>
      </c>
      <c r="ET38" s="6">
        <v>4128</v>
      </c>
      <c r="EU38" s="1">
        <v>44</v>
      </c>
      <c r="EV38" s="1">
        <v>144</v>
      </c>
      <c r="EW38" s="1" t="s">
        <v>413</v>
      </c>
      <c r="EX38" s="1">
        <v>40</v>
      </c>
      <c r="EY38" s="1">
        <v>87</v>
      </c>
      <c r="EZ38" s="6">
        <v>121881</v>
      </c>
      <c r="FA38" s="6">
        <v>144349</v>
      </c>
      <c r="FB38" s="6">
        <v>61028</v>
      </c>
      <c r="FC38" s="1"/>
      <c r="FD38" s="1"/>
      <c r="FE38" s="1"/>
      <c r="FF38" s="1" t="s">
        <v>414</v>
      </c>
      <c r="FG38" s="1" t="s">
        <v>415</v>
      </c>
      <c r="FH38" s="1" t="s">
        <v>406</v>
      </c>
      <c r="FI38" s="1" t="s">
        <v>407</v>
      </c>
      <c r="FJ38" s="1">
        <v>27804</v>
      </c>
      <c r="FK38" s="1">
        <v>4842</v>
      </c>
      <c r="FL38" s="1" t="s">
        <v>406</v>
      </c>
      <c r="FM38" s="1" t="s">
        <v>407</v>
      </c>
      <c r="FN38" s="1">
        <v>27804</v>
      </c>
      <c r="FO38" s="1">
        <v>4842</v>
      </c>
      <c r="FP38" s="1" t="s">
        <v>405</v>
      </c>
      <c r="FQ38" s="6">
        <v>60756</v>
      </c>
      <c r="FR38" s="1">
        <v>25.85</v>
      </c>
      <c r="FS38" s="1" t="s">
        <v>412</v>
      </c>
      <c r="FT38" s="6">
        <v>3770</v>
      </c>
      <c r="FU38" s="1">
        <v>104</v>
      </c>
      <c r="FV38" s="1"/>
      <c r="FW38" s="1" t="s">
        <v>416</v>
      </c>
      <c r="FX38" s="1"/>
      <c r="FY38" s="1"/>
      <c r="FZ38" s="1">
        <v>0</v>
      </c>
      <c r="GA38" s="1" t="s">
        <v>417</v>
      </c>
      <c r="GB38" s="1">
        <v>50</v>
      </c>
      <c r="GC38" s="1">
        <v>50</v>
      </c>
      <c r="GD38" s="1" t="s">
        <v>287</v>
      </c>
      <c r="GE38" s="1" t="s">
        <v>313</v>
      </c>
      <c r="GF38" s="1" t="s">
        <v>417</v>
      </c>
      <c r="GG38" s="1" t="s">
        <v>290</v>
      </c>
      <c r="GH38" s="1" t="s">
        <v>418</v>
      </c>
      <c r="GI38" s="1" t="s">
        <v>279</v>
      </c>
      <c r="GJ38" s="6">
        <v>89369</v>
      </c>
      <c r="GK38" s="1">
        <v>1</v>
      </c>
      <c r="GM38" s="2" t="s">
        <v>292</v>
      </c>
      <c r="GN38" s="10">
        <v>1448</v>
      </c>
      <c r="GO38" s="2">
        <v>9</v>
      </c>
      <c r="GP38" s="10">
        <v>4719</v>
      </c>
      <c r="GQ38" s="10">
        <v>22937</v>
      </c>
      <c r="GR38" s="2">
        <v>75</v>
      </c>
      <c r="GS38" s="2">
        <v>11</v>
      </c>
      <c r="GT38" s="2">
        <v>161</v>
      </c>
      <c r="GU38" s="10">
        <v>2536</v>
      </c>
      <c r="GY38" s="1"/>
      <c r="GZ38" s="1">
        <v>1</v>
      </c>
      <c r="HA38" s="1"/>
      <c r="HB38" s="1"/>
      <c r="HC38" s="1"/>
      <c r="HD38" s="1"/>
      <c r="HE38" s="1"/>
      <c r="HF38" s="1"/>
      <c r="HG38" s="1"/>
      <c r="HH38" s="1"/>
      <c r="HI38" s="1"/>
      <c r="HJ38" s="1">
        <v>5</v>
      </c>
      <c r="HK38" s="6">
        <v>1908</v>
      </c>
      <c r="HM38" s="6">
        <v>9027</v>
      </c>
      <c r="HN38" s="6">
        <v>157237</v>
      </c>
      <c r="HO38" s="2">
        <v>243</v>
      </c>
      <c r="HP38" s="1"/>
      <c r="HQ38" s="1">
        <v>0</v>
      </c>
      <c r="HR38" s="6">
        <v>26725</v>
      </c>
      <c r="HS38" s="6">
        <v>23798</v>
      </c>
      <c r="HT38" s="1"/>
      <c r="HU38" s="1">
        <v>0</v>
      </c>
      <c r="HV38" s="6">
        <v>2022</v>
      </c>
      <c r="HW38" s="6">
        <v>1183</v>
      </c>
      <c r="HX38" s="1"/>
      <c r="HY38" s="1">
        <v>0</v>
      </c>
      <c r="HZ38" s="1">
        <v>0</v>
      </c>
      <c r="IA38" s="1">
        <v>205</v>
      </c>
      <c r="IB38" s="1"/>
      <c r="IC38" s="1">
        <v>0</v>
      </c>
      <c r="ID38" s="6">
        <v>245264</v>
      </c>
      <c r="IE38" s="6">
        <v>39653</v>
      </c>
      <c r="IF38" s="1">
        <v>341</v>
      </c>
      <c r="IG38" s="6">
        <v>225396</v>
      </c>
      <c r="IH38" s="6">
        <v>38411</v>
      </c>
      <c r="II38" s="1">
        <v>188</v>
      </c>
      <c r="IJ38" s="6">
        <v>17756</v>
      </c>
      <c r="IK38" s="1">
        <v>100</v>
      </c>
      <c r="IL38" s="6">
        <v>1461</v>
      </c>
      <c r="IM38" s="1">
        <v>0</v>
      </c>
      <c r="IN38" s="1">
        <v>22</v>
      </c>
      <c r="IP38" s="6">
        <v>22272</v>
      </c>
      <c r="IQ38" s="1">
        <v>787</v>
      </c>
      <c r="IR38" s="10">
        <v>23059</v>
      </c>
      <c r="IS38" s="10">
        <v>42586</v>
      </c>
      <c r="IT38" s="6">
        <v>10337</v>
      </c>
      <c r="IU38" s="10">
        <v>268323</v>
      </c>
      <c r="IV38" s="6">
        <v>130874</v>
      </c>
      <c r="IW38" s="1">
        <v>358</v>
      </c>
      <c r="IX38" s="6">
        <v>1223</v>
      </c>
      <c r="IY38" s="1">
        <v>62</v>
      </c>
      <c r="IZ38" s="1">
        <v>0.92</v>
      </c>
      <c r="JA38" s="1">
        <v>0.03</v>
      </c>
      <c r="JB38" s="1">
        <v>26.52</v>
      </c>
      <c r="JC38" s="1">
        <v>32.659999999999997</v>
      </c>
      <c r="JD38" s="1">
        <v>3.99</v>
      </c>
      <c r="JE38" s="1">
        <v>669</v>
      </c>
      <c r="JF38" s="6">
        <v>13049</v>
      </c>
      <c r="JG38" s="1">
        <v>974</v>
      </c>
      <c r="JH38" s="6">
        <v>30530</v>
      </c>
      <c r="JI38">
        <v>15.731338607347066</v>
      </c>
      <c r="KJ38" s="571">
        <f t="shared" si="1"/>
        <v>55350.157480314963</v>
      </c>
      <c r="MH38" s="2"/>
      <c r="MI38" s="2"/>
      <c r="MJ38" s="2"/>
    </row>
    <row r="39" spans="1:348" x14ac:dyDescent="0.25">
      <c r="A39" s="1" t="s">
        <v>1131</v>
      </c>
      <c r="B39" s="21" t="s">
        <v>1907</v>
      </c>
      <c r="C39" s="1" t="s">
        <v>1132</v>
      </c>
      <c r="D39" s="1">
        <v>2016</v>
      </c>
      <c r="E39" s="1" t="s">
        <v>1133</v>
      </c>
      <c r="F39" s="1" t="s">
        <v>1134</v>
      </c>
      <c r="G39" s="1" t="s">
        <v>1135</v>
      </c>
      <c r="H39" s="1">
        <v>28401</v>
      </c>
      <c r="I39" s="1">
        <v>3942</v>
      </c>
      <c r="J39" s="1" t="s">
        <v>1134</v>
      </c>
      <c r="K39" s="1" t="s">
        <v>1135</v>
      </c>
      <c r="L39" s="1">
        <v>28401</v>
      </c>
      <c r="M39" s="1"/>
      <c r="N39" s="1" t="s">
        <v>1136</v>
      </c>
      <c r="O39" s="1" t="s">
        <v>1137</v>
      </c>
      <c r="P39" s="1" t="s">
        <v>1138</v>
      </c>
      <c r="Q39" s="1" t="s">
        <v>1139</v>
      </c>
      <c r="R39" s="1" t="s">
        <v>1140</v>
      </c>
      <c r="S39" s="1" t="s">
        <v>1141</v>
      </c>
      <c r="T39" s="1" t="s">
        <v>1142</v>
      </c>
      <c r="U39" s="1" t="s">
        <v>1138</v>
      </c>
      <c r="V39" s="1" t="s">
        <v>1143</v>
      </c>
      <c r="W39" s="1">
        <v>1</v>
      </c>
      <c r="X39" s="1">
        <v>3</v>
      </c>
      <c r="Y39" s="1">
        <v>0</v>
      </c>
      <c r="Z39" s="1">
        <v>1</v>
      </c>
      <c r="AA39" s="6">
        <v>11856</v>
      </c>
      <c r="AB39" s="1">
        <v>15</v>
      </c>
      <c r="AC39" s="1">
        <v>0</v>
      </c>
      <c r="AD39" s="1">
        <v>15</v>
      </c>
      <c r="AE39" s="1">
        <v>31</v>
      </c>
      <c r="AF39" s="1">
        <v>46</v>
      </c>
      <c r="AG39" s="7">
        <v>0.3261</v>
      </c>
      <c r="AH39" s="8">
        <v>112556</v>
      </c>
      <c r="AI39" s="1" t="e">
        <f>VLOOKUP(County!A39,Salaries!A$6:T$91,15,FALSE)</f>
        <v>#N/A</v>
      </c>
      <c r="AJ39" s="1" t="e">
        <f>VLOOKUP(County!A39,Salaries!A$6:T$91,16,FALSE)</f>
        <v>#N/A</v>
      </c>
      <c r="AK39" s="8">
        <v>48508</v>
      </c>
      <c r="AL39" s="9">
        <v>14.32</v>
      </c>
      <c r="AM39" s="1"/>
      <c r="AN39" s="9">
        <v>16.57</v>
      </c>
      <c r="AO39" s="8">
        <v>0</v>
      </c>
      <c r="AP39" s="8">
        <v>3572948</v>
      </c>
      <c r="AQ39" s="8">
        <v>3572948</v>
      </c>
      <c r="AR39" s="8">
        <v>190743</v>
      </c>
      <c r="AS39" s="8">
        <v>91500</v>
      </c>
      <c r="AT39" s="8">
        <v>282243</v>
      </c>
      <c r="AU39" s="8">
        <v>34596</v>
      </c>
      <c r="AV39" s="8">
        <v>0</v>
      </c>
      <c r="AW39" s="8">
        <v>34596</v>
      </c>
      <c r="AX39" s="8">
        <v>296812</v>
      </c>
      <c r="AY39" s="8">
        <v>4186599</v>
      </c>
      <c r="AZ39" s="8">
        <v>2362754</v>
      </c>
      <c r="BA39" s="8">
        <v>730514</v>
      </c>
      <c r="BB39" s="8">
        <v>3093268</v>
      </c>
      <c r="BC39" s="8">
        <v>215117</v>
      </c>
      <c r="BD39" s="8">
        <v>213572</v>
      </c>
      <c r="BE39" s="8">
        <v>179492</v>
      </c>
      <c r="BF39" s="8">
        <v>608181</v>
      </c>
      <c r="BG39" s="8">
        <v>485150</v>
      </c>
      <c r="BH39" s="8">
        <v>4186599</v>
      </c>
      <c r="BI39" s="8">
        <v>0</v>
      </c>
      <c r="BJ39" s="7">
        <v>0</v>
      </c>
      <c r="BK39" s="8">
        <v>22201</v>
      </c>
      <c r="BL39" s="8">
        <v>0</v>
      </c>
      <c r="BM39" s="8">
        <v>0</v>
      </c>
      <c r="BN39" s="8">
        <v>0</v>
      </c>
      <c r="BO39" s="8">
        <v>22201</v>
      </c>
      <c r="BP39" s="8">
        <v>22201</v>
      </c>
      <c r="BQ39" s="6">
        <v>92673</v>
      </c>
      <c r="BR39" s="6">
        <v>141793</v>
      </c>
      <c r="BS39" s="6">
        <v>234466</v>
      </c>
      <c r="BT39" s="6">
        <v>81227</v>
      </c>
      <c r="BU39" s="6">
        <v>33088</v>
      </c>
      <c r="BV39" s="6">
        <v>114315</v>
      </c>
      <c r="BW39" s="6">
        <v>12540</v>
      </c>
      <c r="BX39" s="1">
        <v>431</v>
      </c>
      <c r="BY39" s="1"/>
      <c r="BZ39" s="6">
        <v>361752</v>
      </c>
      <c r="CA39" s="1"/>
      <c r="CB39" s="6">
        <v>361752</v>
      </c>
      <c r="CC39" s="1">
        <v>88</v>
      </c>
      <c r="CD39" s="6">
        <v>65112</v>
      </c>
      <c r="CE39" s="1">
        <v>44</v>
      </c>
      <c r="CF39" s="1">
        <v>74</v>
      </c>
      <c r="CG39" s="1">
        <v>118</v>
      </c>
      <c r="CH39" s="6">
        <v>17082</v>
      </c>
      <c r="CI39" s="6">
        <v>16048</v>
      </c>
      <c r="CJ39" s="6">
        <v>19437</v>
      </c>
      <c r="CK39" s="6">
        <v>7870</v>
      </c>
      <c r="CL39" s="1">
        <v>152</v>
      </c>
      <c r="CM39" s="1">
        <v>45</v>
      </c>
      <c r="CN39" s="1">
        <v>447</v>
      </c>
      <c r="CO39" s="6">
        <v>315185</v>
      </c>
      <c r="CP39" s="6">
        <v>139102</v>
      </c>
      <c r="CQ39" s="6">
        <v>454287</v>
      </c>
      <c r="CR39" s="6">
        <v>30790</v>
      </c>
      <c r="CS39" s="6">
        <v>1117</v>
      </c>
      <c r="CT39" s="1"/>
      <c r="CU39" s="6">
        <v>333831</v>
      </c>
      <c r="CV39" s="6">
        <v>61157</v>
      </c>
      <c r="CW39" s="6">
        <v>394988</v>
      </c>
      <c r="CX39" s="6">
        <v>881182</v>
      </c>
      <c r="CY39" s="6">
        <v>8789</v>
      </c>
      <c r="CZ39" s="1">
        <v>729</v>
      </c>
      <c r="DA39" s="6">
        <v>890700</v>
      </c>
      <c r="DB39" s="6">
        <v>77435</v>
      </c>
      <c r="DC39" s="6">
        <v>59239</v>
      </c>
      <c r="DD39" s="6">
        <f t="shared" si="2"/>
        <v>136674</v>
      </c>
      <c r="DE39" s="6">
        <v>232877</v>
      </c>
      <c r="DF39" s="6">
        <v>73857</v>
      </c>
      <c r="DG39" s="6">
        <v>1259</v>
      </c>
      <c r="DH39" s="6">
        <v>134908</v>
      </c>
      <c r="DI39" s="1">
        <v>43</v>
      </c>
      <c r="DJ39" s="6"/>
      <c r="DK39" s="6">
        <v>474370</v>
      </c>
      <c r="DL39" s="6">
        <v>869254</v>
      </c>
      <c r="DM39" s="1"/>
      <c r="DN39" s="6">
        <v>16700</v>
      </c>
      <c r="DO39" s="6">
        <v>1335917</v>
      </c>
      <c r="DP39" s="1">
        <v>484</v>
      </c>
      <c r="DQ39" s="6">
        <v>80760</v>
      </c>
      <c r="DR39" s="6">
        <v>17776</v>
      </c>
      <c r="DS39" s="6">
        <v>98536</v>
      </c>
      <c r="DT39" s="6">
        <v>857974</v>
      </c>
      <c r="DU39" s="1">
        <v>420</v>
      </c>
      <c r="DV39" s="1">
        <v>396</v>
      </c>
      <c r="DW39" s="6">
        <v>1510</v>
      </c>
      <c r="DX39" s="1">
        <v>761</v>
      </c>
      <c r="DY39" s="1">
        <v>83</v>
      </c>
      <c r="DZ39" s="1">
        <v>9</v>
      </c>
      <c r="EA39" s="6">
        <v>3179</v>
      </c>
      <c r="EB39" s="6">
        <v>4840</v>
      </c>
      <c r="EC39" s="6">
        <v>3425</v>
      </c>
      <c r="ED39" s="6">
        <v>8265</v>
      </c>
      <c r="EE39" s="6">
        <v>42095</v>
      </c>
      <c r="EF39" s="6">
        <v>18797</v>
      </c>
      <c r="EG39" s="6">
        <v>60892</v>
      </c>
      <c r="EH39" s="1">
        <v>758</v>
      </c>
      <c r="EI39" s="6">
        <v>1257</v>
      </c>
      <c r="EJ39" s="6">
        <v>2015</v>
      </c>
      <c r="EK39" s="6">
        <v>71172</v>
      </c>
      <c r="EL39" s="1">
        <v>240</v>
      </c>
      <c r="EM39" s="6">
        <v>1486</v>
      </c>
      <c r="EN39" s="1">
        <v>271</v>
      </c>
      <c r="EO39" s="6">
        <v>2532</v>
      </c>
      <c r="EP39" s="6">
        <v>1818</v>
      </c>
      <c r="EQ39" s="6">
        <v>39701</v>
      </c>
      <c r="ER39" s="6">
        <v>277777</v>
      </c>
      <c r="ES39" s="6">
        <v>72699</v>
      </c>
      <c r="ET39" s="6">
        <v>13059</v>
      </c>
      <c r="EU39" s="6">
        <v>1752</v>
      </c>
      <c r="EV39" s="6">
        <v>1007</v>
      </c>
      <c r="EW39" s="1" t="s">
        <v>1144</v>
      </c>
      <c r="EX39" s="1">
        <v>80</v>
      </c>
      <c r="EY39" s="1">
        <v>112</v>
      </c>
      <c r="EZ39" s="6">
        <v>121423</v>
      </c>
      <c r="FA39" s="6">
        <v>342812</v>
      </c>
      <c r="FB39" s="1"/>
      <c r="FC39" s="1"/>
      <c r="FD39" s="1"/>
      <c r="FE39" s="1"/>
      <c r="FF39" s="1" t="s">
        <v>1132</v>
      </c>
      <c r="FG39" s="1" t="s">
        <v>308</v>
      </c>
      <c r="FH39" s="1" t="s">
        <v>1134</v>
      </c>
      <c r="FI39" s="1" t="s">
        <v>1135</v>
      </c>
      <c r="FJ39" s="1">
        <v>28401</v>
      </c>
      <c r="FK39" s="1">
        <v>3942</v>
      </c>
      <c r="FL39" s="1" t="s">
        <v>1134</v>
      </c>
      <c r="FM39" s="1" t="s">
        <v>1135</v>
      </c>
      <c r="FN39" s="1">
        <v>28401</v>
      </c>
      <c r="FO39" s="1">
        <v>3942</v>
      </c>
      <c r="FP39" s="1" t="s">
        <v>1133</v>
      </c>
      <c r="FQ39" s="6">
        <v>122687</v>
      </c>
      <c r="FR39" s="1">
        <v>50</v>
      </c>
      <c r="FS39" s="1" t="s">
        <v>1145</v>
      </c>
      <c r="FT39" s="6">
        <v>11856</v>
      </c>
      <c r="FU39" s="1">
        <v>208</v>
      </c>
      <c r="FV39" s="1"/>
      <c r="FW39" s="1" t="s">
        <v>1146</v>
      </c>
      <c r="FX39" s="1"/>
      <c r="FY39" s="1"/>
      <c r="FZ39" s="1">
        <v>0</v>
      </c>
      <c r="GA39" s="1" t="s">
        <v>1147</v>
      </c>
      <c r="GB39" s="1">
        <v>5.31</v>
      </c>
      <c r="GC39" s="1">
        <v>19.86</v>
      </c>
      <c r="GD39" s="1" t="s">
        <v>287</v>
      </c>
      <c r="GE39" s="1" t="s">
        <v>288</v>
      </c>
      <c r="GF39" s="1" t="s">
        <v>1148</v>
      </c>
      <c r="GG39" s="1" t="s">
        <v>290</v>
      </c>
      <c r="GH39" s="1" t="s">
        <v>291</v>
      </c>
      <c r="GI39" s="1" t="s">
        <v>279</v>
      </c>
      <c r="GJ39" s="6">
        <v>213809</v>
      </c>
      <c r="GK39" s="1">
        <v>3</v>
      </c>
      <c r="GM39" s="2"/>
      <c r="GN39" s="10">
        <v>2262</v>
      </c>
      <c r="GO39" s="2">
        <v>410</v>
      </c>
      <c r="GP39" s="10">
        <v>11372</v>
      </c>
      <c r="GQ39" s="10">
        <v>110566</v>
      </c>
      <c r="GR39" s="2">
        <v>256</v>
      </c>
      <c r="GS39" s="2">
        <v>29</v>
      </c>
      <c r="GT39" s="2">
        <v>95</v>
      </c>
      <c r="GU39" s="10">
        <v>10085</v>
      </c>
      <c r="GY39" s="1"/>
      <c r="GZ39" s="1">
        <v>3</v>
      </c>
      <c r="HA39" s="1"/>
      <c r="HB39" s="1"/>
      <c r="HC39" s="1"/>
      <c r="HD39" s="1"/>
      <c r="HE39" s="1"/>
      <c r="HF39" s="1"/>
      <c r="HG39" s="1"/>
      <c r="HH39" s="1"/>
      <c r="HI39" s="1"/>
      <c r="HJ39" s="1">
        <v>5</v>
      </c>
      <c r="HK39" s="6">
        <v>12592</v>
      </c>
      <c r="HM39" s="6">
        <v>60437</v>
      </c>
      <c r="HN39" s="6">
        <v>488149</v>
      </c>
      <c r="HO39" s="2">
        <v>43</v>
      </c>
      <c r="HP39" s="1">
        <v>87</v>
      </c>
      <c r="HQ39" s="1">
        <v>65</v>
      </c>
      <c r="HR39" s="6">
        <v>26725</v>
      </c>
      <c r="HS39" s="1"/>
      <c r="HT39" s="6">
        <v>34298</v>
      </c>
      <c r="HU39" s="6">
        <v>4089</v>
      </c>
      <c r="HV39" s="6">
        <v>2022</v>
      </c>
      <c r="HW39" s="1"/>
      <c r="HX39" s="6">
        <v>13913</v>
      </c>
      <c r="HY39" s="1">
        <v>113</v>
      </c>
      <c r="HZ39" s="1">
        <v>0</v>
      </c>
      <c r="IA39" s="1"/>
      <c r="IB39" s="1">
        <v>370</v>
      </c>
      <c r="IC39" s="6">
        <v>7500</v>
      </c>
      <c r="ID39" s="6">
        <v>1335917</v>
      </c>
      <c r="IE39" s="6">
        <v>369551</v>
      </c>
      <c r="IF39" s="1">
        <v>550</v>
      </c>
      <c r="IG39" s="6">
        <v>1201188</v>
      </c>
      <c r="IH39" s="6">
        <v>310309</v>
      </c>
      <c r="II39" s="6">
        <v>1624</v>
      </c>
      <c r="IJ39" s="6">
        <v>72233</v>
      </c>
      <c r="IK39" s="6">
        <v>1764</v>
      </c>
      <c r="IL39" s="6">
        <v>35654</v>
      </c>
      <c r="IM39" s="1">
        <v>0</v>
      </c>
      <c r="IN39" s="1">
        <v>553</v>
      </c>
      <c r="IP39" s="6">
        <v>282269</v>
      </c>
      <c r="IQ39" s="6">
        <v>51582</v>
      </c>
      <c r="IR39" s="10">
        <v>333851</v>
      </c>
      <c r="IS39" s="10">
        <v>468759</v>
      </c>
      <c r="IT39" s="6">
        <v>136674</v>
      </c>
      <c r="IU39" s="10">
        <v>1669768</v>
      </c>
      <c r="IV39" s="6">
        <v>426955</v>
      </c>
      <c r="IW39" s="1">
        <v>816</v>
      </c>
      <c r="IX39" s="6">
        <v>2271</v>
      </c>
      <c r="IY39" s="1">
        <v>92</v>
      </c>
      <c r="IZ39" s="1">
        <v>0.86</v>
      </c>
      <c r="JA39" s="1">
        <v>0.12</v>
      </c>
      <c r="JB39" s="1">
        <v>22.39</v>
      </c>
      <c r="JC39" s="1">
        <v>26.81</v>
      </c>
      <c r="JD39" s="1">
        <v>10.130000000000001</v>
      </c>
      <c r="JE39" s="6">
        <v>2013</v>
      </c>
      <c r="JF39" s="6">
        <v>47693</v>
      </c>
      <c r="JG39" s="6">
        <v>1166</v>
      </c>
      <c r="JH39" s="6">
        <v>23479</v>
      </c>
      <c r="JI39">
        <v>14.467435889041154</v>
      </c>
      <c r="KJ39" s="571">
        <f t="shared" si="1"/>
        <v>67244.956521739135</v>
      </c>
      <c r="MH39" s="2"/>
      <c r="MI39" s="2"/>
      <c r="MJ39" s="2"/>
    </row>
    <row r="40" spans="1:348" x14ac:dyDescent="0.25">
      <c r="A40" s="1" t="s">
        <v>1168</v>
      </c>
      <c r="B40" s="21" t="s">
        <v>1908</v>
      </c>
      <c r="C40" s="1" t="s">
        <v>1169</v>
      </c>
      <c r="D40" s="1">
        <v>2016</v>
      </c>
      <c r="E40" s="1" t="s">
        <v>1170</v>
      </c>
      <c r="F40" s="1" t="s">
        <v>1171</v>
      </c>
      <c r="G40" s="1" t="s">
        <v>1172</v>
      </c>
      <c r="H40" s="1">
        <v>28540</v>
      </c>
      <c r="I40" s="1">
        <v>5197</v>
      </c>
      <c r="J40" s="1" t="s">
        <v>1171</v>
      </c>
      <c r="K40" s="1" t="s">
        <v>1172</v>
      </c>
      <c r="L40" s="1">
        <v>28540</v>
      </c>
      <c r="M40" s="1"/>
      <c r="N40" s="1" t="s">
        <v>1173</v>
      </c>
      <c r="O40" s="1" t="s">
        <v>1174</v>
      </c>
      <c r="P40" s="1" t="s">
        <v>1175</v>
      </c>
      <c r="Q40" s="1" t="s">
        <v>1176</v>
      </c>
      <c r="R40" s="1" t="s">
        <v>1177</v>
      </c>
      <c r="S40" s="1" t="s">
        <v>484</v>
      </c>
      <c r="T40" s="1" t="s">
        <v>1178</v>
      </c>
      <c r="U40" s="1" t="s">
        <v>1179</v>
      </c>
      <c r="V40" s="1" t="s">
        <v>1176</v>
      </c>
      <c r="W40" s="1">
        <v>1</v>
      </c>
      <c r="X40" s="1">
        <v>3</v>
      </c>
      <c r="Y40" s="1">
        <v>0</v>
      </c>
      <c r="Z40" s="1">
        <v>0</v>
      </c>
      <c r="AA40" s="6">
        <v>10852</v>
      </c>
      <c r="AB40" s="1">
        <v>5</v>
      </c>
      <c r="AC40" s="1">
        <v>0</v>
      </c>
      <c r="AD40" s="1">
        <v>5</v>
      </c>
      <c r="AE40" s="1">
        <v>26.5</v>
      </c>
      <c r="AF40" s="1">
        <v>31.5</v>
      </c>
      <c r="AG40" s="7">
        <v>0.15870000000000001</v>
      </c>
      <c r="AH40" s="8">
        <v>81931</v>
      </c>
      <c r="AI40" s="1" t="e">
        <f>VLOOKUP(County!A40,Salaries!A$6:T$91,15,FALSE)</f>
        <v>#N/A</v>
      </c>
      <c r="AJ40" s="1" t="e">
        <f>VLOOKUP(County!A40,Salaries!A$6:T$91,16,FALSE)</f>
        <v>#N/A</v>
      </c>
      <c r="AK40" s="8">
        <v>43844</v>
      </c>
      <c r="AL40" s="9">
        <v>10.4</v>
      </c>
      <c r="AM40" s="9">
        <v>12.17</v>
      </c>
      <c r="AN40" s="9">
        <v>19.48</v>
      </c>
      <c r="AO40" s="8">
        <v>0</v>
      </c>
      <c r="AP40" s="8">
        <v>1642836</v>
      </c>
      <c r="AQ40" s="8">
        <v>1642836</v>
      </c>
      <c r="AR40" s="8">
        <v>222981</v>
      </c>
      <c r="AS40" s="8">
        <v>0</v>
      </c>
      <c r="AT40" s="8">
        <v>222981</v>
      </c>
      <c r="AU40" s="8">
        <v>0</v>
      </c>
      <c r="AV40" s="8">
        <v>0</v>
      </c>
      <c r="AW40" s="8">
        <v>0</v>
      </c>
      <c r="AX40" s="8">
        <v>180985</v>
      </c>
      <c r="AY40" s="8">
        <v>2046802</v>
      </c>
      <c r="AZ40" s="8">
        <v>1858582</v>
      </c>
      <c r="BA40" s="8">
        <v>334556</v>
      </c>
      <c r="BB40" s="8">
        <v>2193138</v>
      </c>
      <c r="BC40" s="8">
        <v>109677</v>
      </c>
      <c r="BD40" s="8">
        <v>35773</v>
      </c>
      <c r="BE40" s="8">
        <v>40388</v>
      </c>
      <c r="BF40" s="8">
        <v>185838</v>
      </c>
      <c r="BG40" s="8">
        <v>332174</v>
      </c>
      <c r="BH40" s="8">
        <v>2711150</v>
      </c>
      <c r="BI40" s="8">
        <v>-664348</v>
      </c>
      <c r="BJ40" s="7">
        <v>-0.3246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6">
        <v>37480</v>
      </c>
      <c r="BR40" s="6">
        <v>24478</v>
      </c>
      <c r="BS40" s="6">
        <v>61958</v>
      </c>
      <c r="BT40" s="6">
        <v>28082</v>
      </c>
      <c r="BU40" s="6">
        <v>12145</v>
      </c>
      <c r="BV40" s="6">
        <v>40227</v>
      </c>
      <c r="BW40" s="6">
        <v>6150</v>
      </c>
      <c r="BX40" s="6">
        <v>1380</v>
      </c>
      <c r="BY40" s="6">
        <v>7530</v>
      </c>
      <c r="BZ40" s="6">
        <v>109715</v>
      </c>
      <c r="CA40" s="1"/>
      <c r="CB40" s="6">
        <v>109715</v>
      </c>
      <c r="CC40" s="1">
        <v>0</v>
      </c>
      <c r="CD40" s="6">
        <v>61801</v>
      </c>
      <c r="CE40" s="1">
        <v>9</v>
      </c>
      <c r="CF40" s="1">
        <v>74</v>
      </c>
      <c r="CG40" s="1">
        <v>83</v>
      </c>
      <c r="CH40" s="6">
        <v>9083</v>
      </c>
      <c r="CI40" s="6">
        <v>22722</v>
      </c>
      <c r="CJ40" s="6">
        <v>10093</v>
      </c>
      <c r="CK40" s="1">
        <v>375</v>
      </c>
      <c r="CL40" s="1">
        <v>164</v>
      </c>
      <c r="CM40" s="1">
        <v>29</v>
      </c>
      <c r="CN40" s="1">
        <v>77</v>
      </c>
      <c r="CO40" s="6">
        <v>108000</v>
      </c>
      <c r="CP40" s="6">
        <v>37855</v>
      </c>
      <c r="CQ40" s="6">
        <v>145855</v>
      </c>
      <c r="CR40" s="6">
        <v>21152</v>
      </c>
      <c r="CS40" s="6">
        <v>3029</v>
      </c>
      <c r="CT40" s="6">
        <v>24181</v>
      </c>
      <c r="CU40" s="6">
        <v>170515</v>
      </c>
      <c r="CV40" s="6">
        <v>41675</v>
      </c>
      <c r="CW40" s="6">
        <v>212190</v>
      </c>
      <c r="CX40" s="6">
        <v>382226</v>
      </c>
      <c r="CY40" s="1">
        <v>796</v>
      </c>
      <c r="CZ40" s="6">
        <v>1070</v>
      </c>
      <c r="DA40" s="6">
        <v>384092</v>
      </c>
      <c r="DB40" s="6">
        <v>4145</v>
      </c>
      <c r="DC40" s="6">
        <v>17868</v>
      </c>
      <c r="DD40" s="6">
        <f t="shared" si="2"/>
        <v>22013</v>
      </c>
      <c r="DE40" s="6">
        <v>114999</v>
      </c>
      <c r="DF40" s="6">
        <v>32948</v>
      </c>
      <c r="DG40" s="6">
        <v>3636</v>
      </c>
      <c r="DH40" s="6">
        <v>54648</v>
      </c>
      <c r="DI40" s="6">
        <v>1774</v>
      </c>
      <c r="DJ40" s="6"/>
      <c r="DK40" s="6">
        <v>331831</v>
      </c>
      <c r="DL40" s="6">
        <v>252809</v>
      </c>
      <c r="DM40" s="1"/>
      <c r="DN40" s="1"/>
      <c r="DO40" s="6">
        <v>557688</v>
      </c>
      <c r="DP40" s="1">
        <v>184</v>
      </c>
      <c r="DQ40" s="6">
        <v>40770</v>
      </c>
      <c r="DR40" s="6">
        <v>12035</v>
      </c>
      <c r="DS40" s="6">
        <v>52805</v>
      </c>
      <c r="DT40" s="6">
        <v>418004</v>
      </c>
      <c r="DU40" s="1">
        <v>128</v>
      </c>
      <c r="DV40" s="1">
        <v>30</v>
      </c>
      <c r="DW40" s="6">
        <v>1186</v>
      </c>
      <c r="DX40" s="1">
        <v>14</v>
      </c>
      <c r="DY40" s="1">
        <v>121</v>
      </c>
      <c r="DZ40" s="1">
        <v>2</v>
      </c>
      <c r="EA40" s="6">
        <v>1481</v>
      </c>
      <c r="EB40" s="6">
        <v>1046</v>
      </c>
      <c r="EC40" s="1">
        <v>456</v>
      </c>
      <c r="ED40" s="6">
        <v>1502</v>
      </c>
      <c r="EE40" s="6">
        <v>35656</v>
      </c>
      <c r="EF40" s="6">
        <v>1541</v>
      </c>
      <c r="EG40" s="6">
        <v>37197</v>
      </c>
      <c r="EH40" s="6">
        <v>1214</v>
      </c>
      <c r="EI40" s="1">
        <v>85</v>
      </c>
      <c r="EJ40" s="6">
        <v>1299</v>
      </c>
      <c r="EK40" s="6">
        <v>39998</v>
      </c>
      <c r="EL40" s="1">
        <v>6</v>
      </c>
      <c r="EM40" s="1">
        <v>98</v>
      </c>
      <c r="EN40" s="1">
        <v>11</v>
      </c>
      <c r="EO40" s="1">
        <v>960</v>
      </c>
      <c r="EP40" s="1">
        <v>190</v>
      </c>
      <c r="EQ40" s="6">
        <v>3023</v>
      </c>
      <c r="ER40" s="6">
        <v>71776</v>
      </c>
      <c r="ES40" s="6">
        <v>24427</v>
      </c>
      <c r="ET40" s="6">
        <v>1961</v>
      </c>
      <c r="EU40" s="1">
        <v>743</v>
      </c>
      <c r="EV40" s="1">
        <v>212</v>
      </c>
      <c r="EW40" s="1" t="s">
        <v>1180</v>
      </c>
      <c r="EX40" s="1">
        <v>43</v>
      </c>
      <c r="EY40" s="1">
        <v>114</v>
      </c>
      <c r="EZ40" s="6">
        <v>74277</v>
      </c>
      <c r="FA40" s="1"/>
      <c r="FB40" s="1"/>
      <c r="FC40" s="1"/>
      <c r="FD40" s="1"/>
      <c r="FE40" s="1"/>
      <c r="FF40" s="1" t="s">
        <v>1169</v>
      </c>
      <c r="FG40" s="1" t="s">
        <v>308</v>
      </c>
      <c r="FH40" s="1" t="s">
        <v>1171</v>
      </c>
      <c r="FI40" s="1" t="s">
        <v>1172</v>
      </c>
      <c r="FJ40" s="1">
        <v>28540</v>
      </c>
      <c r="FK40" s="1">
        <v>5197</v>
      </c>
      <c r="FL40" s="1" t="s">
        <v>1171</v>
      </c>
      <c r="FM40" s="1" t="s">
        <v>1172</v>
      </c>
      <c r="FN40" s="1">
        <v>28540</v>
      </c>
      <c r="FO40" s="1">
        <v>5197</v>
      </c>
      <c r="FP40" s="1" t="s">
        <v>1170</v>
      </c>
      <c r="FQ40" s="6">
        <v>34136</v>
      </c>
      <c r="FR40" s="1">
        <v>32.5</v>
      </c>
      <c r="FS40" s="1" t="s">
        <v>1177</v>
      </c>
      <c r="FT40" s="6">
        <v>10852</v>
      </c>
      <c r="FU40" s="1">
        <v>208</v>
      </c>
      <c r="FV40" s="1"/>
      <c r="FW40" s="1" t="s">
        <v>1181</v>
      </c>
      <c r="FX40" s="1"/>
      <c r="FY40" s="1"/>
      <c r="FZ40" s="1">
        <v>0</v>
      </c>
      <c r="GA40" s="1" t="s">
        <v>1182</v>
      </c>
      <c r="GB40" s="1">
        <v>69.430000000000007</v>
      </c>
      <c r="GC40" s="1">
        <v>8.5399999999999991</v>
      </c>
      <c r="GD40" s="1" t="s">
        <v>287</v>
      </c>
      <c r="GE40" s="1" t="s">
        <v>288</v>
      </c>
      <c r="GF40" s="1" t="s">
        <v>1183</v>
      </c>
      <c r="GG40" s="1" t="s">
        <v>290</v>
      </c>
      <c r="GH40" s="1" t="s">
        <v>291</v>
      </c>
      <c r="GI40" s="1" t="s">
        <v>279</v>
      </c>
      <c r="GJ40" s="6">
        <v>193925</v>
      </c>
      <c r="GK40" s="1">
        <v>2</v>
      </c>
      <c r="GM40" s="2" t="s">
        <v>330</v>
      </c>
      <c r="GN40" s="10">
        <v>1793</v>
      </c>
      <c r="GO40" s="2">
        <v>231</v>
      </c>
      <c r="GP40" s="10">
        <v>8881</v>
      </c>
      <c r="GQ40" s="10">
        <v>62335</v>
      </c>
      <c r="GR40" s="2">
        <v>284</v>
      </c>
      <c r="GS40" s="2">
        <v>32</v>
      </c>
      <c r="GT40" s="2">
        <v>376</v>
      </c>
      <c r="GU40" s="10">
        <v>1750</v>
      </c>
      <c r="GY40" s="1"/>
      <c r="GZ40" s="1">
        <v>2</v>
      </c>
      <c r="HA40" s="1"/>
      <c r="HB40" s="1"/>
      <c r="HC40" s="1"/>
      <c r="HD40" s="1"/>
      <c r="HE40" s="1"/>
      <c r="HF40" s="1"/>
      <c r="HG40" s="1"/>
      <c r="HH40" s="1"/>
      <c r="HI40" s="1"/>
      <c r="HJ40" s="1">
        <v>4</v>
      </c>
      <c r="HK40" s="6">
        <v>4802</v>
      </c>
      <c r="HM40" s="6">
        <v>42273</v>
      </c>
      <c r="HN40" s="6">
        <v>215887</v>
      </c>
      <c r="HO40" s="10">
        <v>1774</v>
      </c>
      <c r="HP40" s="1">
        <v>87</v>
      </c>
      <c r="HQ40" s="1">
        <v>77</v>
      </c>
      <c r="HR40" s="6">
        <v>26725</v>
      </c>
      <c r="HS40" s="1"/>
      <c r="HT40" s="6">
        <v>34298</v>
      </c>
      <c r="HU40" s="1">
        <v>778</v>
      </c>
      <c r="HV40" s="6">
        <v>2022</v>
      </c>
      <c r="HW40" s="1"/>
      <c r="HX40" s="6">
        <v>13913</v>
      </c>
      <c r="HY40" s="6">
        <v>6787</v>
      </c>
      <c r="HZ40" s="1">
        <v>0</v>
      </c>
      <c r="IA40" s="1"/>
      <c r="IB40" s="1">
        <v>370</v>
      </c>
      <c r="IC40" s="1">
        <v>5</v>
      </c>
      <c r="ID40" s="6">
        <v>557688</v>
      </c>
      <c r="IE40" s="6">
        <v>137012</v>
      </c>
      <c r="IF40" s="1">
        <v>0</v>
      </c>
      <c r="IG40" s="6">
        <v>504110</v>
      </c>
      <c r="IH40" s="6">
        <v>118948</v>
      </c>
      <c r="II40" s="1">
        <v>152</v>
      </c>
      <c r="IJ40" s="6">
        <v>32796</v>
      </c>
      <c r="IK40" s="1">
        <v>273</v>
      </c>
      <c r="IL40" s="6">
        <v>17595</v>
      </c>
      <c r="IM40" s="1">
        <v>0</v>
      </c>
      <c r="IN40" s="1">
        <v>196</v>
      </c>
      <c r="IP40" s="6">
        <v>30277</v>
      </c>
      <c r="IQ40" s="6">
        <v>209427</v>
      </c>
      <c r="IR40" s="10">
        <v>239704</v>
      </c>
      <c r="IS40" s="10">
        <v>294352</v>
      </c>
      <c r="IT40" s="6">
        <v>22013</v>
      </c>
      <c r="IU40" s="10">
        <v>797392</v>
      </c>
      <c r="IV40" s="6">
        <v>236371</v>
      </c>
      <c r="IW40" s="1">
        <v>158</v>
      </c>
      <c r="IX40" s="6">
        <v>1200</v>
      </c>
      <c r="IY40" s="1">
        <v>123</v>
      </c>
      <c r="IZ40" s="1">
        <v>0.93</v>
      </c>
      <c r="JA40" s="1">
        <v>0.04</v>
      </c>
      <c r="JB40" s="1">
        <v>27.01</v>
      </c>
      <c r="JC40" s="1">
        <v>31</v>
      </c>
      <c r="JD40" s="1">
        <v>9.51</v>
      </c>
      <c r="JE40" s="6">
        <v>1435</v>
      </c>
      <c r="JF40" s="6">
        <v>37916</v>
      </c>
      <c r="JG40" s="1">
        <v>46</v>
      </c>
      <c r="JH40" s="6">
        <v>2082</v>
      </c>
      <c r="JI40">
        <v>11.30920716771948</v>
      </c>
      <c r="KJ40" s="571">
        <f t="shared" si="1"/>
        <v>69623.428571428565</v>
      </c>
      <c r="MH40" s="10">
        <v>198600</v>
      </c>
      <c r="MI40" s="10">
        <v>830580</v>
      </c>
      <c r="MJ40" s="10"/>
    </row>
    <row r="41" spans="1:348" x14ac:dyDescent="0.25">
      <c r="A41" s="1" t="s">
        <v>1184</v>
      </c>
      <c r="B41" s="21" t="s">
        <v>1198</v>
      </c>
      <c r="C41" s="1" t="s">
        <v>1185</v>
      </c>
      <c r="D41" s="1">
        <v>2016</v>
      </c>
      <c r="E41" s="1" t="s">
        <v>521</v>
      </c>
      <c r="F41" s="1" t="s">
        <v>1186</v>
      </c>
      <c r="G41" s="1" t="s">
        <v>1187</v>
      </c>
      <c r="H41" s="1">
        <v>27278</v>
      </c>
      <c r="I41" s="1"/>
      <c r="J41" s="1" t="s">
        <v>1186</v>
      </c>
      <c r="K41" s="1" t="s">
        <v>1187</v>
      </c>
      <c r="L41" s="1">
        <v>27278</v>
      </c>
      <c r="M41" s="1"/>
      <c r="N41" s="1" t="s">
        <v>1188</v>
      </c>
      <c r="O41" s="1" t="s">
        <v>1189</v>
      </c>
      <c r="P41" s="1" t="s">
        <v>1190</v>
      </c>
      <c r="Q41" s="1" t="s">
        <v>1191</v>
      </c>
      <c r="R41" s="1" t="s">
        <v>1192</v>
      </c>
      <c r="S41" s="1" t="s">
        <v>1193</v>
      </c>
      <c r="T41" s="1" t="s">
        <v>1194</v>
      </c>
      <c r="U41" s="1" t="s">
        <v>1190</v>
      </c>
      <c r="V41" s="1" t="s">
        <v>1195</v>
      </c>
      <c r="W41" s="1">
        <v>1</v>
      </c>
      <c r="X41" s="1">
        <v>2</v>
      </c>
      <c r="Y41" s="1">
        <v>0</v>
      </c>
      <c r="Z41" s="1">
        <v>0</v>
      </c>
      <c r="AA41" s="6">
        <v>6916</v>
      </c>
      <c r="AB41" s="1">
        <v>10</v>
      </c>
      <c r="AC41" s="1">
        <v>0</v>
      </c>
      <c r="AD41" s="1">
        <v>10</v>
      </c>
      <c r="AE41" s="1">
        <v>14.13</v>
      </c>
      <c r="AF41" s="1">
        <v>24.13</v>
      </c>
      <c r="AG41" s="7">
        <v>0.41439999999999999</v>
      </c>
      <c r="AH41" s="8">
        <v>94091</v>
      </c>
      <c r="AI41" s="1" t="e">
        <f>VLOOKUP(County!A41,Salaries!A$6:T$91,15,FALSE)</f>
        <v>#N/A</v>
      </c>
      <c r="AJ41" s="1" t="e">
        <f>VLOOKUP(County!A41,Salaries!A$6:T$91,16,FALSE)</f>
        <v>#N/A</v>
      </c>
      <c r="AK41" s="8">
        <v>39978</v>
      </c>
      <c r="AL41" s="9">
        <v>13.15</v>
      </c>
      <c r="AM41" s="9">
        <v>13.15</v>
      </c>
      <c r="AN41" s="9">
        <v>13.15</v>
      </c>
      <c r="AO41" s="8">
        <v>4000</v>
      </c>
      <c r="AP41" s="8">
        <v>1967047</v>
      </c>
      <c r="AQ41" s="8">
        <v>1971047</v>
      </c>
      <c r="AR41" s="8">
        <v>105598</v>
      </c>
      <c r="AS41" s="8">
        <v>0</v>
      </c>
      <c r="AT41" s="8">
        <v>105598</v>
      </c>
      <c r="AU41" s="8">
        <v>12628</v>
      </c>
      <c r="AV41" s="8">
        <v>0</v>
      </c>
      <c r="AW41" s="8">
        <v>12628</v>
      </c>
      <c r="AX41" s="8">
        <v>43528</v>
      </c>
      <c r="AY41" s="8">
        <v>2132801</v>
      </c>
      <c r="AZ41" s="8">
        <v>1250739</v>
      </c>
      <c r="BA41" s="8">
        <v>439608</v>
      </c>
      <c r="BB41" s="8">
        <v>1690347</v>
      </c>
      <c r="BC41" s="8">
        <v>165989</v>
      </c>
      <c r="BD41" s="8">
        <v>45762</v>
      </c>
      <c r="BE41" s="8">
        <v>56327</v>
      </c>
      <c r="BF41" s="8">
        <v>268078</v>
      </c>
      <c r="BG41" s="8">
        <v>125846</v>
      </c>
      <c r="BH41" s="8">
        <v>2084271</v>
      </c>
      <c r="BI41" s="8">
        <v>48530</v>
      </c>
      <c r="BJ41" s="7">
        <v>2.2800000000000001E-2</v>
      </c>
      <c r="BK41" s="8">
        <v>1000</v>
      </c>
      <c r="BL41" s="8">
        <v>0</v>
      </c>
      <c r="BM41" s="8">
        <v>17038</v>
      </c>
      <c r="BN41" s="8">
        <v>0</v>
      </c>
      <c r="BO41" s="8">
        <v>18038</v>
      </c>
      <c r="BP41" s="8">
        <v>18038</v>
      </c>
      <c r="BQ41" s="6">
        <v>25406</v>
      </c>
      <c r="BR41" s="6">
        <v>26407</v>
      </c>
      <c r="BS41" s="6">
        <v>51813</v>
      </c>
      <c r="BT41" s="6">
        <v>31301</v>
      </c>
      <c r="BU41" s="6">
        <v>11948</v>
      </c>
      <c r="BV41" s="6">
        <v>43249</v>
      </c>
      <c r="BW41" s="6">
        <v>4768</v>
      </c>
      <c r="BX41" s="1">
        <v>779</v>
      </c>
      <c r="BY41" s="6">
        <v>5547</v>
      </c>
      <c r="BZ41" s="6">
        <v>100609</v>
      </c>
      <c r="CA41" s="1"/>
      <c r="CB41" s="6">
        <v>100609</v>
      </c>
      <c r="CC41" s="1">
        <v>268</v>
      </c>
      <c r="CD41" s="6">
        <v>28611</v>
      </c>
      <c r="CE41" s="1">
        <v>9</v>
      </c>
      <c r="CF41" s="1">
        <v>74</v>
      </c>
      <c r="CG41" s="1">
        <v>83</v>
      </c>
      <c r="CH41" s="6">
        <v>5842</v>
      </c>
      <c r="CI41" s="6">
        <v>2235</v>
      </c>
      <c r="CJ41" s="6">
        <v>7428</v>
      </c>
      <c r="CK41" s="1">
        <v>-1</v>
      </c>
      <c r="CL41" s="1">
        <v>0</v>
      </c>
      <c r="CM41" s="1">
        <v>19</v>
      </c>
      <c r="CN41" s="1">
        <v>203</v>
      </c>
      <c r="CO41" s="6">
        <v>61110</v>
      </c>
      <c r="CP41" s="6">
        <v>45495</v>
      </c>
      <c r="CQ41" s="6">
        <v>106605</v>
      </c>
      <c r="CR41" s="6">
        <v>10653</v>
      </c>
      <c r="CS41" s="6">
        <v>7027</v>
      </c>
      <c r="CT41" s="6">
        <v>17680</v>
      </c>
      <c r="CU41" s="6">
        <v>145596</v>
      </c>
      <c r="CV41" s="6">
        <v>69048</v>
      </c>
      <c r="CW41" s="6">
        <v>214644</v>
      </c>
      <c r="CX41" s="6">
        <v>338929</v>
      </c>
      <c r="CY41" s="6">
        <v>3697</v>
      </c>
      <c r="CZ41" s="1">
        <v>0</v>
      </c>
      <c r="DA41" s="6">
        <v>342626</v>
      </c>
      <c r="DB41" s="6">
        <v>23915</v>
      </c>
      <c r="DC41" s="6">
        <v>2943</v>
      </c>
      <c r="DD41" s="6">
        <f t="shared" si="2"/>
        <v>26858</v>
      </c>
      <c r="DE41" s="6">
        <v>66438</v>
      </c>
      <c r="DF41" s="6">
        <v>8279</v>
      </c>
      <c r="DG41" s="1">
        <v>0</v>
      </c>
      <c r="DH41" s="6">
        <v>11222</v>
      </c>
      <c r="DI41" s="1">
        <v>701</v>
      </c>
      <c r="DJ41" s="6"/>
      <c r="DK41" s="6">
        <v>416202</v>
      </c>
      <c r="DL41" s="6">
        <v>24961</v>
      </c>
      <c r="DM41" s="1">
        <v>0</v>
      </c>
      <c r="DN41" s="1">
        <v>11</v>
      </c>
      <c r="DO41" s="6">
        <v>446787</v>
      </c>
      <c r="DP41" s="6">
        <v>1034</v>
      </c>
      <c r="DQ41" s="6">
        <v>14016</v>
      </c>
      <c r="DR41" s="6">
        <v>2753</v>
      </c>
      <c r="DS41" s="6">
        <v>16769</v>
      </c>
      <c r="DT41" s="6">
        <v>300004</v>
      </c>
      <c r="DU41" s="1">
        <v>102</v>
      </c>
      <c r="DV41" s="1">
        <v>4</v>
      </c>
      <c r="DW41" s="1">
        <v>401</v>
      </c>
      <c r="DX41" s="1">
        <v>15</v>
      </c>
      <c r="DY41" s="1">
        <v>3</v>
      </c>
      <c r="DZ41" s="1">
        <v>0</v>
      </c>
      <c r="EA41" s="1">
        <v>525</v>
      </c>
      <c r="EB41" s="1">
        <v>909</v>
      </c>
      <c r="EC41" s="1">
        <v>45</v>
      </c>
      <c r="ED41" s="1">
        <v>954</v>
      </c>
      <c r="EE41" s="6">
        <v>10971</v>
      </c>
      <c r="EF41" s="1">
        <v>486</v>
      </c>
      <c r="EG41" s="6">
        <v>11457</v>
      </c>
      <c r="EH41" s="1">
        <v>26</v>
      </c>
      <c r="EI41" s="1">
        <v>0</v>
      </c>
      <c r="EJ41" s="1">
        <v>26</v>
      </c>
      <c r="EK41" s="6">
        <v>12437</v>
      </c>
      <c r="EL41" s="1">
        <v>7</v>
      </c>
      <c r="EM41" s="1">
        <v>17</v>
      </c>
      <c r="EN41" s="1">
        <v>55</v>
      </c>
      <c r="EO41" s="1">
        <v>101</v>
      </c>
      <c r="EP41" s="6">
        <v>3085</v>
      </c>
      <c r="EQ41" s="6">
        <v>6725</v>
      </c>
      <c r="ER41" s="6">
        <v>23409</v>
      </c>
      <c r="ES41" s="6">
        <v>7407</v>
      </c>
      <c r="ET41" s="1">
        <v>321</v>
      </c>
      <c r="EU41" s="1">
        <v>6</v>
      </c>
      <c r="EV41" s="1">
        <v>147</v>
      </c>
      <c r="EW41" s="1" t="s">
        <v>1196</v>
      </c>
      <c r="EX41" s="1">
        <v>35</v>
      </c>
      <c r="EY41" s="1">
        <v>60</v>
      </c>
      <c r="EZ41" s="6">
        <v>64576</v>
      </c>
      <c r="FA41" s="6">
        <v>250861</v>
      </c>
      <c r="FB41" s="6">
        <v>16092</v>
      </c>
      <c r="FC41" s="1"/>
      <c r="FD41" s="1"/>
      <c r="FE41" s="1"/>
      <c r="FF41" s="1" t="s">
        <v>1185</v>
      </c>
      <c r="FG41" s="1" t="s">
        <v>308</v>
      </c>
      <c r="FH41" s="1" t="s">
        <v>1186</v>
      </c>
      <c r="FI41" s="1" t="s">
        <v>1187</v>
      </c>
      <c r="FJ41" s="1">
        <v>27278</v>
      </c>
      <c r="FK41" s="1"/>
      <c r="FL41" s="1" t="s">
        <v>1186</v>
      </c>
      <c r="FM41" s="1" t="s">
        <v>1197</v>
      </c>
      <c r="FN41" s="1">
        <v>27278</v>
      </c>
      <c r="FO41" s="1"/>
      <c r="FP41" s="1" t="s">
        <v>1198</v>
      </c>
      <c r="FQ41" s="6">
        <v>31560</v>
      </c>
      <c r="FR41" s="1">
        <v>24.13</v>
      </c>
      <c r="FS41" s="1" t="s">
        <v>1188</v>
      </c>
      <c r="FT41" s="6">
        <v>6916</v>
      </c>
      <c r="FU41" s="1">
        <v>156</v>
      </c>
      <c r="FV41" s="1"/>
      <c r="FW41" s="1" t="s">
        <v>1199</v>
      </c>
      <c r="FX41" s="1"/>
      <c r="FY41" s="1"/>
      <c r="FZ41" s="1">
        <v>0</v>
      </c>
      <c r="GA41" s="1" t="s">
        <v>1200</v>
      </c>
      <c r="GB41" s="1">
        <v>8.1</v>
      </c>
      <c r="GC41" s="1">
        <v>7.7</v>
      </c>
      <c r="GD41" s="1" t="s">
        <v>287</v>
      </c>
      <c r="GE41" s="1" t="s">
        <v>288</v>
      </c>
      <c r="GF41" s="1" t="s">
        <v>1201</v>
      </c>
      <c r="GG41" s="1" t="s">
        <v>290</v>
      </c>
      <c r="GH41" s="1" t="s">
        <v>418</v>
      </c>
      <c r="GI41" s="1" t="s">
        <v>279</v>
      </c>
      <c r="GJ41" s="6">
        <v>83331</v>
      </c>
      <c r="GK41" s="1">
        <v>3</v>
      </c>
      <c r="GM41" s="2" t="s">
        <v>330</v>
      </c>
      <c r="GN41" s="2">
        <v>675</v>
      </c>
      <c r="GO41" s="2">
        <v>91</v>
      </c>
      <c r="GP41" s="10">
        <v>2489</v>
      </c>
      <c r="GQ41" s="10">
        <v>65131</v>
      </c>
      <c r="GR41" s="2">
        <v>122</v>
      </c>
      <c r="GS41" s="2">
        <v>0</v>
      </c>
      <c r="GT41" s="2">
        <v>0</v>
      </c>
      <c r="GU41" s="10">
        <v>5127</v>
      </c>
      <c r="GY41" s="1"/>
      <c r="GZ41" s="1">
        <v>3</v>
      </c>
      <c r="HA41" s="1"/>
      <c r="HB41" s="1"/>
      <c r="HC41" s="1"/>
      <c r="HD41" s="1"/>
      <c r="HE41" s="1"/>
      <c r="HF41" s="1"/>
      <c r="HG41" s="1"/>
      <c r="HH41" s="1"/>
      <c r="HI41" s="1"/>
      <c r="HJ41" s="1">
        <v>3</v>
      </c>
      <c r="HK41" s="6">
        <v>2113</v>
      </c>
      <c r="HM41" s="6">
        <v>15504</v>
      </c>
      <c r="HN41" s="6">
        <v>145979</v>
      </c>
      <c r="HO41" s="2">
        <v>701</v>
      </c>
      <c r="HP41" s="1"/>
      <c r="HQ41" s="1">
        <v>0</v>
      </c>
      <c r="HR41" s="6">
        <v>26725</v>
      </c>
      <c r="HS41" s="1"/>
      <c r="HT41" s="1"/>
      <c r="HU41" s="6">
        <v>1886</v>
      </c>
      <c r="HV41" s="6">
        <v>2022</v>
      </c>
      <c r="HW41" s="1"/>
      <c r="HX41" s="1"/>
      <c r="HY41" s="1">
        <v>213</v>
      </c>
      <c r="HZ41" s="1">
        <v>0</v>
      </c>
      <c r="IA41" s="1"/>
      <c r="IB41" s="1"/>
      <c r="IC41" s="1">
        <v>-1</v>
      </c>
      <c r="ID41" s="6">
        <v>446787</v>
      </c>
      <c r="IE41" s="6">
        <v>93296</v>
      </c>
      <c r="IF41" s="6">
        <v>2586</v>
      </c>
      <c r="IG41" s="6">
        <v>432979</v>
      </c>
      <c r="IH41" s="6">
        <v>92939</v>
      </c>
      <c r="II41" s="1">
        <v>32</v>
      </c>
      <c r="IJ41" s="6">
        <v>8247</v>
      </c>
      <c r="IK41" s="1">
        <v>256</v>
      </c>
      <c r="IL41" s="6">
        <v>2687</v>
      </c>
      <c r="IM41" s="1">
        <v>0</v>
      </c>
      <c r="IN41" s="1">
        <v>0</v>
      </c>
      <c r="IP41" s="6">
        <v>2233</v>
      </c>
      <c r="IQ41" s="6">
        <v>1352</v>
      </c>
      <c r="IR41" s="10">
        <v>3585</v>
      </c>
      <c r="IS41" s="10">
        <v>14807</v>
      </c>
      <c r="IT41" s="6">
        <v>26858</v>
      </c>
      <c r="IU41" s="10">
        <v>450372</v>
      </c>
      <c r="IV41" s="6">
        <v>247689</v>
      </c>
      <c r="IW41" s="1">
        <v>106</v>
      </c>
      <c r="IX41" s="1">
        <v>416</v>
      </c>
      <c r="IY41" s="1">
        <v>3</v>
      </c>
      <c r="IZ41" s="1">
        <v>0.92</v>
      </c>
      <c r="JA41" s="1">
        <v>0.08</v>
      </c>
      <c r="JB41" s="1">
        <v>23.69</v>
      </c>
      <c r="JC41" s="1">
        <v>27.54</v>
      </c>
      <c r="JD41" s="1">
        <v>9</v>
      </c>
      <c r="JE41" s="1">
        <v>506</v>
      </c>
      <c r="JF41" s="6">
        <v>11906</v>
      </c>
      <c r="JG41" s="1">
        <v>19</v>
      </c>
      <c r="JH41" s="1">
        <v>531</v>
      </c>
      <c r="JI41">
        <v>20.28473197249523</v>
      </c>
      <c r="KJ41" s="571">
        <f t="shared" si="1"/>
        <v>70051.678408619977</v>
      </c>
      <c r="MH41" s="10">
        <v>78568</v>
      </c>
      <c r="MI41" s="10">
        <v>53237</v>
      </c>
      <c r="MJ41" s="10"/>
    </row>
    <row r="42" spans="1:348" x14ac:dyDescent="0.25">
      <c r="A42" s="1" t="s">
        <v>1202</v>
      </c>
      <c r="B42" s="21" t="s">
        <v>1909</v>
      </c>
      <c r="C42" s="1" t="s">
        <v>1203</v>
      </c>
      <c r="D42" s="1">
        <v>2016</v>
      </c>
      <c r="E42" s="1" t="s">
        <v>1204</v>
      </c>
      <c r="F42" s="1" t="s">
        <v>1205</v>
      </c>
      <c r="G42" s="1" t="s">
        <v>1206</v>
      </c>
      <c r="H42" s="1">
        <v>28425</v>
      </c>
      <c r="I42" s="1">
        <v>879</v>
      </c>
      <c r="J42" s="1" t="s">
        <v>1207</v>
      </c>
      <c r="K42" s="1" t="s">
        <v>1206</v>
      </c>
      <c r="L42" s="1">
        <v>28425</v>
      </c>
      <c r="M42" s="1"/>
      <c r="N42" s="1" t="s">
        <v>1208</v>
      </c>
      <c r="O42" s="1" t="s">
        <v>1209</v>
      </c>
      <c r="P42" s="1"/>
      <c r="Q42" s="1" t="s">
        <v>1210</v>
      </c>
      <c r="R42" s="1" t="s">
        <v>1211</v>
      </c>
      <c r="S42" s="1" t="s">
        <v>324</v>
      </c>
      <c r="T42" s="1" t="s">
        <v>1209</v>
      </c>
      <c r="U42" s="1"/>
      <c r="V42" s="1" t="s">
        <v>1210</v>
      </c>
      <c r="W42" s="1">
        <v>1</v>
      </c>
      <c r="X42" s="1">
        <v>1</v>
      </c>
      <c r="Y42" s="1">
        <v>0</v>
      </c>
      <c r="Z42" s="1">
        <v>0</v>
      </c>
      <c r="AA42" s="6">
        <v>4556</v>
      </c>
      <c r="AB42" s="1">
        <v>2</v>
      </c>
      <c r="AC42" s="1">
        <v>0</v>
      </c>
      <c r="AD42" s="1">
        <v>2</v>
      </c>
      <c r="AE42" s="1">
        <v>11.44</v>
      </c>
      <c r="AF42" s="1">
        <v>13.44</v>
      </c>
      <c r="AG42" s="7">
        <v>0.14879999999999999</v>
      </c>
      <c r="AH42" s="8">
        <v>70759</v>
      </c>
      <c r="AI42" s="1" t="e">
        <f>VLOOKUP(County!A42,Salaries!A$6:T$91,15,FALSE)</f>
        <v>#N/A</v>
      </c>
      <c r="AJ42" s="1" t="e">
        <f>VLOOKUP(County!A42,Salaries!A$6:T$91,16,FALSE)</f>
        <v>#N/A</v>
      </c>
      <c r="AK42" s="8">
        <v>48256</v>
      </c>
      <c r="AL42" s="9">
        <v>11.9</v>
      </c>
      <c r="AM42" s="9">
        <v>11.9</v>
      </c>
      <c r="AN42" s="9">
        <v>11.9</v>
      </c>
      <c r="AO42" s="8">
        <v>0</v>
      </c>
      <c r="AP42" s="8">
        <v>690175</v>
      </c>
      <c r="AQ42" s="8">
        <v>690175</v>
      </c>
      <c r="AR42" s="8">
        <v>105394</v>
      </c>
      <c r="AS42" s="8">
        <v>0</v>
      </c>
      <c r="AT42" s="8">
        <v>105394</v>
      </c>
      <c r="AU42" s="8">
        <v>0</v>
      </c>
      <c r="AV42" s="8">
        <v>0</v>
      </c>
      <c r="AW42" s="8">
        <v>0</v>
      </c>
      <c r="AX42" s="8">
        <v>0</v>
      </c>
      <c r="AY42" s="8">
        <v>795569</v>
      </c>
      <c r="AZ42" s="8">
        <v>455375</v>
      </c>
      <c r="BA42" s="8">
        <v>128141</v>
      </c>
      <c r="BB42" s="8">
        <v>583516</v>
      </c>
      <c r="BC42" s="8">
        <v>77365</v>
      </c>
      <c r="BD42" s="8">
        <v>10216</v>
      </c>
      <c r="BE42" s="8">
        <v>5974</v>
      </c>
      <c r="BF42" s="8">
        <v>93555</v>
      </c>
      <c r="BG42" s="8">
        <v>90842</v>
      </c>
      <c r="BH42" s="8">
        <v>767913</v>
      </c>
      <c r="BI42" s="8">
        <v>27656</v>
      </c>
      <c r="BJ42" s="7">
        <v>3.4799999999999998E-2</v>
      </c>
      <c r="BK42" s="8">
        <v>11011</v>
      </c>
      <c r="BL42" s="8">
        <v>0</v>
      </c>
      <c r="BM42" s="8">
        <v>0</v>
      </c>
      <c r="BN42" s="8">
        <v>0</v>
      </c>
      <c r="BO42" s="8">
        <v>11011</v>
      </c>
      <c r="BP42" s="8">
        <v>11011</v>
      </c>
      <c r="BQ42" s="6">
        <v>33180</v>
      </c>
      <c r="BR42" s="6">
        <v>37535</v>
      </c>
      <c r="BS42" s="6">
        <v>70715</v>
      </c>
      <c r="BT42" s="6">
        <v>25276</v>
      </c>
      <c r="BU42" s="6">
        <v>13333</v>
      </c>
      <c r="BV42" s="6">
        <v>38609</v>
      </c>
      <c r="BW42" s="6">
        <v>3355</v>
      </c>
      <c r="BX42" s="1">
        <v>0</v>
      </c>
      <c r="BY42" s="6">
        <v>3355</v>
      </c>
      <c r="BZ42" s="6">
        <v>112679</v>
      </c>
      <c r="CA42" s="1"/>
      <c r="CB42" s="6">
        <v>112679</v>
      </c>
      <c r="CC42" s="6">
        <v>1276</v>
      </c>
      <c r="CD42" s="6">
        <v>50534</v>
      </c>
      <c r="CE42" s="1">
        <v>3</v>
      </c>
      <c r="CF42" s="1">
        <v>74</v>
      </c>
      <c r="CG42" s="1">
        <v>77</v>
      </c>
      <c r="CH42" s="6">
        <v>3001</v>
      </c>
      <c r="CI42" s="6">
        <v>3207</v>
      </c>
      <c r="CJ42" s="6">
        <v>2560</v>
      </c>
      <c r="CK42" s="1">
        <v>205</v>
      </c>
      <c r="CL42" s="1">
        <v>42</v>
      </c>
      <c r="CM42" s="1">
        <v>38</v>
      </c>
      <c r="CN42" s="1">
        <v>123</v>
      </c>
      <c r="CO42" s="6">
        <v>63072</v>
      </c>
      <c r="CP42" s="6">
        <v>25237</v>
      </c>
      <c r="CQ42" s="6">
        <v>88309</v>
      </c>
      <c r="CR42" s="6">
        <v>9625</v>
      </c>
      <c r="CS42" s="1">
        <v>0</v>
      </c>
      <c r="CT42" s="6">
        <v>9625</v>
      </c>
      <c r="CU42" s="6">
        <v>61204</v>
      </c>
      <c r="CV42" s="6">
        <v>17103</v>
      </c>
      <c r="CW42" s="6">
        <v>78307</v>
      </c>
      <c r="CX42" s="6">
        <v>176241</v>
      </c>
      <c r="CY42" s="1">
        <v>571</v>
      </c>
      <c r="CZ42" s="1">
        <v>30</v>
      </c>
      <c r="DA42" s="6">
        <v>176842</v>
      </c>
      <c r="DB42" s="6">
        <v>10484</v>
      </c>
      <c r="DC42" s="6">
        <v>1236</v>
      </c>
      <c r="DD42" s="6">
        <f t="shared" si="2"/>
        <v>11720</v>
      </c>
      <c r="DE42" s="6">
        <v>22877</v>
      </c>
      <c r="DF42" s="6">
        <v>15186</v>
      </c>
      <c r="DG42" s="6">
        <v>1349</v>
      </c>
      <c r="DH42" s="6">
        <v>17793</v>
      </c>
      <c r="DI42" s="1">
        <v>112</v>
      </c>
      <c r="DJ42" s="6"/>
      <c r="DK42" s="6">
        <v>134100</v>
      </c>
      <c r="DL42" s="6">
        <v>96679</v>
      </c>
      <c r="DM42" s="1"/>
      <c r="DN42" s="6">
        <v>13369</v>
      </c>
      <c r="DO42" s="6">
        <v>228192</v>
      </c>
      <c r="DP42" s="1">
        <v>85</v>
      </c>
      <c r="DQ42" s="6">
        <v>13279</v>
      </c>
      <c r="DR42" s="6">
        <v>4634</v>
      </c>
      <c r="DS42" s="6">
        <v>17913</v>
      </c>
      <c r="DT42" s="6">
        <v>142133</v>
      </c>
      <c r="DU42" s="1">
        <v>26</v>
      </c>
      <c r="DV42" s="1">
        <v>4</v>
      </c>
      <c r="DW42" s="1">
        <v>376</v>
      </c>
      <c r="DX42" s="1">
        <v>4</v>
      </c>
      <c r="DY42" s="1">
        <v>5</v>
      </c>
      <c r="DZ42" s="1">
        <v>0</v>
      </c>
      <c r="EA42" s="1">
        <v>415</v>
      </c>
      <c r="EB42" s="1">
        <v>698</v>
      </c>
      <c r="EC42" s="1">
        <v>95</v>
      </c>
      <c r="ED42" s="1">
        <v>793</v>
      </c>
      <c r="EE42" s="6">
        <v>6702</v>
      </c>
      <c r="EF42" s="1">
        <v>355</v>
      </c>
      <c r="EG42" s="6">
        <v>7057</v>
      </c>
      <c r="EH42" s="1">
        <v>35</v>
      </c>
      <c r="EI42" s="1">
        <v>145</v>
      </c>
      <c r="EJ42" s="1">
        <v>180</v>
      </c>
      <c r="EK42" s="6">
        <v>8030</v>
      </c>
      <c r="EL42" s="1">
        <v>0</v>
      </c>
      <c r="EM42" s="1">
        <v>0</v>
      </c>
      <c r="EN42" s="1">
        <v>0</v>
      </c>
      <c r="EO42" s="1">
        <v>0</v>
      </c>
      <c r="EP42" s="1"/>
      <c r="EQ42" s="1"/>
      <c r="ER42" s="6">
        <v>14341</v>
      </c>
      <c r="ES42" s="6">
        <v>2123</v>
      </c>
      <c r="ET42" s="1">
        <v>939</v>
      </c>
      <c r="EU42" s="1">
        <v>20</v>
      </c>
      <c r="EV42" s="1">
        <v>99</v>
      </c>
      <c r="EW42" s="1" t="s">
        <v>1212</v>
      </c>
      <c r="EX42" s="1">
        <v>19</v>
      </c>
      <c r="EY42" s="1">
        <v>25</v>
      </c>
      <c r="EZ42" s="6">
        <v>13547</v>
      </c>
      <c r="FA42" s="6">
        <v>37844</v>
      </c>
      <c r="FB42" s="1"/>
      <c r="FC42" s="1"/>
      <c r="FD42" s="1"/>
      <c r="FE42" s="1"/>
      <c r="FF42" s="1" t="s">
        <v>1203</v>
      </c>
      <c r="FG42" s="1" t="s">
        <v>308</v>
      </c>
      <c r="FH42" s="1" t="s">
        <v>1205</v>
      </c>
      <c r="FI42" s="1" t="s">
        <v>1206</v>
      </c>
      <c r="FJ42" s="1">
        <v>28425</v>
      </c>
      <c r="FK42" s="1">
        <v>879</v>
      </c>
      <c r="FL42" s="1" t="s">
        <v>1207</v>
      </c>
      <c r="FM42" s="1" t="s">
        <v>1206</v>
      </c>
      <c r="FN42" s="1">
        <v>28425</v>
      </c>
      <c r="FO42" s="1">
        <v>879</v>
      </c>
      <c r="FP42" s="1" t="s">
        <v>1204</v>
      </c>
      <c r="FQ42" s="6">
        <v>21000</v>
      </c>
      <c r="FR42" s="1">
        <v>13.43</v>
      </c>
      <c r="FS42" s="1" t="s">
        <v>1211</v>
      </c>
      <c r="FT42" s="6">
        <v>4556</v>
      </c>
      <c r="FU42" s="1">
        <v>104</v>
      </c>
      <c r="FV42" s="1"/>
      <c r="FW42" s="1" t="s">
        <v>1213</v>
      </c>
      <c r="FX42" s="1"/>
      <c r="FY42" s="1"/>
      <c r="FZ42" s="1">
        <v>0</v>
      </c>
      <c r="GA42" s="1" t="s">
        <v>1214</v>
      </c>
      <c r="GB42" s="1">
        <v>29.5</v>
      </c>
      <c r="GC42" s="1">
        <v>25.9</v>
      </c>
      <c r="GD42" s="1" t="s">
        <v>287</v>
      </c>
      <c r="GE42" s="1" t="s">
        <v>288</v>
      </c>
      <c r="GF42" s="1" t="s">
        <v>1215</v>
      </c>
      <c r="GG42" s="1" t="s">
        <v>290</v>
      </c>
      <c r="GH42" s="1" t="s">
        <v>291</v>
      </c>
      <c r="GI42" s="1" t="s">
        <v>279</v>
      </c>
      <c r="GJ42" s="6">
        <v>55568</v>
      </c>
      <c r="GK42" s="1">
        <v>3</v>
      </c>
      <c r="GM42" s="2" t="s">
        <v>292</v>
      </c>
      <c r="GN42" s="2">
        <v>327</v>
      </c>
      <c r="GO42" s="2">
        <v>125</v>
      </c>
      <c r="GP42" s="10">
        <v>3169</v>
      </c>
      <c r="GQ42" s="10">
        <v>23644</v>
      </c>
      <c r="GR42" s="2">
        <v>34</v>
      </c>
      <c r="GS42" s="2">
        <v>0</v>
      </c>
      <c r="GT42" s="2">
        <v>0</v>
      </c>
      <c r="GU42" s="10">
        <v>2522</v>
      </c>
      <c r="GY42" s="1"/>
      <c r="GZ42" s="1">
        <v>3</v>
      </c>
      <c r="HA42" s="1"/>
      <c r="HB42" s="1"/>
      <c r="HC42" s="1"/>
      <c r="HD42" s="1"/>
      <c r="HE42" s="1"/>
      <c r="HF42" s="1"/>
      <c r="HG42" s="1"/>
      <c r="HH42" s="1"/>
      <c r="HI42" s="1"/>
      <c r="HJ42" s="1">
        <v>2</v>
      </c>
      <c r="HK42" s="6">
        <v>2337</v>
      </c>
      <c r="HM42" s="6">
        <v>8768</v>
      </c>
      <c r="HN42" s="6">
        <v>173816</v>
      </c>
      <c r="HO42" s="2">
        <v>112</v>
      </c>
      <c r="HP42" s="1"/>
      <c r="HQ42" s="1">
        <v>42</v>
      </c>
      <c r="HR42" s="6">
        <v>26725</v>
      </c>
      <c r="HS42" s="6">
        <v>23798</v>
      </c>
      <c r="HT42" s="1"/>
      <c r="HU42" s="1">
        <v>11</v>
      </c>
      <c r="HV42" s="6">
        <v>2022</v>
      </c>
      <c r="HW42" s="6">
        <v>1183</v>
      </c>
      <c r="HX42" s="1"/>
      <c r="HY42" s="1">
        <v>2</v>
      </c>
      <c r="HZ42" s="1">
        <v>0</v>
      </c>
      <c r="IA42" s="1">
        <v>205</v>
      </c>
      <c r="IB42" s="1"/>
      <c r="IC42" s="1">
        <v>0</v>
      </c>
      <c r="ID42" s="6">
        <v>228192</v>
      </c>
      <c r="IE42" s="6">
        <v>34597</v>
      </c>
      <c r="IF42" s="1">
        <v>218</v>
      </c>
      <c r="IG42" s="6">
        <v>210211</v>
      </c>
      <c r="IH42" s="6">
        <v>33557</v>
      </c>
      <c r="II42" s="1">
        <v>166</v>
      </c>
      <c r="IJ42" s="6">
        <v>15020</v>
      </c>
      <c r="IK42" s="1">
        <v>149</v>
      </c>
      <c r="IL42" s="6">
        <v>1087</v>
      </c>
      <c r="IM42" s="1">
        <v>0</v>
      </c>
      <c r="IN42" s="1">
        <v>22</v>
      </c>
      <c r="IP42" s="6">
        <v>15857</v>
      </c>
      <c r="IQ42" s="6">
        <v>19976</v>
      </c>
      <c r="IR42" s="10">
        <v>35833</v>
      </c>
      <c r="IS42" s="10">
        <v>53626</v>
      </c>
      <c r="IT42" s="6">
        <v>11720</v>
      </c>
      <c r="IU42" s="10">
        <v>264025</v>
      </c>
      <c r="IV42" s="6">
        <v>88385</v>
      </c>
      <c r="IW42" s="1">
        <v>30</v>
      </c>
      <c r="IX42" s="1">
        <v>380</v>
      </c>
      <c r="IY42" s="1">
        <v>5</v>
      </c>
      <c r="IZ42" s="1">
        <v>0.88</v>
      </c>
      <c r="JA42" s="1">
        <v>0.1</v>
      </c>
      <c r="JB42" s="1">
        <v>19.350000000000001</v>
      </c>
      <c r="JC42" s="1">
        <v>18.57</v>
      </c>
      <c r="JD42" s="1">
        <v>26.43</v>
      </c>
      <c r="JE42" s="1">
        <v>407</v>
      </c>
      <c r="JF42" s="6">
        <v>7435</v>
      </c>
      <c r="JG42" s="1">
        <v>8</v>
      </c>
      <c r="JH42" s="1">
        <v>595</v>
      </c>
      <c r="JI42">
        <v>10.500935790382954</v>
      </c>
      <c r="KJ42" s="571">
        <f t="shared" si="1"/>
        <v>43416.369047619046</v>
      </c>
      <c r="MH42" s="2"/>
      <c r="MI42" s="10">
        <v>60300</v>
      </c>
      <c r="MJ42" s="10"/>
    </row>
    <row r="43" spans="1:348" x14ac:dyDescent="0.25">
      <c r="A43" s="1" t="s">
        <v>1230</v>
      </c>
      <c r="B43" s="21" t="s">
        <v>1910</v>
      </c>
      <c r="C43" s="1" t="s">
        <v>1231</v>
      </c>
      <c r="D43" s="1">
        <v>2016</v>
      </c>
      <c r="E43" s="1" t="s">
        <v>1232</v>
      </c>
      <c r="F43" s="1" t="s">
        <v>1233</v>
      </c>
      <c r="G43" s="1" t="s">
        <v>1234</v>
      </c>
      <c r="H43" s="1">
        <v>27573</v>
      </c>
      <c r="I43" s="1"/>
      <c r="J43" s="1" t="s">
        <v>1233</v>
      </c>
      <c r="K43" s="1" t="s">
        <v>1234</v>
      </c>
      <c r="L43" s="1">
        <v>27573</v>
      </c>
      <c r="M43" s="1"/>
      <c r="N43" s="1" t="s">
        <v>1235</v>
      </c>
      <c r="O43" s="1" t="s">
        <v>1236</v>
      </c>
      <c r="P43" s="1" t="s">
        <v>1237</v>
      </c>
      <c r="Q43" s="1" t="s">
        <v>1238</v>
      </c>
      <c r="R43" s="1" t="s">
        <v>1235</v>
      </c>
      <c r="S43" s="1" t="s">
        <v>397</v>
      </c>
      <c r="T43" s="1" t="s">
        <v>1236</v>
      </c>
      <c r="U43" s="1" t="s">
        <v>1237</v>
      </c>
      <c r="V43" s="1" t="s">
        <v>1238</v>
      </c>
      <c r="W43" s="1">
        <v>1</v>
      </c>
      <c r="X43" s="1">
        <v>0</v>
      </c>
      <c r="Y43" s="1">
        <v>0</v>
      </c>
      <c r="Z43" s="1">
        <v>1</v>
      </c>
      <c r="AA43" s="6">
        <v>3020</v>
      </c>
      <c r="AB43" s="1">
        <v>4</v>
      </c>
      <c r="AC43" s="1">
        <v>0</v>
      </c>
      <c r="AD43" s="1">
        <v>4</v>
      </c>
      <c r="AE43" s="1">
        <v>3</v>
      </c>
      <c r="AF43" s="1">
        <v>7</v>
      </c>
      <c r="AG43" s="7">
        <v>0.57140000000000002</v>
      </c>
      <c r="AH43" s="8">
        <v>59387</v>
      </c>
      <c r="AI43" s="1" t="e">
        <f>VLOOKUP(County!A43,Salaries!A$6:T$91,15,FALSE)</f>
        <v>#N/A</v>
      </c>
      <c r="AJ43" s="1" t="e">
        <f>VLOOKUP(County!A43,Salaries!A$6:T$91,16,FALSE)</f>
        <v>#N/A</v>
      </c>
      <c r="AK43" s="8">
        <v>36045</v>
      </c>
      <c r="AL43" s="9">
        <v>14.07</v>
      </c>
      <c r="AM43" s="9">
        <v>17.510000000000002</v>
      </c>
      <c r="AN43" s="9">
        <v>18.48</v>
      </c>
      <c r="AO43" s="8">
        <v>0</v>
      </c>
      <c r="AP43" s="8">
        <v>402169</v>
      </c>
      <c r="AQ43" s="8">
        <v>402169</v>
      </c>
      <c r="AR43" s="8">
        <v>95672</v>
      </c>
      <c r="AS43" s="8">
        <v>0</v>
      </c>
      <c r="AT43" s="8">
        <v>95672</v>
      </c>
      <c r="AU43" s="8">
        <v>2400</v>
      </c>
      <c r="AV43" s="8">
        <v>0</v>
      </c>
      <c r="AW43" s="8">
        <v>2400</v>
      </c>
      <c r="AX43" s="8">
        <v>0</v>
      </c>
      <c r="AY43" s="8">
        <v>500241</v>
      </c>
      <c r="AZ43" s="8">
        <v>287626</v>
      </c>
      <c r="BA43" s="8">
        <v>105356</v>
      </c>
      <c r="BB43" s="8">
        <v>392982</v>
      </c>
      <c r="BC43" s="8">
        <v>62384</v>
      </c>
      <c r="BD43" s="8">
        <v>9561</v>
      </c>
      <c r="BE43" s="8">
        <v>1684</v>
      </c>
      <c r="BF43" s="8">
        <v>73629</v>
      </c>
      <c r="BG43" s="8">
        <v>48687</v>
      </c>
      <c r="BH43" s="8">
        <v>515298</v>
      </c>
      <c r="BI43" s="8">
        <v>-15057</v>
      </c>
      <c r="BJ43" s="7">
        <v>-3.0099999999999998E-2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6">
        <v>23141</v>
      </c>
      <c r="BR43" s="6">
        <v>12874</v>
      </c>
      <c r="BS43" s="6">
        <v>36015</v>
      </c>
      <c r="BT43" s="6">
        <v>17978</v>
      </c>
      <c r="BU43" s="6">
        <v>8045</v>
      </c>
      <c r="BV43" s="6">
        <v>26023</v>
      </c>
      <c r="BW43" s="6">
        <v>2348</v>
      </c>
      <c r="BX43" s="1">
        <v>646</v>
      </c>
      <c r="BY43" s="6">
        <v>2994</v>
      </c>
      <c r="BZ43" s="6">
        <v>65032</v>
      </c>
      <c r="CA43" s="1"/>
      <c r="CB43" s="6">
        <v>65032</v>
      </c>
      <c r="CC43" s="1">
        <v>53</v>
      </c>
      <c r="CD43" s="6">
        <v>50605</v>
      </c>
      <c r="CE43" s="1">
        <v>8</v>
      </c>
      <c r="CF43" s="1">
        <v>74</v>
      </c>
      <c r="CG43" s="1">
        <v>82</v>
      </c>
      <c r="CH43" s="6">
        <v>2561</v>
      </c>
      <c r="CI43" s="6">
        <v>7472</v>
      </c>
      <c r="CJ43" s="6">
        <v>1694</v>
      </c>
      <c r="CK43" s="1">
        <v>204</v>
      </c>
      <c r="CL43" s="1">
        <v>50</v>
      </c>
      <c r="CM43" s="1">
        <v>11</v>
      </c>
      <c r="CN43" s="1">
        <v>103</v>
      </c>
      <c r="CO43" s="6">
        <v>44831</v>
      </c>
      <c r="CP43" s="6">
        <v>7143</v>
      </c>
      <c r="CQ43" s="6">
        <v>51974</v>
      </c>
      <c r="CR43" s="6">
        <v>2310</v>
      </c>
      <c r="CS43" s="1">
        <v>491</v>
      </c>
      <c r="CT43" s="6">
        <v>2801</v>
      </c>
      <c r="CU43" s="6">
        <v>68778</v>
      </c>
      <c r="CV43" s="6">
        <v>13850</v>
      </c>
      <c r="CW43" s="6">
        <v>82628</v>
      </c>
      <c r="CX43" s="6">
        <v>137403</v>
      </c>
      <c r="CY43" s="6">
        <v>3307</v>
      </c>
      <c r="CZ43" s="6">
        <v>5480</v>
      </c>
      <c r="DA43" s="6">
        <v>146190</v>
      </c>
      <c r="DB43" s="6">
        <v>5039</v>
      </c>
      <c r="DC43" s="6">
        <v>1282</v>
      </c>
      <c r="DD43" s="6">
        <f t="shared" si="2"/>
        <v>6321</v>
      </c>
      <c r="DE43" s="6">
        <v>10839</v>
      </c>
      <c r="DF43" s="6">
        <v>6511</v>
      </c>
      <c r="DG43" s="1">
        <v>194</v>
      </c>
      <c r="DH43" s="6">
        <v>8002</v>
      </c>
      <c r="DI43" s="6">
        <v>1099</v>
      </c>
      <c r="DJ43" s="6"/>
      <c r="DK43" s="6">
        <v>147710</v>
      </c>
      <c r="DL43" s="1"/>
      <c r="DM43" s="1"/>
      <c r="DN43" s="6">
        <v>13368</v>
      </c>
      <c r="DO43" s="6">
        <v>188564</v>
      </c>
      <c r="DP43" s="1">
        <v>0</v>
      </c>
      <c r="DQ43" s="6">
        <v>25017</v>
      </c>
      <c r="DR43" s="6">
        <v>7133</v>
      </c>
      <c r="DS43" s="6">
        <v>32150</v>
      </c>
      <c r="DT43" s="6">
        <v>107847</v>
      </c>
      <c r="DU43" s="1">
        <v>74</v>
      </c>
      <c r="DV43" s="1">
        <v>53</v>
      </c>
      <c r="DW43" s="1">
        <v>116</v>
      </c>
      <c r="DX43" s="1">
        <v>103</v>
      </c>
      <c r="DY43" s="1">
        <v>14</v>
      </c>
      <c r="DZ43" s="1">
        <v>0</v>
      </c>
      <c r="EA43" s="1">
        <v>360</v>
      </c>
      <c r="EB43" s="1">
        <v>534</v>
      </c>
      <c r="EC43" s="6">
        <v>1083</v>
      </c>
      <c r="ED43" s="6">
        <v>1617</v>
      </c>
      <c r="EE43" s="6">
        <v>2746</v>
      </c>
      <c r="EF43" s="6">
        <v>3547</v>
      </c>
      <c r="EG43" s="6">
        <v>6293</v>
      </c>
      <c r="EH43" s="1">
        <v>66</v>
      </c>
      <c r="EI43" s="1">
        <v>0</v>
      </c>
      <c r="EJ43" s="1">
        <v>66</v>
      </c>
      <c r="EK43" s="6">
        <v>7976</v>
      </c>
      <c r="EL43" s="1">
        <v>1</v>
      </c>
      <c r="EM43" s="1">
        <v>6</v>
      </c>
      <c r="EN43" s="1">
        <v>28</v>
      </c>
      <c r="EO43" s="1">
        <v>90</v>
      </c>
      <c r="EP43" s="1">
        <v>268</v>
      </c>
      <c r="EQ43" s="6">
        <v>2645</v>
      </c>
      <c r="ER43" s="6">
        <v>8872</v>
      </c>
      <c r="ES43" s="6">
        <v>2442</v>
      </c>
      <c r="ET43" s="1">
        <v>217</v>
      </c>
      <c r="EU43" s="1">
        <v>20</v>
      </c>
      <c r="EV43" s="1">
        <v>100</v>
      </c>
      <c r="EW43" s="1" t="s">
        <v>1239</v>
      </c>
      <c r="EX43" s="1">
        <v>10</v>
      </c>
      <c r="EY43" s="1">
        <v>13</v>
      </c>
      <c r="EZ43" s="6">
        <v>16964</v>
      </c>
      <c r="FA43" s="6">
        <v>14606</v>
      </c>
      <c r="FB43" s="6">
        <v>6175</v>
      </c>
      <c r="FC43" s="1"/>
      <c r="FD43" s="1"/>
      <c r="FE43" s="1"/>
      <c r="FF43" s="1" t="s">
        <v>1231</v>
      </c>
      <c r="FG43" s="1" t="s">
        <v>308</v>
      </c>
      <c r="FH43" s="1" t="s">
        <v>1240</v>
      </c>
      <c r="FI43" s="1" t="s">
        <v>1234</v>
      </c>
      <c r="FJ43" s="1">
        <v>27573</v>
      </c>
      <c r="FK43" s="1">
        <v>5525</v>
      </c>
      <c r="FL43" s="1" t="s">
        <v>1233</v>
      </c>
      <c r="FM43" s="1" t="s">
        <v>1234</v>
      </c>
      <c r="FN43" s="1">
        <v>27573</v>
      </c>
      <c r="FO43" s="1">
        <v>5525</v>
      </c>
      <c r="FP43" s="1" t="s">
        <v>1232</v>
      </c>
      <c r="FQ43" s="6">
        <v>12700</v>
      </c>
      <c r="FR43" s="1">
        <v>7</v>
      </c>
      <c r="FS43" s="1" t="s">
        <v>1235</v>
      </c>
      <c r="FT43" s="6">
        <v>3020</v>
      </c>
      <c r="FU43" s="1">
        <v>52</v>
      </c>
      <c r="FV43" s="1"/>
      <c r="FW43" s="1" t="s">
        <v>1241</v>
      </c>
      <c r="FX43" s="1"/>
      <c r="FY43" s="1"/>
      <c r="FZ43" s="1">
        <v>0</v>
      </c>
      <c r="GA43" s="1" t="s">
        <v>1242</v>
      </c>
      <c r="GB43" s="1">
        <v>444</v>
      </c>
      <c r="GC43" s="1">
        <v>845</v>
      </c>
      <c r="GD43" s="1" t="s">
        <v>287</v>
      </c>
      <c r="GE43" s="1" t="s">
        <v>1054</v>
      </c>
      <c r="GF43" s="1" t="s">
        <v>1243</v>
      </c>
      <c r="GG43" s="1" t="s">
        <v>290</v>
      </c>
      <c r="GH43" s="1" t="s">
        <v>291</v>
      </c>
      <c r="GI43" s="1" t="s">
        <v>279</v>
      </c>
      <c r="GJ43" s="6">
        <v>39276</v>
      </c>
      <c r="GK43" s="1">
        <v>2</v>
      </c>
      <c r="GM43" s="2" t="s">
        <v>292</v>
      </c>
      <c r="GN43" s="2">
        <v>246</v>
      </c>
      <c r="GO43" s="2">
        <v>39</v>
      </c>
      <c r="GP43" s="10">
        <v>1229</v>
      </c>
      <c r="GQ43" s="10">
        <v>19693</v>
      </c>
      <c r="GR43" s="2">
        <v>18</v>
      </c>
      <c r="GS43" s="2">
        <v>10</v>
      </c>
      <c r="GT43" s="2">
        <v>137</v>
      </c>
      <c r="GU43" s="2">
        <v>977</v>
      </c>
      <c r="GY43" s="1"/>
      <c r="GZ43" s="1">
        <v>2</v>
      </c>
      <c r="HA43" s="1"/>
      <c r="HB43" s="1"/>
      <c r="HC43" s="1"/>
      <c r="HD43" s="1"/>
      <c r="HE43" s="1"/>
      <c r="HF43" s="1"/>
      <c r="HG43" s="1"/>
      <c r="HH43" s="1"/>
      <c r="HI43" s="1"/>
      <c r="HJ43" s="1">
        <v>2</v>
      </c>
      <c r="HK43" s="1">
        <v>507</v>
      </c>
      <c r="HM43" s="6">
        <v>11726</v>
      </c>
      <c r="HN43" s="6">
        <v>128955</v>
      </c>
      <c r="HO43" s="10">
        <v>1099</v>
      </c>
      <c r="HP43" s="1"/>
      <c r="HQ43" s="1">
        <v>50</v>
      </c>
      <c r="HR43" s="6">
        <v>26725</v>
      </c>
      <c r="HS43" s="6">
        <v>23798</v>
      </c>
      <c r="HT43" s="1"/>
      <c r="HU43" s="1">
        <v>82</v>
      </c>
      <c r="HV43" s="6">
        <v>2022</v>
      </c>
      <c r="HW43" s="6">
        <v>1183</v>
      </c>
      <c r="HX43" s="1"/>
      <c r="HY43" s="6">
        <v>4267</v>
      </c>
      <c r="HZ43" s="1">
        <v>0</v>
      </c>
      <c r="IA43" s="1">
        <v>205</v>
      </c>
      <c r="IB43" s="1"/>
      <c r="IC43" s="1">
        <v>-1</v>
      </c>
      <c r="ID43" s="6">
        <v>188564</v>
      </c>
      <c r="IE43" s="6">
        <v>17160</v>
      </c>
      <c r="IF43" s="6">
        <v>18509</v>
      </c>
      <c r="IG43" s="6">
        <v>167533</v>
      </c>
      <c r="IH43" s="6">
        <v>34372</v>
      </c>
      <c r="II43" s="1">
        <v>23</v>
      </c>
      <c r="IJ43" s="6">
        <v>6488</v>
      </c>
      <c r="IK43" s="1">
        <v>121</v>
      </c>
      <c r="IL43" s="6">
        <v>1161</v>
      </c>
      <c r="IM43" s="1">
        <v>0</v>
      </c>
      <c r="IN43" s="1">
        <v>15</v>
      </c>
      <c r="IP43" s="6">
        <v>2073</v>
      </c>
      <c r="IQ43" s="1">
        <v>0</v>
      </c>
      <c r="IR43" s="10">
        <v>2073</v>
      </c>
      <c r="IS43" s="10">
        <v>10075</v>
      </c>
      <c r="IT43" s="6">
        <v>6321</v>
      </c>
      <c r="IU43" s="10">
        <v>190637</v>
      </c>
      <c r="IV43" s="6">
        <v>85429</v>
      </c>
      <c r="IW43" s="1">
        <v>127</v>
      </c>
      <c r="IX43" s="1">
        <v>219</v>
      </c>
      <c r="IY43" s="1">
        <v>14</v>
      </c>
      <c r="IZ43" s="1">
        <v>0.79</v>
      </c>
      <c r="JA43" s="1">
        <v>0.2</v>
      </c>
      <c r="JB43" s="1">
        <v>22.16</v>
      </c>
      <c r="JC43" s="1">
        <v>28.74</v>
      </c>
      <c r="JD43" s="1">
        <v>12.73</v>
      </c>
      <c r="JE43" s="1">
        <v>204</v>
      </c>
      <c r="JF43" s="6">
        <v>3346</v>
      </c>
      <c r="JG43" s="1">
        <v>156</v>
      </c>
      <c r="JH43" s="6">
        <v>4630</v>
      </c>
      <c r="JI43">
        <v>10.005652306752214</v>
      </c>
      <c r="KJ43" s="571">
        <f t="shared" si="1"/>
        <v>56140.285714285717</v>
      </c>
      <c r="MH43" s="2"/>
      <c r="MI43" s="2"/>
      <c r="MJ43" s="2"/>
    </row>
    <row r="44" spans="1:348" x14ac:dyDescent="0.25">
      <c r="A44" s="1" t="s">
        <v>1432</v>
      </c>
      <c r="B44" s="21" t="s">
        <v>1911</v>
      </c>
      <c r="C44" s="1" t="s">
        <v>1947</v>
      </c>
      <c r="D44" s="1">
        <v>2016</v>
      </c>
      <c r="E44" s="1" t="s">
        <v>744</v>
      </c>
      <c r="F44" s="1" t="s">
        <v>1434</v>
      </c>
      <c r="G44" s="1" t="s">
        <v>1435</v>
      </c>
      <c r="H44" s="1">
        <v>27858</v>
      </c>
      <c r="I44" s="1">
        <v>2308</v>
      </c>
      <c r="J44" s="1" t="s">
        <v>1434</v>
      </c>
      <c r="K44" s="1" t="s">
        <v>1435</v>
      </c>
      <c r="L44" s="1">
        <v>27858</v>
      </c>
      <c r="M44" s="1"/>
      <c r="N44" s="1" t="s">
        <v>1436</v>
      </c>
      <c r="O44" s="1" t="s">
        <v>1437</v>
      </c>
      <c r="P44" s="1" t="s">
        <v>1438</v>
      </c>
      <c r="Q44" s="1" t="s">
        <v>1439</v>
      </c>
      <c r="R44" s="1" t="s">
        <v>1440</v>
      </c>
      <c r="S44" s="1" t="s">
        <v>1441</v>
      </c>
      <c r="T44" s="1" t="s">
        <v>1442</v>
      </c>
      <c r="U44" s="1" t="s">
        <v>1438</v>
      </c>
      <c r="V44" s="1" t="s">
        <v>1443</v>
      </c>
      <c r="W44" s="1">
        <v>1</v>
      </c>
      <c r="X44" s="1">
        <v>4</v>
      </c>
      <c r="Y44" s="1">
        <v>1</v>
      </c>
      <c r="Z44" s="1">
        <v>1</v>
      </c>
      <c r="AA44" s="6">
        <v>14478</v>
      </c>
      <c r="AB44" s="1">
        <v>1</v>
      </c>
      <c r="AC44" s="1">
        <v>4</v>
      </c>
      <c r="AD44" s="1">
        <v>5</v>
      </c>
      <c r="AE44" s="1">
        <v>30.16</v>
      </c>
      <c r="AF44" s="1">
        <v>35.159999999999997</v>
      </c>
      <c r="AG44" s="7">
        <v>2.8400000000000002E-2</v>
      </c>
      <c r="AH44" s="8">
        <v>94328</v>
      </c>
      <c r="AI44" s="1" t="e">
        <f>VLOOKUP(County!A44,Salaries!A$6:T$91,15,FALSE)</f>
        <v>#N/A</v>
      </c>
      <c r="AJ44" s="1" t="e">
        <f>VLOOKUP(County!A44,Salaries!A$6:T$91,16,FALSE)</f>
        <v>#N/A</v>
      </c>
      <c r="AK44" s="8">
        <v>37027</v>
      </c>
      <c r="AL44" s="9">
        <v>12.91</v>
      </c>
      <c r="AM44" s="9">
        <v>12.91</v>
      </c>
      <c r="AN44" s="9">
        <v>12.91</v>
      </c>
      <c r="AO44" s="8">
        <v>1354127</v>
      </c>
      <c r="AP44" s="8">
        <v>579395</v>
      </c>
      <c r="AQ44" s="8">
        <v>1933522</v>
      </c>
      <c r="AR44" s="8">
        <v>191774</v>
      </c>
      <c r="AS44" s="8">
        <v>0</v>
      </c>
      <c r="AT44" s="8">
        <v>191774</v>
      </c>
      <c r="AU44" s="8">
        <v>29322</v>
      </c>
      <c r="AV44" s="8">
        <v>0</v>
      </c>
      <c r="AW44" s="8">
        <v>29322</v>
      </c>
      <c r="AX44" s="8">
        <v>183640</v>
      </c>
      <c r="AY44" s="8">
        <v>2338258</v>
      </c>
      <c r="AZ44" s="8">
        <v>1089451</v>
      </c>
      <c r="BA44" s="8">
        <v>321293</v>
      </c>
      <c r="BB44" s="8">
        <v>1410744</v>
      </c>
      <c r="BC44" s="8">
        <v>219708</v>
      </c>
      <c r="BD44" s="8">
        <v>37141</v>
      </c>
      <c r="BE44" s="8">
        <v>20695</v>
      </c>
      <c r="BF44" s="8">
        <v>277544</v>
      </c>
      <c r="BG44" s="8">
        <v>528209</v>
      </c>
      <c r="BH44" s="8">
        <v>2216497</v>
      </c>
      <c r="BI44" s="8">
        <v>121761</v>
      </c>
      <c r="BJ44" s="7">
        <v>5.21E-2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99757</v>
      </c>
      <c r="BQ44" s="6">
        <v>62166</v>
      </c>
      <c r="BR44" s="6">
        <v>63423</v>
      </c>
      <c r="BS44" s="6">
        <v>125589</v>
      </c>
      <c r="BT44" s="6">
        <v>43804</v>
      </c>
      <c r="BU44" s="6">
        <v>23741</v>
      </c>
      <c r="BV44" s="6">
        <v>67545</v>
      </c>
      <c r="BW44" s="6">
        <v>7001</v>
      </c>
      <c r="BX44" s="6">
        <v>3343</v>
      </c>
      <c r="BY44" s="6">
        <v>10344</v>
      </c>
      <c r="BZ44" s="6">
        <v>203478</v>
      </c>
      <c r="CA44" s="1"/>
      <c r="CB44" s="6">
        <v>203478</v>
      </c>
      <c r="CC44" s="6">
        <v>32364</v>
      </c>
      <c r="CD44" s="6">
        <v>29140</v>
      </c>
      <c r="CE44" s="1">
        <v>13</v>
      </c>
      <c r="CF44" s="1">
        <v>74</v>
      </c>
      <c r="CG44" s="1">
        <v>87</v>
      </c>
      <c r="CH44" s="6">
        <v>8882</v>
      </c>
      <c r="CI44" s="6">
        <v>2310</v>
      </c>
      <c r="CJ44" s="6">
        <v>11337</v>
      </c>
      <c r="CK44" s="1">
        <v>0</v>
      </c>
      <c r="CL44" s="1">
        <v>60</v>
      </c>
      <c r="CM44" s="1">
        <v>23</v>
      </c>
      <c r="CN44" s="1">
        <v>301</v>
      </c>
      <c r="CO44" s="6">
        <v>123342</v>
      </c>
      <c r="CP44" s="6">
        <v>54869</v>
      </c>
      <c r="CQ44" s="6">
        <v>178211</v>
      </c>
      <c r="CR44" s="6">
        <v>18399</v>
      </c>
      <c r="CS44" s="6">
        <v>2058</v>
      </c>
      <c r="CT44" s="6">
        <v>20457</v>
      </c>
      <c r="CU44" s="6">
        <v>185531</v>
      </c>
      <c r="CV44" s="6">
        <v>40676</v>
      </c>
      <c r="CW44" s="6">
        <v>226207</v>
      </c>
      <c r="CX44" s="6">
        <v>424875</v>
      </c>
      <c r="CY44" s="6">
        <v>1147</v>
      </c>
      <c r="CZ44" s="1">
        <v>0</v>
      </c>
      <c r="DA44" s="6">
        <v>426022</v>
      </c>
      <c r="DB44" s="6">
        <v>25097</v>
      </c>
      <c r="DC44" s="6">
        <v>6967</v>
      </c>
      <c r="DD44" s="6">
        <f t="shared" si="2"/>
        <v>32064</v>
      </c>
      <c r="DE44" s="6">
        <v>18873</v>
      </c>
      <c r="DF44" s="6">
        <v>12557</v>
      </c>
      <c r="DG44" s="6">
        <v>2032</v>
      </c>
      <c r="DH44" s="6">
        <v>21556</v>
      </c>
      <c r="DI44" s="6">
        <v>2121</v>
      </c>
      <c r="DJ44" s="6"/>
      <c r="DK44" s="6">
        <v>342242</v>
      </c>
      <c r="DL44" s="6">
        <v>129145</v>
      </c>
      <c r="DM44" s="6">
        <v>16606</v>
      </c>
      <c r="DN44" s="6">
        <v>1739</v>
      </c>
      <c r="DO44" s="6">
        <v>491548</v>
      </c>
      <c r="DP44" s="1">
        <v>0</v>
      </c>
      <c r="DQ44" s="6">
        <v>54250</v>
      </c>
      <c r="DR44" s="6">
        <v>12912</v>
      </c>
      <c r="DS44" s="6">
        <v>67162</v>
      </c>
      <c r="DT44" s="6">
        <v>508263</v>
      </c>
      <c r="DU44" s="1">
        <v>162</v>
      </c>
      <c r="DV44" s="1">
        <v>15</v>
      </c>
      <c r="DW44" s="1">
        <v>675</v>
      </c>
      <c r="DX44" s="1">
        <v>308</v>
      </c>
      <c r="DY44" s="1">
        <v>47</v>
      </c>
      <c r="DZ44" s="1">
        <v>4</v>
      </c>
      <c r="EA44" s="6">
        <v>1211</v>
      </c>
      <c r="EB44" s="6">
        <v>1319</v>
      </c>
      <c r="EC44" s="1">
        <v>337</v>
      </c>
      <c r="ED44" s="6">
        <v>1656</v>
      </c>
      <c r="EE44" s="6">
        <v>21559</v>
      </c>
      <c r="EF44" s="6">
        <v>8693</v>
      </c>
      <c r="EG44" s="6">
        <v>30252</v>
      </c>
      <c r="EH44" s="1">
        <v>692</v>
      </c>
      <c r="EI44" s="1">
        <v>195</v>
      </c>
      <c r="EJ44" s="1">
        <v>887</v>
      </c>
      <c r="EK44" s="6">
        <v>32795</v>
      </c>
      <c r="EL44" s="1">
        <v>0</v>
      </c>
      <c r="EM44" s="1">
        <v>0</v>
      </c>
      <c r="EN44" s="1">
        <v>126</v>
      </c>
      <c r="EO44" s="1">
        <v>661</v>
      </c>
      <c r="EP44" s="6">
        <v>2418</v>
      </c>
      <c r="EQ44" s="6">
        <v>14756</v>
      </c>
      <c r="ER44" s="6">
        <v>95508</v>
      </c>
      <c r="ES44" s="6">
        <v>16917</v>
      </c>
      <c r="ET44" s="6">
        <v>2019</v>
      </c>
      <c r="EU44" s="1">
        <v>0</v>
      </c>
      <c r="EV44" s="1">
        <v>0</v>
      </c>
      <c r="EW44" s="1" t="s">
        <v>1444</v>
      </c>
      <c r="EX44" s="1">
        <v>42</v>
      </c>
      <c r="EY44" s="1">
        <v>132</v>
      </c>
      <c r="EZ44" s="6">
        <v>134826</v>
      </c>
      <c r="FA44" s="6">
        <v>311689</v>
      </c>
      <c r="FB44" s="1"/>
      <c r="FC44" s="1"/>
      <c r="FD44" s="1"/>
      <c r="FE44" s="1"/>
      <c r="FF44" s="1" t="s">
        <v>1433</v>
      </c>
      <c r="FG44" s="1" t="s">
        <v>281</v>
      </c>
      <c r="FH44" s="1" t="s">
        <v>1434</v>
      </c>
      <c r="FI44" s="1" t="s">
        <v>1435</v>
      </c>
      <c r="FJ44" s="1">
        <v>27858</v>
      </c>
      <c r="FK44" s="1">
        <v>2308</v>
      </c>
      <c r="FL44" s="1" t="s">
        <v>1434</v>
      </c>
      <c r="FM44" s="1" t="s">
        <v>1435</v>
      </c>
      <c r="FN44" s="1">
        <v>27858</v>
      </c>
      <c r="FO44" s="1">
        <v>2308</v>
      </c>
      <c r="FP44" s="1" t="s">
        <v>744</v>
      </c>
      <c r="FQ44" s="6">
        <v>83615</v>
      </c>
      <c r="FR44" s="1">
        <v>35.159999999999997</v>
      </c>
      <c r="FS44" s="1" t="s">
        <v>1445</v>
      </c>
      <c r="FT44" s="6">
        <v>14478</v>
      </c>
      <c r="FU44" s="1">
        <v>312</v>
      </c>
      <c r="FV44" s="1"/>
      <c r="FW44" s="1" t="s">
        <v>1446</v>
      </c>
      <c r="FX44" s="1"/>
      <c r="FY44" s="1"/>
      <c r="FZ44" s="1">
        <v>0</v>
      </c>
      <c r="GA44" s="1" t="s">
        <v>1447</v>
      </c>
      <c r="GB44" s="1">
        <v>1</v>
      </c>
      <c r="GC44" s="1">
        <v>1</v>
      </c>
      <c r="GD44" s="1" t="s">
        <v>287</v>
      </c>
      <c r="GE44" s="1" t="s">
        <v>288</v>
      </c>
      <c r="GF44" s="1" t="s">
        <v>1448</v>
      </c>
      <c r="GG44" s="1" t="s">
        <v>290</v>
      </c>
      <c r="GH44" s="1" t="s">
        <v>418</v>
      </c>
      <c r="GI44" s="1" t="s">
        <v>279</v>
      </c>
      <c r="GJ44" s="6">
        <v>175842</v>
      </c>
      <c r="GK44" s="1">
        <v>2</v>
      </c>
      <c r="GM44" s="2" t="s">
        <v>292</v>
      </c>
      <c r="GN44" s="2">
        <v>958</v>
      </c>
      <c r="GO44" s="2">
        <v>52</v>
      </c>
      <c r="GP44" s="10">
        <v>4043</v>
      </c>
      <c r="GQ44" s="10">
        <v>76027</v>
      </c>
      <c r="GR44" s="2">
        <v>39</v>
      </c>
      <c r="GS44" s="2">
        <v>17</v>
      </c>
      <c r="GT44" s="2">
        <v>162</v>
      </c>
      <c r="GU44" s="10">
        <v>6785</v>
      </c>
      <c r="GY44" s="1"/>
      <c r="GZ44" s="1">
        <v>2</v>
      </c>
      <c r="HA44" s="1"/>
      <c r="HB44" s="1"/>
      <c r="HC44" s="1"/>
      <c r="HD44" s="1"/>
      <c r="HE44" s="1"/>
      <c r="HF44" s="1"/>
      <c r="HG44" s="1"/>
      <c r="HH44" s="1"/>
      <c r="HI44" s="1"/>
      <c r="HJ44" s="1">
        <v>7</v>
      </c>
      <c r="HK44" s="6">
        <v>3622</v>
      </c>
      <c r="HM44" s="6">
        <v>22529</v>
      </c>
      <c r="HN44" s="6">
        <v>290080</v>
      </c>
      <c r="HO44" s="10">
        <v>2121</v>
      </c>
      <c r="HP44" s="1"/>
      <c r="HQ44" s="1">
        <v>60</v>
      </c>
      <c r="HR44" s="6">
        <v>26725</v>
      </c>
      <c r="HS44" s="1"/>
      <c r="HT44" s="1"/>
      <c r="HU44" s="6">
        <v>2415</v>
      </c>
      <c r="HV44" s="6">
        <v>2022</v>
      </c>
      <c r="HW44" s="1"/>
      <c r="HX44" s="1"/>
      <c r="HY44" s="1">
        <v>288</v>
      </c>
      <c r="HZ44" s="1">
        <v>0</v>
      </c>
      <c r="IA44" s="1"/>
      <c r="IB44" s="1"/>
      <c r="IC44" s="1">
        <v>0</v>
      </c>
      <c r="ID44" s="6">
        <v>491548</v>
      </c>
      <c r="IE44" s="6">
        <v>50937</v>
      </c>
      <c r="IF44" s="1">
        <v>0</v>
      </c>
      <c r="IG44" s="6">
        <v>469992</v>
      </c>
      <c r="IH44" s="6">
        <v>43970</v>
      </c>
      <c r="II44" s="1">
        <v>444</v>
      </c>
      <c r="IJ44" s="6">
        <v>12113</v>
      </c>
      <c r="IK44" s="6">
        <v>1372</v>
      </c>
      <c r="IL44" s="6">
        <v>5595</v>
      </c>
      <c r="IM44" s="1">
        <v>0</v>
      </c>
      <c r="IN44" s="1">
        <v>0</v>
      </c>
      <c r="IP44" s="6">
        <v>26063</v>
      </c>
      <c r="IQ44" s="6">
        <v>67880</v>
      </c>
      <c r="IR44" s="10">
        <v>93943</v>
      </c>
      <c r="IS44" s="10">
        <v>115499</v>
      </c>
      <c r="IT44" s="6">
        <v>32064</v>
      </c>
      <c r="IU44" s="10">
        <v>585491</v>
      </c>
      <c r="IV44" s="6">
        <v>254505</v>
      </c>
      <c r="IW44" s="1">
        <v>177</v>
      </c>
      <c r="IX44" s="1">
        <v>983</v>
      </c>
      <c r="IY44" s="1">
        <v>51</v>
      </c>
      <c r="IZ44" s="1">
        <v>0.92</v>
      </c>
      <c r="JA44" s="1">
        <v>0.05</v>
      </c>
      <c r="JB44" s="1">
        <v>27.08</v>
      </c>
      <c r="JC44" s="1">
        <v>30.78</v>
      </c>
      <c r="JD44" s="1">
        <v>9.36</v>
      </c>
      <c r="JE44" s="1">
        <v>884</v>
      </c>
      <c r="JF44" s="6">
        <v>23570</v>
      </c>
      <c r="JG44" s="1">
        <v>327</v>
      </c>
      <c r="JH44" s="6">
        <v>9225</v>
      </c>
      <c r="JI44">
        <v>8.0227931893404314</v>
      </c>
      <c r="KJ44" s="571">
        <f t="shared" si="1"/>
        <v>40123.54948805461</v>
      </c>
      <c r="MH44" s="2"/>
      <c r="MI44" s="10">
        <v>1197420</v>
      </c>
      <c r="MJ44" s="10"/>
    </row>
    <row r="45" spans="1:348" x14ac:dyDescent="0.25">
      <c r="A45" s="1" t="s">
        <v>1261</v>
      </c>
      <c r="B45" s="21" t="s">
        <v>1912</v>
      </c>
      <c r="C45" s="1" t="s">
        <v>1262</v>
      </c>
      <c r="D45" s="1">
        <v>2016</v>
      </c>
      <c r="E45" s="1" t="s">
        <v>1263</v>
      </c>
      <c r="F45" s="1" t="s">
        <v>1264</v>
      </c>
      <c r="G45" s="1" t="s">
        <v>594</v>
      </c>
      <c r="H45" s="1">
        <v>28722</v>
      </c>
      <c r="I45" s="1">
        <v>8643</v>
      </c>
      <c r="J45" s="1" t="s">
        <v>1264</v>
      </c>
      <c r="K45" s="1" t="s">
        <v>594</v>
      </c>
      <c r="L45" s="1">
        <v>28722</v>
      </c>
      <c r="M45" s="1"/>
      <c r="N45" s="1" t="s">
        <v>1265</v>
      </c>
      <c r="O45" s="1" t="s">
        <v>1266</v>
      </c>
      <c r="P45" s="1" t="s">
        <v>1267</v>
      </c>
      <c r="Q45" s="1" t="s">
        <v>1268</v>
      </c>
      <c r="R45" s="1" t="s">
        <v>1265</v>
      </c>
      <c r="S45" s="1" t="s">
        <v>324</v>
      </c>
      <c r="T45" s="1" t="s">
        <v>1266</v>
      </c>
      <c r="U45" s="1"/>
      <c r="V45" s="1" t="s">
        <v>1268</v>
      </c>
      <c r="W45" s="1">
        <v>1</v>
      </c>
      <c r="X45" s="1">
        <v>1</v>
      </c>
      <c r="Y45" s="1">
        <v>0</v>
      </c>
      <c r="Z45" s="1">
        <v>1</v>
      </c>
      <c r="AA45" s="6">
        <v>5350</v>
      </c>
      <c r="AB45" s="1">
        <v>3</v>
      </c>
      <c r="AC45" s="1">
        <v>0</v>
      </c>
      <c r="AD45" s="1">
        <v>3</v>
      </c>
      <c r="AE45" s="1">
        <v>7.75</v>
      </c>
      <c r="AF45" s="1">
        <v>10.75</v>
      </c>
      <c r="AG45" s="7">
        <v>0.27910000000000001</v>
      </c>
      <c r="AH45" s="8">
        <v>56292</v>
      </c>
      <c r="AI45" s="1" t="e">
        <f>VLOOKUP(County!A45,Salaries!A$6:T$91,15,FALSE)</f>
        <v>#N/A</v>
      </c>
      <c r="AJ45" s="1" t="e">
        <f>VLOOKUP(County!A45,Salaries!A$6:T$91,16,FALSE)</f>
        <v>#N/A</v>
      </c>
      <c r="AK45" s="8">
        <v>26983</v>
      </c>
      <c r="AL45" s="9">
        <v>10.33</v>
      </c>
      <c r="AM45" s="9">
        <v>11.95</v>
      </c>
      <c r="AN45" s="9">
        <v>13.18</v>
      </c>
      <c r="AO45" s="8">
        <v>0</v>
      </c>
      <c r="AP45" s="8">
        <v>465436</v>
      </c>
      <c r="AQ45" s="8">
        <v>465436</v>
      </c>
      <c r="AR45" s="8">
        <v>78255</v>
      </c>
      <c r="AS45" s="8">
        <v>0</v>
      </c>
      <c r="AT45" s="8">
        <v>78255</v>
      </c>
      <c r="AU45" s="8">
        <v>21377</v>
      </c>
      <c r="AV45" s="8">
        <v>0</v>
      </c>
      <c r="AW45" s="8">
        <v>21377</v>
      </c>
      <c r="AX45" s="8">
        <v>17394</v>
      </c>
      <c r="AY45" s="8">
        <v>582462</v>
      </c>
      <c r="AZ45" s="8">
        <v>296391</v>
      </c>
      <c r="BA45" s="8">
        <v>84497</v>
      </c>
      <c r="BB45" s="8">
        <v>380888</v>
      </c>
      <c r="BC45" s="8">
        <v>44896</v>
      </c>
      <c r="BD45" s="8">
        <v>5294</v>
      </c>
      <c r="BE45" s="8">
        <v>16442</v>
      </c>
      <c r="BF45" s="8">
        <v>66632</v>
      </c>
      <c r="BG45" s="8">
        <v>122463</v>
      </c>
      <c r="BH45" s="8">
        <v>569983</v>
      </c>
      <c r="BI45" s="8">
        <v>12479</v>
      </c>
      <c r="BJ45" s="7">
        <v>2.1399999999999999E-2</v>
      </c>
      <c r="BK45" s="8">
        <v>52488</v>
      </c>
      <c r="BL45" s="8">
        <v>0</v>
      </c>
      <c r="BM45" s="8">
        <v>0</v>
      </c>
      <c r="BN45" s="8">
        <v>0</v>
      </c>
      <c r="BO45" s="8">
        <v>52488</v>
      </c>
      <c r="BP45" s="8">
        <v>52488</v>
      </c>
      <c r="BQ45" s="6">
        <v>15573</v>
      </c>
      <c r="BR45" s="6">
        <v>14162</v>
      </c>
      <c r="BS45" s="6">
        <v>29735</v>
      </c>
      <c r="BT45" s="6">
        <v>8236</v>
      </c>
      <c r="BU45" s="6">
        <v>3095</v>
      </c>
      <c r="BV45" s="6">
        <v>11331</v>
      </c>
      <c r="BW45" s="6">
        <v>1895</v>
      </c>
      <c r="BX45" s="1">
        <v>497</v>
      </c>
      <c r="BY45" s="6">
        <v>2392</v>
      </c>
      <c r="BZ45" s="6">
        <v>43458</v>
      </c>
      <c r="CA45" s="1"/>
      <c r="CB45" s="6">
        <v>43458</v>
      </c>
      <c r="CC45" s="1">
        <v>0</v>
      </c>
      <c r="CD45" s="6">
        <v>61023</v>
      </c>
      <c r="CE45" s="1">
        <v>1</v>
      </c>
      <c r="CF45" s="1">
        <v>74</v>
      </c>
      <c r="CG45" s="1">
        <v>75</v>
      </c>
      <c r="CH45" s="6">
        <v>3013</v>
      </c>
      <c r="CI45" s="6">
        <v>15935</v>
      </c>
      <c r="CJ45" s="6">
        <v>6720</v>
      </c>
      <c r="CK45" s="1">
        <v>370</v>
      </c>
      <c r="CL45" s="1">
        <v>87</v>
      </c>
      <c r="CM45" s="1">
        <v>45</v>
      </c>
      <c r="CN45" s="1">
        <v>139</v>
      </c>
      <c r="CO45" s="6">
        <v>37932</v>
      </c>
      <c r="CP45" s="6">
        <v>18057</v>
      </c>
      <c r="CQ45" s="6">
        <v>55989</v>
      </c>
      <c r="CR45" s="6">
        <v>3525</v>
      </c>
      <c r="CS45" s="1">
        <v>312</v>
      </c>
      <c r="CT45" s="6">
        <v>3837</v>
      </c>
      <c r="CU45" s="6">
        <v>21488</v>
      </c>
      <c r="CV45" s="6">
        <v>4452</v>
      </c>
      <c r="CW45" s="6">
        <v>25940</v>
      </c>
      <c r="CX45" s="6">
        <v>85766</v>
      </c>
      <c r="CY45" s="6">
        <v>1031</v>
      </c>
      <c r="CZ45" s="1">
        <v>0</v>
      </c>
      <c r="DA45" s="6">
        <v>86797</v>
      </c>
      <c r="DB45" s="6">
        <v>6648</v>
      </c>
      <c r="DC45" s="6">
        <v>3449</v>
      </c>
      <c r="DD45" s="6">
        <f t="shared" si="2"/>
        <v>10097</v>
      </c>
      <c r="DE45" s="6">
        <v>55322</v>
      </c>
      <c r="DF45" s="6">
        <v>5532</v>
      </c>
      <c r="DG45" s="1">
        <v>85</v>
      </c>
      <c r="DH45" s="6">
        <v>9113</v>
      </c>
      <c r="DI45" s="1">
        <v>87</v>
      </c>
      <c r="DJ45" s="6"/>
      <c r="DK45" s="6">
        <v>138414</v>
      </c>
      <c r="DL45" s="6">
        <v>15619</v>
      </c>
      <c r="DM45" s="1">
        <v>0</v>
      </c>
      <c r="DN45" s="6">
        <v>3825</v>
      </c>
      <c r="DO45" s="6">
        <v>157833</v>
      </c>
      <c r="DP45" s="1">
        <v>79</v>
      </c>
      <c r="DQ45" s="6">
        <v>6873</v>
      </c>
      <c r="DR45" s="1">
        <v>917</v>
      </c>
      <c r="DS45" s="6">
        <v>7790</v>
      </c>
      <c r="DT45" s="6">
        <v>95954</v>
      </c>
      <c r="DU45" s="1">
        <v>46</v>
      </c>
      <c r="DV45" s="1">
        <v>7</v>
      </c>
      <c r="DW45" s="1">
        <v>167</v>
      </c>
      <c r="DX45" s="1">
        <v>77</v>
      </c>
      <c r="DY45" s="1">
        <v>94</v>
      </c>
      <c r="DZ45" s="1">
        <v>1</v>
      </c>
      <c r="EA45" s="1">
        <v>392</v>
      </c>
      <c r="EB45" s="1">
        <v>998</v>
      </c>
      <c r="EC45" s="1">
        <v>124</v>
      </c>
      <c r="ED45" s="6">
        <v>1122</v>
      </c>
      <c r="EE45" s="6">
        <v>2313</v>
      </c>
      <c r="EF45" s="6">
        <v>1215</v>
      </c>
      <c r="EG45" s="6">
        <v>3528</v>
      </c>
      <c r="EH45" s="1">
        <v>820</v>
      </c>
      <c r="EI45" s="1">
        <v>150</v>
      </c>
      <c r="EJ45" s="1">
        <v>970</v>
      </c>
      <c r="EK45" s="6">
        <v>5620</v>
      </c>
      <c r="EL45" s="1"/>
      <c r="EM45" s="1"/>
      <c r="EN45" s="1">
        <v>4</v>
      </c>
      <c r="EO45" s="1">
        <v>26</v>
      </c>
      <c r="EP45" s="1">
        <v>279</v>
      </c>
      <c r="EQ45" s="6">
        <v>4416</v>
      </c>
      <c r="ER45" s="6">
        <v>9450</v>
      </c>
      <c r="ES45" s="6">
        <v>6225</v>
      </c>
      <c r="ET45" s="1">
        <v>680</v>
      </c>
      <c r="EU45" s="6">
        <v>3515</v>
      </c>
      <c r="EV45" s="6">
        <v>4250</v>
      </c>
      <c r="EW45" s="1" t="s">
        <v>1269</v>
      </c>
      <c r="EX45" s="1">
        <v>18</v>
      </c>
      <c r="EY45" s="1">
        <v>47</v>
      </c>
      <c r="EZ45" s="6">
        <v>24899</v>
      </c>
      <c r="FA45" s="6">
        <v>77417</v>
      </c>
      <c r="FB45" s="1"/>
      <c r="FC45" s="1"/>
      <c r="FD45" s="1"/>
      <c r="FE45" s="1"/>
      <c r="FF45" s="1" t="s">
        <v>1262</v>
      </c>
      <c r="FG45" s="1" t="s">
        <v>308</v>
      </c>
      <c r="FH45" s="1" t="s">
        <v>1264</v>
      </c>
      <c r="FI45" s="1" t="s">
        <v>594</v>
      </c>
      <c r="FJ45" s="1">
        <v>28722</v>
      </c>
      <c r="FK45" s="1">
        <v>8643</v>
      </c>
      <c r="FL45" s="1" t="s">
        <v>1264</v>
      </c>
      <c r="FM45" s="1" t="s">
        <v>594</v>
      </c>
      <c r="FN45" s="1">
        <v>28722</v>
      </c>
      <c r="FO45" s="1">
        <v>8643</v>
      </c>
      <c r="FP45" s="1" t="s">
        <v>1263</v>
      </c>
      <c r="FQ45" s="6">
        <v>24370</v>
      </c>
      <c r="FR45" s="1">
        <v>10.75</v>
      </c>
      <c r="FS45" s="1" t="s">
        <v>1270</v>
      </c>
      <c r="FT45" s="6">
        <v>5350</v>
      </c>
      <c r="FU45" s="1">
        <v>104</v>
      </c>
      <c r="FV45" s="1"/>
      <c r="FW45" s="1" t="s">
        <v>1271</v>
      </c>
      <c r="FX45" s="1"/>
      <c r="FY45" s="1"/>
      <c r="FZ45" s="1">
        <v>0</v>
      </c>
      <c r="GA45" s="1" t="s">
        <v>1272</v>
      </c>
      <c r="GB45" s="1">
        <v>45.19</v>
      </c>
      <c r="GC45" s="1">
        <v>10.039999999999999</v>
      </c>
      <c r="GD45" s="1" t="s">
        <v>287</v>
      </c>
      <c r="GE45" s="1" t="s">
        <v>288</v>
      </c>
      <c r="GF45" s="1" t="s">
        <v>1274</v>
      </c>
      <c r="GG45" s="1" t="s">
        <v>290</v>
      </c>
      <c r="GH45" s="1" t="s">
        <v>291</v>
      </c>
      <c r="GI45" s="1" t="s">
        <v>279</v>
      </c>
      <c r="GJ45" s="6">
        <v>20603</v>
      </c>
      <c r="GK45" s="1">
        <v>2</v>
      </c>
      <c r="GM45" s="2" t="s">
        <v>292</v>
      </c>
      <c r="GN45" s="2">
        <v>183</v>
      </c>
      <c r="GO45" s="2">
        <v>31</v>
      </c>
      <c r="GP45" s="2">
        <v>726</v>
      </c>
      <c r="GQ45" s="10">
        <v>8051</v>
      </c>
      <c r="GR45" s="2">
        <v>42</v>
      </c>
      <c r="GS45" s="2">
        <v>16</v>
      </c>
      <c r="GT45" s="2">
        <v>101</v>
      </c>
      <c r="GU45" s="10">
        <v>1301</v>
      </c>
      <c r="GY45" s="1"/>
      <c r="GZ45" s="1">
        <v>2</v>
      </c>
      <c r="HA45" s="1"/>
      <c r="HB45" s="1"/>
      <c r="HC45" s="1"/>
      <c r="HD45" s="1"/>
      <c r="HE45" s="1"/>
      <c r="HF45" s="1"/>
      <c r="HG45" s="1"/>
      <c r="HH45" s="1"/>
      <c r="HI45" s="1"/>
      <c r="HJ45" s="1">
        <v>3</v>
      </c>
      <c r="HK45" s="6">
        <v>1877</v>
      </c>
      <c r="HM45" s="6">
        <v>26038</v>
      </c>
      <c r="HN45" s="6">
        <v>130907</v>
      </c>
      <c r="HO45" s="2">
        <v>87</v>
      </c>
      <c r="HP45" s="1">
        <v>87</v>
      </c>
      <c r="HQ45" s="1">
        <v>0</v>
      </c>
      <c r="HR45" s="6">
        <v>26725</v>
      </c>
      <c r="HS45" s="1"/>
      <c r="HT45" s="6">
        <v>34298</v>
      </c>
      <c r="HU45" s="1">
        <v>0</v>
      </c>
      <c r="HV45" s="6">
        <v>2022</v>
      </c>
      <c r="HW45" s="1"/>
      <c r="HX45" s="6">
        <v>13913</v>
      </c>
      <c r="HY45" s="1">
        <v>0</v>
      </c>
      <c r="HZ45" s="1">
        <v>0</v>
      </c>
      <c r="IA45" s="1"/>
      <c r="IB45" s="1">
        <v>370</v>
      </c>
      <c r="IC45" s="1">
        <v>0</v>
      </c>
      <c r="ID45" s="6">
        <v>157833</v>
      </c>
      <c r="IE45" s="6">
        <v>65419</v>
      </c>
      <c r="IF45" s="1">
        <v>0</v>
      </c>
      <c r="IG45" s="6">
        <v>148720</v>
      </c>
      <c r="IH45" s="6">
        <v>61923</v>
      </c>
      <c r="II45" s="1">
        <v>51</v>
      </c>
      <c r="IJ45" s="6">
        <v>5481</v>
      </c>
      <c r="IK45" s="1">
        <v>2</v>
      </c>
      <c r="IL45" s="6">
        <v>3447</v>
      </c>
      <c r="IM45" s="1">
        <v>0</v>
      </c>
      <c r="IN45" s="1">
        <v>47</v>
      </c>
      <c r="IP45" s="6">
        <v>5802</v>
      </c>
      <c r="IQ45" s="1">
        <v>0</v>
      </c>
      <c r="IR45" s="10">
        <v>5802</v>
      </c>
      <c r="IS45" s="10">
        <v>14915</v>
      </c>
      <c r="IT45" s="6">
        <v>10097</v>
      </c>
      <c r="IU45" s="10">
        <v>163635</v>
      </c>
      <c r="IV45" s="6">
        <v>43852</v>
      </c>
      <c r="IW45" s="1">
        <v>53</v>
      </c>
      <c r="IX45" s="1">
        <v>244</v>
      </c>
      <c r="IY45" s="1">
        <v>95</v>
      </c>
      <c r="IZ45" s="1">
        <v>0.63</v>
      </c>
      <c r="JA45" s="1">
        <v>0.2</v>
      </c>
      <c r="JB45" s="1">
        <v>14.34</v>
      </c>
      <c r="JC45" s="1">
        <v>14.46</v>
      </c>
      <c r="JD45" s="1">
        <v>21.17</v>
      </c>
      <c r="JE45" s="1">
        <v>307</v>
      </c>
      <c r="JF45" s="6">
        <v>4131</v>
      </c>
      <c r="JG45" s="1">
        <v>85</v>
      </c>
      <c r="JH45" s="6">
        <v>1489</v>
      </c>
      <c r="JI45">
        <v>18.487016453914478</v>
      </c>
      <c r="KJ45" s="571">
        <f t="shared" si="1"/>
        <v>35431.441860465115</v>
      </c>
      <c r="MH45" s="10">
        <v>33715</v>
      </c>
      <c r="MI45" s="10">
        <v>70248</v>
      </c>
      <c r="MJ45" s="10"/>
    </row>
    <row r="46" spans="1:348" x14ac:dyDescent="0.25">
      <c r="A46" s="1" t="s">
        <v>1288</v>
      </c>
      <c r="B46" s="21" t="s">
        <v>1913</v>
      </c>
      <c r="C46" s="1" t="s">
        <v>1289</v>
      </c>
      <c r="D46" s="1">
        <v>2016</v>
      </c>
      <c r="E46" s="1" t="s">
        <v>1290</v>
      </c>
      <c r="F46" s="1" t="s">
        <v>1291</v>
      </c>
      <c r="G46" s="1" t="s">
        <v>1292</v>
      </c>
      <c r="H46" s="1">
        <v>27203</v>
      </c>
      <c r="I46" s="1">
        <v>5557</v>
      </c>
      <c r="J46" s="1" t="s">
        <v>1291</v>
      </c>
      <c r="K46" s="1" t="s">
        <v>1292</v>
      </c>
      <c r="L46" s="1">
        <v>27203</v>
      </c>
      <c r="M46" s="1"/>
      <c r="N46" s="1" t="s">
        <v>1293</v>
      </c>
      <c r="O46" s="1" t="s">
        <v>1294</v>
      </c>
      <c r="P46" s="1" t="s">
        <v>1295</v>
      </c>
      <c r="Q46" s="1" t="s">
        <v>1296</v>
      </c>
      <c r="R46" s="1" t="s">
        <v>1297</v>
      </c>
      <c r="S46" s="1" t="s">
        <v>1298</v>
      </c>
      <c r="T46" s="1" t="s">
        <v>1299</v>
      </c>
      <c r="U46" s="1" t="s">
        <v>1295</v>
      </c>
      <c r="V46" s="1" t="s">
        <v>1300</v>
      </c>
      <c r="W46" s="1">
        <v>1</v>
      </c>
      <c r="X46" s="1">
        <v>6</v>
      </c>
      <c r="Y46" s="1">
        <v>0</v>
      </c>
      <c r="Z46" s="1">
        <v>3</v>
      </c>
      <c r="AA46" s="6">
        <v>16406</v>
      </c>
      <c r="AB46" s="1">
        <v>12</v>
      </c>
      <c r="AC46" s="1">
        <v>1</v>
      </c>
      <c r="AD46" s="1">
        <v>13</v>
      </c>
      <c r="AE46" s="1">
        <v>30.15</v>
      </c>
      <c r="AF46" s="1">
        <v>43.15</v>
      </c>
      <c r="AG46" s="7">
        <v>0.27810000000000001</v>
      </c>
      <c r="AH46" s="8">
        <v>73011</v>
      </c>
      <c r="AI46" s="1" t="e">
        <f>VLOOKUP(County!A46,Salaries!A$6:T$91,15,FALSE)</f>
        <v>#N/A</v>
      </c>
      <c r="AJ46" s="1" t="e">
        <f>VLOOKUP(County!A46,Salaries!A$6:T$91,16,FALSE)</f>
        <v>#N/A</v>
      </c>
      <c r="AK46" s="8">
        <v>39771</v>
      </c>
      <c r="AL46" s="9">
        <v>12.33</v>
      </c>
      <c r="AM46" s="9">
        <v>12.94</v>
      </c>
      <c r="AN46" s="9">
        <v>16.510000000000002</v>
      </c>
      <c r="AO46" s="8">
        <v>704312</v>
      </c>
      <c r="AP46" s="8">
        <v>1748751</v>
      </c>
      <c r="AQ46" s="8">
        <v>2453063</v>
      </c>
      <c r="AR46" s="8">
        <v>184846</v>
      </c>
      <c r="AS46" s="8">
        <v>0</v>
      </c>
      <c r="AT46" s="8">
        <v>184846</v>
      </c>
      <c r="AU46" s="8">
        <v>0</v>
      </c>
      <c r="AV46" s="8">
        <v>0</v>
      </c>
      <c r="AW46" s="8">
        <v>0</v>
      </c>
      <c r="AX46" s="8">
        <v>137838</v>
      </c>
      <c r="AY46" s="8">
        <v>2775747</v>
      </c>
      <c r="AZ46" s="8">
        <v>1486802</v>
      </c>
      <c r="BA46" s="8">
        <v>467569</v>
      </c>
      <c r="BB46" s="8">
        <v>1954371</v>
      </c>
      <c r="BC46" s="8">
        <v>148461</v>
      </c>
      <c r="BD46" s="8">
        <v>42815</v>
      </c>
      <c r="BE46" s="8">
        <v>33641</v>
      </c>
      <c r="BF46" s="8">
        <v>224917</v>
      </c>
      <c r="BG46" s="8">
        <v>567968</v>
      </c>
      <c r="BH46" s="8">
        <v>2747256</v>
      </c>
      <c r="BI46" s="8">
        <v>28491</v>
      </c>
      <c r="BJ46" s="7">
        <v>1.03E-2</v>
      </c>
      <c r="BK46" s="8">
        <v>129335</v>
      </c>
      <c r="BL46" s="8">
        <v>0</v>
      </c>
      <c r="BM46" s="8">
        <v>0</v>
      </c>
      <c r="BN46" s="8">
        <v>0</v>
      </c>
      <c r="BO46" s="8">
        <v>129335</v>
      </c>
      <c r="BP46" s="8">
        <v>129335</v>
      </c>
      <c r="BQ46" s="6">
        <v>72835</v>
      </c>
      <c r="BR46" s="6">
        <v>78562</v>
      </c>
      <c r="BS46" s="6">
        <v>151397</v>
      </c>
      <c r="BT46" s="6">
        <v>62478</v>
      </c>
      <c r="BU46" s="6">
        <v>21234</v>
      </c>
      <c r="BV46" s="6">
        <v>83712</v>
      </c>
      <c r="BW46" s="6">
        <v>11384</v>
      </c>
      <c r="BX46" s="6">
        <v>3415</v>
      </c>
      <c r="BY46" s="6">
        <v>14799</v>
      </c>
      <c r="BZ46" s="6">
        <v>249908</v>
      </c>
      <c r="CA46" s="1"/>
      <c r="CB46" s="6">
        <v>249908</v>
      </c>
      <c r="CC46" s="1">
        <v>0</v>
      </c>
      <c r="CD46" s="6">
        <v>30767</v>
      </c>
      <c r="CE46" s="1">
        <v>6</v>
      </c>
      <c r="CF46" s="1">
        <v>74</v>
      </c>
      <c r="CG46" s="1">
        <v>80</v>
      </c>
      <c r="CH46" s="6">
        <v>6872</v>
      </c>
      <c r="CI46" s="6">
        <v>10549</v>
      </c>
      <c r="CJ46" s="6">
        <v>21766</v>
      </c>
      <c r="CK46" s="1">
        <v>0</v>
      </c>
      <c r="CL46" s="1">
        <v>61</v>
      </c>
      <c r="CM46" s="1">
        <v>84</v>
      </c>
      <c r="CN46" s="1">
        <v>295</v>
      </c>
      <c r="CO46" s="6">
        <v>141129</v>
      </c>
      <c r="CP46" s="6">
        <v>50793</v>
      </c>
      <c r="CQ46" s="6">
        <v>191922</v>
      </c>
      <c r="CR46" s="6">
        <v>21339</v>
      </c>
      <c r="CS46" s="6">
        <v>1933</v>
      </c>
      <c r="CT46" s="6">
        <v>23272</v>
      </c>
      <c r="CU46" s="6">
        <v>127744</v>
      </c>
      <c r="CV46" s="6">
        <v>28029</v>
      </c>
      <c r="CW46" s="6">
        <v>155773</v>
      </c>
      <c r="CX46" s="6">
        <v>370967</v>
      </c>
      <c r="CY46" s="6">
        <v>1711</v>
      </c>
      <c r="CZ46" s="1">
        <v>0</v>
      </c>
      <c r="DA46" s="6">
        <v>372678</v>
      </c>
      <c r="DB46" s="6">
        <v>12480</v>
      </c>
      <c r="DC46" s="6">
        <v>6473</v>
      </c>
      <c r="DD46" s="6">
        <f t="shared" si="2"/>
        <v>18953</v>
      </c>
      <c r="DE46" s="6">
        <v>143134</v>
      </c>
      <c r="DF46" s="6">
        <v>18632</v>
      </c>
      <c r="DG46" s="6">
        <v>1822</v>
      </c>
      <c r="DH46" s="6">
        <v>26927</v>
      </c>
      <c r="DI46" s="6">
        <v>1463</v>
      </c>
      <c r="DJ46" s="6"/>
      <c r="DK46" s="6">
        <v>219945</v>
      </c>
      <c r="DL46" s="6">
        <v>316884</v>
      </c>
      <c r="DM46" s="1">
        <v>0</v>
      </c>
      <c r="DN46" s="6">
        <v>18398</v>
      </c>
      <c r="DO46" s="6">
        <v>555219</v>
      </c>
      <c r="DP46" s="1">
        <v>-1</v>
      </c>
      <c r="DQ46" s="6">
        <v>89196</v>
      </c>
      <c r="DR46" s="6">
        <v>26920</v>
      </c>
      <c r="DS46" s="6">
        <v>116116</v>
      </c>
      <c r="DT46" s="6">
        <v>533842</v>
      </c>
      <c r="DU46" s="1">
        <v>174</v>
      </c>
      <c r="DV46" s="1">
        <v>42</v>
      </c>
      <c r="DW46" s="6">
        <v>1044</v>
      </c>
      <c r="DX46" s="1">
        <v>493</v>
      </c>
      <c r="DY46" s="1">
        <v>81</v>
      </c>
      <c r="DZ46" s="1">
        <v>8</v>
      </c>
      <c r="EA46" s="6">
        <v>1842</v>
      </c>
      <c r="EB46" s="6">
        <v>2275</v>
      </c>
      <c r="EC46" s="6">
        <v>1398</v>
      </c>
      <c r="ED46" s="6">
        <v>3673</v>
      </c>
      <c r="EE46" s="6">
        <v>23383</v>
      </c>
      <c r="EF46" s="6">
        <v>16498</v>
      </c>
      <c r="EG46" s="6">
        <v>39881</v>
      </c>
      <c r="EH46" s="1">
        <v>655</v>
      </c>
      <c r="EI46" s="1">
        <v>76</v>
      </c>
      <c r="EJ46" s="1">
        <v>731</v>
      </c>
      <c r="EK46" s="6">
        <v>44285</v>
      </c>
      <c r="EL46" s="1">
        <v>6</v>
      </c>
      <c r="EM46" s="1">
        <v>11</v>
      </c>
      <c r="EN46" s="1">
        <v>48</v>
      </c>
      <c r="EO46" s="1">
        <v>380</v>
      </c>
      <c r="EP46" s="6">
        <v>1491</v>
      </c>
      <c r="EQ46" s="6">
        <v>7460</v>
      </c>
      <c r="ER46" s="6">
        <v>109591</v>
      </c>
      <c r="ES46" s="6">
        <v>39940</v>
      </c>
      <c r="ET46" s="6">
        <v>7086</v>
      </c>
      <c r="EU46" s="1">
        <v>111</v>
      </c>
      <c r="EV46" s="1">
        <v>140</v>
      </c>
      <c r="EW46" s="1" t="s">
        <v>1301</v>
      </c>
      <c r="EX46" s="1">
        <v>79</v>
      </c>
      <c r="EY46" s="1">
        <v>146</v>
      </c>
      <c r="EZ46" s="6">
        <v>102145</v>
      </c>
      <c r="FA46" s="6">
        <v>137283</v>
      </c>
      <c r="FB46" s="6">
        <v>27132</v>
      </c>
      <c r="FC46" s="1"/>
      <c r="FD46" s="1"/>
      <c r="FE46" s="1"/>
      <c r="FF46" s="1" t="s">
        <v>1289</v>
      </c>
      <c r="FG46" s="1" t="s">
        <v>281</v>
      </c>
      <c r="FH46" s="1" t="s">
        <v>1291</v>
      </c>
      <c r="FI46" s="1" t="s">
        <v>1292</v>
      </c>
      <c r="FJ46" s="1">
        <v>27203</v>
      </c>
      <c r="FK46" s="1">
        <v>5557</v>
      </c>
      <c r="FL46" s="1" t="s">
        <v>1291</v>
      </c>
      <c r="FM46" s="1" t="s">
        <v>1292</v>
      </c>
      <c r="FN46" s="1">
        <v>27203</v>
      </c>
      <c r="FO46" s="1">
        <v>5557</v>
      </c>
      <c r="FP46" s="1" t="s">
        <v>1290</v>
      </c>
      <c r="FQ46" s="6">
        <v>66712</v>
      </c>
      <c r="FR46" s="1">
        <v>43.15</v>
      </c>
      <c r="FS46" s="1" t="s">
        <v>1302</v>
      </c>
      <c r="FT46" s="6">
        <v>16406</v>
      </c>
      <c r="FU46" s="1">
        <v>364</v>
      </c>
      <c r="FV46" s="1"/>
      <c r="FW46" s="1" t="s">
        <v>1303</v>
      </c>
      <c r="FX46" s="1"/>
      <c r="FY46" s="1"/>
      <c r="FZ46" s="1">
        <v>0</v>
      </c>
      <c r="GA46" s="1" t="s">
        <v>1304</v>
      </c>
      <c r="GB46" s="1">
        <v>50</v>
      </c>
      <c r="GC46" s="1">
        <v>5</v>
      </c>
      <c r="GD46" s="1" t="s">
        <v>287</v>
      </c>
      <c r="GE46" s="1" t="s">
        <v>288</v>
      </c>
      <c r="GF46" s="1" t="s">
        <v>1305</v>
      </c>
      <c r="GG46" s="1" t="s">
        <v>290</v>
      </c>
      <c r="GH46" s="1" t="s">
        <v>418</v>
      </c>
      <c r="GI46" s="1" t="s">
        <v>279</v>
      </c>
      <c r="GJ46" s="6">
        <v>142550</v>
      </c>
      <c r="GK46" s="1">
        <v>2</v>
      </c>
      <c r="GM46" s="2" t="s">
        <v>292</v>
      </c>
      <c r="GN46" s="10">
        <v>1958</v>
      </c>
      <c r="GO46" s="2">
        <v>187</v>
      </c>
      <c r="GP46" s="10">
        <v>8599</v>
      </c>
      <c r="GQ46" s="10">
        <v>50172</v>
      </c>
      <c r="GR46" s="2">
        <v>177</v>
      </c>
      <c r="GS46" s="2">
        <v>25</v>
      </c>
      <c r="GT46" s="2">
        <v>179</v>
      </c>
      <c r="GU46" s="10">
        <v>7265</v>
      </c>
      <c r="GY46" s="1"/>
      <c r="GZ46" s="1">
        <v>2</v>
      </c>
      <c r="HA46" s="1"/>
      <c r="HB46" s="1"/>
      <c r="HC46" s="1"/>
      <c r="HD46" s="1"/>
      <c r="HE46" s="1"/>
      <c r="HF46" s="1"/>
      <c r="HG46" s="1"/>
      <c r="HH46" s="1"/>
      <c r="HI46" s="1"/>
      <c r="HJ46" s="1">
        <v>10</v>
      </c>
      <c r="HK46" s="6">
        <v>1154</v>
      </c>
      <c r="HM46" s="6">
        <v>39187</v>
      </c>
      <c r="HN46" s="6">
        <v>321761</v>
      </c>
      <c r="HO46" s="10">
        <v>1463</v>
      </c>
      <c r="HP46" s="1"/>
      <c r="HQ46" s="1">
        <v>61</v>
      </c>
      <c r="HR46" s="6">
        <v>26725</v>
      </c>
      <c r="HS46" s="1"/>
      <c r="HT46" s="1"/>
      <c r="HU46" s="6">
        <v>4042</v>
      </c>
      <c r="HV46" s="6">
        <v>2022</v>
      </c>
      <c r="HW46" s="1"/>
      <c r="HX46" s="1"/>
      <c r="HY46" s="6">
        <v>8527</v>
      </c>
      <c r="HZ46" s="1">
        <v>0</v>
      </c>
      <c r="IA46" s="1"/>
      <c r="IB46" s="1"/>
      <c r="IC46" s="1">
        <v>0</v>
      </c>
      <c r="ID46" s="6">
        <v>555219</v>
      </c>
      <c r="IE46" s="6">
        <v>162087</v>
      </c>
      <c r="IF46" s="1">
        <v>0</v>
      </c>
      <c r="IG46" s="6">
        <v>528292</v>
      </c>
      <c r="IH46" s="6">
        <v>155614</v>
      </c>
      <c r="II46" s="1">
        <v>230</v>
      </c>
      <c r="IJ46" s="6">
        <v>18402</v>
      </c>
      <c r="IK46" s="6">
        <v>1001</v>
      </c>
      <c r="IL46" s="6">
        <v>5472</v>
      </c>
      <c r="IM46" s="1">
        <v>0</v>
      </c>
      <c r="IN46" s="1">
        <v>0</v>
      </c>
      <c r="IP46" s="6">
        <v>21448</v>
      </c>
      <c r="IQ46" s="6">
        <v>30155</v>
      </c>
      <c r="IR46" s="10">
        <v>51603</v>
      </c>
      <c r="IS46" s="10">
        <v>78530</v>
      </c>
      <c r="IT46" s="6">
        <v>18953</v>
      </c>
      <c r="IU46" s="10">
        <v>606822</v>
      </c>
      <c r="IV46" s="6">
        <v>179045</v>
      </c>
      <c r="IW46" s="1">
        <v>216</v>
      </c>
      <c r="IX46" s="6">
        <v>1537</v>
      </c>
      <c r="IY46" s="1">
        <v>89</v>
      </c>
      <c r="IZ46" s="1">
        <v>0.9</v>
      </c>
      <c r="JA46" s="1">
        <v>0.08</v>
      </c>
      <c r="JB46" s="1">
        <v>24.04</v>
      </c>
      <c r="JC46" s="1">
        <v>25.95</v>
      </c>
      <c r="JD46" s="1">
        <v>17</v>
      </c>
      <c r="JE46" s="6">
        <v>1299</v>
      </c>
      <c r="JF46" s="6">
        <v>26313</v>
      </c>
      <c r="JG46" s="1">
        <v>543</v>
      </c>
      <c r="JH46" s="6">
        <v>17972</v>
      </c>
      <c r="JI46">
        <v>13.710073658365486</v>
      </c>
      <c r="KJ46" s="571">
        <f t="shared" si="1"/>
        <v>45292.491309385863</v>
      </c>
      <c r="MH46" s="10">
        <v>217438</v>
      </c>
      <c r="MI46" s="10">
        <v>560972</v>
      </c>
      <c r="MJ46" s="10"/>
    </row>
    <row r="47" spans="1:348" x14ac:dyDescent="0.25">
      <c r="A47" s="1" t="s">
        <v>1319</v>
      </c>
      <c r="B47" s="21" t="s">
        <v>1914</v>
      </c>
      <c r="C47" s="1" t="s">
        <v>1320</v>
      </c>
      <c r="D47" s="1">
        <v>2016</v>
      </c>
      <c r="E47" s="1" t="s">
        <v>1321</v>
      </c>
      <c r="F47" s="1" t="s">
        <v>1322</v>
      </c>
      <c r="G47" s="1" t="s">
        <v>1323</v>
      </c>
      <c r="H47" s="1">
        <v>28359</v>
      </c>
      <c r="I47" s="1">
        <v>988</v>
      </c>
      <c r="J47" s="1" t="s">
        <v>1324</v>
      </c>
      <c r="K47" s="1" t="s">
        <v>1323</v>
      </c>
      <c r="L47" s="1">
        <v>28358</v>
      </c>
      <c r="M47" s="1"/>
      <c r="N47" s="1" t="s">
        <v>1325</v>
      </c>
      <c r="O47" s="1" t="s">
        <v>1326</v>
      </c>
      <c r="P47" s="1" t="s">
        <v>1327</v>
      </c>
      <c r="Q47" s="1" t="s">
        <v>1328</v>
      </c>
      <c r="R47" s="1" t="s">
        <v>1325</v>
      </c>
      <c r="S47" s="1" t="s">
        <v>324</v>
      </c>
      <c r="T47" s="1" t="s">
        <v>1326</v>
      </c>
      <c r="U47" s="1" t="s">
        <v>1327</v>
      </c>
      <c r="V47" s="1" t="s">
        <v>1328</v>
      </c>
      <c r="W47" s="1">
        <v>1</v>
      </c>
      <c r="X47" s="1">
        <v>6</v>
      </c>
      <c r="Y47" s="1">
        <v>1</v>
      </c>
      <c r="Z47" s="1">
        <v>1</v>
      </c>
      <c r="AA47" s="6">
        <v>13216</v>
      </c>
      <c r="AB47" s="1">
        <v>4</v>
      </c>
      <c r="AC47" s="1">
        <v>0</v>
      </c>
      <c r="AD47" s="1">
        <v>4</v>
      </c>
      <c r="AE47" s="1">
        <v>14</v>
      </c>
      <c r="AF47" s="1">
        <v>18</v>
      </c>
      <c r="AG47" s="7">
        <v>0.22220000000000001</v>
      </c>
      <c r="AH47" s="8">
        <v>63623</v>
      </c>
      <c r="AI47" s="1" t="e">
        <f>VLOOKUP(County!A47,Salaries!A$6:T$91,15,FALSE)</f>
        <v>#N/A</v>
      </c>
      <c r="AJ47" s="1" t="e">
        <f>VLOOKUP(County!A47,Salaries!A$6:T$91,16,FALSE)</f>
        <v>#N/A</v>
      </c>
      <c r="AK47" s="8">
        <v>38250</v>
      </c>
      <c r="AL47" s="9">
        <v>8.5</v>
      </c>
      <c r="AM47" s="9">
        <v>9.5</v>
      </c>
      <c r="AN47" s="9">
        <v>10</v>
      </c>
      <c r="AO47" s="8">
        <v>322327</v>
      </c>
      <c r="AP47" s="8">
        <v>540000</v>
      </c>
      <c r="AQ47" s="8">
        <v>862327</v>
      </c>
      <c r="AR47" s="8">
        <v>215012</v>
      </c>
      <c r="AS47" s="8">
        <v>0</v>
      </c>
      <c r="AT47" s="8">
        <v>215012</v>
      </c>
      <c r="AU47" s="8">
        <v>45818</v>
      </c>
      <c r="AV47" s="8">
        <v>5382</v>
      </c>
      <c r="AW47" s="8">
        <v>51200</v>
      </c>
      <c r="AX47" s="8">
        <v>134579</v>
      </c>
      <c r="AY47" s="8">
        <v>1263118</v>
      </c>
      <c r="AZ47" s="8">
        <v>584836</v>
      </c>
      <c r="BA47" s="8">
        <v>219494</v>
      </c>
      <c r="BB47" s="8">
        <v>804330</v>
      </c>
      <c r="BC47" s="8">
        <v>117211</v>
      </c>
      <c r="BD47" s="8">
        <v>2305</v>
      </c>
      <c r="BE47" s="8">
        <v>12491</v>
      </c>
      <c r="BF47" s="8">
        <v>132007</v>
      </c>
      <c r="BG47" s="8">
        <v>259313</v>
      </c>
      <c r="BH47" s="8">
        <v>1195650</v>
      </c>
      <c r="BI47" s="8">
        <v>67468</v>
      </c>
      <c r="BJ47" s="7">
        <v>5.3400000000000003E-2</v>
      </c>
      <c r="BK47" s="8">
        <v>5727</v>
      </c>
      <c r="BL47" s="8">
        <v>0</v>
      </c>
      <c r="BM47" s="8">
        <v>0</v>
      </c>
      <c r="BN47" s="8">
        <v>0</v>
      </c>
      <c r="BO47" s="8">
        <v>5727</v>
      </c>
      <c r="BP47" s="8">
        <v>0</v>
      </c>
      <c r="BQ47" s="6">
        <v>46994</v>
      </c>
      <c r="BR47" s="6">
        <v>40930</v>
      </c>
      <c r="BS47" s="6">
        <v>87924</v>
      </c>
      <c r="BT47" s="6">
        <v>21985</v>
      </c>
      <c r="BU47" s="6">
        <v>11896</v>
      </c>
      <c r="BV47" s="6">
        <v>33881</v>
      </c>
      <c r="BW47" s="6">
        <v>4682</v>
      </c>
      <c r="BX47" s="1">
        <v>225</v>
      </c>
      <c r="BY47" s="1"/>
      <c r="BZ47" s="6">
        <v>126712</v>
      </c>
      <c r="CA47" s="1"/>
      <c r="CB47" s="6">
        <v>126712</v>
      </c>
      <c r="CC47" s="1">
        <v>0</v>
      </c>
      <c r="CD47" s="6">
        <v>26725</v>
      </c>
      <c r="CE47" s="1">
        <v>1</v>
      </c>
      <c r="CF47" s="1">
        <v>74</v>
      </c>
      <c r="CG47" s="1">
        <v>75</v>
      </c>
      <c r="CH47" s="1">
        <v>505</v>
      </c>
      <c r="CI47" s="6">
        <v>2022</v>
      </c>
      <c r="CJ47" s="6">
        <v>4828</v>
      </c>
      <c r="CK47" s="1">
        <v>0</v>
      </c>
      <c r="CL47" s="1">
        <v>0</v>
      </c>
      <c r="CM47" s="1">
        <v>8</v>
      </c>
      <c r="CN47" s="1">
        <v>58</v>
      </c>
      <c r="CO47" s="6">
        <v>44461</v>
      </c>
      <c r="CP47" s="6">
        <v>11922</v>
      </c>
      <c r="CQ47" s="6">
        <v>56383</v>
      </c>
      <c r="CR47" s="6">
        <v>6225</v>
      </c>
      <c r="CS47" s="1">
        <v>162</v>
      </c>
      <c r="CT47" s="1"/>
      <c r="CU47" s="6">
        <v>44894</v>
      </c>
      <c r="CV47" s="6">
        <v>5837</v>
      </c>
      <c r="CW47" s="6">
        <v>50731</v>
      </c>
      <c r="CX47" s="6">
        <v>113501</v>
      </c>
      <c r="CY47" s="1">
        <v>0</v>
      </c>
      <c r="CZ47" s="1">
        <v>0</v>
      </c>
      <c r="DA47" s="6">
        <v>113501</v>
      </c>
      <c r="DB47" s="1">
        <v>987</v>
      </c>
      <c r="DC47" s="1">
        <v>171</v>
      </c>
      <c r="DD47" s="6">
        <f t="shared" si="2"/>
        <v>1158</v>
      </c>
      <c r="DE47" s="6">
        <v>21200</v>
      </c>
      <c r="DF47" s="1">
        <v>37</v>
      </c>
      <c r="DG47" s="1">
        <v>0</v>
      </c>
      <c r="DH47" s="1">
        <v>208</v>
      </c>
      <c r="DI47" s="1">
        <v>0</v>
      </c>
      <c r="DJ47" s="1"/>
      <c r="DK47" s="6">
        <v>65429</v>
      </c>
      <c r="DL47" s="6">
        <v>56711</v>
      </c>
      <c r="DM47" s="6">
        <v>13552</v>
      </c>
      <c r="DN47" s="1">
        <v>0</v>
      </c>
      <c r="DO47" s="6">
        <v>135896</v>
      </c>
      <c r="DP47" s="1">
        <v>250</v>
      </c>
      <c r="DQ47" s="6">
        <v>16388</v>
      </c>
      <c r="DR47" s="6">
        <v>4976</v>
      </c>
      <c r="DS47" s="6">
        <v>21364</v>
      </c>
      <c r="DT47" s="6">
        <v>183986</v>
      </c>
      <c r="DU47" s="1">
        <v>97</v>
      </c>
      <c r="DV47" s="1">
        <v>0</v>
      </c>
      <c r="DW47" s="1">
        <v>232</v>
      </c>
      <c r="DX47" s="1">
        <v>68</v>
      </c>
      <c r="DY47" s="1">
        <v>21</v>
      </c>
      <c r="DZ47" s="1">
        <v>1</v>
      </c>
      <c r="EA47" s="1">
        <v>419</v>
      </c>
      <c r="EB47" s="6">
        <v>1053</v>
      </c>
      <c r="EC47" s="1">
        <v>0</v>
      </c>
      <c r="ED47" s="6">
        <v>1053</v>
      </c>
      <c r="EE47" s="6">
        <v>4393</v>
      </c>
      <c r="EF47" s="6">
        <v>8633</v>
      </c>
      <c r="EG47" s="6">
        <v>13026</v>
      </c>
      <c r="EH47" s="1">
        <v>46</v>
      </c>
      <c r="EI47" s="1">
        <v>65</v>
      </c>
      <c r="EJ47" s="1">
        <v>111</v>
      </c>
      <c r="EK47" s="6">
        <v>14190</v>
      </c>
      <c r="EL47" s="1">
        <v>4</v>
      </c>
      <c r="EM47" s="1">
        <v>3</v>
      </c>
      <c r="EN47" s="1">
        <v>30</v>
      </c>
      <c r="EO47" s="1">
        <v>169</v>
      </c>
      <c r="EP47" s="1">
        <v>130</v>
      </c>
      <c r="EQ47" s="6">
        <v>4079</v>
      </c>
      <c r="ER47" s="6">
        <v>29315</v>
      </c>
      <c r="ES47" s="6">
        <v>39379</v>
      </c>
      <c r="ET47" s="6">
        <v>11568</v>
      </c>
      <c r="EU47" s="1">
        <v>36</v>
      </c>
      <c r="EV47" s="1">
        <v>241</v>
      </c>
      <c r="EW47" s="1" t="s">
        <v>1329</v>
      </c>
      <c r="EX47" s="1">
        <v>19</v>
      </c>
      <c r="EY47" s="1">
        <v>53</v>
      </c>
      <c r="EZ47" s="6">
        <v>53048</v>
      </c>
      <c r="FA47" s="6">
        <v>1751</v>
      </c>
      <c r="FB47" s="1"/>
      <c r="FC47" s="1"/>
      <c r="FD47" s="1"/>
      <c r="FE47" s="1"/>
      <c r="FF47" s="1" t="s">
        <v>1320</v>
      </c>
      <c r="FG47" s="1" t="s">
        <v>415</v>
      </c>
      <c r="FH47" s="1" t="s">
        <v>1322</v>
      </c>
      <c r="FI47" s="1" t="s">
        <v>1323</v>
      </c>
      <c r="FJ47" s="1">
        <v>28359</v>
      </c>
      <c r="FK47" s="1">
        <v>988</v>
      </c>
      <c r="FL47" s="1" t="s">
        <v>1324</v>
      </c>
      <c r="FM47" s="1" t="s">
        <v>1323</v>
      </c>
      <c r="FN47" s="1">
        <v>28358</v>
      </c>
      <c r="FO47" s="1">
        <v>1111</v>
      </c>
      <c r="FP47" s="1" t="s">
        <v>1321</v>
      </c>
      <c r="FQ47" s="6">
        <v>38108</v>
      </c>
      <c r="FR47" s="1">
        <v>19.14</v>
      </c>
      <c r="FS47" s="1" t="s">
        <v>1325</v>
      </c>
      <c r="FT47" s="6">
        <v>13216</v>
      </c>
      <c r="FU47" s="1">
        <v>412</v>
      </c>
      <c r="FV47" s="1"/>
      <c r="FW47" s="1" t="s">
        <v>1330</v>
      </c>
      <c r="FX47" s="1"/>
      <c r="FY47" s="1"/>
      <c r="FZ47" s="1">
        <v>0</v>
      </c>
      <c r="GA47" s="1" t="s">
        <v>1331</v>
      </c>
      <c r="GB47" s="1">
        <v>35</v>
      </c>
      <c r="GC47" s="1">
        <v>5</v>
      </c>
      <c r="GD47" s="1" t="s">
        <v>287</v>
      </c>
      <c r="GE47" s="1" t="s">
        <v>1054</v>
      </c>
      <c r="GF47" s="1" t="s">
        <v>1332</v>
      </c>
      <c r="GG47" s="1" t="s">
        <v>290</v>
      </c>
      <c r="GH47" s="1" t="s">
        <v>291</v>
      </c>
      <c r="GI47" s="1" t="s">
        <v>279</v>
      </c>
      <c r="GJ47" s="6">
        <v>134010</v>
      </c>
      <c r="GK47" s="1">
        <v>1</v>
      </c>
      <c r="GM47" s="2" t="s">
        <v>292</v>
      </c>
      <c r="GN47" s="2">
        <v>226</v>
      </c>
      <c r="GO47" s="2">
        <v>38</v>
      </c>
      <c r="GP47" s="2">
        <v>541</v>
      </c>
      <c r="GQ47" s="10">
        <v>11253</v>
      </c>
      <c r="GR47" s="2">
        <v>46</v>
      </c>
      <c r="GS47" s="2">
        <v>0</v>
      </c>
      <c r="GT47" s="2">
        <v>-1</v>
      </c>
      <c r="GU47" s="10">
        <v>2140</v>
      </c>
      <c r="GY47" s="1"/>
      <c r="GZ47" s="1">
        <v>1</v>
      </c>
      <c r="HA47" s="1"/>
      <c r="HB47" s="1"/>
      <c r="HC47" s="1"/>
      <c r="HD47" s="1"/>
      <c r="HE47" s="1"/>
      <c r="HF47" s="1"/>
      <c r="HG47" s="1"/>
      <c r="HH47" s="1"/>
      <c r="HI47" s="1"/>
      <c r="HJ47" s="1">
        <v>9</v>
      </c>
      <c r="HK47" s="1">
        <v>0</v>
      </c>
      <c r="HM47" s="6">
        <v>7355</v>
      </c>
      <c r="HN47" s="6">
        <v>160925</v>
      </c>
      <c r="HO47" s="2">
        <v>0</v>
      </c>
      <c r="HP47" s="1"/>
      <c r="HQ47" s="1">
        <v>0</v>
      </c>
      <c r="HR47" s="6">
        <v>26725</v>
      </c>
      <c r="HS47" s="1"/>
      <c r="HT47" s="1"/>
      <c r="HU47" s="1">
        <v>0</v>
      </c>
      <c r="HV47" s="6">
        <v>2022</v>
      </c>
      <c r="HW47" s="1"/>
      <c r="HX47" s="1"/>
      <c r="HY47" s="1">
        <v>0</v>
      </c>
      <c r="HZ47" s="1">
        <v>0</v>
      </c>
      <c r="IA47" s="1"/>
      <c r="IB47" s="1"/>
      <c r="IC47" s="1">
        <v>0</v>
      </c>
      <c r="ID47" s="6">
        <v>135896</v>
      </c>
      <c r="IE47" s="6">
        <v>22358</v>
      </c>
      <c r="IF47" s="1">
        <v>0</v>
      </c>
      <c r="IG47" s="6">
        <v>135688</v>
      </c>
      <c r="IH47" s="6">
        <v>22187</v>
      </c>
      <c r="II47" s="1">
        <v>37</v>
      </c>
      <c r="IJ47" s="1">
        <v>0</v>
      </c>
      <c r="IK47" s="1">
        <v>171</v>
      </c>
      <c r="IL47" s="1">
        <v>0</v>
      </c>
      <c r="IM47" s="1">
        <v>0</v>
      </c>
      <c r="IN47" s="1">
        <v>0</v>
      </c>
      <c r="IP47" s="1">
        <v>677</v>
      </c>
      <c r="IQ47" s="1">
        <v>0</v>
      </c>
      <c r="IR47" s="2">
        <v>677</v>
      </c>
      <c r="IS47" s="2">
        <v>885</v>
      </c>
      <c r="IT47" s="6">
        <v>1158</v>
      </c>
      <c r="IU47" s="10">
        <v>136573</v>
      </c>
      <c r="IV47" s="6">
        <v>61811</v>
      </c>
      <c r="IW47" s="1">
        <v>97</v>
      </c>
      <c r="IX47" s="1">
        <v>300</v>
      </c>
      <c r="IY47" s="1">
        <v>22</v>
      </c>
      <c r="IZ47" s="1">
        <v>0.92</v>
      </c>
      <c r="JA47" s="1">
        <v>7.0000000000000007E-2</v>
      </c>
      <c r="JB47" s="1">
        <v>33.869999999999997</v>
      </c>
      <c r="JC47" s="1">
        <v>43.42</v>
      </c>
      <c r="JD47" s="1">
        <v>10.86</v>
      </c>
      <c r="JE47" s="1">
        <v>350</v>
      </c>
      <c r="JF47" s="6">
        <v>5492</v>
      </c>
      <c r="JG47" s="1">
        <v>69</v>
      </c>
      <c r="JH47" s="6">
        <v>8698</v>
      </c>
      <c r="JI47">
        <v>6.0020147750167894</v>
      </c>
      <c r="KJ47" s="571">
        <f t="shared" si="1"/>
        <v>44685</v>
      </c>
      <c r="MH47" s="2"/>
      <c r="MI47" s="2"/>
      <c r="MJ47" s="2"/>
    </row>
    <row r="48" spans="1:348" x14ac:dyDescent="0.25">
      <c r="A48" s="1" t="s">
        <v>1333</v>
      </c>
      <c r="B48" s="21" t="s">
        <v>1915</v>
      </c>
      <c r="C48" s="1" t="s">
        <v>1334</v>
      </c>
      <c r="D48" s="1">
        <v>2016</v>
      </c>
      <c r="E48" s="1" t="s">
        <v>1335</v>
      </c>
      <c r="F48" s="1" t="s">
        <v>1336</v>
      </c>
      <c r="G48" s="1" t="s">
        <v>1337</v>
      </c>
      <c r="H48" s="1">
        <v>27288</v>
      </c>
      <c r="I48" s="1">
        <v>4997</v>
      </c>
      <c r="J48" s="1" t="s">
        <v>1336</v>
      </c>
      <c r="K48" s="1" t="s">
        <v>1337</v>
      </c>
      <c r="L48" s="1">
        <v>27288</v>
      </c>
      <c r="M48" s="1"/>
      <c r="N48" s="1" t="s">
        <v>1338</v>
      </c>
      <c r="O48" s="1" t="s">
        <v>1339</v>
      </c>
      <c r="P48" s="1" t="s">
        <v>1340</v>
      </c>
      <c r="Q48" s="1" t="s">
        <v>1341</v>
      </c>
      <c r="R48" s="1" t="s">
        <v>1342</v>
      </c>
      <c r="S48" s="1" t="s">
        <v>1343</v>
      </c>
      <c r="T48" s="1" t="s">
        <v>1339</v>
      </c>
      <c r="U48" s="1" t="s">
        <v>1340</v>
      </c>
      <c r="V48" s="1" t="s">
        <v>1344</v>
      </c>
      <c r="W48" s="1">
        <v>0</v>
      </c>
      <c r="X48" s="1">
        <v>4</v>
      </c>
      <c r="Y48" s="1">
        <v>1</v>
      </c>
      <c r="Z48" s="1">
        <v>1</v>
      </c>
      <c r="AA48" s="6">
        <v>12324</v>
      </c>
      <c r="AB48" s="1">
        <v>8</v>
      </c>
      <c r="AC48" s="1">
        <v>0</v>
      </c>
      <c r="AD48" s="1">
        <v>8</v>
      </c>
      <c r="AE48" s="1">
        <v>21.24</v>
      </c>
      <c r="AF48" s="1">
        <v>29.24</v>
      </c>
      <c r="AG48" s="7">
        <v>0.27360000000000001</v>
      </c>
      <c r="AH48" s="8">
        <v>63065</v>
      </c>
      <c r="AI48" s="1" t="e">
        <f>VLOOKUP(County!A48,Salaries!A$6:T$91,15,FALSE)</f>
        <v>#N/A</v>
      </c>
      <c r="AJ48" s="1" t="e">
        <f>VLOOKUP(County!A48,Salaries!A$6:T$91,16,FALSE)</f>
        <v>#N/A</v>
      </c>
      <c r="AK48" s="8">
        <v>38680</v>
      </c>
      <c r="AL48" s="9">
        <v>10.95</v>
      </c>
      <c r="AM48" s="1"/>
      <c r="AN48" s="1"/>
      <c r="AO48" s="8">
        <v>2600</v>
      </c>
      <c r="AP48" s="8">
        <v>1513332</v>
      </c>
      <c r="AQ48" s="8">
        <v>1515932</v>
      </c>
      <c r="AR48" s="8">
        <v>139876</v>
      </c>
      <c r="AS48" s="8">
        <v>0</v>
      </c>
      <c r="AT48" s="8">
        <v>139876</v>
      </c>
      <c r="AU48" s="8">
        <v>7645</v>
      </c>
      <c r="AV48" s="8">
        <v>0</v>
      </c>
      <c r="AW48" s="8">
        <v>7645</v>
      </c>
      <c r="AX48" s="8">
        <v>147849</v>
      </c>
      <c r="AY48" s="8">
        <v>1811302</v>
      </c>
      <c r="AZ48" s="8">
        <v>949625</v>
      </c>
      <c r="BA48" s="8">
        <v>336199</v>
      </c>
      <c r="BB48" s="8">
        <v>1285824</v>
      </c>
      <c r="BC48" s="8">
        <v>178296</v>
      </c>
      <c r="BD48" s="8">
        <v>20833</v>
      </c>
      <c r="BE48" s="8">
        <v>10544</v>
      </c>
      <c r="BF48" s="8">
        <v>209673</v>
      </c>
      <c r="BG48" s="8">
        <v>315805</v>
      </c>
      <c r="BH48" s="8">
        <v>1811302</v>
      </c>
      <c r="BI48" s="8">
        <v>0</v>
      </c>
      <c r="BJ48" s="7">
        <v>0</v>
      </c>
      <c r="BK48" s="8">
        <v>56555</v>
      </c>
      <c r="BL48" s="8">
        <v>0</v>
      </c>
      <c r="BM48" s="8">
        <v>3752</v>
      </c>
      <c r="BN48" s="8">
        <v>0</v>
      </c>
      <c r="BO48" s="8">
        <v>60307</v>
      </c>
      <c r="BP48" s="8">
        <v>60307</v>
      </c>
      <c r="BQ48" s="6">
        <v>88191</v>
      </c>
      <c r="BR48" s="6">
        <v>84912</v>
      </c>
      <c r="BS48" s="6">
        <v>173103</v>
      </c>
      <c r="BT48" s="6">
        <v>42154</v>
      </c>
      <c r="BU48" s="6">
        <v>26378</v>
      </c>
      <c r="BV48" s="6">
        <v>68532</v>
      </c>
      <c r="BW48" s="6">
        <v>8182</v>
      </c>
      <c r="BX48" s="1">
        <v>466</v>
      </c>
      <c r="BY48" s="6">
        <v>8648</v>
      </c>
      <c r="BZ48" s="6">
        <v>250283</v>
      </c>
      <c r="CA48" s="1"/>
      <c r="CB48" s="6">
        <v>250283</v>
      </c>
      <c r="CC48" s="6">
        <v>5528</v>
      </c>
      <c r="CD48" s="6">
        <v>27430</v>
      </c>
      <c r="CE48" s="1">
        <v>3</v>
      </c>
      <c r="CF48" s="1">
        <v>74</v>
      </c>
      <c r="CG48" s="1">
        <v>77</v>
      </c>
      <c r="CH48" s="6">
        <v>8070</v>
      </c>
      <c r="CI48" s="6">
        <v>2022</v>
      </c>
      <c r="CJ48" s="6">
        <v>12070</v>
      </c>
      <c r="CK48" s="1">
        <v>0</v>
      </c>
      <c r="CL48" s="1">
        <v>35</v>
      </c>
      <c r="CM48" s="1">
        <v>2</v>
      </c>
      <c r="CN48" s="1">
        <v>199</v>
      </c>
      <c r="CO48" s="6">
        <v>143957</v>
      </c>
      <c r="CP48" s="6">
        <v>27805</v>
      </c>
      <c r="CQ48" s="6">
        <v>171762</v>
      </c>
      <c r="CR48" s="6">
        <v>13056</v>
      </c>
      <c r="CS48" s="1">
        <v>596</v>
      </c>
      <c r="CT48" s="6">
        <v>13652</v>
      </c>
      <c r="CU48" s="6">
        <v>60861</v>
      </c>
      <c r="CV48" s="6">
        <v>15248</v>
      </c>
      <c r="CW48" s="6">
        <v>76109</v>
      </c>
      <c r="CX48" s="6">
        <v>261523</v>
      </c>
      <c r="CY48" s="6">
        <v>4216</v>
      </c>
      <c r="CZ48" s="6">
        <v>2545</v>
      </c>
      <c r="DA48" s="6">
        <v>268284</v>
      </c>
      <c r="DB48" s="6">
        <v>11840</v>
      </c>
      <c r="DC48" s="1">
        <v>73</v>
      </c>
      <c r="DD48" s="6">
        <f t="shared" si="2"/>
        <v>11913</v>
      </c>
      <c r="DE48" s="6">
        <v>62274</v>
      </c>
      <c r="DF48" s="6">
        <v>2419</v>
      </c>
      <c r="DG48" s="1">
        <v>529</v>
      </c>
      <c r="DH48" s="6">
        <v>3021</v>
      </c>
      <c r="DI48" s="1">
        <v>641</v>
      </c>
      <c r="DJ48" s="6"/>
      <c r="DK48" s="6">
        <v>90402</v>
      </c>
      <c r="DL48" s="6">
        <v>217370</v>
      </c>
      <c r="DM48" s="6">
        <v>15074</v>
      </c>
      <c r="DN48" s="1"/>
      <c r="DO48" s="6">
        <v>345617</v>
      </c>
      <c r="DP48" s="6">
        <v>1784</v>
      </c>
      <c r="DQ48" s="6">
        <v>37422</v>
      </c>
      <c r="DR48" s="6">
        <v>9886</v>
      </c>
      <c r="DS48" s="6">
        <v>47308</v>
      </c>
      <c r="DT48" s="6">
        <v>436519</v>
      </c>
      <c r="DU48" s="1">
        <v>299</v>
      </c>
      <c r="DV48" s="1">
        <v>48</v>
      </c>
      <c r="DW48" s="1">
        <v>502</v>
      </c>
      <c r="DX48" s="1">
        <v>43</v>
      </c>
      <c r="DY48" s="1">
        <v>123</v>
      </c>
      <c r="DZ48" s="1">
        <v>0</v>
      </c>
      <c r="EA48" s="6">
        <v>1015</v>
      </c>
      <c r="EB48" s="6">
        <v>3414</v>
      </c>
      <c r="EC48" s="6">
        <v>1145</v>
      </c>
      <c r="ED48" s="6">
        <v>4559</v>
      </c>
      <c r="EE48" s="6">
        <v>9445</v>
      </c>
      <c r="EF48" s="6">
        <v>1085</v>
      </c>
      <c r="EG48" s="6">
        <v>10530</v>
      </c>
      <c r="EH48" s="1">
        <v>948</v>
      </c>
      <c r="EI48" s="1">
        <v>0</v>
      </c>
      <c r="EJ48" s="1">
        <v>948</v>
      </c>
      <c r="EK48" s="6">
        <v>16037</v>
      </c>
      <c r="EL48" s="1">
        <v>99</v>
      </c>
      <c r="EM48" s="1">
        <v>385</v>
      </c>
      <c r="EN48" s="1">
        <v>190</v>
      </c>
      <c r="EO48" s="1">
        <v>921</v>
      </c>
      <c r="EP48" s="6">
        <v>1345</v>
      </c>
      <c r="EQ48" s="6">
        <v>11864</v>
      </c>
      <c r="ER48" s="6">
        <v>97513</v>
      </c>
      <c r="ES48" s="6">
        <v>74035</v>
      </c>
      <c r="ET48" s="6">
        <v>26468</v>
      </c>
      <c r="EU48" s="6">
        <v>25583</v>
      </c>
      <c r="EV48" s="6">
        <v>25337</v>
      </c>
      <c r="EW48" s="1" t="s">
        <v>1345</v>
      </c>
      <c r="EX48" s="1">
        <v>33</v>
      </c>
      <c r="EY48" s="1">
        <v>88</v>
      </c>
      <c r="EZ48" s="6">
        <v>141052</v>
      </c>
      <c r="FA48" s="1">
        <v>0</v>
      </c>
      <c r="FB48" s="1">
        <v>0</v>
      </c>
      <c r="FC48" s="1"/>
      <c r="FD48" s="1"/>
      <c r="FE48" s="1"/>
      <c r="FF48" s="1" t="s">
        <v>1346</v>
      </c>
      <c r="FG48" s="1" t="s">
        <v>308</v>
      </c>
      <c r="FH48" s="1" t="s">
        <v>1347</v>
      </c>
      <c r="FI48" s="1" t="s">
        <v>1337</v>
      </c>
      <c r="FJ48" s="1">
        <v>27288</v>
      </c>
      <c r="FK48" s="1">
        <v>5298</v>
      </c>
      <c r="FL48" s="1" t="s">
        <v>1347</v>
      </c>
      <c r="FM48" s="1" t="s">
        <v>1337</v>
      </c>
      <c r="FN48" s="1">
        <v>27288</v>
      </c>
      <c r="FO48" s="1">
        <v>5298</v>
      </c>
      <c r="FP48" s="1" t="s">
        <v>1335</v>
      </c>
      <c r="FQ48" s="6">
        <v>49690</v>
      </c>
      <c r="FR48" s="1">
        <v>28.3</v>
      </c>
      <c r="FS48" s="1" t="s">
        <v>1348</v>
      </c>
      <c r="FT48" s="6">
        <v>12324</v>
      </c>
      <c r="FU48" s="1">
        <v>260</v>
      </c>
      <c r="FV48" s="1"/>
      <c r="FW48" s="1" t="s">
        <v>1349</v>
      </c>
      <c r="FX48" s="1"/>
      <c r="FY48" s="1"/>
      <c r="FZ48" s="1">
        <v>0</v>
      </c>
      <c r="GA48" s="1" t="s">
        <v>1350</v>
      </c>
      <c r="GB48" s="1">
        <v>5.72</v>
      </c>
      <c r="GC48" s="1">
        <v>15.87</v>
      </c>
      <c r="GD48" s="1" t="s">
        <v>287</v>
      </c>
      <c r="GE48" s="1" t="s">
        <v>288</v>
      </c>
      <c r="GF48" s="1" t="s">
        <v>1351</v>
      </c>
      <c r="GG48" s="1" t="s">
        <v>290</v>
      </c>
      <c r="GH48" s="1" t="s">
        <v>291</v>
      </c>
      <c r="GI48" s="1" t="s">
        <v>279</v>
      </c>
      <c r="GJ48" s="6">
        <v>92254</v>
      </c>
      <c r="GK48" s="1">
        <v>2</v>
      </c>
      <c r="GM48" s="2" t="s">
        <v>330</v>
      </c>
      <c r="GN48" s="2">
        <v>792</v>
      </c>
      <c r="GO48" s="2">
        <v>121</v>
      </c>
      <c r="GP48" s="10">
        <v>3318</v>
      </c>
      <c r="GQ48" s="10">
        <v>23064</v>
      </c>
      <c r="GR48" s="2">
        <v>26</v>
      </c>
      <c r="GS48" s="2">
        <v>11</v>
      </c>
      <c r="GT48" s="2">
        <v>74</v>
      </c>
      <c r="GU48" s="10">
        <v>4648</v>
      </c>
      <c r="GY48" s="1"/>
      <c r="GZ48" s="1">
        <v>2</v>
      </c>
      <c r="HA48" s="1"/>
      <c r="HB48" s="1"/>
      <c r="HC48" s="1"/>
      <c r="HD48" s="1"/>
      <c r="HE48" s="1"/>
      <c r="HF48" s="1"/>
      <c r="HG48" s="1"/>
      <c r="HH48" s="1"/>
      <c r="HI48" s="1"/>
      <c r="HJ48" s="1">
        <v>6</v>
      </c>
      <c r="HK48" s="1">
        <v>0</v>
      </c>
      <c r="HM48" s="6">
        <v>22162</v>
      </c>
      <c r="HN48" s="6">
        <v>306355</v>
      </c>
      <c r="HO48" s="2">
        <v>641</v>
      </c>
      <c r="HP48" s="1"/>
      <c r="HQ48" s="1">
        <v>35</v>
      </c>
      <c r="HR48" s="6">
        <v>26725</v>
      </c>
      <c r="HS48" s="1"/>
      <c r="HT48" s="1"/>
      <c r="HU48" s="1">
        <v>705</v>
      </c>
      <c r="HV48" s="6">
        <v>2022</v>
      </c>
      <c r="HW48" s="1"/>
      <c r="HX48" s="1"/>
      <c r="HY48" s="1">
        <v>0</v>
      </c>
      <c r="HZ48" s="1">
        <v>0</v>
      </c>
      <c r="IA48" s="1"/>
      <c r="IB48" s="1"/>
      <c r="IC48" s="1">
        <v>0</v>
      </c>
      <c r="ID48" s="6">
        <v>345617</v>
      </c>
      <c r="IE48" s="6">
        <v>74187</v>
      </c>
      <c r="IF48" s="1">
        <v>198</v>
      </c>
      <c r="IG48" s="6">
        <v>344943</v>
      </c>
      <c r="IH48" s="6">
        <v>74312</v>
      </c>
      <c r="II48" s="1">
        <v>63</v>
      </c>
      <c r="IJ48" s="6">
        <v>2356</v>
      </c>
      <c r="IK48" s="1">
        <v>73</v>
      </c>
      <c r="IL48" s="1">
        <v>0</v>
      </c>
      <c r="IM48" s="1">
        <v>0</v>
      </c>
      <c r="IN48" s="1">
        <v>0</v>
      </c>
      <c r="IP48" s="6">
        <v>4601</v>
      </c>
      <c r="IQ48" s="6">
        <v>50906</v>
      </c>
      <c r="IR48" s="10">
        <v>55507</v>
      </c>
      <c r="IS48" s="10">
        <v>58528</v>
      </c>
      <c r="IT48" s="6">
        <v>11913</v>
      </c>
      <c r="IU48" s="10">
        <v>401124</v>
      </c>
      <c r="IV48" s="6">
        <v>89761</v>
      </c>
      <c r="IW48" s="1">
        <v>347</v>
      </c>
      <c r="IX48" s="1">
        <v>545</v>
      </c>
      <c r="IY48" s="1">
        <v>123</v>
      </c>
      <c r="IZ48" s="1">
        <v>0.66</v>
      </c>
      <c r="JA48" s="1">
        <v>0.28000000000000003</v>
      </c>
      <c r="JB48" s="1">
        <v>15.8</v>
      </c>
      <c r="JC48" s="1">
        <v>19.32</v>
      </c>
      <c r="JD48" s="1">
        <v>13.14</v>
      </c>
      <c r="JE48" s="1">
        <v>924</v>
      </c>
      <c r="JF48" s="6">
        <v>13807</v>
      </c>
      <c r="JG48" s="1">
        <v>91</v>
      </c>
      <c r="JH48" s="6">
        <v>2230</v>
      </c>
      <c r="JI48">
        <v>13.937867192750449</v>
      </c>
      <c r="KJ48" s="571">
        <f t="shared" si="1"/>
        <v>43974.829001367994</v>
      </c>
      <c r="MH48" s="2"/>
      <c r="MI48" s="10">
        <v>94538</v>
      </c>
      <c r="MJ48" s="10"/>
    </row>
    <row r="49" spans="1:348" x14ac:dyDescent="0.25">
      <c r="A49" s="1" t="s">
        <v>1352</v>
      </c>
      <c r="B49" s="21" t="s">
        <v>1916</v>
      </c>
      <c r="C49" s="1" t="s">
        <v>1353</v>
      </c>
      <c r="D49" s="1">
        <v>2016</v>
      </c>
      <c r="E49" s="1" t="s">
        <v>1354</v>
      </c>
      <c r="F49" s="1" t="s">
        <v>1355</v>
      </c>
      <c r="G49" s="1" t="s">
        <v>1356</v>
      </c>
      <c r="H49" s="1">
        <v>28144</v>
      </c>
      <c r="I49" s="1">
        <v>4935</v>
      </c>
      <c r="J49" s="1" t="s">
        <v>1355</v>
      </c>
      <c r="K49" s="1" t="s">
        <v>1356</v>
      </c>
      <c r="L49" s="1">
        <v>28144</v>
      </c>
      <c r="M49" s="1"/>
      <c r="N49" s="1" t="s">
        <v>1357</v>
      </c>
      <c r="O49" s="1" t="s">
        <v>1358</v>
      </c>
      <c r="P49" s="1" t="s">
        <v>1359</v>
      </c>
      <c r="Q49" s="1" t="s">
        <v>1360</v>
      </c>
      <c r="R49" s="1" t="s">
        <v>1361</v>
      </c>
      <c r="S49" s="1" t="s">
        <v>1362</v>
      </c>
      <c r="T49" s="1" t="s">
        <v>1363</v>
      </c>
      <c r="U49" s="1" t="s">
        <v>1364</v>
      </c>
      <c r="V49" s="1" t="s">
        <v>1365</v>
      </c>
      <c r="W49" s="1">
        <v>1</v>
      </c>
      <c r="X49" s="1">
        <v>2</v>
      </c>
      <c r="Y49" s="1">
        <v>1</v>
      </c>
      <c r="Z49" s="1">
        <v>1</v>
      </c>
      <c r="AA49" s="6">
        <v>9546</v>
      </c>
      <c r="AB49" s="1">
        <v>11.43</v>
      </c>
      <c r="AC49" s="1">
        <v>1</v>
      </c>
      <c r="AD49" s="1">
        <v>12.43</v>
      </c>
      <c r="AE49" s="1">
        <v>34.130000000000003</v>
      </c>
      <c r="AF49" s="1">
        <v>46.56</v>
      </c>
      <c r="AG49" s="7">
        <v>0.2455</v>
      </c>
      <c r="AH49" s="8">
        <v>77795</v>
      </c>
      <c r="AI49" s="1" t="e">
        <f>VLOOKUP(County!A49,Salaries!A$6:T$91,15,FALSE)</f>
        <v>#N/A</v>
      </c>
      <c r="AJ49" s="1" t="e">
        <f>VLOOKUP(County!A49,Salaries!A$6:T$91,16,FALSE)</f>
        <v>#N/A</v>
      </c>
      <c r="AK49" s="8">
        <v>37756</v>
      </c>
      <c r="AL49" s="9">
        <v>10.93</v>
      </c>
      <c r="AM49" s="9">
        <v>12.71</v>
      </c>
      <c r="AN49" s="1"/>
      <c r="AO49" s="8">
        <v>0</v>
      </c>
      <c r="AP49" s="8">
        <v>3000082</v>
      </c>
      <c r="AQ49" s="8">
        <v>3000082</v>
      </c>
      <c r="AR49" s="8">
        <v>172301</v>
      </c>
      <c r="AS49" s="8">
        <v>0</v>
      </c>
      <c r="AT49" s="8">
        <v>172301</v>
      </c>
      <c r="AU49" s="8">
        <v>5000</v>
      </c>
      <c r="AV49" s="8">
        <v>0</v>
      </c>
      <c r="AW49" s="8">
        <v>5000</v>
      </c>
      <c r="AX49" s="8">
        <v>0</v>
      </c>
      <c r="AY49" s="8">
        <v>3177383</v>
      </c>
      <c r="AZ49" s="8">
        <v>1520378</v>
      </c>
      <c r="BA49" s="8">
        <v>568913</v>
      </c>
      <c r="BB49" s="8">
        <v>2089291</v>
      </c>
      <c r="BC49" s="8">
        <v>185847</v>
      </c>
      <c r="BD49" s="8">
        <v>44937</v>
      </c>
      <c r="BE49" s="8">
        <v>25561</v>
      </c>
      <c r="BF49" s="8">
        <v>256345</v>
      </c>
      <c r="BG49" s="8">
        <v>603852</v>
      </c>
      <c r="BH49" s="8">
        <v>2949488</v>
      </c>
      <c r="BI49" s="8">
        <v>227895</v>
      </c>
      <c r="BJ49" s="7">
        <v>7.17E-2</v>
      </c>
      <c r="BK49" s="8">
        <v>31589</v>
      </c>
      <c r="BL49" s="8">
        <v>0</v>
      </c>
      <c r="BM49" s="8">
        <v>0</v>
      </c>
      <c r="BN49" s="8">
        <v>0</v>
      </c>
      <c r="BO49" s="8">
        <v>31589</v>
      </c>
      <c r="BP49" s="8">
        <v>31589</v>
      </c>
      <c r="BQ49" s="6">
        <v>51363</v>
      </c>
      <c r="BR49" s="6">
        <v>77397</v>
      </c>
      <c r="BS49" s="6">
        <v>128760</v>
      </c>
      <c r="BT49" s="6">
        <v>52427</v>
      </c>
      <c r="BU49" s="6">
        <v>24468</v>
      </c>
      <c r="BV49" s="6">
        <v>76895</v>
      </c>
      <c r="BW49" s="6">
        <v>10506</v>
      </c>
      <c r="BX49" s="6">
        <v>3164</v>
      </c>
      <c r="BY49" s="6">
        <v>13670</v>
      </c>
      <c r="BZ49" s="6">
        <v>219325</v>
      </c>
      <c r="CA49" s="1"/>
      <c r="CB49" s="6">
        <v>219325</v>
      </c>
      <c r="CC49" s="1">
        <v>0</v>
      </c>
      <c r="CD49" s="6">
        <v>61211</v>
      </c>
      <c r="CE49" s="1">
        <v>7</v>
      </c>
      <c r="CF49" s="1">
        <v>74</v>
      </c>
      <c r="CG49" s="1">
        <v>81</v>
      </c>
      <c r="CH49" s="6">
        <v>5556</v>
      </c>
      <c r="CI49" s="6">
        <v>16024</v>
      </c>
      <c r="CJ49" s="6">
        <v>18185</v>
      </c>
      <c r="CK49" s="1">
        <v>398</v>
      </c>
      <c r="CL49" s="1">
        <v>87</v>
      </c>
      <c r="CM49" s="1">
        <v>63</v>
      </c>
      <c r="CN49" s="1">
        <v>207</v>
      </c>
      <c r="CO49" s="6">
        <v>161790</v>
      </c>
      <c r="CP49" s="6">
        <v>58501</v>
      </c>
      <c r="CQ49" s="6">
        <v>220291</v>
      </c>
      <c r="CR49" s="6">
        <v>19070</v>
      </c>
      <c r="CS49" s="6">
        <v>2161</v>
      </c>
      <c r="CT49" s="6">
        <v>21231</v>
      </c>
      <c r="CU49" s="6">
        <v>142819</v>
      </c>
      <c r="CV49" s="6">
        <v>33266</v>
      </c>
      <c r="CW49" s="6">
        <v>176085</v>
      </c>
      <c r="CX49" s="6">
        <v>417607</v>
      </c>
      <c r="CY49" s="1">
        <v>0</v>
      </c>
      <c r="CZ49" s="1">
        <v>0</v>
      </c>
      <c r="DA49" s="6">
        <v>417607</v>
      </c>
      <c r="DB49" s="6">
        <v>17282</v>
      </c>
      <c r="DC49" s="6">
        <v>10681</v>
      </c>
      <c r="DD49" s="6">
        <f t="shared" si="2"/>
        <v>27963</v>
      </c>
      <c r="DE49" s="6">
        <v>92930</v>
      </c>
      <c r="DF49" s="6">
        <v>26500</v>
      </c>
      <c r="DG49" s="1">
        <v>880</v>
      </c>
      <c r="DH49" s="6">
        <v>38392</v>
      </c>
      <c r="DI49" s="6">
        <v>5141</v>
      </c>
      <c r="DJ49" s="6"/>
      <c r="DK49" s="6">
        <v>361774</v>
      </c>
      <c r="DL49" s="6">
        <v>186159</v>
      </c>
      <c r="DM49" s="6">
        <v>20383</v>
      </c>
      <c r="DN49" s="6">
        <v>6989</v>
      </c>
      <c r="DO49" s="6">
        <v>565943</v>
      </c>
      <c r="DP49" s="1">
        <v>260</v>
      </c>
      <c r="DQ49" s="6">
        <v>63445</v>
      </c>
      <c r="DR49" s="6">
        <v>39416</v>
      </c>
      <c r="DS49" s="6">
        <v>102861</v>
      </c>
      <c r="DT49" s="6">
        <v>384074</v>
      </c>
      <c r="DU49" s="1">
        <v>81</v>
      </c>
      <c r="DV49" s="1">
        <v>124</v>
      </c>
      <c r="DW49" s="1">
        <v>714</v>
      </c>
      <c r="DX49" s="1">
        <v>342</v>
      </c>
      <c r="DY49" s="1">
        <v>82</v>
      </c>
      <c r="DZ49" s="1">
        <v>8</v>
      </c>
      <c r="EA49" s="6">
        <v>1351</v>
      </c>
      <c r="EB49" s="6">
        <v>2449</v>
      </c>
      <c r="EC49" s="6">
        <v>2292</v>
      </c>
      <c r="ED49" s="6">
        <v>4741</v>
      </c>
      <c r="EE49" s="6">
        <v>23708</v>
      </c>
      <c r="EF49" s="6">
        <v>9781</v>
      </c>
      <c r="EG49" s="6">
        <v>33489</v>
      </c>
      <c r="EH49" s="6">
        <v>1152</v>
      </c>
      <c r="EI49" s="1">
        <v>172</v>
      </c>
      <c r="EJ49" s="6">
        <v>1324</v>
      </c>
      <c r="EK49" s="6">
        <v>39554</v>
      </c>
      <c r="EL49" s="1">
        <v>0</v>
      </c>
      <c r="EM49" s="1">
        <v>0</v>
      </c>
      <c r="EN49" s="1">
        <v>18</v>
      </c>
      <c r="EO49" s="1">
        <v>75</v>
      </c>
      <c r="EP49" s="1">
        <v>746</v>
      </c>
      <c r="EQ49" s="6">
        <v>16108</v>
      </c>
      <c r="ER49" s="6">
        <v>59134</v>
      </c>
      <c r="ES49" s="6">
        <v>28613</v>
      </c>
      <c r="ET49" s="1">
        <v>702</v>
      </c>
      <c r="EU49" s="1">
        <v>630</v>
      </c>
      <c r="EV49" s="1">
        <v>34</v>
      </c>
      <c r="EW49" s="1" t="s">
        <v>1366</v>
      </c>
      <c r="EX49" s="1">
        <v>50</v>
      </c>
      <c r="EY49" s="1">
        <v>97</v>
      </c>
      <c r="EZ49" s="6">
        <v>81844</v>
      </c>
      <c r="FA49" s="6">
        <v>246061</v>
      </c>
      <c r="FB49" s="6">
        <v>42092</v>
      </c>
      <c r="FC49" s="1"/>
      <c r="FD49" s="1"/>
      <c r="FE49" s="1"/>
      <c r="FF49" s="1" t="s">
        <v>1353</v>
      </c>
      <c r="FG49" s="1" t="s">
        <v>308</v>
      </c>
      <c r="FH49" s="1" t="s">
        <v>1355</v>
      </c>
      <c r="FI49" s="1" t="s">
        <v>1356</v>
      </c>
      <c r="FJ49" s="1">
        <v>28144</v>
      </c>
      <c r="FK49" s="1">
        <v>4935</v>
      </c>
      <c r="FL49" s="1" t="s">
        <v>1355</v>
      </c>
      <c r="FM49" s="1" t="s">
        <v>1356</v>
      </c>
      <c r="FN49" s="1">
        <v>28144</v>
      </c>
      <c r="FO49" s="1">
        <v>4935</v>
      </c>
      <c r="FP49" s="1" t="s">
        <v>1354</v>
      </c>
      <c r="FQ49" s="6">
        <v>77500</v>
      </c>
      <c r="FR49" s="1">
        <v>45.98</v>
      </c>
      <c r="FS49" s="1" t="s">
        <v>1367</v>
      </c>
      <c r="FT49" s="6">
        <v>9546</v>
      </c>
      <c r="FU49" s="1">
        <v>208</v>
      </c>
      <c r="FV49" s="1"/>
      <c r="FW49" s="1" t="s">
        <v>1368</v>
      </c>
      <c r="FX49" s="1"/>
      <c r="FY49" s="1"/>
      <c r="FZ49" s="1">
        <v>0</v>
      </c>
      <c r="GA49" s="1" t="s">
        <v>1369</v>
      </c>
      <c r="GB49" s="1">
        <v>100</v>
      </c>
      <c r="GC49" s="1">
        <v>999</v>
      </c>
      <c r="GD49" s="1" t="s">
        <v>287</v>
      </c>
      <c r="GE49" s="1" t="s">
        <v>288</v>
      </c>
      <c r="GF49" s="1" t="s">
        <v>1369</v>
      </c>
      <c r="GG49" s="1" t="s">
        <v>290</v>
      </c>
      <c r="GH49" s="1" t="s">
        <v>291</v>
      </c>
      <c r="GI49" s="1" t="s">
        <v>279</v>
      </c>
      <c r="GJ49" s="6">
        <v>138666</v>
      </c>
      <c r="GK49" s="1">
        <v>2</v>
      </c>
      <c r="GM49" s="2" t="s">
        <v>292</v>
      </c>
      <c r="GN49" s="10">
        <v>2160</v>
      </c>
      <c r="GO49" s="2">
        <v>107</v>
      </c>
      <c r="GP49" s="10">
        <v>8296</v>
      </c>
      <c r="GQ49" s="10">
        <v>50304</v>
      </c>
      <c r="GR49" s="2">
        <v>302</v>
      </c>
      <c r="GS49" s="2">
        <v>19</v>
      </c>
      <c r="GT49" s="2">
        <v>459</v>
      </c>
      <c r="GU49" s="10">
        <v>7173</v>
      </c>
      <c r="GY49" s="1"/>
      <c r="GZ49" s="1">
        <v>2</v>
      </c>
      <c r="HA49" s="1"/>
      <c r="HB49" s="1"/>
      <c r="HC49" s="1"/>
      <c r="HD49" s="1"/>
      <c r="HE49" s="1"/>
      <c r="HF49" s="1"/>
      <c r="HG49" s="1"/>
      <c r="HH49" s="1"/>
      <c r="HI49" s="1"/>
      <c r="HJ49" s="1">
        <v>5</v>
      </c>
      <c r="HK49" s="1">
        <v>455</v>
      </c>
      <c r="HM49" s="6">
        <v>40163</v>
      </c>
      <c r="HN49" s="6">
        <v>326215</v>
      </c>
      <c r="HO49" s="10">
        <v>5141</v>
      </c>
      <c r="HP49" s="1">
        <v>87</v>
      </c>
      <c r="HQ49" s="1">
        <v>0</v>
      </c>
      <c r="HR49" s="6">
        <v>26725</v>
      </c>
      <c r="HS49" s="1"/>
      <c r="HT49" s="6">
        <v>34298</v>
      </c>
      <c r="HU49" s="1">
        <v>188</v>
      </c>
      <c r="HV49" s="6">
        <v>2022</v>
      </c>
      <c r="HW49" s="1"/>
      <c r="HX49" s="6">
        <v>13913</v>
      </c>
      <c r="HY49" s="1">
        <v>89</v>
      </c>
      <c r="HZ49" s="1">
        <v>0</v>
      </c>
      <c r="IA49" s="1"/>
      <c r="IB49" s="1">
        <v>370</v>
      </c>
      <c r="IC49" s="1">
        <v>28</v>
      </c>
      <c r="ID49" s="6">
        <v>565943</v>
      </c>
      <c r="IE49" s="6">
        <v>120893</v>
      </c>
      <c r="IF49" s="1">
        <v>63</v>
      </c>
      <c r="IG49" s="6">
        <v>527488</v>
      </c>
      <c r="IH49" s="6">
        <v>109944</v>
      </c>
      <c r="II49" s="1">
        <v>120</v>
      </c>
      <c r="IJ49" s="6">
        <v>26380</v>
      </c>
      <c r="IK49" s="1">
        <v>165</v>
      </c>
      <c r="IL49" s="6">
        <v>10516</v>
      </c>
      <c r="IM49" s="1">
        <v>0</v>
      </c>
      <c r="IN49" s="1">
        <v>331</v>
      </c>
      <c r="IP49" s="6">
        <v>44375</v>
      </c>
      <c r="IQ49" s="6">
        <v>71537</v>
      </c>
      <c r="IR49" s="10">
        <v>115912</v>
      </c>
      <c r="IS49" s="10">
        <v>154304</v>
      </c>
      <c r="IT49" s="6">
        <v>27963</v>
      </c>
      <c r="IU49" s="10">
        <v>681855</v>
      </c>
      <c r="IV49" s="6">
        <v>219676</v>
      </c>
      <c r="IW49" s="1">
        <v>205</v>
      </c>
      <c r="IX49" s="6">
        <v>1056</v>
      </c>
      <c r="IY49" s="1">
        <v>90</v>
      </c>
      <c r="IZ49" s="1">
        <v>0.85</v>
      </c>
      <c r="JA49" s="1">
        <v>0.12</v>
      </c>
      <c r="JB49" s="1">
        <v>29.28</v>
      </c>
      <c r="JC49" s="1">
        <v>31.71</v>
      </c>
      <c r="JD49" s="1">
        <v>23.13</v>
      </c>
      <c r="JE49" s="1">
        <v>877</v>
      </c>
      <c r="JF49" s="6">
        <v>27309</v>
      </c>
      <c r="JG49" s="1">
        <v>474</v>
      </c>
      <c r="JH49" s="6">
        <v>12245</v>
      </c>
      <c r="JI49">
        <v>15.067074841705971</v>
      </c>
      <c r="KJ49" s="571">
        <f t="shared" si="1"/>
        <v>44873.088487972505</v>
      </c>
      <c r="MH49" s="10">
        <v>10157</v>
      </c>
      <c r="MI49" s="10">
        <v>15221</v>
      </c>
      <c r="MJ49" s="10"/>
    </row>
    <row r="50" spans="1:348" x14ac:dyDescent="0.25">
      <c r="A50" s="1" t="s">
        <v>1370</v>
      </c>
      <c r="B50" s="21" t="s">
        <v>1917</v>
      </c>
      <c r="C50" s="1" t="s">
        <v>1371</v>
      </c>
      <c r="D50" s="1">
        <v>2016</v>
      </c>
      <c r="E50" s="1" t="s">
        <v>1372</v>
      </c>
      <c r="F50" s="1" t="s">
        <v>1373</v>
      </c>
      <c r="G50" s="1" t="s">
        <v>1374</v>
      </c>
      <c r="H50" s="1">
        <v>28160</v>
      </c>
      <c r="I50" s="1"/>
      <c r="J50" s="1" t="s">
        <v>1373</v>
      </c>
      <c r="K50" s="1" t="s">
        <v>1374</v>
      </c>
      <c r="L50" s="1">
        <v>28160</v>
      </c>
      <c r="M50" s="1"/>
      <c r="N50" s="1" t="s">
        <v>1375</v>
      </c>
      <c r="O50" s="1" t="s">
        <v>1376</v>
      </c>
      <c r="P50" s="1" t="s">
        <v>1377</v>
      </c>
      <c r="Q50" s="1" t="s">
        <v>1378</v>
      </c>
      <c r="R50" s="1" t="s">
        <v>1375</v>
      </c>
      <c r="S50" s="1" t="s">
        <v>324</v>
      </c>
      <c r="T50" s="1" t="s">
        <v>1376</v>
      </c>
      <c r="U50" s="1" t="s">
        <v>1377</v>
      </c>
      <c r="V50" s="1" t="s">
        <v>1378</v>
      </c>
      <c r="W50" s="1">
        <v>1</v>
      </c>
      <c r="X50" s="1">
        <v>2</v>
      </c>
      <c r="Y50" s="1">
        <v>0</v>
      </c>
      <c r="Z50" s="1">
        <v>1</v>
      </c>
      <c r="AA50" s="6">
        <v>6440</v>
      </c>
      <c r="AB50" s="1">
        <v>1</v>
      </c>
      <c r="AC50" s="1">
        <v>2</v>
      </c>
      <c r="AD50" s="1">
        <v>3</v>
      </c>
      <c r="AE50" s="1">
        <v>6.58</v>
      </c>
      <c r="AF50" s="1">
        <v>9.58</v>
      </c>
      <c r="AG50" s="7">
        <v>0.10440000000000001</v>
      </c>
      <c r="AH50" s="8">
        <v>56168</v>
      </c>
      <c r="AI50" s="1" t="e">
        <f>VLOOKUP(County!A50,Salaries!A$6:T$91,15,FALSE)</f>
        <v>#N/A</v>
      </c>
      <c r="AJ50" s="1" t="e">
        <f>VLOOKUP(County!A50,Salaries!A$6:T$91,16,FALSE)</f>
        <v>#N/A</v>
      </c>
      <c r="AK50" s="8">
        <v>56168</v>
      </c>
      <c r="AL50" s="9">
        <v>13.66</v>
      </c>
      <c r="AM50" s="9">
        <v>14.36</v>
      </c>
      <c r="AN50" s="9">
        <v>16.670000000000002</v>
      </c>
      <c r="AO50" s="8">
        <v>0</v>
      </c>
      <c r="AP50" s="8">
        <v>437342</v>
      </c>
      <c r="AQ50" s="8">
        <v>437342</v>
      </c>
      <c r="AR50" s="8">
        <v>123742</v>
      </c>
      <c r="AS50" s="8">
        <v>0</v>
      </c>
      <c r="AT50" s="8">
        <v>123742</v>
      </c>
      <c r="AU50" s="8">
        <v>35485</v>
      </c>
      <c r="AV50" s="8">
        <v>0</v>
      </c>
      <c r="AW50" s="8">
        <v>35485</v>
      </c>
      <c r="AX50" s="8">
        <v>23858</v>
      </c>
      <c r="AY50" s="8">
        <v>620427</v>
      </c>
      <c r="AZ50" s="8">
        <v>316048</v>
      </c>
      <c r="BA50" s="8">
        <v>112764</v>
      </c>
      <c r="BB50" s="8">
        <v>428812</v>
      </c>
      <c r="BC50" s="8">
        <v>60850</v>
      </c>
      <c r="BD50" s="8">
        <v>28699</v>
      </c>
      <c r="BE50" s="8">
        <v>10021</v>
      </c>
      <c r="BF50" s="8">
        <v>99570</v>
      </c>
      <c r="BG50" s="8">
        <v>72593</v>
      </c>
      <c r="BH50" s="8">
        <v>600975</v>
      </c>
      <c r="BI50" s="8">
        <v>19452</v>
      </c>
      <c r="BJ50" s="7">
        <v>3.1399999999999997E-2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6">
        <v>30038</v>
      </c>
      <c r="BR50" s="6">
        <v>23978</v>
      </c>
      <c r="BS50" s="6">
        <v>54016</v>
      </c>
      <c r="BT50" s="6">
        <v>18296</v>
      </c>
      <c r="BU50" s="6">
        <v>6887</v>
      </c>
      <c r="BV50" s="6">
        <v>25183</v>
      </c>
      <c r="BW50" s="6">
        <v>2234</v>
      </c>
      <c r="BX50" s="1">
        <v>166</v>
      </c>
      <c r="BY50" s="6">
        <v>2400</v>
      </c>
      <c r="BZ50" s="6">
        <v>81599</v>
      </c>
      <c r="CA50" s="1"/>
      <c r="CB50" s="6">
        <v>81599</v>
      </c>
      <c r="CC50" s="1">
        <v>0</v>
      </c>
      <c r="CD50" s="6">
        <v>61023</v>
      </c>
      <c r="CE50" s="1">
        <v>1</v>
      </c>
      <c r="CF50" s="1">
        <v>74</v>
      </c>
      <c r="CG50" s="1">
        <v>75</v>
      </c>
      <c r="CH50" s="6">
        <v>4461</v>
      </c>
      <c r="CI50" s="6">
        <v>15935</v>
      </c>
      <c r="CJ50" s="6">
        <v>10460</v>
      </c>
      <c r="CK50" s="1">
        <v>370</v>
      </c>
      <c r="CL50" s="1">
        <v>86</v>
      </c>
      <c r="CM50" s="1">
        <v>30</v>
      </c>
      <c r="CN50" s="1">
        <v>55</v>
      </c>
      <c r="CO50" s="6">
        <v>55722</v>
      </c>
      <c r="CP50" s="6">
        <v>14749</v>
      </c>
      <c r="CQ50" s="6">
        <v>70471</v>
      </c>
      <c r="CR50" s="6">
        <v>5856</v>
      </c>
      <c r="CS50" s="1">
        <v>125</v>
      </c>
      <c r="CT50" s="6">
        <v>5981</v>
      </c>
      <c r="CU50" s="6">
        <v>39240</v>
      </c>
      <c r="CV50" s="6">
        <v>7188</v>
      </c>
      <c r="CW50" s="6">
        <v>46428</v>
      </c>
      <c r="CX50" s="6">
        <v>122880</v>
      </c>
      <c r="CY50" s="6">
        <v>11254</v>
      </c>
      <c r="CZ50" s="1">
        <v>0</v>
      </c>
      <c r="DA50" s="6">
        <v>134134</v>
      </c>
      <c r="DB50" s="6">
        <v>9060</v>
      </c>
      <c r="DC50" s="6">
        <v>3018</v>
      </c>
      <c r="DD50" s="6">
        <f t="shared" si="2"/>
        <v>12078</v>
      </c>
      <c r="DE50" s="6">
        <v>58415</v>
      </c>
      <c r="DF50" s="6">
        <v>9230</v>
      </c>
      <c r="DG50" s="1">
        <v>86</v>
      </c>
      <c r="DH50" s="6">
        <v>12369</v>
      </c>
      <c r="DI50" s="1">
        <v>118</v>
      </c>
      <c r="DJ50" s="6"/>
      <c r="DK50" s="6">
        <v>142530</v>
      </c>
      <c r="DL50" s="6">
        <v>71489</v>
      </c>
      <c r="DM50" s="1"/>
      <c r="DN50" s="1"/>
      <c r="DO50" s="6">
        <v>213943</v>
      </c>
      <c r="DP50" s="1">
        <v>346</v>
      </c>
      <c r="DQ50" s="6">
        <v>11933</v>
      </c>
      <c r="DR50" s="6">
        <v>1931</v>
      </c>
      <c r="DS50" s="6">
        <v>13864</v>
      </c>
      <c r="DT50" s="6">
        <v>79746</v>
      </c>
      <c r="DU50" s="1">
        <v>132</v>
      </c>
      <c r="DV50" s="1">
        <v>16</v>
      </c>
      <c r="DW50" s="1">
        <v>145</v>
      </c>
      <c r="DX50" s="1">
        <v>126</v>
      </c>
      <c r="DY50" s="1">
        <v>27</v>
      </c>
      <c r="DZ50" s="1">
        <v>1</v>
      </c>
      <c r="EA50" s="1">
        <v>447</v>
      </c>
      <c r="EB50" s="6">
        <v>1367</v>
      </c>
      <c r="EC50" s="1">
        <v>320</v>
      </c>
      <c r="ED50" s="6">
        <v>1687</v>
      </c>
      <c r="EE50" s="6">
        <v>2146</v>
      </c>
      <c r="EF50" s="6">
        <v>1001</v>
      </c>
      <c r="EG50" s="6">
        <v>3147</v>
      </c>
      <c r="EH50" s="1">
        <v>558</v>
      </c>
      <c r="EI50" s="1">
        <v>10</v>
      </c>
      <c r="EJ50" s="1">
        <v>568</v>
      </c>
      <c r="EK50" s="6">
        <v>5402</v>
      </c>
      <c r="EL50" s="1">
        <v>6</v>
      </c>
      <c r="EM50" s="1">
        <v>69</v>
      </c>
      <c r="EN50" s="1">
        <v>22</v>
      </c>
      <c r="EO50" s="1">
        <v>89</v>
      </c>
      <c r="EP50" s="1">
        <v>82</v>
      </c>
      <c r="EQ50" s="6">
        <v>2598</v>
      </c>
      <c r="ER50" s="6">
        <v>31566</v>
      </c>
      <c r="ES50" s="6">
        <v>1726</v>
      </c>
      <c r="ET50" s="1">
        <v>273</v>
      </c>
      <c r="EU50" s="6">
        <v>3934</v>
      </c>
      <c r="EV50" s="6">
        <v>2662</v>
      </c>
      <c r="EW50" s="1" t="s">
        <v>1379</v>
      </c>
      <c r="EX50" s="1">
        <v>17</v>
      </c>
      <c r="EY50" s="1">
        <v>35</v>
      </c>
      <c r="EZ50" s="6">
        <v>21243</v>
      </c>
      <c r="FA50" s="6">
        <v>48524</v>
      </c>
      <c r="FB50" s="6">
        <v>20221</v>
      </c>
      <c r="FC50" s="1"/>
      <c r="FD50" s="1"/>
      <c r="FE50" s="1"/>
      <c r="FF50" s="1" t="s">
        <v>1371</v>
      </c>
      <c r="FG50" s="1" t="s">
        <v>308</v>
      </c>
      <c r="FH50" s="1" t="s">
        <v>1373</v>
      </c>
      <c r="FI50" s="1" t="s">
        <v>1374</v>
      </c>
      <c r="FJ50" s="1">
        <v>28160</v>
      </c>
      <c r="FK50" s="1"/>
      <c r="FL50" s="1" t="s">
        <v>1373</v>
      </c>
      <c r="FM50" s="1" t="s">
        <v>1374</v>
      </c>
      <c r="FN50" s="1">
        <v>28160</v>
      </c>
      <c r="FO50" s="1"/>
      <c r="FP50" s="1" t="s">
        <v>1372</v>
      </c>
      <c r="FQ50" s="6">
        <v>15281</v>
      </c>
      <c r="FR50" s="1">
        <v>9.42</v>
      </c>
      <c r="FS50" s="1" t="s">
        <v>1375</v>
      </c>
      <c r="FT50" s="6">
        <v>6440</v>
      </c>
      <c r="FU50" s="1">
        <v>149</v>
      </c>
      <c r="FV50" s="1"/>
      <c r="FW50" s="1" t="s">
        <v>1380</v>
      </c>
      <c r="FX50" s="1"/>
      <c r="FY50" s="1"/>
      <c r="FZ50" s="1">
        <v>0</v>
      </c>
      <c r="GA50" s="1" t="s">
        <v>1381</v>
      </c>
      <c r="GB50" s="1">
        <v>5</v>
      </c>
      <c r="GC50" s="1">
        <v>20</v>
      </c>
      <c r="GD50" s="1" t="s">
        <v>287</v>
      </c>
      <c r="GE50" s="1" t="s">
        <v>288</v>
      </c>
      <c r="GF50" s="1" t="s">
        <v>1382</v>
      </c>
      <c r="GG50" s="1" t="s">
        <v>290</v>
      </c>
      <c r="GH50" s="1" t="s">
        <v>291</v>
      </c>
      <c r="GI50" s="1" t="s">
        <v>279</v>
      </c>
      <c r="GJ50" s="6">
        <v>67807</v>
      </c>
      <c r="GK50" s="1">
        <v>1</v>
      </c>
      <c r="GM50" s="2" t="s">
        <v>292</v>
      </c>
      <c r="GN50" s="2">
        <v>333</v>
      </c>
      <c r="GO50" s="2">
        <v>19</v>
      </c>
      <c r="GP50" s="10">
        <v>1276</v>
      </c>
      <c r="GQ50" s="10">
        <v>14309</v>
      </c>
      <c r="GR50" s="2"/>
      <c r="GS50" s="2"/>
      <c r="GT50" s="2"/>
      <c r="GU50" s="2"/>
      <c r="GY50" s="1"/>
      <c r="GZ50" s="1">
        <v>1</v>
      </c>
      <c r="HA50" s="1"/>
      <c r="HB50" s="1"/>
      <c r="HC50" s="1"/>
      <c r="HD50" s="1"/>
      <c r="HE50" s="1"/>
      <c r="HF50" s="1"/>
      <c r="HG50" s="1"/>
      <c r="HH50" s="1"/>
      <c r="HI50" s="1"/>
      <c r="HJ50" s="1">
        <v>4</v>
      </c>
      <c r="HK50" s="6">
        <v>2681</v>
      </c>
      <c r="HM50" s="6">
        <v>31226</v>
      </c>
      <c r="HN50" s="6">
        <v>174182</v>
      </c>
      <c r="HO50" s="2">
        <v>118</v>
      </c>
      <c r="HP50" s="1">
        <v>87</v>
      </c>
      <c r="HQ50" s="1">
        <v>-1</v>
      </c>
      <c r="HR50" s="6">
        <v>26725</v>
      </c>
      <c r="HS50" s="1"/>
      <c r="HT50" s="6">
        <v>34298</v>
      </c>
      <c r="HU50" s="1">
        <v>0</v>
      </c>
      <c r="HV50" s="6">
        <v>2022</v>
      </c>
      <c r="HW50" s="1"/>
      <c r="HX50" s="6">
        <v>13913</v>
      </c>
      <c r="HY50" s="1">
        <v>0</v>
      </c>
      <c r="HZ50" s="1">
        <v>0</v>
      </c>
      <c r="IA50" s="1"/>
      <c r="IB50" s="1">
        <v>370</v>
      </c>
      <c r="IC50" s="1">
        <v>0</v>
      </c>
      <c r="ID50" s="6">
        <v>213943</v>
      </c>
      <c r="IE50" s="6">
        <v>70493</v>
      </c>
      <c r="IF50" s="1">
        <v>0</v>
      </c>
      <c r="IG50" s="6">
        <v>201574</v>
      </c>
      <c r="IH50" s="6">
        <v>67440</v>
      </c>
      <c r="II50" s="1">
        <v>63</v>
      </c>
      <c r="IJ50" s="6">
        <v>9167</v>
      </c>
      <c r="IK50" s="1">
        <v>19</v>
      </c>
      <c r="IL50" s="6">
        <v>2999</v>
      </c>
      <c r="IM50" s="1">
        <v>0</v>
      </c>
      <c r="IN50" s="1">
        <v>35</v>
      </c>
      <c r="IP50" s="6">
        <v>11447</v>
      </c>
      <c r="IQ50" s="6">
        <v>2580</v>
      </c>
      <c r="IR50" s="10">
        <v>14027</v>
      </c>
      <c r="IS50" s="10">
        <v>26396</v>
      </c>
      <c r="IT50" s="6">
        <v>12078</v>
      </c>
      <c r="IU50" s="10">
        <v>227970</v>
      </c>
      <c r="IV50" s="6">
        <v>49354</v>
      </c>
      <c r="IW50" s="1">
        <v>148</v>
      </c>
      <c r="IX50" s="1">
        <v>271</v>
      </c>
      <c r="IY50" s="1">
        <v>28</v>
      </c>
      <c r="IZ50" s="1">
        <v>0.57999999999999996</v>
      </c>
      <c r="JA50" s="1">
        <v>0.31</v>
      </c>
      <c r="JB50" s="1">
        <v>12.09</v>
      </c>
      <c r="JC50" s="1">
        <v>11.61</v>
      </c>
      <c r="JD50" s="1">
        <v>11.4</v>
      </c>
      <c r="JE50" s="1">
        <v>304</v>
      </c>
      <c r="JF50" s="6">
        <v>4071</v>
      </c>
      <c r="JG50" s="1">
        <v>143</v>
      </c>
      <c r="JH50" s="6">
        <v>1331</v>
      </c>
      <c r="JI50">
        <v>6.3240078457976319</v>
      </c>
      <c r="KJ50" s="571">
        <f t="shared" si="1"/>
        <v>44761.169102296451</v>
      </c>
      <c r="MH50" s="2"/>
      <c r="MI50" s="10">
        <v>149000</v>
      </c>
      <c r="MJ50" s="10"/>
    </row>
    <row r="51" spans="1:348" x14ac:dyDescent="0.25">
      <c r="A51" s="1" t="s">
        <v>1383</v>
      </c>
      <c r="B51" s="21" t="s">
        <v>1918</v>
      </c>
      <c r="C51" s="1" t="s">
        <v>1384</v>
      </c>
      <c r="D51" s="1">
        <v>2016</v>
      </c>
      <c r="E51" s="1" t="s">
        <v>1385</v>
      </c>
      <c r="F51" s="1" t="s">
        <v>1386</v>
      </c>
      <c r="G51" s="1" t="s">
        <v>1387</v>
      </c>
      <c r="H51" s="1">
        <v>28328</v>
      </c>
      <c r="I51" s="1">
        <v>4111</v>
      </c>
      <c r="J51" s="1" t="s">
        <v>1386</v>
      </c>
      <c r="K51" s="1" t="s">
        <v>1387</v>
      </c>
      <c r="L51" s="1">
        <v>28328</v>
      </c>
      <c r="M51" s="1"/>
      <c r="N51" s="1" t="s">
        <v>1388</v>
      </c>
      <c r="O51" s="1" t="s">
        <v>1389</v>
      </c>
      <c r="P51" s="1" t="s">
        <v>1390</v>
      </c>
      <c r="Q51" s="1" t="s">
        <v>1391</v>
      </c>
      <c r="R51" s="1" t="s">
        <v>1388</v>
      </c>
      <c r="S51" s="1" t="s">
        <v>397</v>
      </c>
      <c r="T51" s="1" t="s">
        <v>1389</v>
      </c>
      <c r="U51" s="1" t="s">
        <v>1390</v>
      </c>
      <c r="V51" s="1" t="s">
        <v>1391</v>
      </c>
      <c r="W51" s="1">
        <v>1</v>
      </c>
      <c r="X51" s="1">
        <v>3</v>
      </c>
      <c r="Y51" s="1">
        <v>0</v>
      </c>
      <c r="Z51" s="1">
        <v>2</v>
      </c>
      <c r="AA51" s="6">
        <v>7644</v>
      </c>
      <c r="AB51" s="1">
        <v>1</v>
      </c>
      <c r="AC51" s="1">
        <v>0</v>
      </c>
      <c r="AD51" s="1">
        <v>1</v>
      </c>
      <c r="AE51" s="1">
        <v>12.32</v>
      </c>
      <c r="AF51" s="1">
        <v>13.32</v>
      </c>
      <c r="AG51" s="7">
        <v>7.51E-2</v>
      </c>
      <c r="AH51" s="8">
        <v>61524</v>
      </c>
      <c r="AI51" s="1" t="e">
        <f>VLOOKUP(County!A51,Salaries!A$6:T$91,15,FALSE)</f>
        <v>#N/A</v>
      </c>
      <c r="AJ51" s="1" t="e">
        <f>VLOOKUP(County!A51,Salaries!A$6:T$91,16,FALSE)</f>
        <v>#N/A</v>
      </c>
      <c r="AK51" s="8">
        <v>47034</v>
      </c>
      <c r="AL51" s="1"/>
      <c r="AM51" s="9">
        <v>10.029999999999999</v>
      </c>
      <c r="AN51" s="9">
        <v>15.25</v>
      </c>
      <c r="AO51" s="8">
        <v>4000</v>
      </c>
      <c r="AP51" s="8">
        <v>677705</v>
      </c>
      <c r="AQ51" s="8">
        <v>681705</v>
      </c>
      <c r="AR51" s="8">
        <v>120440</v>
      </c>
      <c r="AS51" s="8">
        <v>0</v>
      </c>
      <c r="AT51" s="8">
        <v>120440</v>
      </c>
      <c r="AU51" s="8">
        <v>0</v>
      </c>
      <c r="AV51" s="8">
        <v>0</v>
      </c>
      <c r="AW51" s="8">
        <v>0</v>
      </c>
      <c r="AX51" s="8">
        <v>34785</v>
      </c>
      <c r="AY51" s="8">
        <v>836930</v>
      </c>
      <c r="AZ51" s="8">
        <v>398711</v>
      </c>
      <c r="BA51" s="8">
        <v>211515</v>
      </c>
      <c r="BB51" s="8">
        <v>610226</v>
      </c>
      <c r="BC51" s="8">
        <v>88409</v>
      </c>
      <c r="BD51" s="8">
        <v>21809</v>
      </c>
      <c r="BE51" s="8">
        <v>8443</v>
      </c>
      <c r="BF51" s="8">
        <v>118661</v>
      </c>
      <c r="BG51" s="8">
        <v>97320</v>
      </c>
      <c r="BH51" s="8">
        <v>826207</v>
      </c>
      <c r="BI51" s="8">
        <v>10723</v>
      </c>
      <c r="BJ51" s="7">
        <v>1.2800000000000001E-2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6">
        <v>26902</v>
      </c>
      <c r="BR51" s="6">
        <v>19792</v>
      </c>
      <c r="BS51" s="6">
        <v>46694</v>
      </c>
      <c r="BT51" s="6">
        <v>21957</v>
      </c>
      <c r="BU51" s="6">
        <v>8218</v>
      </c>
      <c r="BV51" s="6">
        <v>30175</v>
      </c>
      <c r="BW51" s="6">
        <v>2477</v>
      </c>
      <c r="BX51" s="1">
        <v>358</v>
      </c>
      <c r="BY51" s="6">
        <v>2835</v>
      </c>
      <c r="BZ51" s="6">
        <v>79704</v>
      </c>
      <c r="CA51" s="1"/>
      <c r="CB51" s="6">
        <v>79704</v>
      </c>
      <c r="CC51" s="1">
        <v>0</v>
      </c>
      <c r="CD51" s="6">
        <v>50529</v>
      </c>
      <c r="CE51" s="1">
        <v>4</v>
      </c>
      <c r="CF51" s="1">
        <v>74</v>
      </c>
      <c r="CG51" s="1">
        <v>78</v>
      </c>
      <c r="CH51" s="1">
        <v>766</v>
      </c>
      <c r="CI51" s="6">
        <v>3205</v>
      </c>
      <c r="CJ51" s="6">
        <v>3868</v>
      </c>
      <c r="CK51" s="1">
        <v>205</v>
      </c>
      <c r="CL51" s="1">
        <v>0</v>
      </c>
      <c r="CM51" s="1">
        <v>0</v>
      </c>
      <c r="CN51" s="1">
        <v>98</v>
      </c>
      <c r="CO51" s="6">
        <v>23754</v>
      </c>
      <c r="CP51" s="6">
        <v>8464</v>
      </c>
      <c r="CQ51" s="6">
        <v>32218</v>
      </c>
      <c r="CR51" s="6">
        <v>1624</v>
      </c>
      <c r="CS51" s="1">
        <v>87</v>
      </c>
      <c r="CT51" s="6">
        <v>1711</v>
      </c>
      <c r="CU51" s="6">
        <v>25696</v>
      </c>
      <c r="CV51" s="6">
        <v>5598</v>
      </c>
      <c r="CW51" s="6">
        <v>31294</v>
      </c>
      <c r="CX51" s="6">
        <v>65223</v>
      </c>
      <c r="CY51" s="1">
        <v>406</v>
      </c>
      <c r="CZ51" s="6">
        <v>3268</v>
      </c>
      <c r="DA51" s="6">
        <v>68897</v>
      </c>
      <c r="DB51" s="1">
        <v>547</v>
      </c>
      <c r="DC51" s="1">
        <v>209</v>
      </c>
      <c r="DD51" s="6">
        <f t="shared" si="2"/>
        <v>756</v>
      </c>
      <c r="DE51" s="6">
        <v>12805</v>
      </c>
      <c r="DF51" s="6">
        <v>2352</v>
      </c>
      <c r="DG51" s="1">
        <v>0</v>
      </c>
      <c r="DH51" s="6">
        <v>2565</v>
      </c>
      <c r="DI51" s="1">
        <v>971</v>
      </c>
      <c r="DJ51" s="6"/>
      <c r="DK51" s="6">
        <v>38217</v>
      </c>
      <c r="DL51" s="6">
        <v>29571</v>
      </c>
      <c r="DM51" s="1">
        <v>0</v>
      </c>
      <c r="DN51" s="6">
        <v>11802</v>
      </c>
      <c r="DO51" s="6">
        <v>84810</v>
      </c>
      <c r="DP51" s="1">
        <v>0</v>
      </c>
      <c r="DQ51" s="6">
        <v>4249</v>
      </c>
      <c r="DR51" s="1">
        <v>871</v>
      </c>
      <c r="DS51" s="6">
        <v>5120</v>
      </c>
      <c r="DT51" s="6">
        <v>85989</v>
      </c>
      <c r="DU51" s="1">
        <v>2</v>
      </c>
      <c r="DV51" s="1">
        <v>2</v>
      </c>
      <c r="DW51" s="1">
        <v>63</v>
      </c>
      <c r="DX51" s="1">
        <v>56</v>
      </c>
      <c r="DY51" s="1">
        <v>0</v>
      </c>
      <c r="DZ51" s="1">
        <v>0</v>
      </c>
      <c r="EA51" s="1">
        <v>123</v>
      </c>
      <c r="EB51" s="1">
        <v>19</v>
      </c>
      <c r="EC51" s="1">
        <v>21</v>
      </c>
      <c r="ED51" s="1">
        <v>40</v>
      </c>
      <c r="EE51" s="6">
        <v>1636</v>
      </c>
      <c r="EF51" s="6">
        <v>1489</v>
      </c>
      <c r="EG51" s="6">
        <v>3125</v>
      </c>
      <c r="EH51" s="1">
        <v>0</v>
      </c>
      <c r="EI51" s="1">
        <v>0</v>
      </c>
      <c r="EJ51" s="1">
        <v>0</v>
      </c>
      <c r="EK51" s="6">
        <v>3165</v>
      </c>
      <c r="EL51" s="1">
        <v>0</v>
      </c>
      <c r="EM51" s="1">
        <v>0</v>
      </c>
      <c r="EN51" s="1">
        <v>0</v>
      </c>
      <c r="EO51" s="1">
        <v>0</v>
      </c>
      <c r="EP51" s="1"/>
      <c r="EQ51" s="1"/>
      <c r="ER51" s="6">
        <v>20000</v>
      </c>
      <c r="ES51" s="6">
        <v>2500</v>
      </c>
      <c r="ET51" s="6">
        <v>1000</v>
      </c>
      <c r="EU51" s="1">
        <v>8</v>
      </c>
      <c r="EV51" s="1">
        <v>162</v>
      </c>
      <c r="EW51" s="1" t="s">
        <v>1392</v>
      </c>
      <c r="EX51" s="1">
        <v>16</v>
      </c>
      <c r="EY51" s="1">
        <v>32</v>
      </c>
      <c r="EZ51" s="6">
        <v>11111</v>
      </c>
      <c r="FA51" s="1"/>
      <c r="FB51" s="1"/>
      <c r="FC51" s="1"/>
      <c r="FD51" s="1"/>
      <c r="FE51" s="1"/>
      <c r="FF51" s="1" t="s">
        <v>1393</v>
      </c>
      <c r="FG51" s="1" t="s">
        <v>308</v>
      </c>
      <c r="FH51" s="1" t="s">
        <v>1386</v>
      </c>
      <c r="FI51" s="1" t="s">
        <v>1387</v>
      </c>
      <c r="FJ51" s="1">
        <v>28328</v>
      </c>
      <c r="FK51" s="1">
        <v>4111</v>
      </c>
      <c r="FL51" s="1" t="s">
        <v>1386</v>
      </c>
      <c r="FM51" s="1" t="s">
        <v>1387</v>
      </c>
      <c r="FN51" s="1">
        <v>28328</v>
      </c>
      <c r="FO51" s="1">
        <v>4111</v>
      </c>
      <c r="FP51" s="1" t="s">
        <v>1385</v>
      </c>
      <c r="FQ51" s="6">
        <v>16320</v>
      </c>
      <c r="FR51" s="1">
        <v>13.35</v>
      </c>
      <c r="FS51" s="1" t="s">
        <v>1388</v>
      </c>
      <c r="FT51" s="6">
        <v>7644</v>
      </c>
      <c r="FU51" s="1">
        <v>208</v>
      </c>
      <c r="FV51" s="1"/>
      <c r="FW51" s="1" t="s">
        <v>1394</v>
      </c>
      <c r="FX51" s="1"/>
      <c r="FY51" s="1"/>
      <c r="FZ51" s="1">
        <v>0</v>
      </c>
      <c r="GA51" s="1" t="s">
        <v>1395</v>
      </c>
      <c r="GB51" s="1">
        <v>25</v>
      </c>
      <c r="GC51" s="1">
        <v>25</v>
      </c>
      <c r="GD51" s="1" t="s">
        <v>287</v>
      </c>
      <c r="GE51" s="1" t="s">
        <v>288</v>
      </c>
      <c r="GF51" s="1" t="s">
        <v>1396</v>
      </c>
      <c r="GG51" s="1" t="s">
        <v>290</v>
      </c>
      <c r="GH51" s="1" t="s">
        <v>291</v>
      </c>
      <c r="GI51" s="1" t="s">
        <v>279</v>
      </c>
      <c r="GJ51" s="6">
        <v>64313</v>
      </c>
      <c r="GK51" s="1">
        <v>2</v>
      </c>
      <c r="GM51" s="2" t="s">
        <v>330</v>
      </c>
      <c r="GN51" s="2">
        <v>321</v>
      </c>
      <c r="GO51" s="2">
        <v>25</v>
      </c>
      <c r="GP51" s="2">
        <v>687</v>
      </c>
      <c r="GQ51" s="10">
        <v>19232</v>
      </c>
      <c r="GR51" s="2"/>
      <c r="GS51" s="2">
        <v>0</v>
      </c>
      <c r="GT51" s="2">
        <v>0</v>
      </c>
      <c r="GU51" s="10">
        <v>1431</v>
      </c>
      <c r="GY51" s="1"/>
      <c r="GZ51" s="1">
        <v>2</v>
      </c>
      <c r="HA51" s="1"/>
      <c r="HB51" s="1"/>
      <c r="HC51" s="1"/>
      <c r="HD51" s="1"/>
      <c r="HE51" s="1"/>
      <c r="HF51" s="1"/>
      <c r="HG51" s="1"/>
      <c r="HH51" s="1"/>
      <c r="HI51" s="1"/>
      <c r="HJ51" s="1">
        <v>6</v>
      </c>
      <c r="HK51" s="1">
        <v>0</v>
      </c>
      <c r="HM51" s="6">
        <v>7839</v>
      </c>
      <c r="HN51" s="6">
        <v>139424</v>
      </c>
      <c r="HO51" s="2">
        <v>971</v>
      </c>
      <c r="HP51" s="1"/>
      <c r="HQ51" s="1">
        <v>0</v>
      </c>
      <c r="HR51" s="6">
        <v>26725</v>
      </c>
      <c r="HS51" s="6">
        <v>23798</v>
      </c>
      <c r="HT51" s="1"/>
      <c r="HU51" s="1">
        <v>6</v>
      </c>
      <c r="HV51" s="6">
        <v>2022</v>
      </c>
      <c r="HW51" s="6">
        <v>1183</v>
      </c>
      <c r="HX51" s="1"/>
      <c r="HY51" s="1">
        <v>0</v>
      </c>
      <c r="HZ51" s="1">
        <v>0</v>
      </c>
      <c r="IA51" s="1">
        <v>205</v>
      </c>
      <c r="IB51" s="1"/>
      <c r="IC51" s="1">
        <v>0</v>
      </c>
      <c r="ID51" s="6">
        <v>84810</v>
      </c>
      <c r="IE51" s="6">
        <v>13561</v>
      </c>
      <c r="IF51" s="1">
        <v>0</v>
      </c>
      <c r="IG51" s="6">
        <v>85513</v>
      </c>
      <c r="IH51" s="6">
        <v>13348</v>
      </c>
      <c r="II51" s="1">
        <v>48</v>
      </c>
      <c r="IJ51" s="6">
        <v>2304</v>
      </c>
      <c r="IK51" s="1">
        <v>46</v>
      </c>
      <c r="IL51" s="1">
        <v>163</v>
      </c>
      <c r="IM51" s="1">
        <v>0</v>
      </c>
      <c r="IN51" s="1">
        <v>4</v>
      </c>
      <c r="IP51" s="6">
        <v>7185</v>
      </c>
      <c r="IQ51" s="1">
        <v>0</v>
      </c>
      <c r="IR51" s="10">
        <v>7185</v>
      </c>
      <c r="IS51" s="10">
        <v>9750</v>
      </c>
      <c r="IT51" s="1">
        <v>756</v>
      </c>
      <c r="IU51" s="10">
        <v>91995</v>
      </c>
      <c r="IV51" s="6">
        <v>33005</v>
      </c>
      <c r="IW51" s="1">
        <v>4</v>
      </c>
      <c r="IX51" s="1">
        <v>119</v>
      </c>
      <c r="IY51" s="1">
        <v>0</v>
      </c>
      <c r="IZ51" s="1">
        <v>0.99</v>
      </c>
      <c r="JA51" s="1">
        <v>0.01</v>
      </c>
      <c r="JB51" s="1">
        <v>25.73</v>
      </c>
      <c r="JC51" s="1">
        <v>26.26</v>
      </c>
      <c r="JD51" s="1">
        <v>10</v>
      </c>
      <c r="JE51" s="1">
        <v>65</v>
      </c>
      <c r="JF51" s="6">
        <v>1655</v>
      </c>
      <c r="JG51" s="1">
        <v>58</v>
      </c>
      <c r="JH51" s="6">
        <v>1510</v>
      </c>
      <c r="JI51">
        <v>9.4883771554740104</v>
      </c>
      <c r="KJ51" s="571">
        <f t="shared" si="1"/>
        <v>45812.762762762759</v>
      </c>
      <c r="MH51" s="2"/>
      <c r="MI51" s="2"/>
      <c r="MJ51" s="2"/>
    </row>
    <row r="52" spans="1:348" x14ac:dyDescent="0.25">
      <c r="A52" s="1" t="s">
        <v>1417</v>
      </c>
      <c r="B52" s="21" t="s">
        <v>1919</v>
      </c>
      <c r="C52" s="1" t="s">
        <v>1418</v>
      </c>
      <c r="D52" s="1">
        <v>2016</v>
      </c>
      <c r="E52" s="1" t="s">
        <v>1419</v>
      </c>
      <c r="F52" s="1" t="s">
        <v>1420</v>
      </c>
      <c r="G52" s="1" t="s">
        <v>1421</v>
      </c>
      <c r="H52" s="1">
        <v>28352</v>
      </c>
      <c r="I52" s="1">
        <v>3720</v>
      </c>
      <c r="J52" s="1" t="s">
        <v>1422</v>
      </c>
      <c r="K52" s="1" t="s">
        <v>1421</v>
      </c>
      <c r="L52" s="1">
        <v>28352</v>
      </c>
      <c r="M52" s="1"/>
      <c r="N52" s="1" t="s">
        <v>1423</v>
      </c>
      <c r="O52" s="1" t="s">
        <v>1424</v>
      </c>
      <c r="P52" s="1" t="s">
        <v>1425</v>
      </c>
      <c r="Q52" s="1" t="s">
        <v>1426</v>
      </c>
      <c r="R52" s="1" t="s">
        <v>1423</v>
      </c>
      <c r="S52" s="1" t="s">
        <v>324</v>
      </c>
      <c r="T52" s="1" t="s">
        <v>1424</v>
      </c>
      <c r="U52" s="1" t="s">
        <v>1425</v>
      </c>
      <c r="V52" s="1" t="s">
        <v>1426</v>
      </c>
      <c r="W52" s="1">
        <v>1</v>
      </c>
      <c r="X52" s="1">
        <v>0</v>
      </c>
      <c r="Y52" s="1">
        <v>1</v>
      </c>
      <c r="Z52" s="1">
        <v>0</v>
      </c>
      <c r="AA52" s="6">
        <v>2683</v>
      </c>
      <c r="AB52" s="1">
        <v>1</v>
      </c>
      <c r="AC52" s="1">
        <v>0</v>
      </c>
      <c r="AD52" s="1">
        <v>1</v>
      </c>
      <c r="AE52" s="1">
        <v>5.3</v>
      </c>
      <c r="AF52" s="1">
        <v>6.3</v>
      </c>
      <c r="AG52" s="7">
        <v>0.15870000000000001</v>
      </c>
      <c r="AH52" s="8">
        <v>56827</v>
      </c>
      <c r="AI52" s="1" t="e">
        <f>VLOOKUP(County!A52,Salaries!A$6:T$91,15,FALSE)</f>
        <v>#N/A</v>
      </c>
      <c r="AJ52" s="1" t="e">
        <f>VLOOKUP(County!A52,Salaries!A$6:T$91,16,FALSE)</f>
        <v>#N/A</v>
      </c>
      <c r="AK52" s="1"/>
      <c r="AL52" s="9">
        <v>10.65</v>
      </c>
      <c r="AM52" s="9">
        <v>10.65</v>
      </c>
      <c r="AN52" s="9">
        <v>10.65</v>
      </c>
      <c r="AO52" s="8">
        <v>0</v>
      </c>
      <c r="AP52" s="8">
        <v>356220</v>
      </c>
      <c r="AQ52" s="8">
        <v>356220</v>
      </c>
      <c r="AR52" s="8">
        <v>103598</v>
      </c>
      <c r="AS52" s="8">
        <v>0</v>
      </c>
      <c r="AT52" s="8">
        <v>103598</v>
      </c>
      <c r="AU52" s="8">
        <v>0</v>
      </c>
      <c r="AV52" s="8">
        <v>0</v>
      </c>
      <c r="AW52" s="8">
        <v>0</v>
      </c>
      <c r="AX52" s="8">
        <v>10124</v>
      </c>
      <c r="AY52" s="8">
        <v>469942</v>
      </c>
      <c r="AZ52" s="8">
        <v>192514</v>
      </c>
      <c r="BA52" s="8">
        <v>77972</v>
      </c>
      <c r="BB52" s="8">
        <v>270486</v>
      </c>
      <c r="BC52" s="8">
        <v>44385</v>
      </c>
      <c r="BD52" s="8">
        <v>7144</v>
      </c>
      <c r="BE52" s="8">
        <v>18634</v>
      </c>
      <c r="BF52" s="8">
        <v>70163</v>
      </c>
      <c r="BG52" s="8">
        <v>106726</v>
      </c>
      <c r="BH52" s="8">
        <v>447375</v>
      </c>
      <c r="BI52" s="8">
        <v>22567</v>
      </c>
      <c r="BJ52" s="7">
        <v>4.8000000000000001E-2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6">
        <v>15656</v>
      </c>
      <c r="BR52" s="6">
        <v>10679</v>
      </c>
      <c r="BS52" s="6">
        <v>26335</v>
      </c>
      <c r="BT52" s="6">
        <v>8688</v>
      </c>
      <c r="BU52" s="6">
        <v>5343</v>
      </c>
      <c r="BV52" s="6">
        <v>14031</v>
      </c>
      <c r="BW52" s="6">
        <v>2388</v>
      </c>
      <c r="BX52" s="1">
        <v>210</v>
      </c>
      <c r="BY52" s="6">
        <v>2598</v>
      </c>
      <c r="BZ52" s="6">
        <v>42964</v>
      </c>
      <c r="CA52" s="1"/>
      <c r="CB52" s="6">
        <v>42964</v>
      </c>
      <c r="CC52" s="1">
        <v>0</v>
      </c>
      <c r="CD52" s="6">
        <v>50523</v>
      </c>
      <c r="CE52" s="1">
        <v>3</v>
      </c>
      <c r="CF52" s="1">
        <v>74</v>
      </c>
      <c r="CG52" s="1">
        <v>77</v>
      </c>
      <c r="CH52" s="6">
        <v>2038</v>
      </c>
      <c r="CI52" s="6">
        <v>3205</v>
      </c>
      <c r="CJ52" s="6">
        <v>2559</v>
      </c>
      <c r="CK52" s="1">
        <v>205</v>
      </c>
      <c r="CL52" s="1">
        <v>0</v>
      </c>
      <c r="CM52" s="1">
        <v>38</v>
      </c>
      <c r="CN52" s="1">
        <v>50</v>
      </c>
      <c r="CO52" s="6">
        <v>17658</v>
      </c>
      <c r="CP52" s="6">
        <v>3894</v>
      </c>
      <c r="CQ52" s="6">
        <v>21552</v>
      </c>
      <c r="CR52" s="6">
        <v>3223</v>
      </c>
      <c r="CS52" s="1">
        <v>156</v>
      </c>
      <c r="CT52" s="6">
        <v>3379</v>
      </c>
      <c r="CU52" s="6">
        <v>11824</v>
      </c>
      <c r="CV52" s="6">
        <v>2025</v>
      </c>
      <c r="CW52" s="6">
        <v>13849</v>
      </c>
      <c r="CX52" s="6">
        <v>38780</v>
      </c>
      <c r="CY52" s="1">
        <v>0</v>
      </c>
      <c r="CZ52" s="1">
        <v>0</v>
      </c>
      <c r="DA52" s="6">
        <v>38780</v>
      </c>
      <c r="DB52" s="6">
        <v>2361</v>
      </c>
      <c r="DC52" s="1">
        <v>144</v>
      </c>
      <c r="DD52" s="6">
        <f t="shared" si="2"/>
        <v>2505</v>
      </c>
      <c r="DE52" s="6">
        <v>16118</v>
      </c>
      <c r="DF52" s="6">
        <v>1467</v>
      </c>
      <c r="DG52" s="1">
        <v>0</v>
      </c>
      <c r="DH52" s="6">
        <v>1611</v>
      </c>
      <c r="DI52" s="1">
        <v>0</v>
      </c>
      <c r="DJ52" s="6"/>
      <c r="DK52" s="6">
        <v>60118</v>
      </c>
      <c r="DL52" s="1">
        <v>0</v>
      </c>
      <c r="DM52" s="6">
        <v>3509</v>
      </c>
      <c r="DN52" s="1"/>
      <c r="DO52" s="6">
        <v>58870</v>
      </c>
      <c r="DP52" s="1">
        <v>0</v>
      </c>
      <c r="DQ52" s="6">
        <v>5881</v>
      </c>
      <c r="DR52" s="6">
        <v>1579</v>
      </c>
      <c r="DS52" s="6">
        <v>7460</v>
      </c>
      <c r="DT52" s="6">
        <v>89776</v>
      </c>
      <c r="DU52" s="1">
        <v>44</v>
      </c>
      <c r="DV52" s="1">
        <v>0</v>
      </c>
      <c r="DW52" s="1">
        <v>96</v>
      </c>
      <c r="DX52" s="1">
        <v>32</v>
      </c>
      <c r="DY52" s="1">
        <v>14</v>
      </c>
      <c r="DZ52" s="1">
        <v>0</v>
      </c>
      <c r="EA52" s="1">
        <v>186</v>
      </c>
      <c r="EB52" s="6">
        <v>1368</v>
      </c>
      <c r="EC52" s="1">
        <v>0</v>
      </c>
      <c r="ED52" s="6">
        <v>1368</v>
      </c>
      <c r="EE52" s="6">
        <v>5529</v>
      </c>
      <c r="EF52" s="1">
        <v>667</v>
      </c>
      <c r="EG52" s="6">
        <v>6196</v>
      </c>
      <c r="EH52" s="1">
        <v>182</v>
      </c>
      <c r="EI52" s="1">
        <v>0</v>
      </c>
      <c r="EJ52" s="1">
        <v>182</v>
      </c>
      <c r="EK52" s="6">
        <v>7746</v>
      </c>
      <c r="EL52" s="1">
        <v>0</v>
      </c>
      <c r="EM52" s="1">
        <v>0</v>
      </c>
      <c r="EN52" s="1">
        <v>0</v>
      </c>
      <c r="EO52" s="1">
        <v>0</v>
      </c>
      <c r="EP52" s="1">
        <v>229</v>
      </c>
      <c r="EQ52" s="6">
        <v>2708</v>
      </c>
      <c r="ER52" s="6">
        <v>5673</v>
      </c>
      <c r="ES52" s="6">
        <v>5317</v>
      </c>
      <c r="ET52" s="1">
        <v>281</v>
      </c>
      <c r="EU52" s="1">
        <v>0</v>
      </c>
      <c r="EV52" s="1">
        <v>72</v>
      </c>
      <c r="EW52" s="1" t="s">
        <v>1427</v>
      </c>
      <c r="EX52" s="1">
        <v>9</v>
      </c>
      <c r="EY52" s="1">
        <v>14</v>
      </c>
      <c r="EZ52" s="6">
        <v>16207</v>
      </c>
      <c r="FA52" s="1"/>
      <c r="FB52" s="6">
        <v>2944</v>
      </c>
      <c r="FC52" s="1"/>
      <c r="FD52" s="1"/>
      <c r="FE52" s="1"/>
      <c r="FF52" s="1" t="s">
        <v>1418</v>
      </c>
      <c r="FG52" s="1" t="s">
        <v>308</v>
      </c>
      <c r="FH52" s="1" t="s">
        <v>1422</v>
      </c>
      <c r="FI52" s="1" t="s">
        <v>1421</v>
      </c>
      <c r="FJ52" s="1">
        <v>28352</v>
      </c>
      <c r="FK52" s="1">
        <v>3720</v>
      </c>
      <c r="FL52" s="1" t="s">
        <v>1422</v>
      </c>
      <c r="FM52" s="1" t="s">
        <v>1421</v>
      </c>
      <c r="FN52" s="1">
        <v>28352</v>
      </c>
      <c r="FO52" s="1">
        <v>3720</v>
      </c>
      <c r="FP52" s="1" t="s">
        <v>1419</v>
      </c>
      <c r="FQ52" s="6">
        <v>8400</v>
      </c>
      <c r="FR52" s="1">
        <v>6.3</v>
      </c>
      <c r="FS52" s="1" t="s">
        <v>1428</v>
      </c>
      <c r="FT52" s="6">
        <v>2683</v>
      </c>
      <c r="FU52" s="1">
        <v>86</v>
      </c>
      <c r="FV52" s="1"/>
      <c r="FW52" s="1" t="s">
        <v>1429</v>
      </c>
      <c r="FX52" s="1"/>
      <c r="FY52" s="1"/>
      <c r="FZ52" s="1">
        <v>0</v>
      </c>
      <c r="GA52" s="1" t="s">
        <v>1430</v>
      </c>
      <c r="GB52" s="1">
        <v>50.57</v>
      </c>
      <c r="GC52" s="1">
        <v>59.48</v>
      </c>
      <c r="GD52" s="1" t="s">
        <v>287</v>
      </c>
      <c r="GE52" s="1" t="s">
        <v>288</v>
      </c>
      <c r="GF52" s="1" t="s">
        <v>1431</v>
      </c>
      <c r="GG52" s="1" t="s">
        <v>290</v>
      </c>
      <c r="GH52" s="1" t="s">
        <v>291</v>
      </c>
      <c r="GI52" s="1" t="s">
        <v>279</v>
      </c>
      <c r="GJ52" s="6">
        <v>36223</v>
      </c>
      <c r="GK52" s="1">
        <v>1</v>
      </c>
      <c r="GM52" s="2" t="s">
        <v>292</v>
      </c>
      <c r="GN52" s="2">
        <v>129</v>
      </c>
      <c r="GO52" s="2">
        <v>13</v>
      </c>
      <c r="GP52" s="10">
        <v>2738</v>
      </c>
      <c r="GQ52" s="10">
        <v>3756</v>
      </c>
      <c r="GR52" s="2">
        <v>27</v>
      </c>
      <c r="GS52" s="2">
        <v>9</v>
      </c>
      <c r="GT52" s="10">
        <v>2112</v>
      </c>
      <c r="GU52" s="10">
        <v>1013</v>
      </c>
      <c r="GY52" s="1"/>
      <c r="GZ52" s="1">
        <v>1</v>
      </c>
      <c r="HA52" s="1"/>
      <c r="HB52" s="1"/>
      <c r="HC52" s="1"/>
      <c r="HD52" s="1"/>
      <c r="HE52" s="1"/>
      <c r="HF52" s="1"/>
      <c r="HG52" s="1"/>
      <c r="HH52" s="1"/>
      <c r="HI52" s="1"/>
      <c r="HJ52" s="1">
        <v>2</v>
      </c>
      <c r="HK52" s="6">
        <v>1268</v>
      </c>
      <c r="HM52" s="6">
        <v>7802</v>
      </c>
      <c r="HN52" s="6">
        <v>101621</v>
      </c>
      <c r="HO52" s="2">
        <v>0</v>
      </c>
      <c r="HP52" s="1"/>
      <c r="HQ52" s="1">
        <v>0</v>
      </c>
      <c r="HR52" s="6">
        <v>26725</v>
      </c>
      <c r="HS52" s="6">
        <v>23798</v>
      </c>
      <c r="HT52" s="1"/>
      <c r="HU52" s="1">
        <v>0</v>
      </c>
      <c r="HV52" s="6">
        <v>2022</v>
      </c>
      <c r="HW52" s="6">
        <v>1183</v>
      </c>
      <c r="HX52" s="1"/>
      <c r="HY52" s="1">
        <v>0</v>
      </c>
      <c r="HZ52" s="1">
        <v>0</v>
      </c>
      <c r="IA52" s="1">
        <v>205</v>
      </c>
      <c r="IB52" s="1"/>
      <c r="IC52" s="1">
        <v>0</v>
      </c>
      <c r="ID52" s="6">
        <v>58870</v>
      </c>
      <c r="IE52" s="6">
        <v>18623</v>
      </c>
      <c r="IF52" s="1">
        <v>0</v>
      </c>
      <c r="IG52" s="6">
        <v>57259</v>
      </c>
      <c r="IH52" s="6">
        <v>18479</v>
      </c>
      <c r="II52" s="1">
        <v>10</v>
      </c>
      <c r="IJ52" s="6">
        <v>1457</v>
      </c>
      <c r="IK52" s="1">
        <v>3</v>
      </c>
      <c r="IL52" s="1">
        <v>141</v>
      </c>
      <c r="IM52" s="1">
        <v>0</v>
      </c>
      <c r="IN52" s="1">
        <v>0</v>
      </c>
      <c r="IP52" s="1">
        <v>162</v>
      </c>
      <c r="IQ52" s="6">
        <v>4595</v>
      </c>
      <c r="IR52" s="10">
        <v>4757</v>
      </c>
      <c r="IS52" s="10">
        <v>6368</v>
      </c>
      <c r="IT52" s="6">
        <v>2505</v>
      </c>
      <c r="IU52" s="10">
        <v>63627</v>
      </c>
      <c r="IV52" s="6">
        <v>17228</v>
      </c>
      <c r="IW52" s="1">
        <v>44</v>
      </c>
      <c r="IX52" s="1">
        <v>128</v>
      </c>
      <c r="IY52" s="1">
        <v>14</v>
      </c>
      <c r="IZ52" s="1">
        <v>0.8</v>
      </c>
      <c r="JA52" s="1">
        <v>0.18</v>
      </c>
      <c r="JB52" s="1">
        <v>41.65</v>
      </c>
      <c r="JC52" s="1">
        <v>48.41</v>
      </c>
      <c r="JD52" s="1">
        <v>31.09</v>
      </c>
      <c r="JE52" s="1">
        <v>154</v>
      </c>
      <c r="JF52" s="6">
        <v>7079</v>
      </c>
      <c r="JG52" s="1">
        <v>32</v>
      </c>
      <c r="JH52" s="1">
        <v>667</v>
      </c>
      <c r="JI52">
        <v>7.4672445683681641</v>
      </c>
      <c r="KJ52" s="571">
        <f t="shared" si="1"/>
        <v>42934.285714285717</v>
      </c>
      <c r="MH52" s="10">
        <v>2520</v>
      </c>
      <c r="MI52" s="10">
        <v>14280</v>
      </c>
      <c r="MJ52" s="10"/>
    </row>
    <row r="53" spans="1:348" x14ac:dyDescent="0.25">
      <c r="A53" s="1" t="s">
        <v>1464</v>
      </c>
      <c r="B53" s="21" t="s">
        <v>1920</v>
      </c>
      <c r="C53" s="1" t="s">
        <v>1465</v>
      </c>
      <c r="D53" s="1">
        <v>2016</v>
      </c>
      <c r="E53" s="1" t="s">
        <v>1466</v>
      </c>
      <c r="F53" s="1" t="s">
        <v>1467</v>
      </c>
      <c r="G53" s="1" t="s">
        <v>1468</v>
      </c>
      <c r="H53" s="1">
        <v>28001</v>
      </c>
      <c r="I53" s="1">
        <v>4939</v>
      </c>
      <c r="J53" s="1" t="s">
        <v>1467</v>
      </c>
      <c r="K53" s="1" t="s">
        <v>1468</v>
      </c>
      <c r="L53" s="1">
        <v>28001</v>
      </c>
      <c r="M53" s="1"/>
      <c r="N53" s="1" t="s">
        <v>1469</v>
      </c>
      <c r="O53" s="1" t="s">
        <v>1470</v>
      </c>
      <c r="P53" s="1" t="s">
        <v>1471</v>
      </c>
      <c r="Q53" s="1" t="s">
        <v>1472</v>
      </c>
      <c r="R53" s="1" t="s">
        <v>1469</v>
      </c>
      <c r="S53" s="1" t="s">
        <v>397</v>
      </c>
      <c r="T53" s="1" t="s">
        <v>1473</v>
      </c>
      <c r="U53" s="1"/>
      <c r="V53" s="1" t="s">
        <v>1472</v>
      </c>
      <c r="W53" s="1">
        <v>1</v>
      </c>
      <c r="X53" s="1">
        <v>4</v>
      </c>
      <c r="Y53" s="1">
        <v>0</v>
      </c>
      <c r="Z53" s="1">
        <v>1</v>
      </c>
      <c r="AA53" s="1"/>
      <c r="AB53" s="1">
        <v>3.75</v>
      </c>
      <c r="AC53" s="1">
        <v>0</v>
      </c>
      <c r="AD53" s="1">
        <v>3.75</v>
      </c>
      <c r="AE53" s="1">
        <v>10</v>
      </c>
      <c r="AF53" s="1">
        <v>13.75</v>
      </c>
      <c r="AG53" s="7">
        <v>0.2727</v>
      </c>
      <c r="AH53" s="8">
        <v>61160</v>
      </c>
      <c r="AI53" s="1" t="e">
        <f>VLOOKUP(County!A53,Salaries!A$6:T$91,15,FALSE)</f>
        <v>#N/A</v>
      </c>
      <c r="AJ53" s="1" t="e">
        <f>VLOOKUP(County!A53,Salaries!A$6:T$91,16,FALSE)</f>
        <v>#N/A</v>
      </c>
      <c r="AK53" s="8">
        <v>39237</v>
      </c>
      <c r="AL53" s="1"/>
      <c r="AM53" s="1"/>
      <c r="AN53" s="9">
        <v>18.899999999999999</v>
      </c>
      <c r="AO53" s="8">
        <v>0</v>
      </c>
      <c r="AP53" s="1"/>
      <c r="AQ53" s="8">
        <v>0</v>
      </c>
      <c r="AR53" s="8">
        <v>115390</v>
      </c>
      <c r="AS53" s="1"/>
      <c r="AT53" s="8">
        <v>115390</v>
      </c>
      <c r="AU53" s="8">
        <v>0</v>
      </c>
      <c r="AV53" s="1"/>
      <c r="AW53" s="8">
        <v>0</v>
      </c>
      <c r="AX53" s="1"/>
      <c r="AY53" s="8">
        <v>115390</v>
      </c>
      <c r="AZ53" s="1"/>
      <c r="BA53" s="1"/>
      <c r="BB53" s="1"/>
      <c r="BC53" s="1"/>
      <c r="BD53" s="1"/>
      <c r="BE53" s="1"/>
      <c r="BF53" s="1"/>
      <c r="BG53" s="1"/>
      <c r="BH53" s="1"/>
      <c r="BI53" s="8">
        <v>115390</v>
      </c>
      <c r="BJ53" s="7">
        <v>1</v>
      </c>
      <c r="BK53" s="1"/>
      <c r="BL53" s="1"/>
      <c r="BM53" s="1"/>
      <c r="BN53" s="1"/>
      <c r="BO53" s="1"/>
      <c r="BP53" s="1"/>
      <c r="BQ53" s="6">
        <v>36052</v>
      </c>
      <c r="BR53" s="6">
        <v>28932</v>
      </c>
      <c r="BS53" s="6">
        <v>64984</v>
      </c>
      <c r="BT53" s="6">
        <v>23196</v>
      </c>
      <c r="BU53" s="6">
        <v>8050</v>
      </c>
      <c r="BV53" s="6">
        <v>31246</v>
      </c>
      <c r="BW53" s="6">
        <v>3062</v>
      </c>
      <c r="BX53" s="1">
        <v>101</v>
      </c>
      <c r="BY53" s="6">
        <v>3163</v>
      </c>
      <c r="BZ53" s="6">
        <v>99393</v>
      </c>
      <c r="CA53" s="1"/>
      <c r="CB53" s="6">
        <v>99393</v>
      </c>
      <c r="CC53" s="1">
        <v>509</v>
      </c>
      <c r="CD53" s="6">
        <v>50523</v>
      </c>
      <c r="CE53" s="1">
        <v>1</v>
      </c>
      <c r="CF53" s="1">
        <v>74</v>
      </c>
      <c r="CG53" s="1">
        <v>75</v>
      </c>
      <c r="CH53" s="6">
        <v>2820</v>
      </c>
      <c r="CI53" s="6">
        <v>3205</v>
      </c>
      <c r="CJ53" s="6">
        <v>5799</v>
      </c>
      <c r="CK53" s="1">
        <v>205</v>
      </c>
      <c r="CL53" s="1">
        <v>0</v>
      </c>
      <c r="CM53" s="1">
        <v>15</v>
      </c>
      <c r="CN53" s="1">
        <v>250</v>
      </c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6">
        <v>1692</v>
      </c>
      <c r="DD53" s="6">
        <f t="shared" si="2"/>
        <v>1692</v>
      </c>
      <c r="DE53" s="6">
        <v>18</v>
      </c>
      <c r="DF53" s="6">
        <v>10195</v>
      </c>
      <c r="DG53" s="1"/>
      <c r="DH53" s="6">
        <v>11905</v>
      </c>
      <c r="DI53" s="6">
        <v>1279</v>
      </c>
      <c r="DJ53" s="6"/>
      <c r="DK53" s="6">
        <v>101146</v>
      </c>
      <c r="DL53" s="1"/>
      <c r="DM53" s="1"/>
      <c r="DN53" s="1"/>
      <c r="DO53" s="6">
        <v>11905</v>
      </c>
      <c r="DP53" s="1">
        <v>309</v>
      </c>
      <c r="DQ53" s="6">
        <v>19308</v>
      </c>
      <c r="DR53" s="6">
        <v>5269</v>
      </c>
      <c r="DS53" s="6">
        <v>24577</v>
      </c>
      <c r="DT53" s="6">
        <v>128327</v>
      </c>
      <c r="DU53" s="1">
        <v>6</v>
      </c>
      <c r="DV53" s="1"/>
      <c r="DW53" s="1">
        <v>136</v>
      </c>
      <c r="DX53" s="1">
        <v>18</v>
      </c>
      <c r="DY53" s="1"/>
      <c r="DZ53" s="1"/>
      <c r="EA53" s="1">
        <v>160</v>
      </c>
      <c r="EB53" s="1"/>
      <c r="EC53" s="1"/>
      <c r="ED53" s="1"/>
      <c r="EE53" s="6">
        <v>4800</v>
      </c>
      <c r="EF53" s="6">
        <v>2793</v>
      </c>
      <c r="EG53" s="6">
        <v>7593</v>
      </c>
      <c r="EH53" s="1"/>
      <c r="EI53" s="1"/>
      <c r="EJ53" s="1"/>
      <c r="EK53" s="6">
        <v>7593</v>
      </c>
      <c r="EL53" s="1"/>
      <c r="EM53" s="1"/>
      <c r="EN53" s="1"/>
      <c r="EO53" s="1"/>
      <c r="EP53" s="1">
        <v>66</v>
      </c>
      <c r="EQ53" s="1">
        <v>977</v>
      </c>
      <c r="ER53" s="1">
        <v>34</v>
      </c>
      <c r="ES53" s="1">
        <v>34</v>
      </c>
      <c r="ET53" s="1"/>
      <c r="EU53" s="1">
        <v>22</v>
      </c>
      <c r="EV53" s="1">
        <v>41</v>
      </c>
      <c r="EW53" s="1" t="s">
        <v>1474</v>
      </c>
      <c r="EX53" s="1">
        <v>20</v>
      </c>
      <c r="EY53" s="1">
        <v>42</v>
      </c>
      <c r="EZ53" s="6">
        <v>18320</v>
      </c>
      <c r="FA53" s="6">
        <v>32901</v>
      </c>
      <c r="FB53" s="1"/>
      <c r="FC53" s="1"/>
      <c r="FD53" s="1"/>
      <c r="FE53" s="1"/>
      <c r="FF53" s="1" t="s">
        <v>1465</v>
      </c>
      <c r="FG53" s="1"/>
      <c r="FH53" s="1" t="s">
        <v>1467</v>
      </c>
      <c r="FI53" s="1" t="s">
        <v>1468</v>
      </c>
      <c r="FJ53" s="1">
        <v>28001</v>
      </c>
      <c r="FK53" s="1">
        <v>4993</v>
      </c>
      <c r="FL53" s="1" t="s">
        <v>1467</v>
      </c>
      <c r="FM53" s="1" t="s">
        <v>1468</v>
      </c>
      <c r="FN53" s="1">
        <v>28001</v>
      </c>
      <c r="FO53" s="1">
        <v>4993</v>
      </c>
      <c r="FP53" s="1" t="s">
        <v>1466</v>
      </c>
      <c r="FQ53" s="6">
        <v>28135</v>
      </c>
      <c r="FR53" s="1"/>
      <c r="FS53" s="1" t="s">
        <v>1475</v>
      </c>
      <c r="FT53" s="1"/>
      <c r="FU53" s="1"/>
      <c r="FV53" s="1"/>
      <c r="FW53" s="1"/>
      <c r="FX53" s="1"/>
      <c r="FY53" s="1"/>
      <c r="FZ53" s="1">
        <v>0</v>
      </c>
      <c r="GA53" s="1" t="s">
        <v>1476</v>
      </c>
      <c r="GB53" s="1"/>
      <c r="GC53" s="1"/>
      <c r="GD53" s="1" t="s">
        <v>287</v>
      </c>
      <c r="GE53" s="1" t="s">
        <v>288</v>
      </c>
      <c r="GF53" s="1" t="s">
        <v>1477</v>
      </c>
      <c r="GG53" s="1" t="s">
        <v>290</v>
      </c>
      <c r="GH53" s="1" t="s">
        <v>291</v>
      </c>
      <c r="GI53" s="1" t="s">
        <v>279</v>
      </c>
      <c r="GJ53" s="6">
        <v>60612</v>
      </c>
      <c r="GK53" s="1">
        <v>2</v>
      </c>
      <c r="GM53" s="2" t="s">
        <v>292</v>
      </c>
      <c r="GN53" s="2">
        <v>617</v>
      </c>
      <c r="GO53" s="2">
        <v>72</v>
      </c>
      <c r="GP53" s="10">
        <v>2113</v>
      </c>
      <c r="GQ53" s="10">
        <v>17911</v>
      </c>
      <c r="GR53" s="2">
        <v>64</v>
      </c>
      <c r="GS53" s="2">
        <v>5</v>
      </c>
      <c r="GT53" s="2">
        <v>83</v>
      </c>
      <c r="GU53" s="10">
        <v>1158</v>
      </c>
      <c r="GY53" s="1"/>
      <c r="GZ53" s="1">
        <v>2</v>
      </c>
      <c r="HA53" s="1"/>
      <c r="HB53" s="1"/>
      <c r="HC53" s="1"/>
      <c r="HD53" s="1"/>
      <c r="HE53" s="1"/>
      <c r="HF53" s="1"/>
      <c r="HG53" s="1"/>
      <c r="HH53" s="1"/>
      <c r="HI53" s="1"/>
      <c r="HJ53" s="1">
        <v>6</v>
      </c>
      <c r="HK53" s="6">
        <v>1818</v>
      </c>
      <c r="HM53" s="6">
        <v>11824</v>
      </c>
      <c r="HN53" s="6">
        <v>164058</v>
      </c>
      <c r="HO53" s="10">
        <v>1279</v>
      </c>
      <c r="HP53" s="1"/>
      <c r="HQ53" s="1">
        <v>0</v>
      </c>
      <c r="HR53" s="6">
        <v>26725</v>
      </c>
      <c r="HS53" s="6">
        <v>23798</v>
      </c>
      <c r="HT53" s="1"/>
      <c r="HU53" s="1">
        <v>0</v>
      </c>
      <c r="HV53" s="6">
        <v>2022</v>
      </c>
      <c r="HW53" s="6">
        <v>1183</v>
      </c>
      <c r="HX53" s="1"/>
      <c r="HY53" s="1">
        <v>0</v>
      </c>
      <c r="HZ53" s="1">
        <v>0</v>
      </c>
      <c r="IA53" s="1">
        <v>205</v>
      </c>
      <c r="IB53" s="1"/>
      <c r="IC53" s="1">
        <v>0</v>
      </c>
      <c r="ID53" s="6">
        <v>11905</v>
      </c>
      <c r="IE53" s="6">
        <v>1710</v>
      </c>
      <c r="IF53" s="1"/>
      <c r="IG53" s="1"/>
      <c r="IH53" s="1"/>
      <c r="II53" s="1">
        <v>51</v>
      </c>
      <c r="IJ53" s="6">
        <v>10144</v>
      </c>
      <c r="IK53" s="1">
        <v>151</v>
      </c>
      <c r="IL53" s="6">
        <v>1541</v>
      </c>
      <c r="IM53" s="1">
        <v>0</v>
      </c>
      <c r="IN53" s="1">
        <v>18</v>
      </c>
      <c r="IP53" s="6">
        <v>5244</v>
      </c>
      <c r="IQ53" s="1"/>
      <c r="IR53" s="10">
        <v>5244</v>
      </c>
      <c r="IS53" s="10">
        <v>17149</v>
      </c>
      <c r="IT53" s="6">
        <v>1692</v>
      </c>
      <c r="IU53" s="10">
        <v>17149</v>
      </c>
      <c r="IV53" s="1"/>
      <c r="IW53" s="1">
        <v>6</v>
      </c>
      <c r="IX53" s="1">
        <v>154</v>
      </c>
      <c r="IY53" s="1"/>
      <c r="IZ53" s="1">
        <v>1</v>
      </c>
      <c r="JA53" s="1">
        <v>0</v>
      </c>
      <c r="JB53" s="1">
        <v>47.46</v>
      </c>
      <c r="JC53" s="1">
        <v>49.31</v>
      </c>
      <c r="JD53" s="1">
        <v>0</v>
      </c>
      <c r="JE53" s="1">
        <v>142</v>
      </c>
      <c r="JF53" s="6">
        <v>4800</v>
      </c>
      <c r="JG53" s="1">
        <v>18</v>
      </c>
      <c r="JH53" s="6">
        <v>2793</v>
      </c>
      <c r="JI53">
        <v>0</v>
      </c>
      <c r="KJ53" s="571">
        <f t="shared" si="1"/>
        <v>0</v>
      </c>
      <c r="MH53" s="2"/>
      <c r="MI53" s="2"/>
      <c r="MJ53" s="2"/>
    </row>
    <row r="54" spans="1:348" x14ac:dyDescent="0.25">
      <c r="A54" s="1" t="s">
        <v>1478</v>
      </c>
      <c r="B54" s="21" t="s">
        <v>1921</v>
      </c>
      <c r="C54" s="1" t="s">
        <v>1479</v>
      </c>
      <c r="D54" s="1">
        <v>2016</v>
      </c>
      <c r="E54" s="1" t="s">
        <v>1480</v>
      </c>
      <c r="F54" s="1" t="s">
        <v>1481</v>
      </c>
      <c r="G54" s="1" t="s">
        <v>1482</v>
      </c>
      <c r="H54" s="1">
        <v>28712</v>
      </c>
      <c r="I54" s="1">
        <v>3729</v>
      </c>
      <c r="J54" s="1" t="s">
        <v>1481</v>
      </c>
      <c r="K54" s="1" t="s">
        <v>1482</v>
      </c>
      <c r="L54" s="1">
        <v>28712</v>
      </c>
      <c r="M54" s="1"/>
      <c r="N54" s="1" t="s">
        <v>1483</v>
      </c>
      <c r="O54" s="1" t="s">
        <v>1484</v>
      </c>
      <c r="P54" s="1" t="s">
        <v>1485</v>
      </c>
      <c r="Q54" s="1" t="s">
        <v>1486</v>
      </c>
      <c r="R54" s="1" t="s">
        <v>1487</v>
      </c>
      <c r="S54" s="1" t="s">
        <v>1488</v>
      </c>
      <c r="T54" s="1" t="s">
        <v>1484</v>
      </c>
      <c r="U54" s="1" t="s">
        <v>1485</v>
      </c>
      <c r="V54" s="1" t="s">
        <v>1489</v>
      </c>
      <c r="W54" s="1">
        <v>1</v>
      </c>
      <c r="X54" s="1">
        <v>0</v>
      </c>
      <c r="Y54" s="1">
        <v>1</v>
      </c>
      <c r="Z54" s="1">
        <v>0</v>
      </c>
      <c r="AA54" s="6">
        <v>3440</v>
      </c>
      <c r="AB54" s="1">
        <v>4.6900000000000004</v>
      </c>
      <c r="AC54" s="1">
        <v>0.94</v>
      </c>
      <c r="AD54" s="1">
        <v>5.63</v>
      </c>
      <c r="AE54" s="1">
        <v>12.13</v>
      </c>
      <c r="AF54" s="1">
        <v>17.760000000000002</v>
      </c>
      <c r="AG54" s="7">
        <v>0.2641</v>
      </c>
      <c r="AH54" s="8">
        <v>79015</v>
      </c>
      <c r="AI54" s="1" t="e">
        <f>VLOOKUP(County!A54,Salaries!A$6:T$91,15,FALSE)</f>
        <v>#N/A</v>
      </c>
      <c r="AJ54" s="1" t="e">
        <f>VLOOKUP(County!A54,Salaries!A$6:T$91,16,FALSE)</f>
        <v>#N/A</v>
      </c>
      <c r="AK54" s="8">
        <v>36959</v>
      </c>
      <c r="AL54" s="9">
        <v>13.89</v>
      </c>
      <c r="AM54" s="9">
        <v>13.89</v>
      </c>
      <c r="AN54" s="9">
        <v>13.89</v>
      </c>
      <c r="AO54" s="8">
        <v>0</v>
      </c>
      <c r="AP54" s="8">
        <v>1178653</v>
      </c>
      <c r="AQ54" s="8">
        <v>1178653</v>
      </c>
      <c r="AR54" s="8">
        <v>88071</v>
      </c>
      <c r="AS54" s="8">
        <v>0</v>
      </c>
      <c r="AT54" s="8">
        <v>88071</v>
      </c>
      <c r="AU54" s="8">
        <v>0</v>
      </c>
      <c r="AV54" s="8">
        <v>15636</v>
      </c>
      <c r="AW54" s="8">
        <v>15636</v>
      </c>
      <c r="AX54" s="8">
        <v>0</v>
      </c>
      <c r="AY54" s="8">
        <v>1282360</v>
      </c>
      <c r="AZ54" s="8">
        <v>676322</v>
      </c>
      <c r="BA54" s="8">
        <v>269375</v>
      </c>
      <c r="BB54" s="8">
        <v>945697</v>
      </c>
      <c r="BC54" s="8">
        <v>93517</v>
      </c>
      <c r="BD54" s="8">
        <v>29590</v>
      </c>
      <c r="BE54" s="8">
        <v>20170</v>
      </c>
      <c r="BF54" s="8">
        <v>143277</v>
      </c>
      <c r="BG54" s="8">
        <v>164584</v>
      </c>
      <c r="BH54" s="8">
        <v>1253558</v>
      </c>
      <c r="BI54" s="8">
        <v>28802</v>
      </c>
      <c r="BJ54" s="7">
        <v>2.2499999999999999E-2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6">
        <v>37308</v>
      </c>
      <c r="BR54" s="6">
        <v>39638</v>
      </c>
      <c r="BS54" s="6">
        <v>76946</v>
      </c>
      <c r="BT54" s="6">
        <v>21696</v>
      </c>
      <c r="BU54" s="6">
        <v>14875</v>
      </c>
      <c r="BV54" s="6">
        <v>36571</v>
      </c>
      <c r="BW54" s="6">
        <v>5257</v>
      </c>
      <c r="BX54" s="6">
        <v>1978</v>
      </c>
      <c r="BY54" s="6">
        <v>7235</v>
      </c>
      <c r="BZ54" s="6">
        <v>120752</v>
      </c>
      <c r="CA54" s="1"/>
      <c r="CB54" s="6">
        <v>120752</v>
      </c>
      <c r="CC54" s="1">
        <v>278</v>
      </c>
      <c r="CD54" s="6">
        <v>63551</v>
      </c>
      <c r="CE54" s="1">
        <v>9</v>
      </c>
      <c r="CF54" s="1">
        <v>74</v>
      </c>
      <c r="CG54" s="1">
        <v>83</v>
      </c>
      <c r="CH54" s="6">
        <v>6408</v>
      </c>
      <c r="CI54" s="6">
        <v>16403</v>
      </c>
      <c r="CJ54" s="6">
        <v>7719</v>
      </c>
      <c r="CK54" s="1">
        <v>784</v>
      </c>
      <c r="CL54" s="1">
        <v>133</v>
      </c>
      <c r="CM54" s="1">
        <v>23</v>
      </c>
      <c r="CN54" s="1">
        <v>129</v>
      </c>
      <c r="CO54" s="6">
        <v>88000</v>
      </c>
      <c r="CP54" s="6">
        <v>36401</v>
      </c>
      <c r="CQ54" s="6">
        <v>124401</v>
      </c>
      <c r="CR54" s="6">
        <v>9175</v>
      </c>
      <c r="CS54" s="1">
        <v>361</v>
      </c>
      <c r="CT54" s="6">
        <v>9536</v>
      </c>
      <c r="CU54" s="6">
        <v>57495</v>
      </c>
      <c r="CV54" s="6">
        <v>21734</v>
      </c>
      <c r="CW54" s="6">
        <v>79229</v>
      </c>
      <c r="CX54" s="6">
        <v>213166</v>
      </c>
      <c r="CY54" s="1">
        <v>0</v>
      </c>
      <c r="CZ54" s="1">
        <v>0</v>
      </c>
      <c r="DA54" s="6">
        <v>213166</v>
      </c>
      <c r="DB54" s="6">
        <v>20119</v>
      </c>
      <c r="DC54" s="6">
        <v>7024</v>
      </c>
      <c r="DD54" s="6">
        <f t="shared" si="2"/>
        <v>27143</v>
      </c>
      <c r="DE54" s="6">
        <v>56342</v>
      </c>
      <c r="DF54" s="6">
        <v>29604</v>
      </c>
      <c r="DG54" s="6">
        <v>3186</v>
      </c>
      <c r="DH54" s="6">
        <v>39904</v>
      </c>
      <c r="DI54" s="6">
        <v>1905</v>
      </c>
      <c r="DJ54" s="6"/>
      <c r="DK54" s="6">
        <v>315238</v>
      </c>
      <c r="DL54" s="1"/>
      <c r="DM54" s="6">
        <v>10563</v>
      </c>
      <c r="DN54" s="1"/>
      <c r="DO54" s="6">
        <v>329441</v>
      </c>
      <c r="DP54" s="1">
        <v>109</v>
      </c>
      <c r="DQ54" s="6">
        <v>14911</v>
      </c>
      <c r="DR54" s="6">
        <v>3047</v>
      </c>
      <c r="DS54" s="6">
        <v>17958</v>
      </c>
      <c r="DT54" s="6">
        <v>212099</v>
      </c>
      <c r="DU54" s="1">
        <v>82</v>
      </c>
      <c r="DV54" s="1">
        <v>23</v>
      </c>
      <c r="DW54" s="1">
        <v>269</v>
      </c>
      <c r="DX54" s="1">
        <v>8</v>
      </c>
      <c r="DY54" s="1">
        <v>58</v>
      </c>
      <c r="DZ54" s="1">
        <v>0</v>
      </c>
      <c r="EA54" s="1">
        <v>440</v>
      </c>
      <c r="EB54" s="6">
        <v>6098</v>
      </c>
      <c r="EC54" s="1">
        <v>761</v>
      </c>
      <c r="ED54" s="6">
        <v>6859</v>
      </c>
      <c r="EE54" s="6">
        <v>7271</v>
      </c>
      <c r="EF54" s="6">
        <v>1455</v>
      </c>
      <c r="EG54" s="6">
        <v>8726</v>
      </c>
      <c r="EH54" s="1">
        <v>789</v>
      </c>
      <c r="EI54" s="1">
        <v>0</v>
      </c>
      <c r="EJ54" s="1">
        <v>789</v>
      </c>
      <c r="EK54" s="6">
        <v>16374</v>
      </c>
      <c r="EL54" s="1">
        <v>0</v>
      </c>
      <c r="EM54" s="1">
        <v>0</v>
      </c>
      <c r="EN54" s="1">
        <v>0</v>
      </c>
      <c r="EO54" s="1">
        <v>0</v>
      </c>
      <c r="EP54" s="1">
        <v>859</v>
      </c>
      <c r="EQ54" s="6">
        <v>6733</v>
      </c>
      <c r="ER54" s="6">
        <v>14296</v>
      </c>
      <c r="ES54" s="6">
        <v>4630</v>
      </c>
      <c r="ET54" s="1">
        <v>410</v>
      </c>
      <c r="EU54" s="6">
        <v>1436</v>
      </c>
      <c r="EV54" s="1">
        <v>298</v>
      </c>
      <c r="EW54" s="1" t="s">
        <v>1490</v>
      </c>
      <c r="EX54" s="1">
        <v>36</v>
      </c>
      <c r="EY54" s="1">
        <v>50</v>
      </c>
      <c r="EZ54" s="6">
        <v>29599</v>
      </c>
      <c r="FA54" s="6">
        <v>138519</v>
      </c>
      <c r="FB54" s="6">
        <v>30057</v>
      </c>
      <c r="FC54" s="1"/>
      <c r="FD54" s="1"/>
      <c r="FE54" s="1"/>
      <c r="FF54" s="1" t="s">
        <v>1479</v>
      </c>
      <c r="FG54" s="1" t="s">
        <v>308</v>
      </c>
      <c r="FH54" s="1" t="s">
        <v>1481</v>
      </c>
      <c r="FI54" s="1" t="s">
        <v>1482</v>
      </c>
      <c r="FJ54" s="1">
        <v>28712</v>
      </c>
      <c r="FK54" s="1">
        <v>3729</v>
      </c>
      <c r="FL54" s="1" t="s">
        <v>1481</v>
      </c>
      <c r="FM54" s="1" t="s">
        <v>1482</v>
      </c>
      <c r="FN54" s="1">
        <v>28712</v>
      </c>
      <c r="FO54" s="1">
        <v>3729</v>
      </c>
      <c r="FP54" s="1" t="s">
        <v>1480</v>
      </c>
      <c r="FQ54" s="6">
        <v>34976</v>
      </c>
      <c r="FR54" s="1">
        <v>17.760000000000002</v>
      </c>
      <c r="FS54" s="1" t="s">
        <v>1483</v>
      </c>
      <c r="FT54" s="6">
        <v>3440</v>
      </c>
      <c r="FU54" s="1">
        <v>104</v>
      </c>
      <c r="FV54" s="1"/>
      <c r="FW54" s="1" t="s">
        <v>1491</v>
      </c>
      <c r="FX54" s="1"/>
      <c r="FY54" s="1"/>
      <c r="FZ54" s="1">
        <v>0</v>
      </c>
      <c r="GA54" s="1" t="s">
        <v>1492</v>
      </c>
      <c r="GB54" s="1">
        <v>94.75</v>
      </c>
      <c r="GC54" s="1">
        <v>86.64</v>
      </c>
      <c r="GD54" s="1" t="s">
        <v>287</v>
      </c>
      <c r="GE54" s="1" t="s">
        <v>288</v>
      </c>
      <c r="GF54" s="1" t="s">
        <v>1493</v>
      </c>
      <c r="GG54" s="1" t="s">
        <v>290</v>
      </c>
      <c r="GH54" s="1" t="s">
        <v>291</v>
      </c>
      <c r="GI54" s="1" t="s">
        <v>279</v>
      </c>
      <c r="GJ54" s="6">
        <v>33220</v>
      </c>
      <c r="GK54" s="1">
        <v>2</v>
      </c>
      <c r="GM54" s="2" t="s">
        <v>292</v>
      </c>
      <c r="GN54" s="2">
        <v>747</v>
      </c>
      <c r="GO54" s="2">
        <v>88</v>
      </c>
      <c r="GP54" s="10">
        <v>3481</v>
      </c>
      <c r="GQ54" s="10">
        <v>22668</v>
      </c>
      <c r="GR54" s="2">
        <v>88</v>
      </c>
      <c r="GS54" s="2">
        <v>26</v>
      </c>
      <c r="GT54" s="2">
        <v>385</v>
      </c>
      <c r="GU54" s="10">
        <v>3305</v>
      </c>
      <c r="GY54" s="1"/>
      <c r="GZ54" s="1">
        <v>2</v>
      </c>
      <c r="HA54" s="1"/>
      <c r="HB54" s="1"/>
      <c r="HC54" s="1"/>
      <c r="HD54" s="1"/>
      <c r="HE54" s="1"/>
      <c r="HF54" s="1"/>
      <c r="HG54" s="1"/>
      <c r="HH54" s="1"/>
      <c r="HI54" s="1"/>
      <c r="HJ54" s="1">
        <v>2</v>
      </c>
      <c r="HK54" s="6">
        <v>7099</v>
      </c>
      <c r="HM54" s="6">
        <v>31314</v>
      </c>
      <c r="HN54" s="6">
        <v>218145</v>
      </c>
      <c r="HO54" s="10">
        <v>1905</v>
      </c>
      <c r="HP54" s="1">
        <v>87</v>
      </c>
      <c r="HQ54" s="1">
        <v>46</v>
      </c>
      <c r="HR54" s="6">
        <v>26725</v>
      </c>
      <c r="HS54" s="1"/>
      <c r="HT54" s="6">
        <v>34298</v>
      </c>
      <c r="HU54" s="6">
        <v>2528</v>
      </c>
      <c r="HV54" s="6">
        <v>2022</v>
      </c>
      <c r="HW54" s="1"/>
      <c r="HX54" s="6">
        <v>13913</v>
      </c>
      <c r="HY54" s="1">
        <v>468</v>
      </c>
      <c r="HZ54" s="1">
        <v>0</v>
      </c>
      <c r="IA54" s="1"/>
      <c r="IB54" s="1">
        <v>370</v>
      </c>
      <c r="IC54" s="1">
        <v>414</v>
      </c>
      <c r="ID54" s="6">
        <v>329441</v>
      </c>
      <c r="IE54" s="6">
        <v>83485</v>
      </c>
      <c r="IF54" s="1">
        <v>0</v>
      </c>
      <c r="IG54" s="6">
        <v>289537</v>
      </c>
      <c r="IH54" s="6">
        <v>76371</v>
      </c>
      <c r="II54" s="1">
        <v>8</v>
      </c>
      <c r="IJ54" s="6">
        <v>29596</v>
      </c>
      <c r="IK54" s="1">
        <v>7</v>
      </c>
      <c r="IL54" s="6">
        <v>7017</v>
      </c>
      <c r="IM54" s="1">
        <v>0</v>
      </c>
      <c r="IN54" s="1">
        <v>90</v>
      </c>
      <c r="IP54" s="6">
        <v>13957</v>
      </c>
      <c r="IQ54" s="6">
        <v>31417</v>
      </c>
      <c r="IR54" s="10">
        <v>45374</v>
      </c>
      <c r="IS54" s="10">
        <v>85278</v>
      </c>
      <c r="IT54" s="6">
        <v>27143</v>
      </c>
      <c r="IU54" s="10">
        <v>374815</v>
      </c>
      <c r="IV54" s="6">
        <v>113041</v>
      </c>
      <c r="IW54" s="1">
        <v>105</v>
      </c>
      <c r="IX54" s="1">
        <v>277</v>
      </c>
      <c r="IY54" s="1">
        <v>58</v>
      </c>
      <c r="IZ54" s="1">
        <v>0.53</v>
      </c>
      <c r="JA54" s="1">
        <v>0.42</v>
      </c>
      <c r="JB54" s="1">
        <v>37.21</v>
      </c>
      <c r="JC54" s="1">
        <v>31.5</v>
      </c>
      <c r="JD54" s="1">
        <v>65.319999999999993</v>
      </c>
      <c r="JE54" s="1">
        <v>409</v>
      </c>
      <c r="JF54" s="6">
        <v>14158</v>
      </c>
      <c r="JG54" s="1">
        <v>31</v>
      </c>
      <c r="JH54" s="6">
        <v>2216</v>
      </c>
      <c r="JI54">
        <v>28.467700180614088</v>
      </c>
      <c r="KJ54" s="571">
        <f t="shared" si="1"/>
        <v>53248.704954954948</v>
      </c>
      <c r="MH54" s="10">
        <v>44100</v>
      </c>
      <c r="MI54" s="10">
        <v>419320</v>
      </c>
      <c r="MJ54" s="10"/>
    </row>
    <row r="55" spans="1:348" x14ac:dyDescent="0.25">
      <c r="A55" s="1" t="s">
        <v>1494</v>
      </c>
      <c r="B55" s="21" t="s">
        <v>1922</v>
      </c>
      <c r="C55" s="1" t="s">
        <v>1495</v>
      </c>
      <c r="D55" s="1">
        <v>2016</v>
      </c>
      <c r="E55" s="1" t="s">
        <v>1496</v>
      </c>
      <c r="F55" s="1" t="s">
        <v>1497</v>
      </c>
      <c r="G55" s="1" t="s">
        <v>1498</v>
      </c>
      <c r="H55" s="1">
        <v>28112</v>
      </c>
      <c r="I55" s="1">
        <v>4842</v>
      </c>
      <c r="J55" s="1" t="s">
        <v>1497</v>
      </c>
      <c r="K55" s="1" t="s">
        <v>1498</v>
      </c>
      <c r="L55" s="1">
        <v>28112</v>
      </c>
      <c r="M55" s="1"/>
      <c r="N55" s="1" t="s">
        <v>1499</v>
      </c>
      <c r="O55" s="1" t="s">
        <v>1500</v>
      </c>
      <c r="P55" s="1" t="s">
        <v>1501</v>
      </c>
      <c r="Q55" s="1" t="s">
        <v>1502</v>
      </c>
      <c r="R55" s="1" t="s">
        <v>1503</v>
      </c>
      <c r="S55" s="1" t="s">
        <v>1504</v>
      </c>
      <c r="T55" s="1" t="s">
        <v>1500</v>
      </c>
      <c r="U55" s="1" t="s">
        <v>1501</v>
      </c>
      <c r="V55" s="1" t="s">
        <v>1505</v>
      </c>
      <c r="W55" s="1">
        <v>1</v>
      </c>
      <c r="X55" s="1">
        <v>3</v>
      </c>
      <c r="Y55" s="1">
        <v>0</v>
      </c>
      <c r="Z55" s="1">
        <v>0</v>
      </c>
      <c r="AA55" s="6">
        <v>10798</v>
      </c>
      <c r="AB55" s="1">
        <v>5</v>
      </c>
      <c r="AC55" s="1">
        <v>4</v>
      </c>
      <c r="AD55" s="1">
        <v>9</v>
      </c>
      <c r="AE55" s="1">
        <v>45.03</v>
      </c>
      <c r="AF55" s="1">
        <v>54.03</v>
      </c>
      <c r="AG55" s="7">
        <v>9.2499999999999999E-2</v>
      </c>
      <c r="AH55" s="8">
        <v>78118</v>
      </c>
      <c r="AI55" s="1" t="e">
        <f>VLOOKUP(County!A55,Salaries!A$6:T$91,15,FALSE)</f>
        <v>#N/A</v>
      </c>
      <c r="AJ55" s="1" t="e">
        <f>VLOOKUP(County!A55,Salaries!A$6:T$91,16,FALSE)</f>
        <v>#N/A</v>
      </c>
      <c r="AK55" s="8">
        <v>40753</v>
      </c>
      <c r="AL55" s="9">
        <v>12.56</v>
      </c>
      <c r="AM55" s="9">
        <v>14.34</v>
      </c>
      <c r="AN55" s="9">
        <v>17.149999999999999</v>
      </c>
      <c r="AO55" s="8">
        <v>0</v>
      </c>
      <c r="AP55" s="8">
        <v>4114180</v>
      </c>
      <c r="AQ55" s="8">
        <v>4114180</v>
      </c>
      <c r="AR55" s="8">
        <v>193581</v>
      </c>
      <c r="AS55" s="8">
        <v>0</v>
      </c>
      <c r="AT55" s="8">
        <v>193581</v>
      </c>
      <c r="AU55" s="8">
        <v>0</v>
      </c>
      <c r="AV55" s="8">
        <v>0</v>
      </c>
      <c r="AW55" s="8">
        <v>0</v>
      </c>
      <c r="AX55" s="8">
        <v>183353</v>
      </c>
      <c r="AY55" s="8">
        <v>4491114</v>
      </c>
      <c r="AZ55" s="8">
        <v>2095689</v>
      </c>
      <c r="BA55" s="8">
        <v>1159968</v>
      </c>
      <c r="BB55" s="8">
        <v>3255657</v>
      </c>
      <c r="BC55" s="8">
        <v>308837</v>
      </c>
      <c r="BD55" s="8">
        <v>128494</v>
      </c>
      <c r="BE55" s="8">
        <v>46501</v>
      </c>
      <c r="BF55" s="8">
        <v>483832</v>
      </c>
      <c r="BG55" s="8">
        <v>682648</v>
      </c>
      <c r="BH55" s="8">
        <v>4422137</v>
      </c>
      <c r="BI55" s="8">
        <v>68977</v>
      </c>
      <c r="BJ55" s="7">
        <v>1.54E-2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6">
        <v>54252</v>
      </c>
      <c r="BR55" s="6">
        <v>45330</v>
      </c>
      <c r="BS55" s="6">
        <v>99582</v>
      </c>
      <c r="BT55" s="6">
        <v>53505</v>
      </c>
      <c r="BU55" s="6">
        <v>17020</v>
      </c>
      <c r="BV55" s="6">
        <v>70525</v>
      </c>
      <c r="BW55" s="6">
        <v>11250</v>
      </c>
      <c r="BX55" s="1">
        <v>300</v>
      </c>
      <c r="BY55" s="1"/>
      <c r="BZ55" s="6">
        <v>181657</v>
      </c>
      <c r="CA55" s="1"/>
      <c r="CB55" s="6">
        <v>181657</v>
      </c>
      <c r="CC55" s="6">
        <v>4728</v>
      </c>
      <c r="CD55" s="6">
        <v>32173</v>
      </c>
      <c r="CE55" s="1">
        <v>18</v>
      </c>
      <c r="CF55" s="1">
        <v>74</v>
      </c>
      <c r="CG55" s="1">
        <v>92</v>
      </c>
      <c r="CH55" s="6">
        <v>8661</v>
      </c>
      <c r="CI55" s="6">
        <v>2684</v>
      </c>
      <c r="CJ55" s="6">
        <v>12676</v>
      </c>
      <c r="CK55" s="1">
        <v>0</v>
      </c>
      <c r="CL55" s="1">
        <v>35</v>
      </c>
      <c r="CM55" s="1">
        <v>25</v>
      </c>
      <c r="CN55" s="1">
        <v>229</v>
      </c>
      <c r="CO55" s="6">
        <v>172159</v>
      </c>
      <c r="CP55" s="6">
        <v>66176</v>
      </c>
      <c r="CQ55" s="6">
        <v>238335</v>
      </c>
      <c r="CR55" s="6">
        <v>39724</v>
      </c>
      <c r="CS55" s="1">
        <v>267</v>
      </c>
      <c r="CT55" s="1"/>
      <c r="CU55" s="6">
        <v>330551</v>
      </c>
      <c r="CV55" s="6">
        <v>48431</v>
      </c>
      <c r="CW55" s="6">
        <v>378982</v>
      </c>
      <c r="CX55" s="6">
        <v>657308</v>
      </c>
      <c r="CY55" s="6">
        <v>4574</v>
      </c>
      <c r="CZ55" s="6">
        <v>1827</v>
      </c>
      <c r="DA55" s="6">
        <v>663709</v>
      </c>
      <c r="DB55" s="6">
        <v>41335</v>
      </c>
      <c r="DC55" s="6">
        <v>10523</v>
      </c>
      <c r="DD55" s="6">
        <f t="shared" si="2"/>
        <v>51858</v>
      </c>
      <c r="DE55" s="6">
        <v>161382</v>
      </c>
      <c r="DF55" s="6">
        <v>49659</v>
      </c>
      <c r="DG55" s="6">
        <v>2263</v>
      </c>
      <c r="DH55" s="6">
        <v>62445</v>
      </c>
      <c r="DI55" s="6">
        <v>2045</v>
      </c>
      <c r="DJ55" s="6"/>
      <c r="DK55" s="6">
        <v>364266</v>
      </c>
      <c r="DL55" s="6">
        <v>564040</v>
      </c>
      <c r="DM55" s="1">
        <v>0</v>
      </c>
      <c r="DN55" s="1">
        <v>0</v>
      </c>
      <c r="DO55" s="6">
        <v>929118</v>
      </c>
      <c r="DP55" s="1">
        <v>94</v>
      </c>
      <c r="DQ55" s="6">
        <v>65097</v>
      </c>
      <c r="DR55" s="6">
        <v>26404</v>
      </c>
      <c r="DS55" s="6">
        <v>91501</v>
      </c>
      <c r="DT55" s="6">
        <v>614431</v>
      </c>
      <c r="DU55" s="1">
        <v>380</v>
      </c>
      <c r="DV55" s="1">
        <v>23</v>
      </c>
      <c r="DW55" s="6">
        <v>1082</v>
      </c>
      <c r="DX55" s="1">
        <v>34</v>
      </c>
      <c r="DY55" s="1">
        <v>78</v>
      </c>
      <c r="DZ55" s="1">
        <v>7</v>
      </c>
      <c r="EA55" s="6">
        <v>1604</v>
      </c>
      <c r="EB55" s="6">
        <v>2560</v>
      </c>
      <c r="EC55" s="6">
        <v>2147</v>
      </c>
      <c r="ED55" s="6">
        <v>4707</v>
      </c>
      <c r="EE55" s="6">
        <v>29767</v>
      </c>
      <c r="EF55" s="6">
        <v>2772</v>
      </c>
      <c r="EG55" s="6">
        <v>31598</v>
      </c>
      <c r="EH55" s="1">
        <v>837</v>
      </c>
      <c r="EI55" s="6">
        <v>1831</v>
      </c>
      <c r="EJ55" s="6">
        <v>3609</v>
      </c>
      <c r="EK55" s="6">
        <v>39914</v>
      </c>
      <c r="EL55" s="1">
        <v>52</v>
      </c>
      <c r="EM55" s="1">
        <v>52</v>
      </c>
      <c r="EN55" s="1">
        <v>158</v>
      </c>
      <c r="EO55" s="1">
        <v>434</v>
      </c>
      <c r="EP55" s="1">
        <v>518</v>
      </c>
      <c r="EQ55" s="6">
        <v>13188</v>
      </c>
      <c r="ER55" s="6">
        <v>160563</v>
      </c>
      <c r="ES55" s="6">
        <v>48862</v>
      </c>
      <c r="ET55" s="6">
        <v>5783</v>
      </c>
      <c r="EU55" s="1">
        <v>0</v>
      </c>
      <c r="EV55" s="1">
        <v>0</v>
      </c>
      <c r="EW55" s="1" t="s">
        <v>1506</v>
      </c>
      <c r="EX55" s="1">
        <v>74</v>
      </c>
      <c r="EY55" s="1">
        <v>157</v>
      </c>
      <c r="EZ55" s="6">
        <v>76958</v>
      </c>
      <c r="FA55" s="6">
        <v>327308</v>
      </c>
      <c r="FB55" s="1"/>
      <c r="FC55" s="1"/>
      <c r="FD55" s="1"/>
      <c r="FE55" s="1"/>
      <c r="FF55" s="1" t="s">
        <v>1495</v>
      </c>
      <c r="FG55" s="1" t="s">
        <v>308</v>
      </c>
      <c r="FH55" s="1" t="s">
        <v>1497</v>
      </c>
      <c r="FI55" s="1" t="s">
        <v>1498</v>
      </c>
      <c r="FJ55" s="1">
        <v>28112</v>
      </c>
      <c r="FK55" s="1">
        <v>4844</v>
      </c>
      <c r="FL55" s="1" t="s">
        <v>1497</v>
      </c>
      <c r="FM55" s="1" t="s">
        <v>1498</v>
      </c>
      <c r="FN55" s="1">
        <v>28112</v>
      </c>
      <c r="FO55" s="1">
        <v>4844</v>
      </c>
      <c r="FP55" s="1" t="s">
        <v>1496</v>
      </c>
      <c r="FQ55" s="6">
        <v>66148</v>
      </c>
      <c r="FR55" s="1">
        <v>54.03</v>
      </c>
      <c r="FS55" s="1" t="s">
        <v>1499</v>
      </c>
      <c r="FT55" s="6">
        <v>10798</v>
      </c>
      <c r="FU55" s="1">
        <v>208</v>
      </c>
      <c r="FV55" s="1"/>
      <c r="FW55" s="1" t="s">
        <v>1507</v>
      </c>
      <c r="FX55" s="1"/>
      <c r="FY55" s="1"/>
      <c r="FZ55" s="1">
        <v>0</v>
      </c>
      <c r="GA55" s="1" t="s">
        <v>1508</v>
      </c>
      <c r="GB55" s="1">
        <v>8.06</v>
      </c>
      <c r="GC55" s="1">
        <v>40.4</v>
      </c>
      <c r="GD55" s="1" t="s">
        <v>287</v>
      </c>
      <c r="GE55" s="1" t="s">
        <v>288</v>
      </c>
      <c r="GF55" s="1" t="s">
        <v>1509</v>
      </c>
      <c r="GG55" s="1" t="s">
        <v>290</v>
      </c>
      <c r="GH55" s="1" t="s">
        <v>291</v>
      </c>
      <c r="GI55" s="1" t="s">
        <v>279</v>
      </c>
      <c r="GJ55" s="6">
        <v>211539</v>
      </c>
      <c r="GK55" s="1">
        <v>3</v>
      </c>
      <c r="GM55" s="2" t="s">
        <v>292</v>
      </c>
      <c r="GN55" s="10">
        <v>2238</v>
      </c>
      <c r="GO55" s="2">
        <v>288</v>
      </c>
      <c r="GP55" s="10">
        <v>7975</v>
      </c>
      <c r="GQ55" s="10">
        <v>115376</v>
      </c>
      <c r="GR55" s="2">
        <v>387</v>
      </c>
      <c r="GS55" s="2">
        <v>34</v>
      </c>
      <c r="GT55" s="2">
        <v>352</v>
      </c>
      <c r="GU55" s="10">
        <v>14236</v>
      </c>
      <c r="GY55" s="1"/>
      <c r="GZ55" s="1">
        <v>3</v>
      </c>
      <c r="HA55" s="1"/>
      <c r="HB55" s="1"/>
      <c r="HC55" s="1"/>
      <c r="HD55" s="1"/>
      <c r="HE55" s="1"/>
      <c r="HF55" s="1"/>
      <c r="HG55" s="1"/>
      <c r="HH55" s="1"/>
      <c r="HI55" s="1"/>
      <c r="HJ55" s="1">
        <v>4</v>
      </c>
      <c r="HK55" s="6">
        <v>5114</v>
      </c>
      <c r="HM55" s="6">
        <v>24021</v>
      </c>
      <c r="HN55" s="6">
        <v>244980</v>
      </c>
      <c r="HO55" s="10">
        <v>2045</v>
      </c>
      <c r="HP55" s="1"/>
      <c r="HQ55" s="1">
        <v>35</v>
      </c>
      <c r="HR55" s="6">
        <v>26725</v>
      </c>
      <c r="HS55" s="1"/>
      <c r="HT55" s="1"/>
      <c r="HU55" s="6">
        <v>5448</v>
      </c>
      <c r="HV55" s="6">
        <v>2022</v>
      </c>
      <c r="HW55" s="1"/>
      <c r="HX55" s="1"/>
      <c r="HY55" s="1">
        <v>662</v>
      </c>
      <c r="HZ55" s="1">
        <v>0</v>
      </c>
      <c r="IA55" s="1"/>
      <c r="IB55" s="1"/>
      <c r="IC55" s="1">
        <v>0</v>
      </c>
      <c r="ID55" s="6">
        <v>929118</v>
      </c>
      <c r="IE55" s="6">
        <v>213240</v>
      </c>
      <c r="IF55" s="1">
        <v>247</v>
      </c>
      <c r="IG55" s="6">
        <v>868253</v>
      </c>
      <c r="IH55" s="6">
        <v>202964</v>
      </c>
      <c r="II55" s="1">
        <v>168</v>
      </c>
      <c r="IJ55" s="6">
        <v>49491</v>
      </c>
      <c r="IK55" s="1">
        <v>644</v>
      </c>
      <c r="IL55" s="6">
        <v>9879</v>
      </c>
      <c r="IM55" s="1">
        <v>0</v>
      </c>
      <c r="IN55" s="1">
        <v>0</v>
      </c>
      <c r="IP55" s="6">
        <v>66665</v>
      </c>
      <c r="IQ55" s="6">
        <v>209443</v>
      </c>
      <c r="IR55" s="10">
        <v>276108</v>
      </c>
      <c r="IS55" s="10">
        <v>338553</v>
      </c>
      <c r="IT55" s="6">
        <v>51858</v>
      </c>
      <c r="IU55" s="10">
        <v>1205226</v>
      </c>
      <c r="IV55" s="6">
        <v>476397</v>
      </c>
      <c r="IW55" s="1">
        <v>403</v>
      </c>
      <c r="IX55" s="6">
        <v>1116</v>
      </c>
      <c r="IY55" s="1">
        <v>85</v>
      </c>
      <c r="IZ55" s="1">
        <v>0.79</v>
      </c>
      <c r="JA55" s="1">
        <v>0.12</v>
      </c>
      <c r="JB55" s="1">
        <v>24.88</v>
      </c>
      <c r="JC55" s="1">
        <v>28.31</v>
      </c>
      <c r="JD55" s="1">
        <v>11.68</v>
      </c>
      <c r="JE55" s="6">
        <v>1540</v>
      </c>
      <c r="JF55" s="6">
        <v>33164</v>
      </c>
      <c r="JG55" s="1">
        <v>64</v>
      </c>
      <c r="JH55" s="6">
        <v>6750</v>
      </c>
      <c r="JI55">
        <v>15.39033937004524</v>
      </c>
      <c r="KJ55" s="571">
        <f t="shared" si="1"/>
        <v>60256.468628539697</v>
      </c>
      <c r="MH55" s="10">
        <v>327600</v>
      </c>
      <c r="MI55" s="10">
        <v>474980</v>
      </c>
      <c r="MJ55" s="10"/>
    </row>
    <row r="56" spans="1:348" x14ac:dyDescent="0.25">
      <c r="A56" s="1" t="s">
        <v>1216</v>
      </c>
      <c r="B56" s="21" t="s">
        <v>1923</v>
      </c>
      <c r="C56" s="1" t="s">
        <v>1946</v>
      </c>
      <c r="D56" s="1">
        <v>2016</v>
      </c>
      <c r="E56" s="1" t="s">
        <v>1218</v>
      </c>
      <c r="F56" s="1" t="s">
        <v>1219</v>
      </c>
      <c r="G56" s="1" t="s">
        <v>935</v>
      </c>
      <c r="H56" s="1">
        <v>27536</v>
      </c>
      <c r="I56" s="1">
        <v>4211</v>
      </c>
      <c r="J56" s="1" t="s">
        <v>1219</v>
      </c>
      <c r="K56" s="1" t="s">
        <v>935</v>
      </c>
      <c r="L56" s="1">
        <v>27536</v>
      </c>
      <c r="M56" s="1"/>
      <c r="N56" s="1" t="s">
        <v>1220</v>
      </c>
      <c r="O56" s="1" t="s">
        <v>1221</v>
      </c>
      <c r="P56" s="1" t="s">
        <v>1222</v>
      </c>
      <c r="Q56" s="1" t="s">
        <v>1223</v>
      </c>
      <c r="R56" s="1" t="s">
        <v>1220</v>
      </c>
      <c r="S56" s="1" t="s">
        <v>397</v>
      </c>
      <c r="T56" s="1" t="s">
        <v>1221</v>
      </c>
      <c r="U56" s="1" t="s">
        <v>1222</v>
      </c>
      <c r="V56" s="1" t="s">
        <v>1223</v>
      </c>
      <c r="W56" s="1">
        <v>1</v>
      </c>
      <c r="X56" s="1">
        <v>0</v>
      </c>
      <c r="Y56" s="1">
        <v>0</v>
      </c>
      <c r="Z56" s="1">
        <v>0</v>
      </c>
      <c r="AA56" s="6">
        <v>2500</v>
      </c>
      <c r="AB56" s="1">
        <v>3</v>
      </c>
      <c r="AC56" s="1"/>
      <c r="AD56" s="1">
        <v>3</v>
      </c>
      <c r="AE56" s="1">
        <v>12</v>
      </c>
      <c r="AF56" s="1">
        <v>15</v>
      </c>
      <c r="AG56" s="7">
        <v>0.2</v>
      </c>
      <c r="AH56" s="8">
        <v>63240</v>
      </c>
      <c r="AI56" s="1" t="e">
        <f>VLOOKUP(County!A56,Salaries!A$6:T$91,15,FALSE)</f>
        <v>#N/A</v>
      </c>
      <c r="AJ56" s="1" t="e">
        <f>VLOOKUP(County!A56,Salaries!A$6:T$91,16,FALSE)</f>
        <v>#N/A</v>
      </c>
      <c r="AK56" s="8">
        <v>39100</v>
      </c>
      <c r="AL56" s="9">
        <v>9.5399999999999991</v>
      </c>
      <c r="AM56" s="1"/>
      <c r="AN56" s="1"/>
      <c r="AO56" s="1"/>
      <c r="AP56" s="1"/>
      <c r="AQ56" s="1"/>
      <c r="AR56" s="8">
        <v>107386</v>
      </c>
      <c r="AS56" s="1"/>
      <c r="AT56" s="8">
        <v>107386</v>
      </c>
      <c r="AU56" s="8">
        <v>1200</v>
      </c>
      <c r="AV56" s="1"/>
      <c r="AW56" s="8">
        <v>1200</v>
      </c>
      <c r="AX56" s="1"/>
      <c r="AY56" s="8">
        <v>108586</v>
      </c>
      <c r="AZ56" s="1"/>
      <c r="BA56" s="1"/>
      <c r="BB56" s="1"/>
      <c r="BC56" s="1"/>
      <c r="BD56" s="1"/>
      <c r="BE56" s="1"/>
      <c r="BF56" s="1"/>
      <c r="BG56" s="1"/>
      <c r="BH56" s="1"/>
      <c r="BI56" s="8">
        <v>108586</v>
      </c>
      <c r="BJ56" s="7">
        <v>1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6">
        <v>25947</v>
      </c>
      <c r="BR56" s="6">
        <v>37811</v>
      </c>
      <c r="BS56" s="6">
        <v>63758</v>
      </c>
      <c r="BT56" s="6">
        <v>17504</v>
      </c>
      <c r="BU56" s="6">
        <v>14848</v>
      </c>
      <c r="BV56" s="6">
        <v>32352</v>
      </c>
      <c r="BW56" s="6">
        <v>3971</v>
      </c>
      <c r="BX56" s="1">
        <v>153</v>
      </c>
      <c r="BY56" s="6">
        <v>4124</v>
      </c>
      <c r="BZ56" s="6">
        <v>100234</v>
      </c>
      <c r="CA56" s="1"/>
      <c r="CB56" s="6">
        <v>100234</v>
      </c>
      <c r="CC56" s="1"/>
      <c r="CD56" s="6">
        <v>50523</v>
      </c>
      <c r="CE56" s="1"/>
      <c r="CF56" s="1">
        <v>74</v>
      </c>
      <c r="CG56" s="1">
        <v>74</v>
      </c>
      <c r="CH56" s="1"/>
      <c r="CI56" s="6">
        <v>3205</v>
      </c>
      <c r="CJ56" s="1"/>
      <c r="CK56" s="1">
        <v>205</v>
      </c>
      <c r="CL56" s="1"/>
      <c r="CM56" s="1">
        <v>11</v>
      </c>
      <c r="CN56" s="1">
        <v>99</v>
      </c>
      <c r="CO56" s="6">
        <v>24606</v>
      </c>
      <c r="CP56" s="6">
        <v>9263</v>
      </c>
      <c r="CQ56" s="6">
        <v>33869</v>
      </c>
      <c r="CR56" s="6">
        <v>5086</v>
      </c>
      <c r="CS56" s="1">
        <v>40</v>
      </c>
      <c r="CT56" s="6">
        <v>5126</v>
      </c>
      <c r="CU56" s="6">
        <v>33120</v>
      </c>
      <c r="CV56" s="6">
        <v>6489</v>
      </c>
      <c r="CW56" s="6">
        <v>39609</v>
      </c>
      <c r="CX56" s="6">
        <v>78604</v>
      </c>
      <c r="CY56" s="1">
        <v>722</v>
      </c>
      <c r="CZ56" s="1"/>
      <c r="DA56" s="6">
        <v>79326</v>
      </c>
      <c r="DB56" s="6">
        <v>4077</v>
      </c>
      <c r="DC56" s="1">
        <v>616</v>
      </c>
      <c r="DD56" s="6">
        <f t="shared" si="2"/>
        <v>4693</v>
      </c>
      <c r="DE56" s="6">
        <v>4808</v>
      </c>
      <c r="DF56" s="6">
        <v>3136</v>
      </c>
      <c r="DG56" s="1"/>
      <c r="DH56" s="6">
        <v>3772</v>
      </c>
      <c r="DI56" s="1"/>
      <c r="DJ56" s="6"/>
      <c r="DK56" s="1"/>
      <c r="DL56" s="1"/>
      <c r="DM56" s="1"/>
      <c r="DN56" s="1"/>
      <c r="DO56" s="6">
        <v>91963</v>
      </c>
      <c r="DP56" s="1"/>
      <c r="DQ56" s="6">
        <v>28336</v>
      </c>
      <c r="DR56" s="6">
        <v>4080</v>
      </c>
      <c r="DS56" s="6">
        <v>32416</v>
      </c>
      <c r="DT56" s="6">
        <v>185000</v>
      </c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>
        <v>203</v>
      </c>
      <c r="EQ56" s="6">
        <v>7200</v>
      </c>
      <c r="ER56" s="6">
        <v>17888</v>
      </c>
      <c r="ES56" s="6">
        <v>12272</v>
      </c>
      <c r="ET56" s="6">
        <v>1924</v>
      </c>
      <c r="EU56" s="1">
        <v>87</v>
      </c>
      <c r="EV56" s="1">
        <v>103</v>
      </c>
      <c r="EW56" s="1" t="s">
        <v>1224</v>
      </c>
      <c r="EX56" s="1">
        <v>21</v>
      </c>
      <c r="EY56" s="1">
        <v>45</v>
      </c>
      <c r="EZ56" s="6">
        <v>43747</v>
      </c>
      <c r="FA56" s="1"/>
      <c r="FB56" s="1"/>
      <c r="FC56" s="1"/>
      <c r="FD56" s="1"/>
      <c r="FE56" s="1"/>
      <c r="FF56" s="1" t="s">
        <v>1225</v>
      </c>
      <c r="FG56" s="1" t="s">
        <v>281</v>
      </c>
      <c r="FH56" s="1" t="s">
        <v>1219</v>
      </c>
      <c r="FI56" s="1" t="s">
        <v>935</v>
      </c>
      <c r="FJ56" s="1">
        <v>27536</v>
      </c>
      <c r="FK56" s="1">
        <v>4211</v>
      </c>
      <c r="FL56" s="1" t="s">
        <v>1219</v>
      </c>
      <c r="FM56" s="1" t="s">
        <v>935</v>
      </c>
      <c r="FN56" s="1">
        <v>27536</v>
      </c>
      <c r="FO56" s="1">
        <v>4211</v>
      </c>
      <c r="FP56" s="1" t="s">
        <v>1218</v>
      </c>
      <c r="FQ56" s="6">
        <v>38000</v>
      </c>
      <c r="FR56" s="1">
        <v>15</v>
      </c>
      <c r="FS56" s="1" t="s">
        <v>1220</v>
      </c>
      <c r="FT56" s="6">
        <v>2500</v>
      </c>
      <c r="FU56" s="1">
        <v>52</v>
      </c>
      <c r="FV56" s="1"/>
      <c r="FW56" s="1" t="s">
        <v>1226</v>
      </c>
      <c r="FX56" s="1"/>
      <c r="FY56" s="1"/>
      <c r="FZ56" s="1">
        <v>0</v>
      </c>
      <c r="GA56" s="1" t="s">
        <v>1227</v>
      </c>
      <c r="GB56" s="1">
        <v>6.11</v>
      </c>
      <c r="GC56" s="1">
        <v>61.44</v>
      </c>
      <c r="GD56" s="1" t="s">
        <v>287</v>
      </c>
      <c r="GE56" s="1" t="s">
        <v>1229</v>
      </c>
      <c r="GF56" s="1" t="s">
        <v>1228</v>
      </c>
      <c r="GG56" s="1" t="s">
        <v>290</v>
      </c>
      <c r="GH56" s="1" t="s">
        <v>291</v>
      </c>
      <c r="GI56" s="1" t="s">
        <v>279</v>
      </c>
      <c r="GJ56" s="6">
        <v>45056</v>
      </c>
      <c r="GK56" s="1">
        <v>1</v>
      </c>
      <c r="GM56" s="2" t="s">
        <v>292</v>
      </c>
      <c r="GN56" s="2"/>
      <c r="GO56" s="2"/>
      <c r="GP56" s="2"/>
      <c r="GQ56" s="2"/>
      <c r="GR56" s="2"/>
      <c r="GS56" s="2"/>
      <c r="GT56" s="2"/>
      <c r="GU56" s="2"/>
      <c r="GY56" s="1"/>
      <c r="GZ56" s="1">
        <v>1</v>
      </c>
      <c r="HA56" s="1"/>
      <c r="HB56" s="1"/>
      <c r="HC56" s="1"/>
      <c r="HD56" s="1"/>
      <c r="HE56" s="1"/>
      <c r="HF56" s="1"/>
      <c r="HG56" s="1"/>
      <c r="HH56" s="1"/>
      <c r="HI56" s="1"/>
      <c r="HJ56" s="1">
        <v>1</v>
      </c>
      <c r="HK56" s="1"/>
      <c r="HM56" s="6">
        <v>3205</v>
      </c>
      <c r="HN56" s="6">
        <v>154340</v>
      </c>
      <c r="HO56" s="2"/>
      <c r="HP56" s="1"/>
      <c r="HQ56" s="1"/>
      <c r="HR56" s="6">
        <v>26725</v>
      </c>
      <c r="HS56" s="6">
        <v>23798</v>
      </c>
      <c r="HT56" s="1"/>
      <c r="HU56" s="1"/>
      <c r="HV56" s="6">
        <v>2022</v>
      </c>
      <c r="HW56" s="6">
        <v>1183</v>
      </c>
      <c r="HX56" s="1"/>
      <c r="HY56" s="1"/>
      <c r="HZ56" s="1">
        <v>0</v>
      </c>
      <c r="IA56" s="1">
        <v>205</v>
      </c>
      <c r="IB56" s="1"/>
      <c r="IC56" s="1"/>
      <c r="ID56" s="6">
        <v>91963</v>
      </c>
      <c r="IE56" s="6">
        <v>9501</v>
      </c>
      <c r="IF56" s="1"/>
      <c r="IG56" s="6">
        <v>88191</v>
      </c>
      <c r="IH56" s="6">
        <v>8865</v>
      </c>
      <c r="II56" s="1">
        <v>32</v>
      </c>
      <c r="IJ56" s="6">
        <v>3104</v>
      </c>
      <c r="IK56" s="1">
        <v>92</v>
      </c>
      <c r="IL56" s="1">
        <v>524</v>
      </c>
      <c r="IM56" s="1">
        <v>0</v>
      </c>
      <c r="IN56" s="1">
        <v>20</v>
      </c>
      <c r="IP56" s="6">
        <v>2962</v>
      </c>
      <c r="IQ56" s="1"/>
      <c r="IR56" s="10">
        <v>2962</v>
      </c>
      <c r="IS56" s="10">
        <v>6734</v>
      </c>
      <c r="IT56" s="6">
        <v>4693</v>
      </c>
      <c r="IU56" s="10">
        <v>94925</v>
      </c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>
        <v>0</v>
      </c>
      <c r="KJ56" s="571">
        <f t="shared" si="1"/>
        <v>0</v>
      </c>
      <c r="MH56" s="2"/>
      <c r="MI56" s="2"/>
      <c r="MJ56" s="2"/>
    </row>
    <row r="57" spans="1:348" x14ac:dyDescent="0.25">
      <c r="A57" s="1" t="s">
        <v>1510</v>
      </c>
      <c r="B57" s="21" t="s">
        <v>1924</v>
      </c>
      <c r="C57" s="1" t="s">
        <v>1511</v>
      </c>
      <c r="D57" s="1">
        <v>2016</v>
      </c>
      <c r="E57" s="1" t="s">
        <v>1512</v>
      </c>
      <c r="F57" s="1" t="s">
        <v>1513</v>
      </c>
      <c r="G57" s="1" t="s">
        <v>1514</v>
      </c>
      <c r="H57" s="1">
        <v>27610</v>
      </c>
      <c r="I57" s="1">
        <v>2913</v>
      </c>
      <c r="J57" s="1" t="s">
        <v>1513</v>
      </c>
      <c r="K57" s="1" t="s">
        <v>1514</v>
      </c>
      <c r="L57" s="1">
        <v>27610</v>
      </c>
      <c r="M57" s="1"/>
      <c r="N57" s="1" t="s">
        <v>1515</v>
      </c>
      <c r="O57" s="1" t="s">
        <v>1516</v>
      </c>
      <c r="P57" s="1" t="s">
        <v>1517</v>
      </c>
      <c r="Q57" s="1" t="s">
        <v>1518</v>
      </c>
      <c r="R57" s="1" t="s">
        <v>1519</v>
      </c>
      <c r="S57" s="1" t="s">
        <v>1520</v>
      </c>
      <c r="T57" s="1" t="s">
        <v>1521</v>
      </c>
      <c r="U57" s="1" t="s">
        <v>1517</v>
      </c>
      <c r="V57" s="1" t="s">
        <v>1522</v>
      </c>
      <c r="W57" s="1">
        <v>0</v>
      </c>
      <c r="X57" s="1">
        <v>21</v>
      </c>
      <c r="Y57" s="1">
        <v>0</v>
      </c>
      <c r="Z57" s="1">
        <v>0</v>
      </c>
      <c r="AA57" s="6">
        <v>60480</v>
      </c>
      <c r="AB57" s="1">
        <v>124</v>
      </c>
      <c r="AC57" s="1">
        <v>1</v>
      </c>
      <c r="AD57" s="1">
        <v>125</v>
      </c>
      <c r="AE57" s="1">
        <v>114</v>
      </c>
      <c r="AF57" s="1">
        <v>239</v>
      </c>
      <c r="AG57" s="7">
        <v>0.51880000000000004</v>
      </c>
      <c r="AH57" s="8">
        <v>122110</v>
      </c>
      <c r="AI57" s="1" t="e">
        <f>VLOOKUP(County!A57,Salaries!A$6:T$91,15,FALSE)</f>
        <v>#N/A</v>
      </c>
      <c r="AJ57" s="1" t="e">
        <f>VLOOKUP(County!A57,Salaries!A$6:T$91,16,FALSE)</f>
        <v>#N/A</v>
      </c>
      <c r="AK57" s="8">
        <v>39478</v>
      </c>
      <c r="AL57" s="9">
        <v>7.25</v>
      </c>
      <c r="AM57" s="9">
        <v>14.25</v>
      </c>
      <c r="AN57" s="9">
        <v>14.25</v>
      </c>
      <c r="AO57" s="8">
        <v>0</v>
      </c>
      <c r="AP57" s="8">
        <v>19843646</v>
      </c>
      <c r="AQ57" s="8">
        <v>19843646</v>
      </c>
      <c r="AR57" s="8">
        <v>580320</v>
      </c>
      <c r="AS57" s="8">
        <v>0</v>
      </c>
      <c r="AT57" s="8">
        <v>580320</v>
      </c>
      <c r="AU57" s="8">
        <v>0</v>
      </c>
      <c r="AV57" s="8">
        <v>0</v>
      </c>
      <c r="AW57" s="8">
        <v>0</v>
      </c>
      <c r="AX57" s="8">
        <v>0</v>
      </c>
      <c r="AY57" s="8">
        <v>20423966</v>
      </c>
      <c r="AZ57" s="8">
        <v>10563985</v>
      </c>
      <c r="BA57" s="8">
        <v>3383977</v>
      </c>
      <c r="BB57" s="8">
        <v>13947962</v>
      </c>
      <c r="BC57" s="8">
        <v>2123896</v>
      </c>
      <c r="BD57" s="8">
        <v>200000</v>
      </c>
      <c r="BE57" s="8">
        <v>0</v>
      </c>
      <c r="BF57" s="8">
        <v>2323896</v>
      </c>
      <c r="BG57" s="8">
        <v>3771788</v>
      </c>
      <c r="BH57" s="8">
        <v>20043646</v>
      </c>
      <c r="BI57" s="8">
        <v>380320</v>
      </c>
      <c r="BJ57" s="7">
        <v>1.8599999999999998E-2</v>
      </c>
      <c r="BK57" s="8">
        <v>8987000</v>
      </c>
      <c r="BL57" s="8">
        <v>0</v>
      </c>
      <c r="BM57" s="8">
        <v>0</v>
      </c>
      <c r="BN57" s="8">
        <v>0</v>
      </c>
      <c r="BO57" s="8">
        <v>8987000</v>
      </c>
      <c r="BP57" s="8">
        <v>8987000</v>
      </c>
      <c r="BQ57" s="6">
        <v>330305</v>
      </c>
      <c r="BR57" s="6">
        <v>318537</v>
      </c>
      <c r="BS57" s="6">
        <v>648842</v>
      </c>
      <c r="BT57" s="6">
        <v>478732</v>
      </c>
      <c r="BU57" s="6">
        <v>125466</v>
      </c>
      <c r="BV57" s="6">
        <v>604198</v>
      </c>
      <c r="BW57" s="6">
        <v>66385</v>
      </c>
      <c r="BX57" s="6">
        <v>2797</v>
      </c>
      <c r="BY57" s="6">
        <v>69182</v>
      </c>
      <c r="BZ57" s="6">
        <v>1322222</v>
      </c>
      <c r="CA57" s="1"/>
      <c r="CB57" s="6">
        <v>1322222</v>
      </c>
      <c r="CC57" s="1">
        <v>0</v>
      </c>
      <c r="CD57" s="6">
        <v>60798</v>
      </c>
      <c r="CE57" s="1">
        <v>7</v>
      </c>
      <c r="CF57" s="1">
        <v>74</v>
      </c>
      <c r="CG57" s="1">
        <v>81</v>
      </c>
      <c r="CH57" s="6">
        <v>29856</v>
      </c>
      <c r="CI57" s="6">
        <v>14082</v>
      </c>
      <c r="CJ57" s="1">
        <v>0</v>
      </c>
      <c r="CK57" s="1">
        <v>0</v>
      </c>
      <c r="CL57" s="1">
        <v>0</v>
      </c>
      <c r="CM57" s="1">
        <v>97</v>
      </c>
      <c r="CN57" s="6">
        <v>1207</v>
      </c>
      <c r="CO57" s="6">
        <v>1800970</v>
      </c>
      <c r="CP57" s="6">
        <v>1216194</v>
      </c>
      <c r="CQ57" s="6">
        <v>3017164</v>
      </c>
      <c r="CR57" s="6">
        <v>413791</v>
      </c>
      <c r="CS57" s="6">
        <v>8359</v>
      </c>
      <c r="CT57" s="6">
        <v>422150</v>
      </c>
      <c r="CU57" s="6">
        <v>4779330</v>
      </c>
      <c r="CV57" s="6">
        <v>938236</v>
      </c>
      <c r="CW57" s="6">
        <v>5717566</v>
      </c>
      <c r="CX57" s="6">
        <v>9156880</v>
      </c>
      <c r="CY57" s="6">
        <v>53920</v>
      </c>
      <c r="CZ57" s="1">
        <v>0</v>
      </c>
      <c r="DA57" s="6">
        <v>9210800</v>
      </c>
      <c r="DB57" s="6">
        <v>278021</v>
      </c>
      <c r="DC57" s="6">
        <v>256714</v>
      </c>
      <c r="DD57" s="6">
        <f t="shared" si="2"/>
        <v>534735</v>
      </c>
      <c r="DE57" s="6">
        <v>0</v>
      </c>
      <c r="DF57" s="6">
        <v>590156</v>
      </c>
      <c r="DG57" s="1">
        <v>0</v>
      </c>
      <c r="DH57" s="6">
        <v>846870</v>
      </c>
      <c r="DI57" s="6">
        <v>18136</v>
      </c>
      <c r="DJ57" s="6"/>
      <c r="DK57" s="1"/>
      <c r="DL57" s="6">
        <v>9509708</v>
      </c>
      <c r="DM57" s="1"/>
      <c r="DN57" s="6">
        <v>846870</v>
      </c>
      <c r="DO57" s="6">
        <v>10335691</v>
      </c>
      <c r="DP57" s="1">
        <v>0</v>
      </c>
      <c r="DQ57" s="6">
        <v>332855</v>
      </c>
      <c r="DR57" s="6">
        <v>76312</v>
      </c>
      <c r="DS57" s="6">
        <v>409167</v>
      </c>
      <c r="DT57" s="6">
        <v>3385289</v>
      </c>
      <c r="DU57" s="1">
        <v>923</v>
      </c>
      <c r="DV57" s="1">
        <v>5</v>
      </c>
      <c r="DW57" s="6">
        <v>7433</v>
      </c>
      <c r="DX57" s="1">
        <v>342</v>
      </c>
      <c r="DY57" s="1">
        <v>530</v>
      </c>
      <c r="DZ57" s="1">
        <v>3</v>
      </c>
      <c r="EA57" s="6">
        <v>9236</v>
      </c>
      <c r="EB57" s="6">
        <v>18423</v>
      </c>
      <c r="EC57" s="1">
        <v>206</v>
      </c>
      <c r="ED57" s="6">
        <v>18629</v>
      </c>
      <c r="EE57" s="6">
        <v>296679</v>
      </c>
      <c r="EF57" s="6">
        <v>7297</v>
      </c>
      <c r="EG57" s="6">
        <v>303976</v>
      </c>
      <c r="EH57" s="6">
        <v>13528</v>
      </c>
      <c r="EI57" s="1">
        <v>950</v>
      </c>
      <c r="EJ57" s="6">
        <v>14478</v>
      </c>
      <c r="EK57" s="6">
        <v>337083</v>
      </c>
      <c r="EL57" s="1">
        <v>80</v>
      </c>
      <c r="EM57" s="6">
        <v>1074</v>
      </c>
      <c r="EN57" s="1">
        <v>17</v>
      </c>
      <c r="EO57" s="1">
        <v>311</v>
      </c>
      <c r="EP57" s="6">
        <v>16682</v>
      </c>
      <c r="EQ57" s="6">
        <v>69056</v>
      </c>
      <c r="ER57" s="6">
        <v>417465</v>
      </c>
      <c r="ES57" s="6">
        <v>110578</v>
      </c>
      <c r="ET57" s="6">
        <v>17770</v>
      </c>
      <c r="EU57" s="6">
        <v>1191</v>
      </c>
      <c r="EV57" s="6">
        <v>20887</v>
      </c>
      <c r="EW57" s="1" t="s">
        <v>1523</v>
      </c>
      <c r="EX57" s="1">
        <v>368</v>
      </c>
      <c r="EY57" s="1">
        <v>473</v>
      </c>
      <c r="EZ57" s="6">
        <v>628335</v>
      </c>
      <c r="FA57" s="6">
        <v>4328007</v>
      </c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6">
        <v>281215</v>
      </c>
      <c r="FR57" s="1">
        <v>207</v>
      </c>
      <c r="FS57" s="1"/>
      <c r="FT57" s="6">
        <v>60480</v>
      </c>
      <c r="FU57" s="6">
        <v>1027</v>
      </c>
      <c r="FV57" s="1"/>
      <c r="FW57" s="1"/>
      <c r="FX57" s="1"/>
      <c r="FY57" s="1"/>
      <c r="FZ57" s="1">
        <v>0</v>
      </c>
      <c r="GA57" s="1"/>
      <c r="GB57" s="1">
        <v>0</v>
      </c>
      <c r="GC57" s="1">
        <v>0</v>
      </c>
      <c r="GD57" s="1" t="s">
        <v>287</v>
      </c>
      <c r="GE57" s="1" t="s">
        <v>288</v>
      </c>
      <c r="GF57" s="1" t="s">
        <v>1524</v>
      </c>
      <c r="GG57" s="1" t="s">
        <v>290</v>
      </c>
      <c r="GH57" s="1" t="s">
        <v>291</v>
      </c>
      <c r="GI57" s="1" t="s">
        <v>279</v>
      </c>
      <c r="GJ57" s="6">
        <v>1024198</v>
      </c>
      <c r="GK57" s="1">
        <v>3</v>
      </c>
      <c r="GM57" s="2" t="s">
        <v>330</v>
      </c>
      <c r="GN57" s="10">
        <v>28400</v>
      </c>
      <c r="GO57" s="10">
        <v>1923</v>
      </c>
      <c r="GP57" s="10">
        <v>84352</v>
      </c>
      <c r="GQ57" s="10">
        <v>1607982</v>
      </c>
      <c r="GR57" s="10">
        <v>5876</v>
      </c>
      <c r="GS57" s="2">
        <v>67</v>
      </c>
      <c r="GT57" s="10">
        <v>1315</v>
      </c>
      <c r="GU57" s="10">
        <v>134700</v>
      </c>
      <c r="GY57" s="1"/>
      <c r="GZ57" s="1">
        <v>3</v>
      </c>
      <c r="HA57" s="1"/>
      <c r="HB57" s="1"/>
      <c r="HC57" s="1"/>
      <c r="HD57" s="1"/>
      <c r="HE57" s="1"/>
      <c r="HF57" s="1"/>
      <c r="HG57" s="1"/>
      <c r="HH57" s="1"/>
      <c r="HI57" s="1"/>
      <c r="HJ57" s="1">
        <v>21</v>
      </c>
      <c r="HK57" s="6">
        <v>29429</v>
      </c>
      <c r="HM57" s="6">
        <v>43938</v>
      </c>
      <c r="HN57" s="6">
        <v>1446382</v>
      </c>
      <c r="HO57" s="10">
        <v>18136</v>
      </c>
      <c r="HP57" s="1"/>
      <c r="HQ57" s="1">
        <v>0</v>
      </c>
      <c r="HR57" s="6">
        <v>26725</v>
      </c>
      <c r="HS57" s="1"/>
      <c r="HT57" s="1"/>
      <c r="HU57" s="6">
        <v>34073</v>
      </c>
      <c r="HV57" s="6">
        <v>2022</v>
      </c>
      <c r="HW57" s="1"/>
      <c r="HX57" s="1"/>
      <c r="HY57" s="6">
        <v>12060</v>
      </c>
      <c r="HZ57" s="1">
        <v>0</v>
      </c>
      <c r="IA57" s="1"/>
      <c r="IB57" s="1"/>
      <c r="IC57" s="1">
        <v>0</v>
      </c>
      <c r="ID57" s="6">
        <v>10335691</v>
      </c>
      <c r="IE57" s="6">
        <v>534735</v>
      </c>
      <c r="IF57" s="1">
        <v>0</v>
      </c>
      <c r="IG57" s="6">
        <v>9488821</v>
      </c>
      <c r="IH57" s="6">
        <v>278021</v>
      </c>
      <c r="II57" s="1">
        <v>879</v>
      </c>
      <c r="IJ57" s="6">
        <v>589277</v>
      </c>
      <c r="IK57" s="1">
        <v>461</v>
      </c>
      <c r="IL57" s="6">
        <v>256253</v>
      </c>
      <c r="IM57" s="1">
        <v>0</v>
      </c>
      <c r="IN57" s="1">
        <v>0</v>
      </c>
      <c r="IP57" s="6">
        <v>551642</v>
      </c>
      <c r="IQ57" s="1"/>
      <c r="IR57" s="10">
        <v>551642</v>
      </c>
      <c r="IS57" s="10">
        <v>1398512</v>
      </c>
      <c r="IT57" s="6">
        <v>534735</v>
      </c>
      <c r="IU57" s="10">
        <v>10887333</v>
      </c>
      <c r="IV57" s="6">
        <v>6243695</v>
      </c>
      <c r="IW57" s="1">
        <v>928</v>
      </c>
      <c r="IX57" s="6">
        <v>7775</v>
      </c>
      <c r="IY57" s="1">
        <v>533</v>
      </c>
      <c r="IZ57" s="1">
        <v>0.9</v>
      </c>
      <c r="JA57" s="1">
        <v>0.06</v>
      </c>
      <c r="JB57" s="1">
        <v>36.5</v>
      </c>
      <c r="JC57" s="1">
        <v>39.1</v>
      </c>
      <c r="JD57" s="1">
        <v>20.07</v>
      </c>
      <c r="JE57" s="6">
        <v>8886</v>
      </c>
      <c r="JF57" s="6">
        <v>328630</v>
      </c>
      <c r="JG57" s="1">
        <v>350</v>
      </c>
      <c r="JH57" s="6">
        <v>8453</v>
      </c>
      <c r="JI57">
        <v>13.618423390789671</v>
      </c>
      <c r="KJ57" s="571">
        <f t="shared" si="1"/>
        <v>58359.673640167362</v>
      </c>
      <c r="MH57" s="2"/>
      <c r="MI57" s="2"/>
      <c r="MJ57" s="2"/>
    </row>
    <row r="58" spans="1:348" x14ac:dyDescent="0.25">
      <c r="A58" s="1" t="s">
        <v>1525</v>
      </c>
      <c r="B58" s="21" t="s">
        <v>1925</v>
      </c>
      <c r="C58" s="1" t="s">
        <v>1526</v>
      </c>
      <c r="D58" s="1">
        <v>2016</v>
      </c>
      <c r="E58" s="1" t="s">
        <v>1527</v>
      </c>
      <c r="F58" s="1" t="s">
        <v>1528</v>
      </c>
      <c r="G58" s="1" t="s">
        <v>1529</v>
      </c>
      <c r="H58" s="1">
        <v>27589</v>
      </c>
      <c r="I58" s="1"/>
      <c r="J58" s="1" t="s">
        <v>1528</v>
      </c>
      <c r="K58" s="1" t="s">
        <v>1529</v>
      </c>
      <c r="L58" s="1">
        <v>27589</v>
      </c>
      <c r="M58" s="1"/>
      <c r="N58" s="1" t="s">
        <v>1530</v>
      </c>
      <c r="O58" s="1" t="s">
        <v>1531</v>
      </c>
      <c r="P58" s="1" t="s">
        <v>1532</v>
      </c>
      <c r="Q58" s="1" t="s">
        <v>1533</v>
      </c>
      <c r="R58" s="1" t="s">
        <v>1530</v>
      </c>
      <c r="S58" s="1" t="s">
        <v>324</v>
      </c>
      <c r="T58" s="1" t="s">
        <v>1531</v>
      </c>
      <c r="U58" s="1" t="s">
        <v>1532</v>
      </c>
      <c r="V58" s="1" t="s">
        <v>1533</v>
      </c>
      <c r="W58" s="1">
        <v>1</v>
      </c>
      <c r="X58" s="1">
        <v>0</v>
      </c>
      <c r="Y58" s="1">
        <v>0</v>
      </c>
      <c r="Z58" s="1">
        <v>1</v>
      </c>
      <c r="AA58" s="6">
        <v>2704</v>
      </c>
      <c r="AB58" s="1">
        <v>1</v>
      </c>
      <c r="AC58" s="1">
        <v>0</v>
      </c>
      <c r="AD58" s="1">
        <v>1</v>
      </c>
      <c r="AE58" s="1">
        <v>7</v>
      </c>
      <c r="AF58" s="1">
        <v>8</v>
      </c>
      <c r="AG58" s="7">
        <v>0.125</v>
      </c>
      <c r="AH58" s="8">
        <v>63056</v>
      </c>
      <c r="AI58" s="1" t="e">
        <f>VLOOKUP(County!A58,Salaries!A$6:T$91,15,FALSE)</f>
        <v>#N/A</v>
      </c>
      <c r="AJ58" s="1" t="e">
        <f>VLOOKUP(County!A58,Salaries!A$6:T$91,16,FALSE)</f>
        <v>#N/A</v>
      </c>
      <c r="AK58" s="8">
        <v>50967</v>
      </c>
      <c r="AL58" s="9">
        <v>11.83</v>
      </c>
      <c r="AM58" s="1"/>
      <c r="AN58" s="1"/>
      <c r="AO58" s="8">
        <v>0</v>
      </c>
      <c r="AP58" s="8">
        <v>396875</v>
      </c>
      <c r="AQ58" s="8">
        <v>396875</v>
      </c>
      <c r="AR58" s="8">
        <v>82326</v>
      </c>
      <c r="AS58" s="8">
        <v>9500</v>
      </c>
      <c r="AT58" s="8">
        <v>91826</v>
      </c>
      <c r="AU58" s="8">
        <v>0</v>
      </c>
      <c r="AV58" s="8">
        <v>0</v>
      </c>
      <c r="AW58" s="8">
        <v>0</v>
      </c>
      <c r="AX58" s="8">
        <v>15200</v>
      </c>
      <c r="AY58" s="8">
        <v>503901</v>
      </c>
      <c r="AZ58" s="8">
        <v>267868</v>
      </c>
      <c r="BA58" s="8">
        <v>98799</v>
      </c>
      <c r="BB58" s="8">
        <v>366667</v>
      </c>
      <c r="BC58" s="8">
        <v>17522</v>
      </c>
      <c r="BD58" s="8">
        <v>0</v>
      </c>
      <c r="BE58" s="8">
        <v>2185</v>
      </c>
      <c r="BF58" s="8">
        <v>19707</v>
      </c>
      <c r="BG58" s="8">
        <v>102327</v>
      </c>
      <c r="BH58" s="8">
        <v>488701</v>
      </c>
      <c r="BI58" s="8">
        <v>15200</v>
      </c>
      <c r="BJ58" s="7">
        <v>3.0200000000000001E-2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6">
        <v>10677</v>
      </c>
      <c r="BR58" s="6">
        <v>11791</v>
      </c>
      <c r="BS58" s="6">
        <v>22468</v>
      </c>
      <c r="BT58" s="1">
        <v>-1</v>
      </c>
      <c r="BU58" s="1">
        <v>-1</v>
      </c>
      <c r="BV58" s="1">
        <v>-2</v>
      </c>
      <c r="BW58" s="1"/>
      <c r="BX58" s="1"/>
      <c r="BY58" s="1"/>
      <c r="BZ58" s="6">
        <v>22466</v>
      </c>
      <c r="CA58" s="1"/>
      <c r="CB58" s="6">
        <v>22466</v>
      </c>
      <c r="CC58" s="1">
        <v>0</v>
      </c>
      <c r="CD58" s="6">
        <v>26725</v>
      </c>
      <c r="CE58" s="1">
        <v>0</v>
      </c>
      <c r="CF58" s="1">
        <v>74</v>
      </c>
      <c r="CG58" s="1">
        <v>74</v>
      </c>
      <c r="CH58" s="6">
        <v>1360</v>
      </c>
      <c r="CI58" s="6">
        <v>2022</v>
      </c>
      <c r="CJ58" s="6">
        <v>2922</v>
      </c>
      <c r="CK58" s="1">
        <v>0</v>
      </c>
      <c r="CL58" s="1">
        <v>0</v>
      </c>
      <c r="CM58" s="1">
        <v>49</v>
      </c>
      <c r="CN58" s="1">
        <v>132</v>
      </c>
      <c r="CO58" s="6">
        <v>12878</v>
      </c>
      <c r="CP58" s="6">
        <v>5486</v>
      </c>
      <c r="CQ58" s="6">
        <v>18364</v>
      </c>
      <c r="CR58" s="1"/>
      <c r="CS58" s="1"/>
      <c r="CT58" s="1"/>
      <c r="CU58" s="6">
        <v>10776</v>
      </c>
      <c r="CV58" s="6">
        <v>2279</v>
      </c>
      <c r="CW58" s="6">
        <v>13055</v>
      </c>
      <c r="CX58" s="6">
        <v>31419</v>
      </c>
      <c r="CY58" s="6">
        <v>3646</v>
      </c>
      <c r="CZ58" s="1">
        <v>0</v>
      </c>
      <c r="DA58" s="6">
        <v>35065</v>
      </c>
      <c r="DB58" s="6">
        <v>1780</v>
      </c>
      <c r="DC58" s="1">
        <v>143</v>
      </c>
      <c r="DD58" s="6">
        <f t="shared" si="2"/>
        <v>1923</v>
      </c>
      <c r="DE58" s="6">
        <v>8328</v>
      </c>
      <c r="DF58" s="1">
        <v>73</v>
      </c>
      <c r="DG58" s="1">
        <v>0</v>
      </c>
      <c r="DH58" s="1">
        <v>216</v>
      </c>
      <c r="DI58" s="1">
        <v>185</v>
      </c>
      <c r="DJ58" s="1"/>
      <c r="DK58" s="6">
        <v>46802</v>
      </c>
      <c r="DL58" s="1">
        <v>0</v>
      </c>
      <c r="DM58" s="1">
        <v>0</v>
      </c>
      <c r="DN58" s="1">
        <v>0</v>
      </c>
      <c r="DO58" s="6">
        <v>47018</v>
      </c>
      <c r="DP58" s="1">
        <v>221</v>
      </c>
      <c r="DQ58" s="6">
        <v>7618</v>
      </c>
      <c r="DR58" s="6">
        <v>2656</v>
      </c>
      <c r="DS58" s="6">
        <v>10274</v>
      </c>
      <c r="DT58" s="6">
        <v>60286</v>
      </c>
      <c r="DU58" s="1">
        <v>96</v>
      </c>
      <c r="DV58" s="1">
        <v>9</v>
      </c>
      <c r="DW58" s="1">
        <v>91</v>
      </c>
      <c r="DX58" s="1">
        <v>10</v>
      </c>
      <c r="DY58" s="1">
        <v>14</v>
      </c>
      <c r="DZ58" s="1">
        <v>5</v>
      </c>
      <c r="EA58" s="1">
        <v>225</v>
      </c>
      <c r="EB58" s="1">
        <v>821</v>
      </c>
      <c r="EC58" s="1">
        <v>471</v>
      </c>
      <c r="ED58" s="6">
        <v>1292</v>
      </c>
      <c r="EE58" s="6">
        <v>1802</v>
      </c>
      <c r="EF58" s="1">
        <v>347</v>
      </c>
      <c r="EG58" s="6">
        <v>2149</v>
      </c>
      <c r="EH58" s="1">
        <v>193</v>
      </c>
      <c r="EI58" s="1">
        <v>174</v>
      </c>
      <c r="EJ58" s="1">
        <v>367</v>
      </c>
      <c r="EK58" s="6">
        <v>3808</v>
      </c>
      <c r="EL58" s="1">
        <v>20</v>
      </c>
      <c r="EM58" s="1">
        <v>110</v>
      </c>
      <c r="EN58" s="1">
        <v>24</v>
      </c>
      <c r="EO58" s="1">
        <v>135</v>
      </c>
      <c r="EP58" s="1">
        <v>261</v>
      </c>
      <c r="EQ58" s="6">
        <v>2475</v>
      </c>
      <c r="ER58" s="6">
        <v>15643</v>
      </c>
      <c r="ES58" s="6">
        <v>8372</v>
      </c>
      <c r="ET58" s="6">
        <v>2015</v>
      </c>
      <c r="EU58" s="1">
        <v>61</v>
      </c>
      <c r="EV58" s="1">
        <v>168</v>
      </c>
      <c r="EW58" s="1" t="s">
        <v>1534</v>
      </c>
      <c r="EX58" s="1">
        <v>19</v>
      </c>
      <c r="EY58" s="1">
        <v>27</v>
      </c>
      <c r="EZ58" s="6">
        <v>21123</v>
      </c>
      <c r="FA58" s="1"/>
      <c r="FB58" s="1"/>
      <c r="FC58" s="1"/>
      <c r="FD58" s="1"/>
      <c r="FE58" s="1"/>
      <c r="FF58" s="1" t="s">
        <v>1526</v>
      </c>
      <c r="FG58" s="1" t="s">
        <v>308</v>
      </c>
      <c r="FH58" s="1" t="s">
        <v>1528</v>
      </c>
      <c r="FI58" s="1" t="s">
        <v>1529</v>
      </c>
      <c r="FJ58" s="1">
        <v>27589</v>
      </c>
      <c r="FK58" s="1">
        <v>1929</v>
      </c>
      <c r="FL58" s="1" t="s">
        <v>1528</v>
      </c>
      <c r="FM58" s="1" t="s">
        <v>1529</v>
      </c>
      <c r="FN58" s="1">
        <v>27589</v>
      </c>
      <c r="FO58" s="1">
        <v>1929</v>
      </c>
      <c r="FP58" s="1" t="s">
        <v>1527</v>
      </c>
      <c r="FQ58" s="6">
        <v>13770</v>
      </c>
      <c r="FR58" s="1">
        <v>8</v>
      </c>
      <c r="FS58" s="1" t="s">
        <v>1530</v>
      </c>
      <c r="FT58" s="6">
        <v>2704</v>
      </c>
      <c r="FU58" s="1">
        <v>52</v>
      </c>
      <c r="FV58" s="1"/>
      <c r="FW58" s="1" t="s">
        <v>1535</v>
      </c>
      <c r="FX58" s="1"/>
      <c r="FY58" s="1"/>
      <c r="FZ58" s="1">
        <v>0</v>
      </c>
      <c r="GA58" s="1" t="s">
        <v>1536</v>
      </c>
      <c r="GB58" s="1">
        <v>4.9000000000000004</v>
      </c>
      <c r="GC58" s="1">
        <v>9.9</v>
      </c>
      <c r="GD58" s="1" t="s">
        <v>287</v>
      </c>
      <c r="GE58" s="1" t="s">
        <v>288</v>
      </c>
      <c r="GF58" s="1" t="s">
        <v>1537</v>
      </c>
      <c r="GG58" s="1" t="s">
        <v>290</v>
      </c>
      <c r="GH58" s="1" t="s">
        <v>291</v>
      </c>
      <c r="GI58" s="1" t="s">
        <v>279</v>
      </c>
      <c r="GJ58" s="6">
        <v>20453</v>
      </c>
      <c r="GK58" s="1">
        <v>1</v>
      </c>
      <c r="GM58" s="2" t="s">
        <v>292</v>
      </c>
      <c r="GN58" s="2">
        <v>250</v>
      </c>
      <c r="GO58" s="2">
        <v>35</v>
      </c>
      <c r="GP58" s="10">
        <v>1275</v>
      </c>
      <c r="GQ58" s="2">
        <v>-1</v>
      </c>
      <c r="GR58" s="2">
        <v>70</v>
      </c>
      <c r="GS58" s="2">
        <v>10</v>
      </c>
      <c r="GT58" s="2">
        <v>350</v>
      </c>
      <c r="GU58" s="2">
        <v>628</v>
      </c>
      <c r="GY58" s="1"/>
      <c r="GZ58" s="1">
        <v>1</v>
      </c>
      <c r="HA58" s="1"/>
      <c r="HB58" s="1"/>
      <c r="HC58" s="1"/>
      <c r="HD58" s="1"/>
      <c r="HE58" s="1"/>
      <c r="HF58" s="1"/>
      <c r="HG58" s="1"/>
      <c r="HH58" s="1"/>
      <c r="HI58" s="1"/>
      <c r="HJ58" s="1">
        <v>2</v>
      </c>
      <c r="HK58" s="1">
        <v>603</v>
      </c>
      <c r="HM58" s="6">
        <v>6304</v>
      </c>
      <c r="HN58" s="6">
        <v>55886</v>
      </c>
      <c r="HO58" s="2">
        <v>185</v>
      </c>
      <c r="HP58" s="1"/>
      <c r="HQ58" s="1">
        <v>0</v>
      </c>
      <c r="HR58" s="6">
        <v>26725</v>
      </c>
      <c r="HS58" s="1"/>
      <c r="HT58" s="1"/>
      <c r="HU58" s="1">
        <v>0</v>
      </c>
      <c r="HV58" s="6">
        <v>2022</v>
      </c>
      <c r="HW58" s="1"/>
      <c r="HX58" s="1"/>
      <c r="HY58" s="1">
        <v>0</v>
      </c>
      <c r="HZ58" s="1">
        <v>0</v>
      </c>
      <c r="IA58" s="1"/>
      <c r="IB58" s="1"/>
      <c r="IC58" s="1">
        <v>0</v>
      </c>
      <c r="ID58" s="6">
        <v>47018</v>
      </c>
      <c r="IE58" s="6">
        <v>10251</v>
      </c>
      <c r="IF58" s="6">
        <v>1629</v>
      </c>
      <c r="IG58" s="6">
        <v>45173</v>
      </c>
      <c r="IH58" s="6">
        <v>11737</v>
      </c>
      <c r="II58" s="1">
        <v>73</v>
      </c>
      <c r="IJ58" s="1">
        <v>0</v>
      </c>
      <c r="IK58" s="1">
        <v>143</v>
      </c>
      <c r="IL58" s="1">
        <v>0</v>
      </c>
      <c r="IM58" s="1">
        <v>0</v>
      </c>
      <c r="IN58" s="1">
        <v>0</v>
      </c>
      <c r="IP58" s="1">
        <v>625</v>
      </c>
      <c r="IQ58" s="1">
        <v>0</v>
      </c>
      <c r="IR58" s="2">
        <v>625</v>
      </c>
      <c r="IS58" s="2">
        <v>841</v>
      </c>
      <c r="IT58" s="6">
        <v>1923</v>
      </c>
      <c r="IU58" s="10">
        <v>47643</v>
      </c>
      <c r="IV58" s="6">
        <v>13055</v>
      </c>
      <c r="IW58" s="1">
        <v>105</v>
      </c>
      <c r="IX58" s="1">
        <v>101</v>
      </c>
      <c r="IY58" s="1">
        <v>19</v>
      </c>
      <c r="IZ58" s="1">
        <v>0.56000000000000005</v>
      </c>
      <c r="JA58" s="1">
        <v>0.34</v>
      </c>
      <c r="JB58" s="1">
        <v>16.920000000000002</v>
      </c>
      <c r="JC58" s="1">
        <v>21.28</v>
      </c>
      <c r="JD58" s="1">
        <v>12.3</v>
      </c>
      <c r="JE58" s="1">
        <v>201</v>
      </c>
      <c r="JF58" s="6">
        <v>2816</v>
      </c>
      <c r="JG58" s="1">
        <v>24</v>
      </c>
      <c r="JH58" s="1">
        <v>992</v>
      </c>
      <c r="JI58">
        <v>17.927296729086198</v>
      </c>
      <c r="KJ58" s="571">
        <f t="shared" si="1"/>
        <v>45833.375</v>
      </c>
      <c r="MH58" s="2"/>
      <c r="MI58" s="2"/>
      <c r="MJ58" s="2"/>
    </row>
    <row r="59" spans="1:348" x14ac:dyDescent="0.25">
      <c r="A59" s="1" t="s">
        <v>1538</v>
      </c>
      <c r="B59" s="21" t="s">
        <v>1926</v>
      </c>
      <c r="C59" s="1" t="s">
        <v>1539</v>
      </c>
      <c r="D59" s="1">
        <v>2016</v>
      </c>
      <c r="E59" s="1" t="s">
        <v>1540</v>
      </c>
      <c r="F59" s="1" t="s">
        <v>1541</v>
      </c>
      <c r="G59" s="1" t="s">
        <v>1542</v>
      </c>
      <c r="H59" s="1">
        <v>27530</v>
      </c>
      <c r="I59" s="1">
        <v>3807</v>
      </c>
      <c r="J59" s="1" t="s">
        <v>1541</v>
      </c>
      <c r="K59" s="1" t="s">
        <v>1542</v>
      </c>
      <c r="L59" s="1">
        <v>27530</v>
      </c>
      <c r="M59" s="1"/>
      <c r="N59" s="1" t="s">
        <v>1543</v>
      </c>
      <c r="O59" s="1" t="s">
        <v>1544</v>
      </c>
      <c r="P59" s="1" t="s">
        <v>1545</v>
      </c>
      <c r="Q59" s="1" t="s">
        <v>1546</v>
      </c>
      <c r="R59" s="1" t="s">
        <v>1547</v>
      </c>
      <c r="S59" s="1" t="s">
        <v>1548</v>
      </c>
      <c r="T59" s="1" t="s">
        <v>1549</v>
      </c>
      <c r="U59" s="1" t="s">
        <v>1545</v>
      </c>
      <c r="V59" s="1" t="s">
        <v>1550</v>
      </c>
      <c r="W59" s="1">
        <v>1</v>
      </c>
      <c r="X59" s="1">
        <v>3</v>
      </c>
      <c r="Y59" s="1">
        <v>0</v>
      </c>
      <c r="Z59" s="1">
        <v>1</v>
      </c>
      <c r="AA59" s="6">
        <v>8122</v>
      </c>
      <c r="AB59" s="1">
        <v>9</v>
      </c>
      <c r="AC59" s="1">
        <v>3.15</v>
      </c>
      <c r="AD59" s="1">
        <v>12.15</v>
      </c>
      <c r="AE59" s="1">
        <v>23.76</v>
      </c>
      <c r="AF59" s="1">
        <v>35.909999999999997</v>
      </c>
      <c r="AG59" s="7">
        <v>0.25059999999999999</v>
      </c>
      <c r="AH59" s="8">
        <v>81706</v>
      </c>
      <c r="AI59" s="1" t="e">
        <f>VLOOKUP(County!A59,Salaries!A$6:T$91,15,FALSE)</f>
        <v>#N/A</v>
      </c>
      <c r="AJ59" s="1" t="e">
        <f>VLOOKUP(County!A59,Salaries!A$6:T$91,16,FALSE)</f>
        <v>#N/A</v>
      </c>
      <c r="AK59" s="8">
        <v>37183</v>
      </c>
      <c r="AL59" s="9">
        <v>9.9499999999999993</v>
      </c>
      <c r="AM59" s="9">
        <v>10.97</v>
      </c>
      <c r="AN59" s="9">
        <v>12.1</v>
      </c>
      <c r="AO59" s="8">
        <v>0</v>
      </c>
      <c r="AP59" s="8">
        <v>1658233</v>
      </c>
      <c r="AQ59" s="8">
        <v>1658233</v>
      </c>
      <c r="AR59" s="8">
        <v>165002</v>
      </c>
      <c r="AS59" s="8">
        <v>34118</v>
      </c>
      <c r="AT59" s="8">
        <v>199120</v>
      </c>
      <c r="AU59" s="8">
        <v>12027</v>
      </c>
      <c r="AV59" s="8">
        <v>3000</v>
      </c>
      <c r="AW59" s="8">
        <v>15027</v>
      </c>
      <c r="AX59" s="8">
        <v>0</v>
      </c>
      <c r="AY59" s="8">
        <v>1872380</v>
      </c>
      <c r="AZ59" s="8">
        <v>1135460</v>
      </c>
      <c r="BA59" s="8">
        <v>351765</v>
      </c>
      <c r="BB59" s="8">
        <v>1487225</v>
      </c>
      <c r="BC59" s="8">
        <v>159365</v>
      </c>
      <c r="BD59" s="8">
        <v>47444</v>
      </c>
      <c r="BE59" s="8">
        <v>23371</v>
      </c>
      <c r="BF59" s="8">
        <v>230180</v>
      </c>
      <c r="BG59" s="8">
        <v>154975</v>
      </c>
      <c r="BH59" s="8">
        <v>1872380</v>
      </c>
      <c r="BI59" s="8">
        <v>0</v>
      </c>
      <c r="BJ59" s="7">
        <v>0</v>
      </c>
      <c r="BK59" s="8">
        <v>0</v>
      </c>
      <c r="BL59" s="8">
        <v>0</v>
      </c>
      <c r="BM59" s="8">
        <v>0</v>
      </c>
      <c r="BN59" s="8">
        <v>19090</v>
      </c>
      <c r="BO59" s="8">
        <v>19090</v>
      </c>
      <c r="BP59" s="8">
        <v>21102</v>
      </c>
      <c r="BQ59" s="6">
        <v>46572</v>
      </c>
      <c r="BR59" s="6">
        <v>32425</v>
      </c>
      <c r="BS59" s="6">
        <v>78997</v>
      </c>
      <c r="BT59" s="6">
        <v>32863</v>
      </c>
      <c r="BU59" s="6">
        <v>18499</v>
      </c>
      <c r="BV59" s="6">
        <v>51362</v>
      </c>
      <c r="BW59" s="6">
        <v>5099</v>
      </c>
      <c r="BX59" s="6">
        <v>2004</v>
      </c>
      <c r="BY59" s="6">
        <v>7103</v>
      </c>
      <c r="BZ59" s="6">
        <v>137462</v>
      </c>
      <c r="CA59" s="1"/>
      <c r="CB59" s="6">
        <v>137462</v>
      </c>
      <c r="CC59" s="1">
        <v>99</v>
      </c>
      <c r="CD59" s="6">
        <v>50570</v>
      </c>
      <c r="CE59" s="1">
        <v>12</v>
      </c>
      <c r="CF59" s="1">
        <v>74</v>
      </c>
      <c r="CG59" s="1">
        <v>86</v>
      </c>
      <c r="CH59" s="6">
        <v>4909</v>
      </c>
      <c r="CI59" s="6">
        <v>3205</v>
      </c>
      <c r="CJ59" s="6">
        <v>5550</v>
      </c>
      <c r="CK59" s="1">
        <v>205</v>
      </c>
      <c r="CL59" s="1">
        <v>40</v>
      </c>
      <c r="CM59" s="1">
        <v>74</v>
      </c>
      <c r="CN59" s="1">
        <v>288</v>
      </c>
      <c r="CO59" s="6">
        <v>79197</v>
      </c>
      <c r="CP59" s="6">
        <v>24362</v>
      </c>
      <c r="CQ59" s="6">
        <v>103559</v>
      </c>
      <c r="CR59" s="6">
        <v>9604</v>
      </c>
      <c r="CS59" s="6">
        <v>4075</v>
      </c>
      <c r="CT59" s="6">
        <v>13679</v>
      </c>
      <c r="CU59" s="6">
        <v>79023</v>
      </c>
      <c r="CV59" s="6">
        <v>19604</v>
      </c>
      <c r="CW59" s="6">
        <v>98627</v>
      </c>
      <c r="CX59" s="6">
        <v>215865</v>
      </c>
      <c r="CY59" s="6">
        <v>2633</v>
      </c>
      <c r="CZ59" s="1">
        <v>149</v>
      </c>
      <c r="DA59" s="6">
        <v>218647</v>
      </c>
      <c r="DB59" s="6">
        <v>10447</v>
      </c>
      <c r="DC59" s="6">
        <v>2346</v>
      </c>
      <c r="DD59" s="6">
        <f t="shared" si="2"/>
        <v>12793</v>
      </c>
      <c r="DE59" s="6">
        <v>35505</v>
      </c>
      <c r="DF59" s="6">
        <v>21277</v>
      </c>
      <c r="DG59" s="1">
        <v>511</v>
      </c>
      <c r="DH59" s="6">
        <v>24186</v>
      </c>
      <c r="DI59" s="6">
        <v>2663</v>
      </c>
      <c r="DJ59" s="6"/>
      <c r="DK59" s="6">
        <v>278983</v>
      </c>
      <c r="DL59" s="6">
        <v>95949</v>
      </c>
      <c r="DM59" s="1"/>
      <c r="DN59" s="6">
        <v>3067</v>
      </c>
      <c r="DO59" s="6">
        <v>288742</v>
      </c>
      <c r="DP59" s="6">
        <v>1006</v>
      </c>
      <c r="DQ59" s="6">
        <v>37195</v>
      </c>
      <c r="DR59" s="6">
        <v>11673</v>
      </c>
      <c r="DS59" s="6">
        <v>48868</v>
      </c>
      <c r="DT59" s="6">
        <v>280344</v>
      </c>
      <c r="DU59" s="1">
        <v>226</v>
      </c>
      <c r="DV59" s="1">
        <v>45</v>
      </c>
      <c r="DW59" s="1">
        <v>455</v>
      </c>
      <c r="DX59" s="1">
        <v>133</v>
      </c>
      <c r="DY59" s="1">
        <v>89</v>
      </c>
      <c r="DZ59" s="1">
        <v>26</v>
      </c>
      <c r="EA59" s="1">
        <v>974</v>
      </c>
      <c r="EB59" s="6">
        <v>2172</v>
      </c>
      <c r="EC59" s="6">
        <v>1655</v>
      </c>
      <c r="ED59" s="6">
        <v>3827</v>
      </c>
      <c r="EE59" s="6">
        <v>9827</v>
      </c>
      <c r="EF59" s="6">
        <v>5009</v>
      </c>
      <c r="EG59" s="6">
        <v>14836</v>
      </c>
      <c r="EH59" s="1">
        <v>874</v>
      </c>
      <c r="EI59" s="1">
        <v>994</v>
      </c>
      <c r="EJ59" s="6">
        <v>1868</v>
      </c>
      <c r="EK59" s="6">
        <v>20531</v>
      </c>
      <c r="EL59" s="1">
        <v>14</v>
      </c>
      <c r="EM59" s="1">
        <v>741</v>
      </c>
      <c r="EN59" s="1">
        <v>124</v>
      </c>
      <c r="EO59" s="1">
        <v>851</v>
      </c>
      <c r="EP59" s="1">
        <v>909</v>
      </c>
      <c r="EQ59" s="6">
        <v>3608</v>
      </c>
      <c r="ER59" s="6">
        <v>93635</v>
      </c>
      <c r="ES59" s="6">
        <v>43527</v>
      </c>
      <c r="ET59" s="6">
        <v>6523</v>
      </c>
      <c r="EU59" s="6">
        <v>22142</v>
      </c>
      <c r="EV59" s="6">
        <v>22207</v>
      </c>
      <c r="EW59" s="1" t="s">
        <v>1551</v>
      </c>
      <c r="EX59" s="1">
        <v>49</v>
      </c>
      <c r="EY59" s="1">
        <v>123</v>
      </c>
      <c r="EZ59" s="6">
        <v>85252</v>
      </c>
      <c r="FA59" s="6">
        <v>128262</v>
      </c>
      <c r="FB59" s="6">
        <v>91448</v>
      </c>
      <c r="FC59" s="1"/>
      <c r="FD59" s="1"/>
      <c r="FE59" s="1"/>
      <c r="FF59" s="1" t="s">
        <v>1552</v>
      </c>
      <c r="FG59" s="1" t="s">
        <v>308</v>
      </c>
      <c r="FH59" s="1" t="s">
        <v>1541</v>
      </c>
      <c r="FI59" s="1" t="s">
        <v>1542</v>
      </c>
      <c r="FJ59" s="1">
        <v>27530</v>
      </c>
      <c r="FK59" s="1">
        <v>3850</v>
      </c>
      <c r="FL59" s="1" t="s">
        <v>1541</v>
      </c>
      <c r="FM59" s="1" t="s">
        <v>1542</v>
      </c>
      <c r="FN59" s="1">
        <v>27530</v>
      </c>
      <c r="FO59" s="1">
        <v>3850</v>
      </c>
      <c r="FP59" s="1" t="s">
        <v>1540</v>
      </c>
      <c r="FQ59" s="6">
        <v>46670</v>
      </c>
      <c r="FR59" s="1">
        <v>35.909999999999997</v>
      </c>
      <c r="FS59" s="1" t="s">
        <v>1553</v>
      </c>
      <c r="FT59" s="6">
        <v>8122</v>
      </c>
      <c r="FU59" s="1">
        <v>208</v>
      </c>
      <c r="FV59" s="1"/>
      <c r="FW59" s="1" t="s">
        <v>1554</v>
      </c>
      <c r="FX59" s="1"/>
      <c r="FY59" s="1"/>
      <c r="FZ59" s="1">
        <v>0</v>
      </c>
      <c r="GA59" s="1" t="s">
        <v>1555</v>
      </c>
      <c r="GB59" s="1">
        <v>2.17</v>
      </c>
      <c r="GC59" s="1">
        <v>53.76</v>
      </c>
      <c r="GD59" s="1" t="s">
        <v>287</v>
      </c>
      <c r="GE59" s="1" t="s">
        <v>288</v>
      </c>
      <c r="GF59" s="1" t="s">
        <v>1556</v>
      </c>
      <c r="GG59" s="1" t="s">
        <v>290</v>
      </c>
      <c r="GH59" s="1" t="s">
        <v>291</v>
      </c>
      <c r="GI59" s="1" t="s">
        <v>279</v>
      </c>
      <c r="GJ59" s="6">
        <v>125101</v>
      </c>
      <c r="GK59" s="1">
        <v>2</v>
      </c>
      <c r="GM59" s="2" t="s">
        <v>292</v>
      </c>
      <c r="GN59" s="2">
        <v>868</v>
      </c>
      <c r="GO59" s="2">
        <v>72</v>
      </c>
      <c r="GP59" s="10">
        <v>3190</v>
      </c>
      <c r="GQ59" s="10">
        <v>29725</v>
      </c>
      <c r="GR59" s="2">
        <v>45</v>
      </c>
      <c r="GS59" s="2">
        <v>13</v>
      </c>
      <c r="GT59" s="2">
        <v>138</v>
      </c>
      <c r="GU59" s="10">
        <v>3602</v>
      </c>
      <c r="GY59" s="1"/>
      <c r="GZ59" s="1">
        <v>2</v>
      </c>
      <c r="HA59" s="1"/>
      <c r="HB59" s="1"/>
      <c r="HC59" s="1"/>
      <c r="HD59" s="1"/>
      <c r="HE59" s="1"/>
      <c r="HF59" s="1"/>
      <c r="HG59" s="1"/>
      <c r="HH59" s="1"/>
      <c r="HI59" s="1"/>
      <c r="HJ59" s="1">
        <v>5</v>
      </c>
      <c r="HK59" s="6">
        <v>1285</v>
      </c>
      <c r="HM59" s="6">
        <v>13664</v>
      </c>
      <c r="HN59" s="6">
        <v>205077</v>
      </c>
      <c r="HO59" s="10">
        <v>2663</v>
      </c>
      <c r="HP59" s="1"/>
      <c r="HQ59" s="1">
        <v>40</v>
      </c>
      <c r="HR59" s="6">
        <v>26725</v>
      </c>
      <c r="HS59" s="6">
        <v>23798</v>
      </c>
      <c r="HT59" s="1"/>
      <c r="HU59" s="1">
        <v>47</v>
      </c>
      <c r="HV59" s="6">
        <v>2022</v>
      </c>
      <c r="HW59" s="6">
        <v>1183</v>
      </c>
      <c r="HX59" s="1"/>
      <c r="HY59" s="1">
        <v>0</v>
      </c>
      <c r="HZ59" s="1">
        <v>0</v>
      </c>
      <c r="IA59" s="1">
        <v>205</v>
      </c>
      <c r="IB59" s="1"/>
      <c r="IC59" s="1">
        <v>0</v>
      </c>
      <c r="ID59" s="6">
        <v>288742</v>
      </c>
      <c r="IE59" s="6">
        <v>48298</v>
      </c>
      <c r="IF59" s="1">
        <v>9</v>
      </c>
      <c r="IG59" s="6">
        <v>264696</v>
      </c>
      <c r="IH59" s="6">
        <v>45909</v>
      </c>
      <c r="II59" s="1">
        <v>80</v>
      </c>
      <c r="IJ59" s="6">
        <v>21197</v>
      </c>
      <c r="IK59" s="1">
        <v>374</v>
      </c>
      <c r="IL59" s="6">
        <v>1972</v>
      </c>
      <c r="IM59" s="1">
        <v>0</v>
      </c>
      <c r="IN59" s="1">
        <v>52</v>
      </c>
      <c r="IP59" s="6">
        <v>6066</v>
      </c>
      <c r="IQ59" s="6">
        <v>83191</v>
      </c>
      <c r="IR59" s="10">
        <v>89257</v>
      </c>
      <c r="IS59" s="10">
        <v>113443</v>
      </c>
      <c r="IT59" s="6">
        <v>12793</v>
      </c>
      <c r="IU59" s="10">
        <v>377999</v>
      </c>
      <c r="IV59" s="6">
        <v>112306</v>
      </c>
      <c r="IW59" s="1">
        <v>271</v>
      </c>
      <c r="IX59" s="1">
        <v>588</v>
      </c>
      <c r="IY59" s="1">
        <v>115</v>
      </c>
      <c r="IZ59" s="1">
        <v>0.72</v>
      </c>
      <c r="JA59" s="1">
        <v>0.19</v>
      </c>
      <c r="JB59" s="1">
        <v>21.08</v>
      </c>
      <c r="JC59" s="1">
        <v>25.23</v>
      </c>
      <c r="JD59" s="1">
        <v>14.12</v>
      </c>
      <c r="JE59" s="1">
        <v>770</v>
      </c>
      <c r="JF59" s="6">
        <v>12873</v>
      </c>
      <c r="JG59" s="1">
        <v>204</v>
      </c>
      <c r="JH59" s="6">
        <v>7658</v>
      </c>
      <c r="JI59">
        <v>11.88819433897411</v>
      </c>
      <c r="KJ59" s="571">
        <f t="shared" si="1"/>
        <v>41415.343915343918</v>
      </c>
      <c r="MH59" s="10">
        <v>7141</v>
      </c>
      <c r="MI59" s="10">
        <v>169890</v>
      </c>
      <c r="MJ59" s="10"/>
    </row>
    <row r="60" spans="1:348" x14ac:dyDescent="0.25">
      <c r="A60" s="1" t="s">
        <v>1557</v>
      </c>
      <c r="B60" s="21" t="s">
        <v>1927</v>
      </c>
      <c r="C60" s="1" t="s">
        <v>1558</v>
      </c>
      <c r="D60" s="1">
        <v>2016</v>
      </c>
      <c r="E60" s="1" t="s">
        <v>1559</v>
      </c>
      <c r="F60" s="1" t="s">
        <v>1560</v>
      </c>
      <c r="G60" s="1" t="s">
        <v>1559</v>
      </c>
      <c r="H60" s="1">
        <v>27893</v>
      </c>
      <c r="I60" s="1">
        <v>3801</v>
      </c>
      <c r="J60" s="1" t="s">
        <v>1560</v>
      </c>
      <c r="K60" s="1" t="s">
        <v>1559</v>
      </c>
      <c r="L60" s="1">
        <v>27893</v>
      </c>
      <c r="M60" s="1"/>
      <c r="N60" s="1" t="s">
        <v>1561</v>
      </c>
      <c r="O60" s="1" t="s">
        <v>1562</v>
      </c>
      <c r="P60" s="1" t="s">
        <v>1563</v>
      </c>
      <c r="Q60" s="1" t="s">
        <v>1564</v>
      </c>
      <c r="R60" s="1" t="s">
        <v>1561</v>
      </c>
      <c r="S60" s="1" t="s">
        <v>324</v>
      </c>
      <c r="T60" s="1" t="s">
        <v>1562</v>
      </c>
      <c r="U60" s="1" t="s">
        <v>1563</v>
      </c>
      <c r="V60" s="1" t="s">
        <v>1564</v>
      </c>
      <c r="W60" s="1">
        <v>1</v>
      </c>
      <c r="X60" s="1">
        <v>5</v>
      </c>
      <c r="Y60" s="1">
        <v>1</v>
      </c>
      <c r="Z60" s="1">
        <v>0</v>
      </c>
      <c r="AA60" s="6">
        <v>10881</v>
      </c>
      <c r="AB60" s="1">
        <v>6</v>
      </c>
      <c r="AC60" s="1">
        <v>3</v>
      </c>
      <c r="AD60" s="1">
        <v>9</v>
      </c>
      <c r="AE60" s="1">
        <v>19.190000000000001</v>
      </c>
      <c r="AF60" s="1">
        <v>28.19</v>
      </c>
      <c r="AG60" s="7">
        <v>0.21279999999999999</v>
      </c>
      <c r="AH60" s="8">
        <v>79968</v>
      </c>
      <c r="AI60" s="1" t="e">
        <f>VLOOKUP(County!A60,Salaries!A$6:T$91,15,FALSE)</f>
        <v>#N/A</v>
      </c>
      <c r="AJ60" s="1" t="e">
        <f>VLOOKUP(County!A60,Salaries!A$6:T$91,16,FALSE)</f>
        <v>#N/A</v>
      </c>
      <c r="AK60" s="8">
        <v>41388</v>
      </c>
      <c r="AL60" s="9">
        <v>9.18</v>
      </c>
      <c r="AM60" s="9">
        <v>10.199999999999999</v>
      </c>
      <c r="AN60" s="9">
        <v>10.199999999999999</v>
      </c>
      <c r="AO60" s="8">
        <v>0</v>
      </c>
      <c r="AP60" s="8">
        <v>1634942</v>
      </c>
      <c r="AQ60" s="8">
        <v>1634942</v>
      </c>
      <c r="AR60" s="8">
        <v>131115</v>
      </c>
      <c r="AS60" s="8">
        <v>0</v>
      </c>
      <c r="AT60" s="8">
        <v>131115</v>
      </c>
      <c r="AU60" s="8">
        <v>0</v>
      </c>
      <c r="AV60" s="8">
        <v>0</v>
      </c>
      <c r="AW60" s="8">
        <v>0</v>
      </c>
      <c r="AX60" s="8">
        <v>57755</v>
      </c>
      <c r="AY60" s="8">
        <v>1823812</v>
      </c>
      <c r="AZ60" s="8">
        <v>1015372</v>
      </c>
      <c r="BA60" s="8">
        <v>346696</v>
      </c>
      <c r="BB60" s="8">
        <v>1362068</v>
      </c>
      <c r="BC60" s="8">
        <v>76742</v>
      </c>
      <c r="BD60" s="8">
        <v>16191</v>
      </c>
      <c r="BE60" s="8">
        <v>15917</v>
      </c>
      <c r="BF60" s="8">
        <v>108850</v>
      </c>
      <c r="BG60" s="8">
        <v>329300</v>
      </c>
      <c r="BH60" s="8">
        <v>1800218</v>
      </c>
      <c r="BI60" s="8">
        <v>23594</v>
      </c>
      <c r="BJ60" s="7">
        <v>1.29E-2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6">
        <v>59083</v>
      </c>
      <c r="BR60" s="6">
        <v>56406</v>
      </c>
      <c r="BS60" s="6">
        <v>115489</v>
      </c>
      <c r="BT60" s="6">
        <v>50156</v>
      </c>
      <c r="BU60" s="6">
        <v>21906</v>
      </c>
      <c r="BV60" s="6">
        <v>72062</v>
      </c>
      <c r="BW60" s="6">
        <v>9270</v>
      </c>
      <c r="BX60" s="1">
        <v>338</v>
      </c>
      <c r="BY60" s="6">
        <v>9608</v>
      </c>
      <c r="BZ60" s="6">
        <v>197159</v>
      </c>
      <c r="CA60" s="1"/>
      <c r="CB60" s="6">
        <v>197159</v>
      </c>
      <c r="CC60" s="1">
        <v>0</v>
      </c>
      <c r="CD60" s="6">
        <v>27651</v>
      </c>
      <c r="CE60" s="1">
        <v>2</v>
      </c>
      <c r="CF60" s="1">
        <v>74</v>
      </c>
      <c r="CG60" s="1">
        <v>76</v>
      </c>
      <c r="CH60" s="6">
        <v>2615</v>
      </c>
      <c r="CI60" s="6">
        <v>2022</v>
      </c>
      <c r="CJ60" s="6">
        <v>5099</v>
      </c>
      <c r="CK60" s="1">
        <v>0</v>
      </c>
      <c r="CL60" s="1">
        <v>0</v>
      </c>
      <c r="CM60" s="1">
        <v>57</v>
      </c>
      <c r="CN60" s="1">
        <v>155</v>
      </c>
      <c r="CO60" s="6">
        <v>72816</v>
      </c>
      <c r="CP60" s="6">
        <v>25715</v>
      </c>
      <c r="CQ60" s="6">
        <v>98531</v>
      </c>
      <c r="CR60" s="6">
        <v>10539</v>
      </c>
      <c r="CS60" s="1">
        <v>378</v>
      </c>
      <c r="CT60" s="6">
        <v>10917</v>
      </c>
      <c r="CU60" s="6">
        <v>82412</v>
      </c>
      <c r="CV60" s="6">
        <v>18123</v>
      </c>
      <c r="CW60" s="6">
        <v>100535</v>
      </c>
      <c r="CX60" s="6">
        <v>209983</v>
      </c>
      <c r="CY60" s="6">
        <v>5111</v>
      </c>
      <c r="CZ60" s="1">
        <v>0</v>
      </c>
      <c r="DA60" s="6">
        <v>215094</v>
      </c>
      <c r="DB60" s="6">
        <v>11652</v>
      </c>
      <c r="DC60" s="6">
        <v>1222</v>
      </c>
      <c r="DD60" s="6">
        <f t="shared" si="2"/>
        <v>12874</v>
      </c>
      <c r="DE60" s="6">
        <v>34114</v>
      </c>
      <c r="DF60" s="6">
        <v>7117</v>
      </c>
      <c r="DG60" s="1">
        <v>0</v>
      </c>
      <c r="DH60" s="6">
        <v>8339</v>
      </c>
      <c r="DI60" s="6">
        <v>1261</v>
      </c>
      <c r="DJ60" s="6"/>
      <c r="DK60" s="6">
        <v>232933</v>
      </c>
      <c r="DL60" s="6">
        <v>47967</v>
      </c>
      <c r="DM60" s="6">
        <v>6158</v>
      </c>
      <c r="DN60" s="1"/>
      <c r="DO60" s="6">
        <v>269199</v>
      </c>
      <c r="DP60" s="1">
        <v>4</v>
      </c>
      <c r="DQ60" s="6">
        <v>45431</v>
      </c>
      <c r="DR60" s="6">
        <v>14674</v>
      </c>
      <c r="DS60" s="6">
        <v>60105</v>
      </c>
      <c r="DT60" s="6">
        <v>215347</v>
      </c>
      <c r="DU60" s="1">
        <v>42</v>
      </c>
      <c r="DV60" s="1">
        <v>0</v>
      </c>
      <c r="DW60" s="1">
        <v>378</v>
      </c>
      <c r="DX60" s="1">
        <v>14</v>
      </c>
      <c r="DY60" s="1">
        <v>79</v>
      </c>
      <c r="DZ60" s="1">
        <v>0</v>
      </c>
      <c r="EA60" s="1">
        <v>513</v>
      </c>
      <c r="EB60" s="1">
        <v>503</v>
      </c>
      <c r="EC60" s="1">
        <v>0</v>
      </c>
      <c r="ED60" s="1">
        <v>503</v>
      </c>
      <c r="EE60" s="6">
        <v>8444</v>
      </c>
      <c r="EF60" s="6">
        <v>1546</v>
      </c>
      <c r="EG60" s="6">
        <v>9990</v>
      </c>
      <c r="EH60" s="1">
        <v>578</v>
      </c>
      <c r="EI60" s="1">
        <v>0</v>
      </c>
      <c r="EJ60" s="1">
        <v>578</v>
      </c>
      <c r="EK60" s="6">
        <v>11071</v>
      </c>
      <c r="EL60" s="1">
        <v>2</v>
      </c>
      <c r="EM60" s="1">
        <v>8</v>
      </c>
      <c r="EN60" s="1">
        <v>125</v>
      </c>
      <c r="EO60" s="1">
        <v>332</v>
      </c>
      <c r="EP60" s="1">
        <v>714</v>
      </c>
      <c r="EQ60" s="6">
        <v>7244</v>
      </c>
      <c r="ER60" s="6">
        <v>35814</v>
      </c>
      <c r="ES60" s="6">
        <v>8486</v>
      </c>
      <c r="ET60" s="6">
        <v>1788</v>
      </c>
      <c r="EU60" s="1">
        <v>178</v>
      </c>
      <c r="EV60" s="1">
        <v>117</v>
      </c>
      <c r="EW60" s="1" t="s">
        <v>1565</v>
      </c>
      <c r="EX60" s="1">
        <v>33</v>
      </c>
      <c r="EY60" s="1">
        <v>55</v>
      </c>
      <c r="EZ60" s="6">
        <v>43432</v>
      </c>
      <c r="FA60" s="6">
        <v>96938</v>
      </c>
      <c r="FB60" s="6">
        <v>37400</v>
      </c>
      <c r="FC60" s="1"/>
      <c r="FD60" s="1"/>
      <c r="FE60" s="1"/>
      <c r="FF60" s="1" t="s">
        <v>1558</v>
      </c>
      <c r="FG60" s="1" t="s">
        <v>308</v>
      </c>
      <c r="FH60" s="1" t="s">
        <v>1560</v>
      </c>
      <c r="FI60" s="1" t="s">
        <v>1559</v>
      </c>
      <c r="FJ60" s="1">
        <v>27893</v>
      </c>
      <c r="FK60" s="1">
        <v>3801</v>
      </c>
      <c r="FL60" s="1" t="s">
        <v>1560</v>
      </c>
      <c r="FM60" s="1" t="s">
        <v>1559</v>
      </c>
      <c r="FN60" s="1">
        <v>27893</v>
      </c>
      <c r="FO60" s="1">
        <v>3801</v>
      </c>
      <c r="FP60" s="1" t="s">
        <v>1559</v>
      </c>
      <c r="FQ60" s="6">
        <v>54083</v>
      </c>
      <c r="FR60" s="1">
        <v>28.19</v>
      </c>
      <c r="FS60" s="1" t="s">
        <v>1561</v>
      </c>
      <c r="FT60" s="6">
        <v>10881</v>
      </c>
      <c r="FU60" s="1">
        <v>338</v>
      </c>
      <c r="FV60" s="1"/>
      <c r="FW60" s="1" t="s">
        <v>1566</v>
      </c>
      <c r="FX60" s="1"/>
      <c r="FY60" s="1"/>
      <c r="FZ60" s="1">
        <v>0</v>
      </c>
      <c r="GA60" s="1" t="s">
        <v>1567</v>
      </c>
      <c r="GB60" s="1">
        <v>90</v>
      </c>
      <c r="GC60" s="1">
        <v>90</v>
      </c>
      <c r="GD60" s="1" t="s">
        <v>287</v>
      </c>
      <c r="GE60" s="1" t="s">
        <v>288</v>
      </c>
      <c r="GF60" s="1" t="s">
        <v>1568</v>
      </c>
      <c r="GG60" s="1" t="s">
        <v>290</v>
      </c>
      <c r="GH60" s="1" t="s">
        <v>291</v>
      </c>
      <c r="GI60" s="1" t="s">
        <v>279</v>
      </c>
      <c r="GJ60" s="6">
        <v>81397</v>
      </c>
      <c r="GK60" s="1">
        <v>2</v>
      </c>
      <c r="GM60" s="2" t="s">
        <v>292</v>
      </c>
      <c r="GN60" s="2">
        <v>607</v>
      </c>
      <c r="GO60" s="2">
        <v>99</v>
      </c>
      <c r="GP60" s="10">
        <v>3025</v>
      </c>
      <c r="GQ60" s="10">
        <v>27678</v>
      </c>
      <c r="GR60" s="2">
        <v>78</v>
      </c>
      <c r="GS60" s="2">
        <v>18</v>
      </c>
      <c r="GT60" s="2">
        <v>211</v>
      </c>
      <c r="GU60" s="10">
        <v>2659</v>
      </c>
      <c r="GY60" s="1"/>
      <c r="GZ60" s="1">
        <v>2</v>
      </c>
      <c r="HA60" s="1"/>
      <c r="HB60" s="1"/>
      <c r="HC60" s="1"/>
      <c r="HD60" s="1"/>
      <c r="HE60" s="1"/>
      <c r="HF60" s="1"/>
      <c r="HG60" s="1"/>
      <c r="HH60" s="1"/>
      <c r="HI60" s="1"/>
      <c r="HJ60" s="1">
        <v>7</v>
      </c>
      <c r="HK60" s="1">
        <v>492</v>
      </c>
      <c r="HM60" s="6">
        <v>9736</v>
      </c>
      <c r="HN60" s="6">
        <v>236038</v>
      </c>
      <c r="HO60" s="10">
        <v>1261</v>
      </c>
      <c r="HP60" s="1"/>
      <c r="HQ60" s="1">
        <v>0</v>
      </c>
      <c r="HR60" s="6">
        <v>26725</v>
      </c>
      <c r="HS60" s="1"/>
      <c r="HT60" s="1"/>
      <c r="HU60" s="1">
        <v>926</v>
      </c>
      <c r="HV60" s="6">
        <v>2022</v>
      </c>
      <c r="HW60" s="1"/>
      <c r="HX60" s="1"/>
      <c r="HY60" s="1">
        <v>0</v>
      </c>
      <c r="HZ60" s="1">
        <v>0</v>
      </c>
      <c r="IA60" s="1"/>
      <c r="IB60" s="1"/>
      <c r="IC60" s="1">
        <v>0</v>
      </c>
      <c r="ID60" s="6">
        <v>269199</v>
      </c>
      <c r="IE60" s="6">
        <v>46988</v>
      </c>
      <c r="IF60" s="1">
        <v>0</v>
      </c>
      <c r="IG60" s="6">
        <v>260860</v>
      </c>
      <c r="IH60" s="6">
        <v>45766</v>
      </c>
      <c r="II60" s="1">
        <v>153</v>
      </c>
      <c r="IJ60" s="6">
        <v>6964</v>
      </c>
      <c r="IK60" s="6">
        <v>1222</v>
      </c>
      <c r="IL60" s="1">
        <v>0</v>
      </c>
      <c r="IM60" s="1">
        <v>0</v>
      </c>
      <c r="IN60" s="1">
        <v>0</v>
      </c>
      <c r="IP60" s="6">
        <v>6277</v>
      </c>
      <c r="IQ60" s="6">
        <v>67045</v>
      </c>
      <c r="IR60" s="10">
        <v>73322</v>
      </c>
      <c r="IS60" s="10">
        <v>81661</v>
      </c>
      <c r="IT60" s="6">
        <v>12874</v>
      </c>
      <c r="IU60" s="10">
        <v>342521</v>
      </c>
      <c r="IV60" s="6">
        <v>111452</v>
      </c>
      <c r="IW60" s="1">
        <v>42</v>
      </c>
      <c r="IX60" s="1">
        <v>392</v>
      </c>
      <c r="IY60" s="1">
        <v>79</v>
      </c>
      <c r="IZ60" s="1">
        <v>0.9</v>
      </c>
      <c r="JA60" s="1">
        <v>0.05</v>
      </c>
      <c r="JB60" s="1">
        <v>21.58</v>
      </c>
      <c r="JC60" s="1">
        <v>25.48</v>
      </c>
      <c r="JD60" s="1">
        <v>11.98</v>
      </c>
      <c r="JE60" s="1">
        <v>499</v>
      </c>
      <c r="JF60" s="6">
        <v>9525</v>
      </c>
      <c r="JG60" s="1">
        <v>14</v>
      </c>
      <c r="JH60" s="6">
        <v>1546</v>
      </c>
      <c r="JI60">
        <v>16.733638831897981</v>
      </c>
      <c r="KJ60" s="571">
        <f t="shared" si="1"/>
        <v>48317.417523944656</v>
      </c>
      <c r="MH60" s="2"/>
      <c r="MI60" s="2"/>
      <c r="MJ60" s="2"/>
    </row>
    <row r="61" spans="1:34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2"/>
      <c r="GO61" s="2"/>
      <c r="GP61" s="2"/>
      <c r="GQ61" s="2"/>
      <c r="GR61" s="2"/>
      <c r="GS61" s="2"/>
      <c r="GT61" s="2"/>
      <c r="GU61" s="2"/>
      <c r="GY61" s="2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N61" s="1"/>
      <c r="HO61" s="1"/>
      <c r="HP61" s="2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Q61" s="1"/>
      <c r="IR61" s="1"/>
      <c r="IS61" s="2"/>
      <c r="IT61" s="2"/>
      <c r="IU61" s="1"/>
      <c r="IV61" s="2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MH61" s="2"/>
      <c r="MI61" s="2"/>
      <c r="MJ61" s="2"/>
    </row>
    <row r="62" spans="1:34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>
        <v>70</v>
      </c>
      <c r="X62" s="1">
        <v>315</v>
      </c>
      <c r="Y62" s="1">
        <v>21</v>
      </c>
      <c r="Z62" s="1">
        <v>67</v>
      </c>
      <c r="AA62" s="1"/>
      <c r="AB62" s="1">
        <v>763.56</v>
      </c>
      <c r="AC62" s="1">
        <v>59.35</v>
      </c>
      <c r="AD62" s="1">
        <v>822.91</v>
      </c>
      <c r="AE62" s="13">
        <v>2215.4499999999998</v>
      </c>
      <c r="AF62" s="13">
        <v>3038.36</v>
      </c>
      <c r="AG62" s="7">
        <v>0.25130000000000002</v>
      </c>
      <c r="AH62" s="8">
        <v>74329</v>
      </c>
      <c r="AI62" s="1"/>
      <c r="AJ62" s="1"/>
      <c r="AK62" s="8">
        <v>26291</v>
      </c>
      <c r="AL62" s="9">
        <v>7.25</v>
      </c>
      <c r="AM62" s="9">
        <v>7.41</v>
      </c>
      <c r="AN62" s="9">
        <v>7.41</v>
      </c>
      <c r="AO62" s="8">
        <v>25282191</v>
      </c>
      <c r="AP62" s="8">
        <v>171727344</v>
      </c>
      <c r="AQ62" s="8">
        <v>197009535</v>
      </c>
      <c r="AR62" s="8">
        <v>14207033</v>
      </c>
      <c r="AS62" s="8">
        <v>466708</v>
      </c>
      <c r="AT62" s="8">
        <v>14673741</v>
      </c>
      <c r="AU62" s="8">
        <v>1647733</v>
      </c>
      <c r="AV62" s="8">
        <v>163700</v>
      </c>
      <c r="AW62" s="8">
        <v>1811433</v>
      </c>
      <c r="AX62" s="8">
        <v>10210061</v>
      </c>
      <c r="AY62" s="8">
        <v>223704770</v>
      </c>
      <c r="AZ62" s="8">
        <v>111919894</v>
      </c>
      <c r="BA62" s="8">
        <v>39644668</v>
      </c>
      <c r="BB62" s="8">
        <v>151564562</v>
      </c>
      <c r="BC62" s="8">
        <v>15947812</v>
      </c>
      <c r="BD62" s="8">
        <v>4706252</v>
      </c>
      <c r="BE62" s="8">
        <v>2664933</v>
      </c>
      <c r="BF62" s="8">
        <v>23318997</v>
      </c>
      <c r="BG62" s="8">
        <v>41407747</v>
      </c>
      <c r="BH62" s="8">
        <v>216291306</v>
      </c>
      <c r="BI62" s="8">
        <v>7413464</v>
      </c>
      <c r="BJ62" s="7">
        <v>3.3099999999999997E-2</v>
      </c>
      <c r="BK62" s="8">
        <v>12288270</v>
      </c>
      <c r="BL62" s="8">
        <v>0</v>
      </c>
      <c r="BM62" s="8">
        <v>148811</v>
      </c>
      <c r="BN62" s="8">
        <v>40589</v>
      </c>
      <c r="BO62" s="8">
        <v>12477670</v>
      </c>
      <c r="BP62" s="8">
        <v>13419740</v>
      </c>
      <c r="BQ62" s="6">
        <v>4699246</v>
      </c>
      <c r="BR62" s="6">
        <v>4589769</v>
      </c>
      <c r="BS62" s="6">
        <v>9289015</v>
      </c>
      <c r="BT62" s="6">
        <v>3825484</v>
      </c>
      <c r="BU62" s="6">
        <v>1701463</v>
      </c>
      <c r="BV62" s="6">
        <v>5526947</v>
      </c>
      <c r="BW62" s="6">
        <v>663393</v>
      </c>
      <c r="BX62" s="6">
        <v>104622</v>
      </c>
      <c r="BY62" s="6">
        <v>768015</v>
      </c>
      <c r="BZ62" s="6">
        <v>15583977</v>
      </c>
      <c r="CA62" s="1"/>
      <c r="CB62" s="6">
        <v>15583977</v>
      </c>
      <c r="CC62" s="6">
        <v>245275</v>
      </c>
      <c r="CD62" s="6">
        <v>4181889</v>
      </c>
      <c r="CE62" s="1">
        <v>506</v>
      </c>
      <c r="CF62" s="1"/>
      <c r="CG62" s="1">
        <v>506</v>
      </c>
      <c r="CH62" s="6">
        <v>675654</v>
      </c>
      <c r="CI62" s="6">
        <v>963299</v>
      </c>
      <c r="CJ62" s="6">
        <v>820523</v>
      </c>
      <c r="CK62" s="6">
        <v>229784</v>
      </c>
      <c r="CL62" s="6">
        <v>5579</v>
      </c>
      <c r="CM62" s="6">
        <v>5276</v>
      </c>
      <c r="CN62" s="6">
        <v>20888</v>
      </c>
      <c r="CO62" s="6">
        <v>10914455</v>
      </c>
      <c r="CP62" s="6">
        <v>4930394</v>
      </c>
      <c r="CQ62" s="6">
        <v>15844849</v>
      </c>
      <c r="CR62" s="6">
        <v>1654806</v>
      </c>
      <c r="CS62" s="6">
        <v>125126</v>
      </c>
      <c r="CT62" s="6">
        <v>1779932</v>
      </c>
      <c r="CU62" s="6">
        <v>15850899</v>
      </c>
      <c r="CV62" s="6">
        <v>3383302</v>
      </c>
      <c r="CW62" s="6">
        <v>19234201</v>
      </c>
      <c r="CX62" s="6">
        <v>36858982</v>
      </c>
      <c r="CY62" s="6">
        <v>247378</v>
      </c>
      <c r="CZ62" s="6">
        <v>207836</v>
      </c>
      <c r="DA62" s="6">
        <v>37314196</v>
      </c>
      <c r="DB62" s="6">
        <v>2337528</v>
      </c>
      <c r="DC62" s="6">
        <v>1154377</v>
      </c>
      <c r="DD62" s="6"/>
      <c r="DE62" s="6"/>
      <c r="DF62" s="6">
        <v>2943895</v>
      </c>
      <c r="DG62" s="6">
        <v>156590</v>
      </c>
      <c r="DH62" s="6">
        <v>4318941</v>
      </c>
      <c r="DI62" s="6">
        <v>208738</v>
      </c>
      <c r="DJ62" s="6"/>
      <c r="DK62" s="6">
        <v>15771442</v>
      </c>
      <c r="DL62" s="6">
        <v>30568904</v>
      </c>
      <c r="DM62" s="6">
        <v>472691</v>
      </c>
      <c r="DN62" s="6">
        <v>1132710</v>
      </c>
      <c r="DO62" s="6">
        <v>50033079</v>
      </c>
      <c r="DP62" s="6">
        <v>85658</v>
      </c>
      <c r="DQ62" s="6">
        <v>4191547</v>
      </c>
      <c r="DR62" s="6">
        <v>1305476</v>
      </c>
      <c r="DS62" s="6">
        <v>5497023</v>
      </c>
      <c r="DT62" s="6">
        <v>33462021</v>
      </c>
      <c r="DU62" s="6">
        <v>33197</v>
      </c>
      <c r="DV62" s="6">
        <v>3416</v>
      </c>
      <c r="DW62" s="6">
        <v>71446</v>
      </c>
      <c r="DX62" s="6">
        <v>20873</v>
      </c>
      <c r="DY62" s="6">
        <v>11697</v>
      </c>
      <c r="DZ62" s="6">
        <v>1075</v>
      </c>
      <c r="EA62" s="6">
        <v>141704</v>
      </c>
      <c r="EB62" s="6">
        <v>345299</v>
      </c>
      <c r="EC62" s="6">
        <v>78432</v>
      </c>
      <c r="ED62" s="6">
        <v>423731</v>
      </c>
      <c r="EE62" s="6">
        <v>1752078</v>
      </c>
      <c r="EF62" s="6">
        <v>612088</v>
      </c>
      <c r="EG62" s="6">
        <v>2364166</v>
      </c>
      <c r="EH62" s="6">
        <v>136056</v>
      </c>
      <c r="EI62" s="6">
        <v>45250</v>
      </c>
      <c r="EJ62" s="6">
        <v>181306</v>
      </c>
      <c r="EK62" s="6">
        <v>2969203</v>
      </c>
      <c r="EL62" s="6">
        <v>4230</v>
      </c>
      <c r="EM62" s="6">
        <v>37490</v>
      </c>
      <c r="EN62" s="6">
        <v>12211</v>
      </c>
      <c r="EO62" s="6">
        <v>44426</v>
      </c>
      <c r="EP62" s="6">
        <v>107518</v>
      </c>
      <c r="EQ62" s="6">
        <v>790146</v>
      </c>
      <c r="ER62" s="6">
        <v>6421224</v>
      </c>
      <c r="ES62" s="6">
        <v>2027434</v>
      </c>
      <c r="ET62" s="6">
        <v>547355</v>
      </c>
      <c r="EU62" s="6">
        <v>460995</v>
      </c>
      <c r="EV62" s="6">
        <v>474030</v>
      </c>
      <c r="EW62" s="1"/>
      <c r="EX62" s="6">
        <v>4025</v>
      </c>
      <c r="EY62" s="6">
        <v>7593</v>
      </c>
      <c r="EZ62" s="6">
        <v>6576183</v>
      </c>
      <c r="FA62" s="6">
        <v>41896951</v>
      </c>
      <c r="FB62" s="6">
        <v>2425026</v>
      </c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6">
        <v>9382609</v>
      </c>
      <c r="GN62" s="2"/>
      <c r="GO62" s="10">
        <v>122728</v>
      </c>
      <c r="GP62" s="10">
        <v>17631</v>
      </c>
      <c r="GQ62" s="10">
        <v>592093</v>
      </c>
      <c r="GR62" s="10">
        <v>42869775</v>
      </c>
      <c r="GS62" s="10">
        <v>25366</v>
      </c>
      <c r="GT62" s="10">
        <v>3222</v>
      </c>
      <c r="GU62" s="10">
        <v>43183</v>
      </c>
      <c r="GY62" s="10">
        <v>15196102</v>
      </c>
      <c r="GZ62" s="1"/>
      <c r="HA62" s="1">
        <v>2</v>
      </c>
      <c r="HB62" s="1"/>
      <c r="HC62" s="1"/>
      <c r="HD62" s="1"/>
      <c r="HE62" s="1"/>
      <c r="HF62" s="1"/>
      <c r="HG62" s="1"/>
      <c r="HH62" s="1"/>
      <c r="HI62" s="1"/>
      <c r="HJ62" s="1"/>
      <c r="HK62" s="1">
        <v>473</v>
      </c>
      <c r="HL62" s="6">
        <v>329192</v>
      </c>
      <c r="HN62" s="6">
        <v>2683930</v>
      </c>
      <c r="HO62" s="6">
        <v>22936112</v>
      </c>
      <c r="HP62" s="10">
        <v>208738</v>
      </c>
      <c r="HQ62" s="6">
        <v>1914</v>
      </c>
      <c r="HR62" s="6">
        <v>3665</v>
      </c>
      <c r="HS62" s="6">
        <v>2164725</v>
      </c>
      <c r="HT62" s="6">
        <v>618748</v>
      </c>
      <c r="HU62" s="6">
        <v>754556</v>
      </c>
      <c r="HV62" s="6">
        <v>643860</v>
      </c>
      <c r="HW62" s="6">
        <v>163782</v>
      </c>
      <c r="HX62" s="6">
        <v>30758</v>
      </c>
      <c r="HY62" s="6">
        <v>306086</v>
      </c>
      <c r="HZ62" s="6">
        <v>462673</v>
      </c>
      <c r="IA62" s="1">
        <v>0</v>
      </c>
      <c r="IB62" s="6">
        <v>5330</v>
      </c>
      <c r="IC62" s="6">
        <v>8140</v>
      </c>
      <c r="ID62" s="6">
        <v>216314</v>
      </c>
      <c r="IE62" s="6">
        <v>50033079</v>
      </c>
      <c r="IF62" s="6">
        <v>9429718</v>
      </c>
      <c r="IG62" s="6">
        <v>188680</v>
      </c>
      <c r="IH62" s="6">
        <v>45733294</v>
      </c>
      <c r="II62" s="6">
        <v>8399942</v>
      </c>
      <c r="IJ62" s="6">
        <v>15754</v>
      </c>
      <c r="IK62" s="6">
        <v>2928141</v>
      </c>
      <c r="IL62" s="6">
        <v>38834</v>
      </c>
      <c r="IM62" s="6">
        <v>1115543</v>
      </c>
      <c r="IN62" s="1">
        <v>0</v>
      </c>
      <c r="IO62" s="6">
        <v>64079</v>
      </c>
      <c r="IQ62" s="6">
        <v>216542837</v>
      </c>
      <c r="IR62" s="6">
        <v>3018669</v>
      </c>
      <c r="IS62" s="10">
        <v>219561506</v>
      </c>
      <c r="IT62" s="10">
        <v>223880447</v>
      </c>
      <c r="IU62" s="6">
        <v>3491905</v>
      </c>
      <c r="IV62" s="10">
        <v>269594585</v>
      </c>
      <c r="IW62" s="6">
        <v>21877111</v>
      </c>
      <c r="IX62" s="6">
        <v>36613</v>
      </c>
      <c r="IY62" s="6">
        <v>92319</v>
      </c>
      <c r="IZ62" s="6">
        <v>12772</v>
      </c>
      <c r="JA62" s="1">
        <v>0.8</v>
      </c>
      <c r="JB62" s="1">
        <v>0.14000000000000001</v>
      </c>
      <c r="JC62" s="1">
        <v>20.95</v>
      </c>
      <c r="JD62" s="1">
        <v>25.61</v>
      </c>
      <c r="JE62" s="1">
        <v>11.57</v>
      </c>
      <c r="JF62" s="6">
        <v>116340</v>
      </c>
      <c r="JG62" s="6">
        <v>2233433</v>
      </c>
      <c r="JH62" s="6">
        <v>25364</v>
      </c>
      <c r="JI62" s="6">
        <v>735770</v>
      </c>
      <c r="MH62" s="10">
        <v>569367</v>
      </c>
      <c r="MI62" s="10">
        <v>5446359</v>
      </c>
      <c r="MJ62" s="10"/>
    </row>
  </sheetData>
  <sortState ref="A3:MJ60">
    <sortCondition ref="C3:C60"/>
  </sortState>
  <hyperlinks>
    <hyperlink ref="V20" r:id="rId1"/>
    <hyperlink ref="V24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opLeftCell="D1" workbookViewId="0">
      <selection activeCell="B1" sqref="B1:B1048576"/>
    </sheetView>
  </sheetViews>
  <sheetFormatPr defaultRowHeight="15" x14ac:dyDescent="0.25"/>
  <sheetData>
    <row r="1" spans="1:20" x14ac:dyDescent="0.25">
      <c r="B1" t="s">
        <v>2160</v>
      </c>
    </row>
    <row r="2" spans="1:20" x14ac:dyDescent="0.25">
      <c r="B2" t="s">
        <v>2161</v>
      </c>
    </row>
    <row r="3" spans="1:20" x14ac:dyDescent="0.25">
      <c r="B3" t="s">
        <v>2162</v>
      </c>
      <c r="C3" t="s">
        <v>2163</v>
      </c>
      <c r="D3" t="s">
        <v>2164</v>
      </c>
      <c r="E3" t="s">
        <v>2165</v>
      </c>
      <c r="F3" t="s">
        <v>2166</v>
      </c>
      <c r="G3" t="s">
        <v>26</v>
      </c>
      <c r="H3" t="s">
        <v>27</v>
      </c>
      <c r="I3" t="s">
        <v>28</v>
      </c>
      <c r="J3" t="s">
        <v>29</v>
      </c>
      <c r="K3" t="s">
        <v>30</v>
      </c>
      <c r="L3" t="s">
        <v>31</v>
      </c>
      <c r="M3" t="s">
        <v>218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38</v>
      </c>
    </row>
    <row r="4" spans="1:20" x14ac:dyDescent="0.25">
      <c r="B4" t="s">
        <v>2162</v>
      </c>
      <c r="C4" t="s">
        <v>2163</v>
      </c>
      <c r="D4" t="s">
        <v>2164</v>
      </c>
      <c r="E4" t="s">
        <v>2165</v>
      </c>
      <c r="F4" t="s">
        <v>2166</v>
      </c>
      <c r="G4" t="s">
        <v>2167</v>
      </c>
      <c r="H4" t="s">
        <v>2168</v>
      </c>
      <c r="I4" t="s">
        <v>2169</v>
      </c>
      <c r="J4" t="s">
        <v>2170</v>
      </c>
      <c r="K4" t="s">
        <v>2171</v>
      </c>
      <c r="L4" t="s">
        <v>2172</v>
      </c>
      <c r="M4" t="s">
        <v>2173</v>
      </c>
      <c r="N4" t="s">
        <v>2174</v>
      </c>
      <c r="O4" t="s">
        <v>2175</v>
      </c>
      <c r="P4" t="s">
        <v>2176</v>
      </c>
      <c r="Q4" t="s">
        <v>2177</v>
      </c>
      <c r="R4" t="s">
        <v>2178</v>
      </c>
      <c r="S4" t="s">
        <v>2179</v>
      </c>
      <c r="T4" t="s">
        <v>2180</v>
      </c>
    </row>
    <row r="5" spans="1:20" x14ac:dyDescent="0.25">
      <c r="B5" t="s">
        <v>2162</v>
      </c>
      <c r="C5" t="s">
        <v>2163</v>
      </c>
      <c r="D5" t="s">
        <v>2164</v>
      </c>
      <c r="E5" t="s">
        <v>2165</v>
      </c>
      <c r="F5" t="s">
        <v>2166</v>
      </c>
      <c r="G5">
        <v>78224</v>
      </c>
      <c r="H5">
        <v>78226</v>
      </c>
      <c r="I5">
        <v>78223</v>
      </c>
      <c r="J5">
        <v>78222</v>
      </c>
      <c r="K5">
        <v>78225</v>
      </c>
      <c r="L5">
        <v>78227</v>
      </c>
      <c r="M5">
        <v>112771</v>
      </c>
      <c r="N5">
        <v>78285</v>
      </c>
      <c r="O5">
        <v>78286</v>
      </c>
      <c r="P5">
        <v>78287</v>
      </c>
      <c r="Q5">
        <v>78288</v>
      </c>
      <c r="R5">
        <v>78289</v>
      </c>
      <c r="S5">
        <v>78290</v>
      </c>
      <c r="T5">
        <v>78291</v>
      </c>
    </row>
    <row r="6" spans="1:20" x14ac:dyDescent="0.25">
      <c r="A6" t="e">
        <f>VLOOKUP(B6,#REF!,6,FALSE)</f>
        <v>#REF!</v>
      </c>
      <c r="B6">
        <v>14794</v>
      </c>
      <c r="C6">
        <v>0</v>
      </c>
      <c r="D6">
        <v>1375</v>
      </c>
      <c r="E6">
        <v>2016</v>
      </c>
      <c r="F6">
        <v>0</v>
      </c>
      <c r="G6">
        <v>763.56</v>
      </c>
      <c r="H6">
        <v>59.35</v>
      </c>
      <c r="I6">
        <v>822.91</v>
      </c>
      <c r="J6" s="568">
        <v>2215.4499999999998</v>
      </c>
      <c r="K6" s="568">
        <v>3038.36</v>
      </c>
      <c r="L6" s="569">
        <v>0.25130000000000002</v>
      </c>
      <c r="M6" s="497">
        <v>329192</v>
      </c>
      <c r="N6" s="570">
        <v>74329</v>
      </c>
      <c r="Q6" s="570">
        <v>26291</v>
      </c>
      <c r="R6" s="571">
        <v>7.25</v>
      </c>
      <c r="S6" s="571">
        <v>7.41</v>
      </c>
      <c r="T6" s="571">
        <v>7.41</v>
      </c>
    </row>
    <row r="7" spans="1:20" x14ac:dyDescent="0.25">
      <c r="A7" t="e">
        <f>VLOOKUP(B7,#REF!,6,FALSE)</f>
        <v>#REF!</v>
      </c>
      <c r="B7">
        <v>11644</v>
      </c>
      <c r="C7">
        <v>0</v>
      </c>
      <c r="D7">
        <v>1375</v>
      </c>
      <c r="E7">
        <v>2016</v>
      </c>
      <c r="F7">
        <v>0</v>
      </c>
      <c r="G7">
        <v>10</v>
      </c>
      <c r="H7">
        <v>0</v>
      </c>
      <c r="I7">
        <v>10</v>
      </c>
      <c r="J7">
        <v>35.229999999999997</v>
      </c>
      <c r="K7">
        <v>45.23</v>
      </c>
      <c r="L7" s="569">
        <v>0.22109999999999999</v>
      </c>
      <c r="M7" s="497">
        <v>5527</v>
      </c>
      <c r="N7" s="570">
        <v>76404</v>
      </c>
      <c r="O7" t="s">
        <v>2181</v>
      </c>
      <c r="P7">
        <v>2010</v>
      </c>
      <c r="Q7" s="570">
        <v>39062</v>
      </c>
      <c r="R7" s="571">
        <v>11.07</v>
      </c>
      <c r="S7" s="571">
        <v>11.57</v>
      </c>
      <c r="T7" s="571">
        <v>15.75</v>
      </c>
    </row>
    <row r="8" spans="1:20" x14ac:dyDescent="0.25">
      <c r="A8" t="e">
        <f>VLOOKUP(B8,#REF!,6,FALSE)</f>
        <v>#REF!</v>
      </c>
      <c r="B8">
        <v>11640</v>
      </c>
      <c r="C8">
        <v>0</v>
      </c>
      <c r="D8">
        <v>1375</v>
      </c>
      <c r="E8">
        <v>2016</v>
      </c>
      <c r="F8">
        <v>0</v>
      </c>
      <c r="G8">
        <v>1</v>
      </c>
      <c r="H8">
        <v>1</v>
      </c>
      <c r="I8">
        <v>2</v>
      </c>
      <c r="J8">
        <v>15.89</v>
      </c>
      <c r="K8">
        <v>17.89</v>
      </c>
      <c r="L8" s="569">
        <v>5.5899999999999998E-2</v>
      </c>
      <c r="M8">
        <v>175</v>
      </c>
      <c r="N8" s="570">
        <v>72100</v>
      </c>
      <c r="O8" t="s">
        <v>2182</v>
      </c>
      <c r="P8">
        <v>2014</v>
      </c>
      <c r="Q8" s="570">
        <v>36090</v>
      </c>
      <c r="R8" s="571">
        <v>7.43</v>
      </c>
      <c r="S8" s="571">
        <v>8</v>
      </c>
      <c r="T8" s="571">
        <v>13.7</v>
      </c>
    </row>
    <row r="9" spans="1:20" x14ac:dyDescent="0.25">
      <c r="A9" t="e">
        <f>VLOOKUP(B9,#REF!,6,FALSE)</f>
        <v>#REF!</v>
      </c>
      <c r="B9">
        <v>11655</v>
      </c>
      <c r="C9">
        <v>0</v>
      </c>
      <c r="D9">
        <v>1375</v>
      </c>
      <c r="E9">
        <v>2016</v>
      </c>
      <c r="F9">
        <v>0</v>
      </c>
      <c r="G9">
        <v>1</v>
      </c>
      <c r="H9">
        <v>0</v>
      </c>
      <c r="I9">
        <v>1</v>
      </c>
      <c r="J9">
        <v>6.7</v>
      </c>
      <c r="K9">
        <v>7.7</v>
      </c>
      <c r="L9" s="569">
        <v>0.12989999999999999</v>
      </c>
      <c r="M9">
        <v>948</v>
      </c>
      <c r="N9" s="570">
        <v>47983</v>
      </c>
      <c r="O9" t="s">
        <v>2183</v>
      </c>
      <c r="P9">
        <v>2011</v>
      </c>
    </row>
    <row r="10" spans="1:20" x14ac:dyDescent="0.25">
      <c r="A10" t="e">
        <f>VLOOKUP(B10,#REF!,6,FALSE)</f>
        <v>#REF!</v>
      </c>
      <c r="B10">
        <v>11641</v>
      </c>
      <c r="C10">
        <v>0</v>
      </c>
      <c r="D10">
        <v>1375</v>
      </c>
      <c r="E10">
        <v>2016</v>
      </c>
      <c r="F10">
        <v>0</v>
      </c>
      <c r="G10">
        <v>7.63</v>
      </c>
      <c r="H10">
        <v>3</v>
      </c>
      <c r="I10">
        <v>10.63</v>
      </c>
      <c r="J10">
        <v>33.83</v>
      </c>
      <c r="K10">
        <v>44.46</v>
      </c>
      <c r="L10" s="569">
        <v>0.1716</v>
      </c>
      <c r="M10" s="497">
        <v>6447</v>
      </c>
      <c r="N10" s="570">
        <v>67619</v>
      </c>
      <c r="O10" t="s">
        <v>2184</v>
      </c>
      <c r="P10">
        <v>2013</v>
      </c>
      <c r="Q10" s="570">
        <v>29500</v>
      </c>
      <c r="R10" s="571">
        <v>7.4</v>
      </c>
      <c r="S10" s="571">
        <v>8.01</v>
      </c>
      <c r="T10" s="571">
        <v>11.81</v>
      </c>
    </row>
    <row r="11" spans="1:20" x14ac:dyDescent="0.25">
      <c r="A11" t="e">
        <f>VLOOKUP(B11,#REF!,6,FALSE)</f>
        <v>#REF!</v>
      </c>
      <c r="B11">
        <v>11642</v>
      </c>
      <c r="C11">
        <v>0</v>
      </c>
      <c r="D11">
        <v>1375</v>
      </c>
      <c r="E11">
        <v>2016</v>
      </c>
      <c r="F11">
        <v>0</v>
      </c>
      <c r="G11">
        <v>2</v>
      </c>
      <c r="H11">
        <v>0</v>
      </c>
      <c r="I11">
        <v>2</v>
      </c>
      <c r="J11">
        <v>17</v>
      </c>
      <c r="K11">
        <v>19</v>
      </c>
      <c r="L11" s="569">
        <v>0.1053</v>
      </c>
      <c r="M11" s="497">
        <v>1733</v>
      </c>
      <c r="N11" s="570">
        <v>41376</v>
      </c>
      <c r="O11" t="s">
        <v>2185</v>
      </c>
      <c r="P11">
        <v>2015</v>
      </c>
      <c r="Q11" s="570">
        <v>26291</v>
      </c>
      <c r="R11" s="571">
        <v>9</v>
      </c>
      <c r="S11" s="571">
        <v>9.5</v>
      </c>
      <c r="T11" s="571">
        <v>11.5</v>
      </c>
    </row>
    <row r="12" spans="1:20" x14ac:dyDescent="0.25">
      <c r="A12" t="e">
        <f>VLOOKUP(B12,#REF!,6,FALSE)</f>
        <v>#REF!</v>
      </c>
      <c r="B12">
        <v>11643</v>
      </c>
      <c r="C12">
        <v>0</v>
      </c>
      <c r="D12">
        <v>1375</v>
      </c>
      <c r="E12">
        <v>2016</v>
      </c>
      <c r="F12">
        <v>0</v>
      </c>
      <c r="G12">
        <v>2</v>
      </c>
      <c r="H12">
        <v>1</v>
      </c>
      <c r="I12">
        <v>3</v>
      </c>
      <c r="J12">
        <v>14.96</v>
      </c>
      <c r="K12">
        <v>17.96</v>
      </c>
      <c r="L12" s="569">
        <v>0.1114</v>
      </c>
      <c r="M12">
        <v>250</v>
      </c>
      <c r="N12" s="570">
        <v>50551</v>
      </c>
      <c r="P12">
        <v>2015</v>
      </c>
      <c r="Q12" s="570">
        <v>38125</v>
      </c>
      <c r="R12" s="571">
        <v>7.55</v>
      </c>
      <c r="S12" s="571">
        <v>8.8000000000000007</v>
      </c>
      <c r="T12" s="571">
        <v>11</v>
      </c>
    </row>
    <row r="13" spans="1:20" x14ac:dyDescent="0.25">
      <c r="A13" t="e">
        <f>VLOOKUP(B13,#REF!,6,FALSE)</f>
        <v>#REF!</v>
      </c>
      <c r="B13">
        <v>11656</v>
      </c>
      <c r="C13">
        <v>0</v>
      </c>
      <c r="D13">
        <v>1375</v>
      </c>
      <c r="E13">
        <v>2016</v>
      </c>
      <c r="F13">
        <v>0</v>
      </c>
      <c r="G13">
        <v>1</v>
      </c>
      <c r="H13">
        <v>0</v>
      </c>
      <c r="I13">
        <v>1</v>
      </c>
      <c r="J13">
        <v>9.26</v>
      </c>
      <c r="K13">
        <v>10.26</v>
      </c>
      <c r="L13" s="569">
        <v>9.7500000000000003E-2</v>
      </c>
      <c r="M13">
        <v>475</v>
      </c>
      <c r="N13" s="570">
        <v>49099</v>
      </c>
      <c r="P13">
        <v>2015</v>
      </c>
      <c r="Q13" s="570">
        <v>49099</v>
      </c>
      <c r="R13" s="571">
        <v>11.82</v>
      </c>
    </row>
    <row r="14" spans="1:20" x14ac:dyDescent="0.25">
      <c r="A14" t="e">
        <f>VLOOKUP(B14,#REF!,6,FALSE)</f>
        <v>#REF!</v>
      </c>
      <c r="B14">
        <v>11685</v>
      </c>
      <c r="C14">
        <v>0</v>
      </c>
      <c r="D14">
        <v>1375</v>
      </c>
      <c r="E14">
        <v>2016</v>
      </c>
      <c r="F14">
        <v>0</v>
      </c>
      <c r="G14">
        <v>8.9</v>
      </c>
      <c r="H14">
        <v>0</v>
      </c>
      <c r="I14">
        <v>8.9</v>
      </c>
      <c r="J14">
        <v>16.5</v>
      </c>
      <c r="K14">
        <v>25.4</v>
      </c>
      <c r="L14" s="569">
        <v>0.35039999999999999</v>
      </c>
      <c r="M14" s="497">
        <v>1908</v>
      </c>
      <c r="N14" s="570">
        <v>76600</v>
      </c>
      <c r="O14" t="s">
        <v>2186</v>
      </c>
      <c r="P14">
        <v>2014</v>
      </c>
      <c r="Q14" s="570">
        <v>34649</v>
      </c>
      <c r="R14" s="571">
        <v>7.25</v>
      </c>
      <c r="S14" s="571">
        <v>10.1</v>
      </c>
      <c r="T14" s="571">
        <v>13.46</v>
      </c>
    </row>
    <row r="15" spans="1:20" x14ac:dyDescent="0.25">
      <c r="A15" t="e">
        <f>VLOOKUP(B15,#REF!,6,FALSE)</f>
        <v>#REF!</v>
      </c>
      <c r="B15">
        <v>11657</v>
      </c>
      <c r="C15">
        <v>0</v>
      </c>
      <c r="D15">
        <v>1375</v>
      </c>
      <c r="E15">
        <v>2016</v>
      </c>
      <c r="F15">
        <v>0</v>
      </c>
      <c r="G15">
        <v>1</v>
      </c>
      <c r="H15">
        <v>0</v>
      </c>
      <c r="I15">
        <v>1</v>
      </c>
      <c r="J15">
        <v>15</v>
      </c>
      <c r="K15">
        <v>16</v>
      </c>
      <c r="L15" s="569">
        <v>6.25E-2</v>
      </c>
      <c r="M15" s="497">
        <v>2835</v>
      </c>
      <c r="N15" s="570">
        <v>107769</v>
      </c>
      <c r="O15" t="s">
        <v>2187</v>
      </c>
      <c r="P15">
        <v>1980</v>
      </c>
      <c r="R15" s="571">
        <v>13.51</v>
      </c>
      <c r="S15" s="571">
        <v>13.51</v>
      </c>
      <c r="T15" s="571">
        <v>21.2</v>
      </c>
    </row>
    <row r="16" spans="1:20" x14ac:dyDescent="0.25">
      <c r="A16" t="e">
        <f>VLOOKUP(B16,#REF!,6,FALSE)</f>
        <v>#REF!</v>
      </c>
      <c r="B16">
        <v>11658</v>
      </c>
      <c r="C16">
        <v>0</v>
      </c>
      <c r="D16">
        <v>1375</v>
      </c>
      <c r="E16">
        <v>2016</v>
      </c>
      <c r="F16">
        <v>0</v>
      </c>
      <c r="G16">
        <v>11</v>
      </c>
      <c r="H16">
        <v>1</v>
      </c>
      <c r="I16">
        <v>12</v>
      </c>
      <c r="J16">
        <v>46</v>
      </c>
      <c r="K16">
        <v>58</v>
      </c>
      <c r="L16" s="569">
        <v>0.18970000000000001</v>
      </c>
      <c r="M16" s="497">
        <v>16244</v>
      </c>
      <c r="N16" s="570">
        <v>99500</v>
      </c>
      <c r="O16" t="s">
        <v>2188</v>
      </c>
      <c r="P16">
        <v>2015</v>
      </c>
      <c r="Q16" s="570">
        <v>40417</v>
      </c>
      <c r="R16" s="571">
        <v>12.6</v>
      </c>
      <c r="S16" s="571">
        <v>14.38</v>
      </c>
      <c r="T16" s="571">
        <v>17.940000000000001</v>
      </c>
    </row>
    <row r="17" spans="1:20" x14ac:dyDescent="0.25">
      <c r="A17" t="e">
        <f>VLOOKUP(B17,#REF!,6,FALSE)</f>
        <v>#REF!</v>
      </c>
      <c r="B17">
        <v>11659</v>
      </c>
      <c r="C17">
        <v>0</v>
      </c>
      <c r="D17">
        <v>1375</v>
      </c>
      <c r="E17">
        <v>2016</v>
      </c>
      <c r="F17">
        <v>0</v>
      </c>
      <c r="G17">
        <v>2</v>
      </c>
      <c r="H17">
        <v>2</v>
      </c>
      <c r="I17">
        <v>4</v>
      </c>
      <c r="J17">
        <v>17.05</v>
      </c>
      <c r="K17">
        <v>21.05</v>
      </c>
      <c r="L17" s="569">
        <v>9.5000000000000001E-2</v>
      </c>
      <c r="M17" s="497">
        <v>3800</v>
      </c>
      <c r="N17" s="570">
        <v>66300</v>
      </c>
      <c r="O17" t="s">
        <v>2189</v>
      </c>
      <c r="P17">
        <v>2007</v>
      </c>
      <c r="Q17" s="570">
        <v>34301</v>
      </c>
      <c r="R17" s="571">
        <v>10.119999999999999</v>
      </c>
      <c r="S17" s="571">
        <v>11.72</v>
      </c>
      <c r="T17" s="571">
        <v>12.93</v>
      </c>
    </row>
    <row r="18" spans="1:20" x14ac:dyDescent="0.25">
      <c r="A18" t="e">
        <f>VLOOKUP(B18,#REF!,6,FALSE)</f>
        <v>#REF!</v>
      </c>
      <c r="B18">
        <v>11660</v>
      </c>
      <c r="C18">
        <v>0</v>
      </c>
      <c r="D18">
        <v>1375</v>
      </c>
      <c r="E18">
        <v>2016</v>
      </c>
      <c r="F18">
        <v>0</v>
      </c>
      <c r="G18">
        <v>9</v>
      </c>
      <c r="H18">
        <v>0</v>
      </c>
      <c r="I18">
        <v>9</v>
      </c>
      <c r="J18">
        <v>39.5</v>
      </c>
      <c r="K18">
        <v>48.5</v>
      </c>
      <c r="L18" s="569">
        <v>0.18559999999999999</v>
      </c>
      <c r="M18" s="497">
        <v>5962</v>
      </c>
      <c r="N18" s="570">
        <v>79035</v>
      </c>
      <c r="O18" t="s">
        <v>2190</v>
      </c>
      <c r="P18">
        <v>2014</v>
      </c>
      <c r="Q18" s="570">
        <v>42329</v>
      </c>
      <c r="R18" s="571">
        <v>14.45</v>
      </c>
      <c r="S18" s="571">
        <v>14.45</v>
      </c>
      <c r="T18" s="571">
        <v>16.72</v>
      </c>
    </row>
    <row r="19" spans="1:20" x14ac:dyDescent="0.25">
      <c r="A19" t="e">
        <f>VLOOKUP(B19,#REF!,6,FALSE)</f>
        <v>#REF!</v>
      </c>
      <c r="B19">
        <v>11661</v>
      </c>
      <c r="C19">
        <v>0</v>
      </c>
      <c r="D19">
        <v>1375</v>
      </c>
      <c r="E19">
        <v>2016</v>
      </c>
      <c r="F19">
        <v>0</v>
      </c>
      <c r="G19">
        <v>4</v>
      </c>
      <c r="H19">
        <v>1</v>
      </c>
      <c r="I19">
        <v>5</v>
      </c>
      <c r="J19">
        <v>14</v>
      </c>
      <c r="K19">
        <v>19</v>
      </c>
      <c r="L19" s="569">
        <v>0.21049999999999999</v>
      </c>
      <c r="M19">
        <v>58</v>
      </c>
      <c r="N19" s="570">
        <v>48687</v>
      </c>
      <c r="O19" t="s">
        <v>2191</v>
      </c>
      <c r="Q19" s="570">
        <v>34236</v>
      </c>
      <c r="S19" s="571">
        <v>11.05</v>
      </c>
      <c r="T19" s="571">
        <v>11.05</v>
      </c>
    </row>
    <row r="20" spans="1:20" x14ac:dyDescent="0.25">
      <c r="A20" t="e">
        <f>VLOOKUP(B20,#REF!,6,FALSE)</f>
        <v>#REF!</v>
      </c>
      <c r="B20">
        <v>154237</v>
      </c>
      <c r="C20">
        <v>0</v>
      </c>
      <c r="D20">
        <v>1375</v>
      </c>
      <c r="E20">
        <v>2016</v>
      </c>
      <c r="F20">
        <v>0</v>
      </c>
      <c r="G20">
        <v>1</v>
      </c>
      <c r="H20">
        <v>0</v>
      </c>
      <c r="I20">
        <v>1</v>
      </c>
      <c r="J20">
        <v>6.02</v>
      </c>
      <c r="K20">
        <v>7.02</v>
      </c>
      <c r="L20" s="569">
        <v>0.14249999999999999</v>
      </c>
      <c r="M20">
        <v>488</v>
      </c>
      <c r="N20" s="570">
        <v>52890</v>
      </c>
      <c r="P20">
        <v>2010</v>
      </c>
      <c r="R20" s="571">
        <v>10</v>
      </c>
      <c r="S20" s="571">
        <v>10</v>
      </c>
      <c r="T20" s="571">
        <v>10</v>
      </c>
    </row>
    <row r="21" spans="1:20" x14ac:dyDescent="0.25">
      <c r="A21" t="e">
        <f>VLOOKUP(B21,#REF!,6,FALSE)</f>
        <v>#REF!</v>
      </c>
      <c r="B21">
        <v>11662</v>
      </c>
      <c r="C21">
        <v>0</v>
      </c>
      <c r="D21">
        <v>1375</v>
      </c>
      <c r="E21">
        <v>2016</v>
      </c>
      <c r="F21">
        <v>0</v>
      </c>
      <c r="G21">
        <v>9</v>
      </c>
      <c r="H21">
        <v>2</v>
      </c>
      <c r="I21">
        <v>11</v>
      </c>
      <c r="J21">
        <v>23.8</v>
      </c>
      <c r="K21">
        <v>34.799999999999997</v>
      </c>
      <c r="L21" s="569">
        <v>0.2586</v>
      </c>
      <c r="M21" s="497">
        <v>3770</v>
      </c>
      <c r="N21" s="570">
        <v>81824</v>
      </c>
      <c r="O21" t="s">
        <v>2192</v>
      </c>
      <c r="P21">
        <v>2013</v>
      </c>
      <c r="Q21" s="570">
        <v>40214</v>
      </c>
      <c r="R21" s="571">
        <v>11.3</v>
      </c>
      <c r="S21" s="571">
        <v>13.73</v>
      </c>
      <c r="T21" s="571">
        <v>16.7</v>
      </c>
    </row>
    <row r="22" spans="1:20" x14ac:dyDescent="0.25">
      <c r="A22" t="e">
        <f>VLOOKUP(B22,#REF!,6,FALSE)</f>
        <v>#REF!</v>
      </c>
      <c r="B22">
        <v>11705</v>
      </c>
      <c r="C22">
        <v>0</v>
      </c>
      <c r="D22">
        <v>1375</v>
      </c>
      <c r="E22">
        <v>2016</v>
      </c>
      <c r="F22">
        <v>0</v>
      </c>
      <c r="G22">
        <v>10</v>
      </c>
      <c r="H22">
        <v>0</v>
      </c>
      <c r="I22">
        <v>10</v>
      </c>
      <c r="J22">
        <v>24.38</v>
      </c>
      <c r="K22">
        <v>34.380000000000003</v>
      </c>
      <c r="L22" s="569">
        <v>0.29089999999999999</v>
      </c>
      <c r="M22" s="497">
        <v>1788</v>
      </c>
      <c r="N22" s="570">
        <v>95464</v>
      </c>
      <c r="O22" t="s">
        <v>2193</v>
      </c>
      <c r="P22">
        <v>2013</v>
      </c>
      <c r="Q22" s="570">
        <v>47117</v>
      </c>
      <c r="R22" s="571">
        <v>12.75</v>
      </c>
      <c r="T22" s="571">
        <v>33824</v>
      </c>
    </row>
    <row r="23" spans="1:20" x14ac:dyDescent="0.25">
      <c r="A23" t="e">
        <f>VLOOKUP(B23,#REF!,6,FALSE)</f>
        <v>#REF!</v>
      </c>
      <c r="B23">
        <v>11684</v>
      </c>
      <c r="C23">
        <v>0</v>
      </c>
      <c r="D23">
        <v>1375</v>
      </c>
      <c r="E23">
        <v>2016</v>
      </c>
      <c r="F23">
        <v>0</v>
      </c>
      <c r="G23">
        <v>121</v>
      </c>
      <c r="H23">
        <v>1</v>
      </c>
      <c r="I23">
        <v>122</v>
      </c>
      <c r="J23">
        <v>294.38</v>
      </c>
      <c r="K23">
        <v>416.38</v>
      </c>
      <c r="L23" s="569">
        <v>0.29060000000000002</v>
      </c>
      <c r="M23" s="497">
        <v>59149</v>
      </c>
      <c r="N23" s="570">
        <v>169070</v>
      </c>
      <c r="O23" t="s">
        <v>2194</v>
      </c>
      <c r="P23">
        <v>2011</v>
      </c>
      <c r="Q23" s="570">
        <v>43232</v>
      </c>
      <c r="R23" s="571">
        <v>10.4</v>
      </c>
      <c r="S23" s="571">
        <v>11.84</v>
      </c>
      <c r="T23" s="571">
        <v>14.38</v>
      </c>
    </row>
    <row r="24" spans="1:20" x14ac:dyDescent="0.25">
      <c r="A24" t="e">
        <f>VLOOKUP(B24,#REF!,6,FALSE)</f>
        <v>#REF!</v>
      </c>
      <c r="B24">
        <v>101786</v>
      </c>
      <c r="C24">
        <v>0</v>
      </c>
      <c r="D24">
        <v>1375</v>
      </c>
      <c r="E24">
        <v>2016</v>
      </c>
      <c r="F24">
        <v>0</v>
      </c>
      <c r="G24">
        <v>3</v>
      </c>
      <c r="H24">
        <v>0</v>
      </c>
      <c r="I24">
        <v>3</v>
      </c>
      <c r="J24">
        <v>10.5</v>
      </c>
      <c r="K24">
        <v>13.5</v>
      </c>
      <c r="L24" s="569">
        <v>0.22220000000000001</v>
      </c>
      <c r="M24">
        <v>0</v>
      </c>
      <c r="N24" s="570">
        <v>78671</v>
      </c>
      <c r="O24" t="s">
        <v>2195</v>
      </c>
      <c r="P24">
        <v>2001</v>
      </c>
      <c r="Q24" s="570">
        <v>42894</v>
      </c>
      <c r="R24" s="571">
        <v>12.29</v>
      </c>
      <c r="S24" s="571">
        <v>12.78</v>
      </c>
      <c r="T24" s="571">
        <v>13.13</v>
      </c>
    </row>
    <row r="25" spans="1:20" x14ac:dyDescent="0.25">
      <c r="A25" t="e">
        <f>VLOOKUP(B25,#REF!,6,FALSE)</f>
        <v>#REF!</v>
      </c>
      <c r="B25">
        <v>11663</v>
      </c>
      <c r="C25">
        <v>0</v>
      </c>
      <c r="D25">
        <v>1375</v>
      </c>
      <c r="E25">
        <v>2016</v>
      </c>
      <c r="F25">
        <v>0</v>
      </c>
      <c r="G25">
        <v>3</v>
      </c>
      <c r="H25">
        <v>0</v>
      </c>
      <c r="I25">
        <v>3</v>
      </c>
      <c r="J25">
        <v>15.25</v>
      </c>
      <c r="K25">
        <v>18.25</v>
      </c>
      <c r="L25" s="569">
        <v>0.16439999999999999</v>
      </c>
      <c r="M25" s="497">
        <v>2004</v>
      </c>
      <c r="N25" s="570">
        <v>67380</v>
      </c>
      <c r="O25" t="s">
        <v>2196</v>
      </c>
      <c r="P25">
        <v>1986</v>
      </c>
      <c r="Q25" s="570">
        <v>35820</v>
      </c>
      <c r="R25" s="571">
        <v>11.85</v>
      </c>
      <c r="S25" s="571">
        <v>11.85</v>
      </c>
      <c r="T25" s="571">
        <v>11.85</v>
      </c>
    </row>
    <row r="26" spans="1:20" x14ac:dyDescent="0.25">
      <c r="A26" t="e">
        <f>VLOOKUP(B26,#REF!,6,FALSE)</f>
        <v>#REF!</v>
      </c>
      <c r="B26">
        <v>11664</v>
      </c>
      <c r="C26">
        <v>0</v>
      </c>
      <c r="D26">
        <v>1375</v>
      </c>
      <c r="E26">
        <v>2016</v>
      </c>
      <c r="F26">
        <v>0</v>
      </c>
      <c r="G26">
        <v>1</v>
      </c>
      <c r="H26">
        <v>0</v>
      </c>
      <c r="I26">
        <v>1</v>
      </c>
      <c r="J26">
        <v>25</v>
      </c>
      <c r="K26">
        <v>26</v>
      </c>
      <c r="L26" s="569">
        <v>3.85E-2</v>
      </c>
      <c r="M26">
        <v>45</v>
      </c>
      <c r="N26" s="570">
        <v>54989</v>
      </c>
      <c r="O26" t="s">
        <v>2197</v>
      </c>
      <c r="P26">
        <v>2002</v>
      </c>
      <c r="Q26" s="570">
        <v>37125</v>
      </c>
      <c r="R26" s="571">
        <v>9.82</v>
      </c>
      <c r="S26" s="571">
        <v>9.82</v>
      </c>
      <c r="T26" s="571">
        <v>9.82</v>
      </c>
    </row>
    <row r="27" spans="1:20" x14ac:dyDescent="0.25">
      <c r="A27" t="e">
        <f>VLOOKUP(B27,#REF!,6,FALSE)</f>
        <v>#REF!</v>
      </c>
      <c r="B27">
        <v>11645</v>
      </c>
      <c r="C27">
        <v>0</v>
      </c>
      <c r="D27">
        <v>1375</v>
      </c>
      <c r="E27">
        <v>2016</v>
      </c>
      <c r="F27">
        <v>0</v>
      </c>
      <c r="G27">
        <v>2.98</v>
      </c>
      <c r="H27">
        <v>5</v>
      </c>
      <c r="I27">
        <v>7.98</v>
      </c>
      <c r="J27">
        <v>62.37</v>
      </c>
      <c r="K27">
        <v>70.349999999999994</v>
      </c>
      <c r="L27" s="569">
        <v>4.24E-2</v>
      </c>
      <c r="M27" s="497">
        <v>4915</v>
      </c>
      <c r="N27" s="570">
        <v>84074</v>
      </c>
      <c r="O27" t="s">
        <v>2198</v>
      </c>
      <c r="P27">
        <v>2013</v>
      </c>
      <c r="Q27" s="570">
        <v>27851</v>
      </c>
      <c r="R27" s="571">
        <v>10.16</v>
      </c>
      <c r="S27" s="571">
        <v>13.44</v>
      </c>
      <c r="T27" s="571">
        <v>17.79</v>
      </c>
    </row>
    <row r="28" spans="1:20" x14ac:dyDescent="0.25">
      <c r="A28" t="e">
        <f>VLOOKUP(B28,#REF!,6,FALSE)</f>
        <v>#REF!</v>
      </c>
      <c r="B28">
        <v>11665</v>
      </c>
      <c r="C28">
        <v>0</v>
      </c>
      <c r="D28">
        <v>1375</v>
      </c>
      <c r="E28">
        <v>2016</v>
      </c>
      <c r="F28">
        <v>0</v>
      </c>
      <c r="G28">
        <v>47</v>
      </c>
      <c r="H28">
        <v>0</v>
      </c>
      <c r="I28">
        <v>47</v>
      </c>
      <c r="J28">
        <v>136.80000000000001</v>
      </c>
      <c r="K28">
        <v>183.8</v>
      </c>
      <c r="L28" s="569">
        <v>0.25569999999999998</v>
      </c>
      <c r="M28" s="497">
        <v>3624</v>
      </c>
      <c r="N28" s="570">
        <v>105318</v>
      </c>
      <c r="O28" t="s">
        <v>2199</v>
      </c>
      <c r="P28">
        <v>2008</v>
      </c>
      <c r="R28" s="571">
        <v>23795</v>
      </c>
      <c r="S28" s="571">
        <v>24876</v>
      </c>
      <c r="T28" s="571">
        <v>32731</v>
      </c>
    </row>
    <row r="29" spans="1:20" x14ac:dyDescent="0.25">
      <c r="A29" t="e">
        <f>VLOOKUP(B29,#REF!,6,FALSE)</f>
        <v>#REF!</v>
      </c>
      <c r="B29">
        <v>11666</v>
      </c>
      <c r="C29">
        <v>0</v>
      </c>
      <c r="D29">
        <v>1375</v>
      </c>
      <c r="E29">
        <v>2016</v>
      </c>
      <c r="F29">
        <v>0</v>
      </c>
      <c r="G29">
        <v>7.5</v>
      </c>
      <c r="H29">
        <v>0</v>
      </c>
      <c r="I29">
        <v>7.5</v>
      </c>
      <c r="J29">
        <v>50.98</v>
      </c>
      <c r="K29">
        <v>58.48</v>
      </c>
      <c r="L29" s="569">
        <v>0.12820000000000001</v>
      </c>
      <c r="M29" s="497">
        <v>2665</v>
      </c>
      <c r="N29" s="570">
        <v>71097</v>
      </c>
      <c r="O29" t="s">
        <v>2200</v>
      </c>
      <c r="P29">
        <v>2004</v>
      </c>
      <c r="Q29" s="570">
        <v>40658</v>
      </c>
      <c r="R29" s="571">
        <v>12.17</v>
      </c>
      <c r="S29" s="571">
        <v>12.8</v>
      </c>
      <c r="T29" s="571">
        <v>15.59</v>
      </c>
    </row>
    <row r="30" spans="1:20" x14ac:dyDescent="0.25">
      <c r="A30" t="e">
        <f>VLOOKUP(B30,#REF!,6,FALSE)</f>
        <v>#REF!</v>
      </c>
      <c r="B30">
        <v>11667</v>
      </c>
      <c r="C30">
        <v>0</v>
      </c>
      <c r="D30">
        <v>1375</v>
      </c>
      <c r="E30">
        <v>2016</v>
      </c>
      <c r="F30">
        <v>0</v>
      </c>
      <c r="G30">
        <v>1.88</v>
      </c>
      <c r="H30">
        <v>0.94</v>
      </c>
      <c r="I30">
        <v>2.82</v>
      </c>
      <c r="J30">
        <v>7.2</v>
      </c>
      <c r="K30">
        <v>10.02</v>
      </c>
      <c r="L30" s="569">
        <v>0.18759999999999999</v>
      </c>
      <c r="M30" s="497">
        <v>1999</v>
      </c>
      <c r="N30" s="570">
        <v>61021</v>
      </c>
      <c r="O30" t="s">
        <v>2201</v>
      </c>
      <c r="P30">
        <v>2010</v>
      </c>
      <c r="Q30" s="570">
        <v>38851</v>
      </c>
      <c r="R30" s="571">
        <v>8.82</v>
      </c>
      <c r="S30" s="571">
        <v>12.34</v>
      </c>
      <c r="T30" s="571">
        <v>14.43</v>
      </c>
    </row>
    <row r="31" spans="1:20" x14ac:dyDescent="0.25">
      <c r="A31" t="e">
        <f>VLOOKUP(B31,#REF!,6,FALSE)</f>
        <v>#REF!</v>
      </c>
      <c r="B31">
        <v>11668</v>
      </c>
      <c r="C31">
        <v>0</v>
      </c>
      <c r="D31">
        <v>1375</v>
      </c>
      <c r="E31">
        <v>2016</v>
      </c>
      <c r="F31">
        <v>0</v>
      </c>
      <c r="G31">
        <v>1</v>
      </c>
      <c r="H31">
        <v>0</v>
      </c>
      <c r="I31">
        <v>1</v>
      </c>
      <c r="J31">
        <v>9.35</v>
      </c>
      <c r="K31">
        <v>10.35</v>
      </c>
      <c r="L31" s="569">
        <v>9.6600000000000005E-2</v>
      </c>
      <c r="M31">
        <v>0</v>
      </c>
      <c r="N31" s="570">
        <v>61556</v>
      </c>
      <c r="O31" t="s">
        <v>2202</v>
      </c>
      <c r="P31">
        <v>2015</v>
      </c>
      <c r="Q31" s="570">
        <v>44839</v>
      </c>
      <c r="R31" s="571">
        <v>9.76</v>
      </c>
      <c r="S31" s="571">
        <v>11.44</v>
      </c>
      <c r="T31" s="571">
        <v>11.44</v>
      </c>
    </row>
    <row r="32" spans="1:20" x14ac:dyDescent="0.25">
      <c r="A32" t="e">
        <f>VLOOKUP(B32,#REF!,6,FALSE)</f>
        <v>#REF!</v>
      </c>
      <c r="B32">
        <v>11669</v>
      </c>
      <c r="C32">
        <v>0</v>
      </c>
      <c r="D32">
        <v>1375</v>
      </c>
      <c r="E32">
        <v>2016</v>
      </c>
      <c r="F32">
        <v>0</v>
      </c>
      <c r="G32">
        <v>50.77</v>
      </c>
      <c r="H32">
        <v>0</v>
      </c>
      <c r="I32">
        <v>50.77</v>
      </c>
      <c r="J32">
        <v>78.03</v>
      </c>
      <c r="K32">
        <v>128.80000000000001</v>
      </c>
      <c r="L32" s="569">
        <v>0.39419999999999999</v>
      </c>
      <c r="M32" s="497">
        <v>31532</v>
      </c>
      <c r="N32" s="570">
        <v>121944</v>
      </c>
      <c r="O32" t="s">
        <v>2203</v>
      </c>
      <c r="P32">
        <v>2010</v>
      </c>
      <c r="Q32" s="570">
        <v>36472</v>
      </c>
      <c r="R32" s="571">
        <v>13.65</v>
      </c>
      <c r="S32" s="571">
        <v>15.02</v>
      </c>
      <c r="T32" s="571">
        <v>16.52</v>
      </c>
    </row>
    <row r="33" spans="1:20" x14ac:dyDescent="0.25">
      <c r="A33" t="e">
        <f>VLOOKUP(B33,#REF!,6,FALSE)</f>
        <v>#REF!</v>
      </c>
      <c r="B33">
        <v>11646</v>
      </c>
      <c r="C33">
        <v>0</v>
      </c>
      <c r="D33">
        <v>1375</v>
      </c>
      <c r="E33">
        <v>2016</v>
      </c>
      <c r="F33">
        <v>0</v>
      </c>
      <c r="G33">
        <v>5.69</v>
      </c>
      <c r="H33">
        <v>0</v>
      </c>
      <c r="I33">
        <v>5.69</v>
      </c>
      <c r="J33">
        <v>39.200000000000003</v>
      </c>
      <c r="K33">
        <v>44.89</v>
      </c>
      <c r="L33" s="569">
        <v>0.1268</v>
      </c>
      <c r="M33" s="497">
        <v>2243</v>
      </c>
      <c r="N33" s="570">
        <v>65267</v>
      </c>
      <c r="O33" t="s">
        <v>2204</v>
      </c>
      <c r="P33">
        <v>2011</v>
      </c>
      <c r="Q33" s="570">
        <v>37500</v>
      </c>
      <c r="R33" s="571">
        <v>11.19</v>
      </c>
      <c r="S33" s="571">
        <v>11.19</v>
      </c>
      <c r="T33" s="571">
        <v>13.05</v>
      </c>
    </row>
    <row r="34" spans="1:20" x14ac:dyDescent="0.25">
      <c r="A34" t="e">
        <f>VLOOKUP(B34,#REF!,6,FALSE)</f>
        <v>#REF!</v>
      </c>
      <c r="B34">
        <v>11670</v>
      </c>
      <c r="C34">
        <v>0</v>
      </c>
      <c r="D34">
        <v>1375</v>
      </c>
      <c r="E34">
        <v>2016</v>
      </c>
      <c r="F34">
        <v>0</v>
      </c>
      <c r="G34">
        <v>2</v>
      </c>
      <c r="H34">
        <v>0</v>
      </c>
      <c r="I34">
        <v>2</v>
      </c>
      <c r="J34">
        <v>12.9</v>
      </c>
      <c r="K34">
        <v>14.9</v>
      </c>
      <c r="L34" s="569">
        <v>0.13420000000000001</v>
      </c>
      <c r="M34">
        <v>283</v>
      </c>
      <c r="N34" s="570">
        <v>51600</v>
      </c>
      <c r="P34">
        <v>2008</v>
      </c>
      <c r="Q34" s="570">
        <v>39000</v>
      </c>
      <c r="R34" s="571">
        <v>8.5</v>
      </c>
      <c r="S34" s="571">
        <v>8.5</v>
      </c>
      <c r="T34" s="571">
        <v>8.5</v>
      </c>
    </row>
    <row r="35" spans="1:20" x14ac:dyDescent="0.25">
      <c r="A35" t="e">
        <f>VLOOKUP(B35,#REF!,6,FALSE)</f>
        <v>#REF!</v>
      </c>
      <c r="B35">
        <v>11706</v>
      </c>
      <c r="C35">
        <v>0</v>
      </c>
      <c r="D35">
        <v>1375</v>
      </c>
      <c r="E35">
        <v>2016</v>
      </c>
      <c r="F35">
        <v>0</v>
      </c>
      <c r="G35">
        <v>1</v>
      </c>
      <c r="H35">
        <v>1</v>
      </c>
      <c r="I35">
        <v>2</v>
      </c>
      <c r="J35">
        <v>2</v>
      </c>
      <c r="K35">
        <v>4</v>
      </c>
      <c r="L35" s="569">
        <v>0.25</v>
      </c>
      <c r="M35">
        <v>225</v>
      </c>
      <c r="N35" s="570">
        <v>45240</v>
      </c>
      <c r="O35" t="s">
        <v>2205</v>
      </c>
      <c r="P35">
        <v>2012</v>
      </c>
      <c r="Q35" s="570">
        <v>41005</v>
      </c>
      <c r="R35" s="571">
        <v>13.1</v>
      </c>
      <c r="S35" s="571">
        <v>15.1</v>
      </c>
      <c r="T35" s="571">
        <v>16.600000000000001</v>
      </c>
    </row>
    <row r="36" spans="1:20" x14ac:dyDescent="0.25">
      <c r="A36" t="e">
        <f>VLOOKUP(B36,#REF!,6,FALSE)</f>
        <v>#REF!</v>
      </c>
      <c r="B36">
        <v>11647</v>
      </c>
      <c r="C36">
        <v>0</v>
      </c>
      <c r="D36">
        <v>1375</v>
      </c>
      <c r="E36">
        <v>2016</v>
      </c>
      <c r="F36">
        <v>0</v>
      </c>
      <c r="G36">
        <v>7</v>
      </c>
      <c r="H36">
        <v>0</v>
      </c>
      <c r="I36">
        <v>7</v>
      </c>
      <c r="J36">
        <v>53.93</v>
      </c>
      <c r="K36">
        <v>60.93</v>
      </c>
      <c r="L36" s="569">
        <v>0.1149</v>
      </c>
      <c r="M36" s="497">
        <v>5861</v>
      </c>
      <c r="N36" s="570">
        <v>79466</v>
      </c>
      <c r="P36">
        <v>2006</v>
      </c>
      <c r="Q36" s="570">
        <v>35048</v>
      </c>
      <c r="R36" s="571">
        <v>9.0500000000000007</v>
      </c>
      <c r="S36" s="571">
        <v>12.2</v>
      </c>
      <c r="T36" s="571">
        <v>16.850000000000001</v>
      </c>
    </row>
    <row r="37" spans="1:20" x14ac:dyDescent="0.25">
      <c r="A37" t="e">
        <f>VLOOKUP(B37,#REF!,6,FALSE)</f>
        <v>#REF!</v>
      </c>
      <c r="B37">
        <v>11671</v>
      </c>
      <c r="C37">
        <v>0</v>
      </c>
      <c r="D37">
        <v>1375</v>
      </c>
      <c r="E37">
        <v>2016</v>
      </c>
      <c r="F37">
        <v>0</v>
      </c>
      <c r="G37">
        <v>46.5</v>
      </c>
      <c r="H37">
        <v>1</v>
      </c>
      <c r="I37">
        <v>47.5</v>
      </c>
      <c r="J37">
        <v>56.3</v>
      </c>
      <c r="K37">
        <v>103.8</v>
      </c>
      <c r="L37" s="569">
        <v>0.44800000000000001</v>
      </c>
      <c r="M37" s="497">
        <v>17434</v>
      </c>
      <c r="N37" s="570">
        <v>130607</v>
      </c>
      <c r="O37" t="s">
        <v>2206</v>
      </c>
      <c r="P37">
        <v>2000</v>
      </c>
      <c r="Q37" s="570">
        <v>34216</v>
      </c>
      <c r="R37" s="571">
        <v>12.28</v>
      </c>
      <c r="S37" s="571">
        <v>12.45</v>
      </c>
      <c r="T37" s="571">
        <v>15.43</v>
      </c>
    </row>
    <row r="38" spans="1:20" x14ac:dyDescent="0.25">
      <c r="A38" t="e">
        <f>VLOOKUP(B38,#REF!,6,FALSE)</f>
        <v>#REF!</v>
      </c>
      <c r="B38">
        <v>11672</v>
      </c>
      <c r="C38">
        <v>0</v>
      </c>
      <c r="D38">
        <v>1375</v>
      </c>
      <c r="E38">
        <v>2016</v>
      </c>
      <c r="F38">
        <v>0</v>
      </c>
      <c r="G38">
        <v>3</v>
      </c>
      <c r="H38">
        <v>0</v>
      </c>
      <c r="I38">
        <v>3</v>
      </c>
      <c r="J38">
        <v>9.57</v>
      </c>
      <c r="K38">
        <v>12.57</v>
      </c>
      <c r="L38" s="569">
        <v>0.2387</v>
      </c>
      <c r="N38" s="570">
        <v>68194</v>
      </c>
      <c r="O38" t="s">
        <v>2207</v>
      </c>
      <c r="P38">
        <v>2001</v>
      </c>
      <c r="Q38" s="570">
        <v>36242</v>
      </c>
      <c r="R38" s="571">
        <v>10.71</v>
      </c>
      <c r="S38" s="571">
        <v>10.71</v>
      </c>
      <c r="T38" s="571">
        <v>10.71</v>
      </c>
    </row>
    <row r="39" spans="1:20" x14ac:dyDescent="0.25">
      <c r="A39" t="e">
        <f>VLOOKUP(B39,#REF!,6,FALSE)</f>
        <v>#REF!</v>
      </c>
      <c r="B39">
        <v>154236</v>
      </c>
      <c r="C39">
        <v>0</v>
      </c>
      <c r="D39">
        <v>1375</v>
      </c>
      <c r="E39">
        <v>2016</v>
      </c>
      <c r="F39">
        <v>0</v>
      </c>
      <c r="G39">
        <v>13.5</v>
      </c>
      <c r="H39">
        <v>8.5</v>
      </c>
      <c r="I39">
        <v>22</v>
      </c>
      <c r="J39">
        <v>34</v>
      </c>
      <c r="K39">
        <v>56</v>
      </c>
      <c r="L39" s="569">
        <v>0.24110000000000001</v>
      </c>
      <c r="M39" s="497">
        <v>2898</v>
      </c>
      <c r="N39" s="570">
        <v>103010</v>
      </c>
      <c r="O39" t="s">
        <v>2208</v>
      </c>
      <c r="P39">
        <v>2013</v>
      </c>
      <c r="Q39" s="570">
        <v>37843</v>
      </c>
      <c r="R39" s="571">
        <v>10.82</v>
      </c>
      <c r="S39" s="571">
        <v>13.58</v>
      </c>
      <c r="T39" s="571">
        <v>17.05</v>
      </c>
    </row>
    <row r="40" spans="1:20" x14ac:dyDescent="0.25">
      <c r="A40" t="e">
        <f>VLOOKUP(B40,#REF!,6,FALSE)</f>
        <v>#REF!</v>
      </c>
      <c r="B40">
        <v>11648</v>
      </c>
      <c r="C40">
        <v>0</v>
      </c>
      <c r="D40">
        <v>1375</v>
      </c>
      <c r="E40">
        <v>2016</v>
      </c>
      <c r="F40">
        <v>0</v>
      </c>
    </row>
    <row r="41" spans="1:20" x14ac:dyDescent="0.25">
      <c r="A41" t="e">
        <f>VLOOKUP(B41,#REF!,6,FALSE)</f>
        <v>#REF!</v>
      </c>
      <c r="B41">
        <v>11711</v>
      </c>
      <c r="C41">
        <v>0</v>
      </c>
      <c r="D41">
        <v>1375</v>
      </c>
      <c r="E41">
        <v>2016</v>
      </c>
      <c r="F41">
        <v>0</v>
      </c>
      <c r="G41">
        <v>1</v>
      </c>
      <c r="H41">
        <v>0</v>
      </c>
      <c r="I41">
        <v>1</v>
      </c>
      <c r="J41">
        <v>10</v>
      </c>
      <c r="K41">
        <v>11</v>
      </c>
      <c r="L41" s="569">
        <v>9.0899999999999995E-2</v>
      </c>
      <c r="M41">
        <v>485</v>
      </c>
      <c r="N41" s="570">
        <v>63994</v>
      </c>
      <c r="O41" t="s">
        <v>2209</v>
      </c>
      <c r="P41">
        <v>2007</v>
      </c>
      <c r="Q41" s="570">
        <v>49851</v>
      </c>
      <c r="R41" s="571">
        <v>10.98</v>
      </c>
      <c r="S41" s="571">
        <v>14.01</v>
      </c>
    </row>
    <row r="42" spans="1:20" x14ac:dyDescent="0.25">
      <c r="A42" t="e">
        <f>VLOOKUP(B42,#REF!,6,FALSE)</f>
        <v>#REF!</v>
      </c>
      <c r="B42">
        <v>11673</v>
      </c>
      <c r="C42">
        <v>0</v>
      </c>
      <c r="D42">
        <v>1375</v>
      </c>
      <c r="E42">
        <v>2016</v>
      </c>
      <c r="F42">
        <v>0</v>
      </c>
      <c r="G42">
        <v>5</v>
      </c>
      <c r="H42">
        <v>0</v>
      </c>
      <c r="I42">
        <v>5</v>
      </c>
      <c r="J42">
        <v>18.5</v>
      </c>
      <c r="K42">
        <v>23.5</v>
      </c>
      <c r="L42" s="569">
        <v>0.21279999999999999</v>
      </c>
      <c r="M42" s="497">
        <v>3000</v>
      </c>
      <c r="N42" s="570">
        <v>71400</v>
      </c>
      <c r="P42">
        <v>2015</v>
      </c>
      <c r="Q42" s="570">
        <v>32000</v>
      </c>
      <c r="R42" s="571">
        <v>9</v>
      </c>
      <c r="S42" s="571">
        <v>9</v>
      </c>
      <c r="T42" s="571">
        <v>9</v>
      </c>
    </row>
    <row r="43" spans="1:20" x14ac:dyDescent="0.25">
      <c r="A43" t="e">
        <f>VLOOKUP(B43,#REF!,6,FALSE)</f>
        <v>#REF!</v>
      </c>
      <c r="B43">
        <v>11674</v>
      </c>
      <c r="C43">
        <v>0</v>
      </c>
      <c r="D43">
        <v>1375</v>
      </c>
      <c r="E43">
        <v>2016</v>
      </c>
      <c r="F43">
        <v>0</v>
      </c>
      <c r="G43">
        <v>27</v>
      </c>
      <c r="H43">
        <v>0</v>
      </c>
      <c r="I43">
        <v>27</v>
      </c>
      <c r="J43">
        <v>69</v>
      </c>
      <c r="K43">
        <v>96</v>
      </c>
      <c r="L43" s="569">
        <v>0.28129999999999999</v>
      </c>
      <c r="M43" s="497">
        <v>19153</v>
      </c>
      <c r="N43" s="570">
        <v>113113</v>
      </c>
      <c r="O43" t="s">
        <v>2210</v>
      </c>
      <c r="P43">
        <v>2012</v>
      </c>
      <c r="Q43" s="570">
        <v>35830</v>
      </c>
      <c r="R43" s="571">
        <v>12.2</v>
      </c>
      <c r="S43" s="571">
        <v>12.2</v>
      </c>
      <c r="T43" s="571">
        <v>13.29</v>
      </c>
    </row>
    <row r="44" spans="1:20" x14ac:dyDescent="0.25">
      <c r="A44" t="e">
        <f>VLOOKUP(B44,#REF!,6,FALSE)</f>
        <v>#REF!</v>
      </c>
      <c r="B44">
        <v>11675</v>
      </c>
      <c r="C44">
        <v>0</v>
      </c>
      <c r="D44">
        <v>1375</v>
      </c>
      <c r="E44">
        <v>2016</v>
      </c>
      <c r="F44">
        <v>0</v>
      </c>
      <c r="G44">
        <v>1</v>
      </c>
      <c r="H44">
        <v>0</v>
      </c>
      <c r="I44">
        <v>1</v>
      </c>
      <c r="J44">
        <v>9</v>
      </c>
      <c r="K44">
        <v>10</v>
      </c>
      <c r="L44" s="569">
        <v>0.1</v>
      </c>
      <c r="M44">
        <v>390</v>
      </c>
      <c r="N44" s="570">
        <v>67925</v>
      </c>
      <c r="O44" t="s">
        <v>2211</v>
      </c>
      <c r="P44">
        <v>1991</v>
      </c>
      <c r="Q44" s="570">
        <v>50668</v>
      </c>
      <c r="R44" s="571">
        <v>13.38</v>
      </c>
      <c r="S44" s="571">
        <v>14</v>
      </c>
      <c r="T44" s="571">
        <v>16.5</v>
      </c>
    </row>
    <row r="45" spans="1:20" x14ac:dyDescent="0.25">
      <c r="A45" t="e">
        <f>VLOOKUP(B45,#REF!,6,FALSE)</f>
        <v>#REF!</v>
      </c>
      <c r="B45">
        <v>11676</v>
      </c>
      <c r="C45">
        <v>0</v>
      </c>
      <c r="D45">
        <v>1375</v>
      </c>
      <c r="E45">
        <v>2016</v>
      </c>
      <c r="F45">
        <v>0</v>
      </c>
      <c r="G45">
        <v>3</v>
      </c>
      <c r="H45">
        <v>2</v>
      </c>
      <c r="I45">
        <v>5</v>
      </c>
      <c r="J45">
        <v>10.3</v>
      </c>
      <c r="K45">
        <v>15.3</v>
      </c>
      <c r="L45" s="569">
        <v>0.1961</v>
      </c>
      <c r="M45">
        <v>515</v>
      </c>
      <c r="N45" s="570">
        <v>56620</v>
      </c>
      <c r="O45" t="s">
        <v>2212</v>
      </c>
      <c r="P45">
        <v>2016</v>
      </c>
      <c r="Q45" s="570">
        <v>38763</v>
      </c>
      <c r="R45" s="571">
        <v>10.78</v>
      </c>
      <c r="S45" s="571">
        <v>11.73</v>
      </c>
      <c r="T45" s="571">
        <v>13.88</v>
      </c>
    </row>
    <row r="46" spans="1:20" x14ac:dyDescent="0.25">
      <c r="A46" t="e">
        <f>VLOOKUP(B46,#REF!,6,FALSE)</f>
        <v>#REF!</v>
      </c>
      <c r="B46">
        <v>11714</v>
      </c>
      <c r="C46">
        <v>0</v>
      </c>
      <c r="D46">
        <v>1375</v>
      </c>
      <c r="E46">
        <v>2016</v>
      </c>
      <c r="F46">
        <v>0</v>
      </c>
      <c r="G46">
        <v>1</v>
      </c>
      <c r="H46">
        <v>0</v>
      </c>
      <c r="I46">
        <v>1</v>
      </c>
      <c r="J46">
        <v>3.75</v>
      </c>
      <c r="K46">
        <v>4.75</v>
      </c>
      <c r="L46" s="569">
        <v>0.21049999999999999</v>
      </c>
      <c r="N46" s="570">
        <v>45000</v>
      </c>
      <c r="O46" t="s">
        <v>2213</v>
      </c>
      <c r="P46">
        <v>2016</v>
      </c>
    </row>
    <row r="47" spans="1:20" x14ac:dyDescent="0.25">
      <c r="A47" t="e">
        <f>VLOOKUP(B47,#REF!,6,FALSE)</f>
        <v>#REF!</v>
      </c>
      <c r="B47">
        <v>11677</v>
      </c>
      <c r="C47">
        <v>0</v>
      </c>
      <c r="D47">
        <v>1375</v>
      </c>
      <c r="E47">
        <v>2016</v>
      </c>
      <c r="F47">
        <v>0</v>
      </c>
      <c r="G47">
        <v>5</v>
      </c>
      <c r="H47">
        <v>2</v>
      </c>
      <c r="I47">
        <v>7</v>
      </c>
      <c r="J47">
        <v>10</v>
      </c>
      <c r="K47">
        <v>17</v>
      </c>
      <c r="L47" s="569">
        <v>0.29409999999999997</v>
      </c>
      <c r="M47" s="497">
        <v>2120</v>
      </c>
      <c r="N47" s="570">
        <v>71851</v>
      </c>
      <c r="P47">
        <v>2011</v>
      </c>
      <c r="Q47" s="570">
        <v>37867</v>
      </c>
      <c r="R47" s="571">
        <v>9.65</v>
      </c>
      <c r="S47" s="571">
        <v>10.19</v>
      </c>
      <c r="T47" s="571">
        <v>12.8</v>
      </c>
    </row>
    <row r="48" spans="1:20" x14ac:dyDescent="0.25">
      <c r="A48" t="e">
        <f>VLOOKUP(B48,#REF!,6,FALSE)</f>
        <v>#REF!</v>
      </c>
      <c r="B48">
        <v>11678</v>
      </c>
      <c r="C48">
        <v>0</v>
      </c>
      <c r="D48">
        <v>1375</v>
      </c>
      <c r="E48">
        <v>2016</v>
      </c>
      <c r="F48">
        <v>0</v>
      </c>
      <c r="G48">
        <v>10</v>
      </c>
      <c r="H48">
        <v>0</v>
      </c>
      <c r="I48">
        <v>10</v>
      </c>
      <c r="J48">
        <v>28.88</v>
      </c>
      <c r="K48">
        <v>38.880000000000003</v>
      </c>
      <c r="L48" s="569">
        <v>0.25719999999999998</v>
      </c>
      <c r="M48" s="497">
        <v>16542</v>
      </c>
      <c r="N48" s="570">
        <v>77250</v>
      </c>
      <c r="O48" t="s">
        <v>2214</v>
      </c>
      <c r="P48">
        <v>2015</v>
      </c>
      <c r="Q48" s="570">
        <v>38473</v>
      </c>
      <c r="R48" s="571">
        <v>12.31</v>
      </c>
      <c r="S48" s="571">
        <v>14.41</v>
      </c>
      <c r="T48" s="571">
        <v>19.73</v>
      </c>
    </row>
    <row r="49" spans="1:20" x14ac:dyDescent="0.25">
      <c r="A49" t="e">
        <f>VLOOKUP(B49,#REF!,6,FALSE)</f>
        <v>#REF!</v>
      </c>
      <c r="B49">
        <v>11707</v>
      </c>
      <c r="C49">
        <v>0</v>
      </c>
      <c r="D49">
        <v>1375</v>
      </c>
      <c r="E49">
        <v>2016</v>
      </c>
      <c r="F49">
        <v>0</v>
      </c>
      <c r="G49">
        <v>6.56</v>
      </c>
      <c r="H49">
        <v>0.94</v>
      </c>
      <c r="I49">
        <v>7.5</v>
      </c>
      <c r="J49">
        <v>17.440000000000001</v>
      </c>
      <c r="K49">
        <v>24.94</v>
      </c>
      <c r="L49" s="569">
        <v>0.26300000000000001</v>
      </c>
      <c r="M49">
        <v>687</v>
      </c>
      <c r="N49" s="570">
        <v>70638</v>
      </c>
      <c r="O49" t="s">
        <v>2215</v>
      </c>
      <c r="P49">
        <v>2015</v>
      </c>
      <c r="Q49" s="570">
        <v>40667</v>
      </c>
      <c r="R49" s="571">
        <v>13.17</v>
      </c>
      <c r="S49" s="571">
        <v>13.17</v>
      </c>
      <c r="T49" s="571">
        <v>13.17</v>
      </c>
    </row>
    <row r="50" spans="1:20" x14ac:dyDescent="0.25">
      <c r="A50" t="e">
        <f>VLOOKUP(B50,#REF!,6,FALSE)</f>
        <v>#REF!</v>
      </c>
      <c r="B50">
        <v>11708</v>
      </c>
      <c r="C50">
        <v>0</v>
      </c>
      <c r="D50">
        <v>1375</v>
      </c>
      <c r="E50">
        <v>2016</v>
      </c>
      <c r="F50">
        <v>0</v>
      </c>
      <c r="G50">
        <v>16.5</v>
      </c>
      <c r="H50">
        <v>0</v>
      </c>
      <c r="I50">
        <v>16.5</v>
      </c>
      <c r="J50">
        <v>52.5</v>
      </c>
      <c r="K50">
        <v>69</v>
      </c>
      <c r="L50" s="569">
        <v>0.23910000000000001</v>
      </c>
      <c r="M50" s="497">
        <v>2016</v>
      </c>
      <c r="N50" s="570">
        <v>108753</v>
      </c>
      <c r="O50" t="s">
        <v>2216</v>
      </c>
      <c r="P50">
        <v>2011</v>
      </c>
      <c r="Q50" s="570">
        <v>38416</v>
      </c>
      <c r="R50" s="571">
        <v>11.91</v>
      </c>
      <c r="S50" s="571">
        <v>11.91</v>
      </c>
      <c r="T50" s="571">
        <v>13.79</v>
      </c>
    </row>
    <row r="51" spans="1:20" x14ac:dyDescent="0.25">
      <c r="A51" t="e">
        <f>VLOOKUP(B51,#REF!,6,FALSE)</f>
        <v>#REF!</v>
      </c>
      <c r="B51">
        <v>158202</v>
      </c>
      <c r="C51">
        <v>0</v>
      </c>
      <c r="D51">
        <v>1375</v>
      </c>
      <c r="E51">
        <v>2016</v>
      </c>
      <c r="F51">
        <v>0</v>
      </c>
      <c r="G51">
        <v>2</v>
      </c>
      <c r="H51">
        <v>0</v>
      </c>
      <c r="I51">
        <v>2</v>
      </c>
      <c r="J51">
        <v>6</v>
      </c>
      <c r="K51">
        <v>8</v>
      </c>
      <c r="L51" s="569">
        <v>0.25</v>
      </c>
      <c r="M51">
        <v>755</v>
      </c>
      <c r="N51" s="570">
        <v>58000</v>
      </c>
      <c r="P51">
        <v>2011</v>
      </c>
      <c r="Q51" s="570">
        <v>45000</v>
      </c>
      <c r="R51" s="571">
        <v>11</v>
      </c>
    </row>
    <row r="52" spans="1:20" x14ac:dyDescent="0.25">
      <c r="A52" t="e">
        <f>VLOOKUP(B52,#REF!,6,FALSE)</f>
        <v>#REF!</v>
      </c>
      <c r="B52">
        <v>11649</v>
      </c>
      <c r="C52">
        <v>0</v>
      </c>
      <c r="D52">
        <v>1375</v>
      </c>
      <c r="E52">
        <v>2016</v>
      </c>
      <c r="F52">
        <v>0</v>
      </c>
      <c r="P52">
        <v>2009</v>
      </c>
    </row>
    <row r="53" spans="1:20" x14ac:dyDescent="0.25">
      <c r="A53" t="e">
        <f>VLOOKUP(B53,#REF!,6,FALSE)</f>
        <v>#REF!</v>
      </c>
      <c r="B53">
        <v>11679</v>
      </c>
      <c r="C53">
        <v>0</v>
      </c>
      <c r="D53">
        <v>1375</v>
      </c>
      <c r="E53">
        <v>2016</v>
      </c>
      <c r="F53">
        <v>0</v>
      </c>
      <c r="G53">
        <v>6</v>
      </c>
      <c r="H53">
        <v>1</v>
      </c>
      <c r="I53">
        <v>7</v>
      </c>
      <c r="J53">
        <v>21.9</v>
      </c>
      <c r="K53">
        <v>28.9</v>
      </c>
      <c r="L53" s="569">
        <v>0.20760000000000001</v>
      </c>
      <c r="M53" s="497">
        <v>2921</v>
      </c>
      <c r="N53" s="570">
        <v>98644</v>
      </c>
      <c r="O53" t="s">
        <v>2217</v>
      </c>
      <c r="P53">
        <v>1996</v>
      </c>
      <c r="Q53" s="570">
        <v>38780</v>
      </c>
      <c r="R53" s="571">
        <v>11.89</v>
      </c>
      <c r="S53" s="571">
        <v>13.61</v>
      </c>
      <c r="T53" s="571">
        <v>17.82</v>
      </c>
    </row>
    <row r="54" spans="1:20" x14ac:dyDescent="0.25">
      <c r="A54" t="e">
        <f>VLOOKUP(B54,#REF!,6,FALSE)</f>
        <v>#REF!</v>
      </c>
      <c r="B54">
        <v>11712</v>
      </c>
      <c r="C54">
        <v>0</v>
      </c>
      <c r="D54">
        <v>1375</v>
      </c>
      <c r="E54">
        <v>2016</v>
      </c>
      <c r="F54">
        <v>0</v>
      </c>
      <c r="G54">
        <v>2</v>
      </c>
      <c r="H54">
        <v>1</v>
      </c>
      <c r="I54">
        <v>3</v>
      </c>
      <c r="J54">
        <v>5.5</v>
      </c>
      <c r="K54">
        <v>8.5</v>
      </c>
      <c r="L54" s="569">
        <v>0.23530000000000001</v>
      </c>
      <c r="M54" s="497">
        <v>1830</v>
      </c>
      <c r="N54" s="570">
        <v>55589</v>
      </c>
      <c r="O54" t="s">
        <v>2218</v>
      </c>
      <c r="P54">
        <v>2004</v>
      </c>
      <c r="Q54" s="570">
        <v>39126</v>
      </c>
      <c r="R54" s="571">
        <v>12.72</v>
      </c>
      <c r="S54" s="571">
        <v>14.6</v>
      </c>
      <c r="T54" s="571">
        <v>17.899999999999999</v>
      </c>
    </row>
    <row r="55" spans="1:20" x14ac:dyDescent="0.25">
      <c r="A55" t="e">
        <f>VLOOKUP(B55,#REF!,6,FALSE)</f>
        <v>#REF!</v>
      </c>
      <c r="B55">
        <v>11681</v>
      </c>
      <c r="C55">
        <v>0</v>
      </c>
      <c r="D55">
        <v>1375</v>
      </c>
      <c r="E55">
        <v>2016</v>
      </c>
      <c r="F55">
        <v>0</v>
      </c>
      <c r="G55">
        <v>2</v>
      </c>
      <c r="H55">
        <v>0</v>
      </c>
      <c r="I55">
        <v>2</v>
      </c>
      <c r="J55">
        <v>7</v>
      </c>
      <c r="K55">
        <v>9</v>
      </c>
      <c r="L55" s="569">
        <v>0.22220000000000001</v>
      </c>
      <c r="M55">
        <v>275</v>
      </c>
      <c r="N55" s="570">
        <v>67291</v>
      </c>
      <c r="O55" t="s">
        <v>2219</v>
      </c>
      <c r="P55">
        <v>2015</v>
      </c>
      <c r="Q55" s="570">
        <v>37125</v>
      </c>
      <c r="R55" s="571">
        <v>10.71</v>
      </c>
      <c r="S55" s="571">
        <v>10.71</v>
      </c>
      <c r="T55" s="571">
        <v>10.71</v>
      </c>
    </row>
    <row r="56" spans="1:20" x14ac:dyDescent="0.25">
      <c r="A56" t="e">
        <f>VLOOKUP(B56,#REF!,6,FALSE)</f>
        <v>#REF!</v>
      </c>
      <c r="B56">
        <v>156681</v>
      </c>
      <c r="C56">
        <v>0</v>
      </c>
      <c r="D56">
        <v>1375</v>
      </c>
      <c r="E56">
        <v>2016</v>
      </c>
      <c r="F56">
        <v>0</v>
      </c>
    </row>
    <row r="57" spans="1:20" x14ac:dyDescent="0.25">
      <c r="A57" t="e">
        <f>VLOOKUP(B57,#REF!,6,FALSE)</f>
        <v>#REF!</v>
      </c>
      <c r="B57">
        <v>154235</v>
      </c>
      <c r="C57">
        <v>0</v>
      </c>
      <c r="D57">
        <v>1375</v>
      </c>
      <c r="E57">
        <v>2016</v>
      </c>
      <c r="F57">
        <v>0</v>
      </c>
      <c r="G57">
        <v>3</v>
      </c>
      <c r="H57">
        <v>1</v>
      </c>
      <c r="I57">
        <v>4</v>
      </c>
      <c r="J57">
        <v>18</v>
      </c>
      <c r="K57">
        <v>22</v>
      </c>
      <c r="L57" s="569">
        <v>0.13639999999999999</v>
      </c>
      <c r="M57">
        <v>721</v>
      </c>
      <c r="N57" s="570">
        <v>79459</v>
      </c>
      <c r="O57" t="s">
        <v>2220</v>
      </c>
      <c r="P57">
        <v>2009</v>
      </c>
      <c r="Q57" s="570">
        <v>31979</v>
      </c>
      <c r="R57" s="571">
        <v>11.78</v>
      </c>
    </row>
    <row r="58" spans="1:20" x14ac:dyDescent="0.25">
      <c r="A58" t="e">
        <f>VLOOKUP(B58,#REF!,6,FALSE)</f>
        <v>#REF!</v>
      </c>
      <c r="B58">
        <v>11682</v>
      </c>
      <c r="C58">
        <v>0</v>
      </c>
      <c r="D58">
        <v>1375</v>
      </c>
      <c r="E58">
        <v>2016</v>
      </c>
      <c r="F58">
        <v>0</v>
      </c>
      <c r="G58">
        <v>1</v>
      </c>
      <c r="H58">
        <v>0</v>
      </c>
      <c r="I58">
        <v>1</v>
      </c>
      <c r="J58">
        <v>9.89</v>
      </c>
      <c r="K58">
        <v>10.89</v>
      </c>
      <c r="L58" s="569">
        <v>9.1800000000000007E-2</v>
      </c>
      <c r="M58" s="497">
        <v>2226</v>
      </c>
      <c r="N58" s="570">
        <v>50001</v>
      </c>
      <c r="P58">
        <v>2014</v>
      </c>
      <c r="Q58" s="570">
        <v>38125</v>
      </c>
      <c r="R58" s="571">
        <v>7.41</v>
      </c>
      <c r="S58" s="571">
        <v>7.41</v>
      </c>
      <c r="T58" s="571">
        <v>7.41</v>
      </c>
    </row>
    <row r="59" spans="1:20" x14ac:dyDescent="0.25">
      <c r="A59" t="e">
        <f>VLOOKUP(B59,#REF!,6,FALSE)</f>
        <v>#REF!</v>
      </c>
      <c r="B59">
        <v>11683</v>
      </c>
      <c r="C59">
        <v>0</v>
      </c>
      <c r="D59">
        <v>1375</v>
      </c>
      <c r="E59">
        <v>2016</v>
      </c>
      <c r="F59">
        <v>0</v>
      </c>
      <c r="G59">
        <v>1</v>
      </c>
      <c r="H59">
        <v>0</v>
      </c>
      <c r="I59">
        <v>1</v>
      </c>
      <c r="J59">
        <v>18.45</v>
      </c>
      <c r="K59">
        <v>19.45</v>
      </c>
      <c r="L59" s="569">
        <v>5.1400000000000001E-2</v>
      </c>
      <c r="M59">
        <v>750</v>
      </c>
      <c r="N59" s="570">
        <v>57646</v>
      </c>
      <c r="O59" t="s">
        <v>2221</v>
      </c>
      <c r="P59">
        <v>2015</v>
      </c>
      <c r="Q59" s="570">
        <v>38125</v>
      </c>
      <c r="R59" s="571">
        <v>8.59</v>
      </c>
      <c r="S59" s="571">
        <v>8.8000000000000007</v>
      </c>
      <c r="T59" s="571">
        <v>9.3699999999999992</v>
      </c>
    </row>
    <row r="60" spans="1:20" x14ac:dyDescent="0.25">
      <c r="A60" t="e">
        <f>VLOOKUP(B60,#REF!,6,FALSE)</f>
        <v>#REF!</v>
      </c>
      <c r="B60">
        <v>11709</v>
      </c>
      <c r="C60">
        <v>0</v>
      </c>
      <c r="D60">
        <v>1375</v>
      </c>
      <c r="E60">
        <v>2016</v>
      </c>
      <c r="F60">
        <v>0</v>
      </c>
      <c r="G60">
        <v>6</v>
      </c>
      <c r="H60">
        <v>1</v>
      </c>
      <c r="I60">
        <v>7</v>
      </c>
      <c r="J60">
        <v>19.25</v>
      </c>
      <c r="K60">
        <v>26.25</v>
      </c>
      <c r="L60" s="569">
        <v>0.2286</v>
      </c>
      <c r="M60">
        <v>445</v>
      </c>
      <c r="N60" s="570">
        <v>93312</v>
      </c>
      <c r="O60" t="s">
        <v>2222</v>
      </c>
      <c r="P60">
        <v>2002</v>
      </c>
      <c r="Q60" s="570">
        <v>39650</v>
      </c>
      <c r="R60" s="571">
        <v>12.48</v>
      </c>
      <c r="S60" s="571">
        <v>13.76</v>
      </c>
      <c r="T60" s="571">
        <v>16.73</v>
      </c>
    </row>
    <row r="61" spans="1:20" x14ac:dyDescent="0.25">
      <c r="A61" t="e">
        <f>VLOOKUP(B61,#REF!,6,FALSE)</f>
        <v>#REF!</v>
      </c>
      <c r="B61">
        <v>11650</v>
      </c>
      <c r="C61">
        <v>0</v>
      </c>
      <c r="D61">
        <v>1375</v>
      </c>
      <c r="E61">
        <v>2016</v>
      </c>
      <c r="F61">
        <v>0</v>
      </c>
      <c r="G61">
        <v>3.78</v>
      </c>
      <c r="H61">
        <v>0</v>
      </c>
      <c r="I61">
        <v>3.78</v>
      </c>
      <c r="J61">
        <v>11.04</v>
      </c>
      <c r="K61">
        <v>14.82</v>
      </c>
      <c r="L61" s="569">
        <v>0.25509999999999999</v>
      </c>
      <c r="M61" s="497">
        <v>1617</v>
      </c>
      <c r="N61" s="570">
        <v>51500</v>
      </c>
      <c r="P61">
        <v>2008</v>
      </c>
      <c r="Q61" s="570">
        <v>38125</v>
      </c>
    </row>
    <row r="62" spans="1:20" x14ac:dyDescent="0.25">
      <c r="A62" t="e">
        <f>VLOOKUP(B62,#REF!,6,FALSE)</f>
        <v>#REF!</v>
      </c>
      <c r="B62">
        <v>11651</v>
      </c>
      <c r="C62">
        <v>0</v>
      </c>
      <c r="D62">
        <v>1375</v>
      </c>
      <c r="E62">
        <v>2016</v>
      </c>
      <c r="F62">
        <v>0</v>
      </c>
      <c r="G62">
        <v>5</v>
      </c>
      <c r="H62">
        <v>0</v>
      </c>
      <c r="I62">
        <v>5</v>
      </c>
      <c r="J62">
        <v>25.83</v>
      </c>
      <c r="K62">
        <v>30.83</v>
      </c>
      <c r="L62" s="569">
        <v>0.16220000000000001</v>
      </c>
      <c r="M62">
        <v>252</v>
      </c>
      <c r="N62" s="570">
        <v>182688</v>
      </c>
      <c r="O62" t="s">
        <v>2223</v>
      </c>
      <c r="P62">
        <v>1994</v>
      </c>
      <c r="Q62" s="570">
        <v>38016</v>
      </c>
      <c r="R62" s="571">
        <v>9</v>
      </c>
      <c r="S62" s="571">
        <v>10.95</v>
      </c>
      <c r="T62" s="571">
        <v>12.75</v>
      </c>
    </row>
    <row r="63" spans="1:20" x14ac:dyDescent="0.25">
      <c r="A63" t="e">
        <f>VLOOKUP(B63,#REF!,6,FALSE)</f>
        <v>#REF!</v>
      </c>
      <c r="B63">
        <v>11686</v>
      </c>
      <c r="C63">
        <v>0</v>
      </c>
      <c r="D63">
        <v>1375</v>
      </c>
      <c r="E63">
        <v>2016</v>
      </c>
      <c r="F63">
        <v>0</v>
      </c>
      <c r="G63">
        <v>15</v>
      </c>
      <c r="H63">
        <v>0</v>
      </c>
      <c r="I63">
        <v>15</v>
      </c>
      <c r="J63">
        <v>31</v>
      </c>
      <c r="K63">
        <v>46</v>
      </c>
      <c r="L63" s="569">
        <v>0.3261</v>
      </c>
      <c r="M63" s="497">
        <v>12592</v>
      </c>
      <c r="N63" s="570">
        <v>112556</v>
      </c>
      <c r="O63" t="s">
        <v>2224</v>
      </c>
      <c r="P63">
        <v>2008</v>
      </c>
      <c r="Q63" s="570">
        <v>48508</v>
      </c>
      <c r="R63" s="571">
        <v>14.32</v>
      </c>
      <c r="T63" s="571">
        <v>16.57</v>
      </c>
    </row>
    <row r="64" spans="1:20" x14ac:dyDescent="0.25">
      <c r="A64" t="e">
        <f>VLOOKUP(B64,#REF!,6,FALSE)</f>
        <v>#REF!</v>
      </c>
      <c r="B64">
        <v>156762</v>
      </c>
      <c r="C64">
        <v>0</v>
      </c>
      <c r="D64">
        <v>1375</v>
      </c>
      <c r="E64">
        <v>2016</v>
      </c>
      <c r="F64">
        <v>0</v>
      </c>
    </row>
    <row r="65" spans="1:20" x14ac:dyDescent="0.25">
      <c r="A65" t="e">
        <f>VLOOKUP(B65,#REF!,6,FALSE)</f>
        <v>#REF!</v>
      </c>
      <c r="B65">
        <v>11652</v>
      </c>
      <c r="C65">
        <v>0</v>
      </c>
      <c r="D65">
        <v>1375</v>
      </c>
      <c r="E65">
        <v>2016</v>
      </c>
      <c r="F65">
        <v>0</v>
      </c>
      <c r="G65">
        <v>3</v>
      </c>
      <c r="H65">
        <v>0</v>
      </c>
      <c r="I65">
        <v>3</v>
      </c>
      <c r="J65">
        <v>46.19</v>
      </c>
      <c r="K65">
        <v>49.19</v>
      </c>
      <c r="L65" s="569">
        <v>6.0999999999999999E-2</v>
      </c>
      <c r="M65">
        <v>350</v>
      </c>
      <c r="N65" s="570">
        <v>65667</v>
      </c>
      <c r="O65" t="s">
        <v>2225</v>
      </c>
      <c r="P65">
        <v>2004</v>
      </c>
      <c r="Q65" s="570">
        <v>38125</v>
      </c>
      <c r="R65" s="571">
        <v>10.17</v>
      </c>
      <c r="S65" s="571">
        <v>10.27</v>
      </c>
      <c r="T65" s="571">
        <v>10.52</v>
      </c>
    </row>
    <row r="66" spans="1:20" x14ac:dyDescent="0.25">
      <c r="A66" t="e">
        <f>VLOOKUP(B66,#REF!,6,FALSE)</f>
        <v>#REF!</v>
      </c>
      <c r="B66">
        <v>11687</v>
      </c>
      <c r="C66">
        <v>0</v>
      </c>
      <c r="D66">
        <v>1375</v>
      </c>
      <c r="E66">
        <v>2016</v>
      </c>
      <c r="F66">
        <v>0</v>
      </c>
      <c r="G66">
        <v>5</v>
      </c>
      <c r="H66">
        <v>0</v>
      </c>
      <c r="I66">
        <v>5</v>
      </c>
      <c r="J66">
        <v>26.5</v>
      </c>
      <c r="K66">
        <v>31.5</v>
      </c>
      <c r="L66" s="569">
        <v>0.15870000000000001</v>
      </c>
      <c r="M66" s="497">
        <v>4802</v>
      </c>
      <c r="N66" s="570">
        <v>81931</v>
      </c>
      <c r="O66" t="s">
        <v>2226</v>
      </c>
      <c r="P66">
        <v>2013</v>
      </c>
      <c r="Q66" s="570">
        <v>43844</v>
      </c>
      <c r="R66" s="571">
        <v>10.4</v>
      </c>
      <c r="S66" s="571">
        <v>12.17</v>
      </c>
      <c r="T66" s="571">
        <v>19.48</v>
      </c>
    </row>
    <row r="67" spans="1:20" x14ac:dyDescent="0.25">
      <c r="A67" t="e">
        <f>VLOOKUP(B67,#REF!,6,FALSE)</f>
        <v>#REF!</v>
      </c>
      <c r="B67">
        <v>154238</v>
      </c>
      <c r="C67">
        <v>0</v>
      </c>
      <c r="D67">
        <v>1375</v>
      </c>
      <c r="E67">
        <v>2016</v>
      </c>
      <c r="F67">
        <v>0</v>
      </c>
      <c r="G67">
        <v>10</v>
      </c>
      <c r="H67">
        <v>0</v>
      </c>
      <c r="I67">
        <v>10</v>
      </c>
      <c r="J67">
        <v>14.13</v>
      </c>
      <c r="K67">
        <v>24.13</v>
      </c>
      <c r="L67" s="569">
        <v>0.41439999999999999</v>
      </c>
      <c r="M67" s="497">
        <v>2113</v>
      </c>
      <c r="N67" s="570">
        <v>94091</v>
      </c>
      <c r="O67" t="s">
        <v>2227</v>
      </c>
      <c r="P67">
        <v>2009</v>
      </c>
      <c r="Q67" s="570">
        <v>39978</v>
      </c>
      <c r="R67" s="571">
        <v>13.15</v>
      </c>
      <c r="S67" s="571">
        <v>13.15</v>
      </c>
      <c r="T67" s="571">
        <v>13.15</v>
      </c>
    </row>
    <row r="68" spans="1:20" x14ac:dyDescent="0.25">
      <c r="A68" t="e">
        <f>VLOOKUP(B68,#REF!,6,FALSE)</f>
        <v>#REF!</v>
      </c>
      <c r="B68">
        <v>11688</v>
      </c>
      <c r="C68">
        <v>0</v>
      </c>
      <c r="D68">
        <v>1375</v>
      </c>
      <c r="E68">
        <v>2016</v>
      </c>
      <c r="F68">
        <v>0</v>
      </c>
      <c r="G68">
        <v>2</v>
      </c>
      <c r="H68">
        <v>0</v>
      </c>
      <c r="I68">
        <v>2</v>
      </c>
      <c r="J68">
        <v>11.44</v>
      </c>
      <c r="K68">
        <v>13.44</v>
      </c>
      <c r="L68" s="569">
        <v>0.14879999999999999</v>
      </c>
      <c r="M68" s="497">
        <v>2337</v>
      </c>
      <c r="N68" s="570">
        <v>70759</v>
      </c>
      <c r="O68" t="s">
        <v>2228</v>
      </c>
      <c r="P68">
        <v>1985</v>
      </c>
      <c r="Q68" s="570">
        <v>48256</v>
      </c>
      <c r="R68" s="571">
        <v>11.9</v>
      </c>
      <c r="S68" s="571">
        <v>11.9</v>
      </c>
      <c r="T68" s="571">
        <v>11.9</v>
      </c>
    </row>
    <row r="69" spans="1:20" x14ac:dyDescent="0.25">
      <c r="A69" t="e">
        <f>VLOOKUP(B69,#REF!,6,FALSE)</f>
        <v>#REF!</v>
      </c>
      <c r="B69">
        <v>11701</v>
      </c>
      <c r="C69">
        <v>0</v>
      </c>
      <c r="D69">
        <v>1375</v>
      </c>
      <c r="E69">
        <v>2016</v>
      </c>
      <c r="F69">
        <v>0</v>
      </c>
      <c r="G69">
        <v>3</v>
      </c>
      <c r="H69">
        <v>0</v>
      </c>
      <c r="I69">
        <v>3</v>
      </c>
      <c r="J69">
        <v>12</v>
      </c>
      <c r="K69">
        <v>15</v>
      </c>
      <c r="L69" s="569">
        <v>0.2</v>
      </c>
      <c r="N69" s="570">
        <v>63240</v>
      </c>
      <c r="O69" t="s">
        <v>2229</v>
      </c>
      <c r="P69">
        <v>2014</v>
      </c>
      <c r="Q69" s="570">
        <v>39100</v>
      </c>
      <c r="R69" s="571">
        <v>9.5399999999999991</v>
      </c>
      <c r="S69" s="571">
        <v>9.5399999999999991</v>
      </c>
      <c r="T69" s="571">
        <v>9.5399999999999991</v>
      </c>
    </row>
    <row r="70" spans="1:20" x14ac:dyDescent="0.25">
      <c r="A70" t="e">
        <f>VLOOKUP(B70,#REF!,6,FALSE)</f>
        <v>#REF!</v>
      </c>
      <c r="B70">
        <v>154239</v>
      </c>
      <c r="C70">
        <v>0</v>
      </c>
      <c r="D70">
        <v>1375</v>
      </c>
      <c r="E70">
        <v>2016</v>
      </c>
      <c r="F70">
        <v>0</v>
      </c>
      <c r="G70">
        <v>4</v>
      </c>
      <c r="H70">
        <v>0</v>
      </c>
      <c r="I70">
        <v>4</v>
      </c>
      <c r="J70">
        <v>3</v>
      </c>
      <c r="K70">
        <v>7</v>
      </c>
      <c r="L70" s="569">
        <v>0.57140000000000002</v>
      </c>
      <c r="M70">
        <v>507</v>
      </c>
      <c r="N70" s="570">
        <v>59387</v>
      </c>
      <c r="O70" t="s">
        <v>2230</v>
      </c>
      <c r="P70">
        <v>2010</v>
      </c>
      <c r="Q70" s="570">
        <v>36045</v>
      </c>
      <c r="R70" s="571">
        <v>14.07</v>
      </c>
      <c r="S70" s="571">
        <v>17.510000000000002</v>
      </c>
      <c r="T70" s="571">
        <v>18.48</v>
      </c>
    </row>
    <row r="71" spans="1:20" x14ac:dyDescent="0.25">
      <c r="A71" t="e">
        <f>VLOOKUP(B71,#REF!,6,FALSE)</f>
        <v>#REF!</v>
      </c>
      <c r="B71">
        <v>11653</v>
      </c>
      <c r="C71">
        <v>0</v>
      </c>
      <c r="D71">
        <v>1375</v>
      </c>
      <c r="E71">
        <v>2016</v>
      </c>
      <c r="F71">
        <v>0</v>
      </c>
      <c r="G71">
        <v>3.5</v>
      </c>
      <c r="H71">
        <v>0.88</v>
      </c>
      <c r="I71">
        <v>4.38</v>
      </c>
      <c r="J71">
        <v>3.94</v>
      </c>
      <c r="K71">
        <v>8.32</v>
      </c>
      <c r="L71" s="569">
        <v>0.42070000000000002</v>
      </c>
      <c r="M71">
        <v>170</v>
      </c>
      <c r="N71" s="570">
        <v>59444</v>
      </c>
      <c r="P71">
        <v>2013</v>
      </c>
      <c r="Q71" s="570">
        <v>38125</v>
      </c>
      <c r="R71" s="571">
        <v>10.199999999999999</v>
      </c>
      <c r="S71" s="571">
        <v>12.4</v>
      </c>
      <c r="T71" s="571">
        <v>13.7</v>
      </c>
    </row>
    <row r="72" spans="1:20" x14ac:dyDescent="0.25">
      <c r="A72" t="e">
        <f>VLOOKUP(B72,#REF!,6,FALSE)</f>
        <v>#REF!</v>
      </c>
      <c r="B72">
        <v>11690</v>
      </c>
      <c r="C72">
        <v>0</v>
      </c>
      <c r="D72">
        <v>1375</v>
      </c>
      <c r="E72">
        <v>2016</v>
      </c>
      <c r="F72">
        <v>0</v>
      </c>
      <c r="G72">
        <v>3</v>
      </c>
      <c r="H72">
        <v>0</v>
      </c>
      <c r="I72">
        <v>3</v>
      </c>
      <c r="J72">
        <v>7.75</v>
      </c>
      <c r="K72">
        <v>10.75</v>
      </c>
      <c r="L72" s="569">
        <v>0.27910000000000001</v>
      </c>
      <c r="M72" s="497">
        <v>1877</v>
      </c>
      <c r="N72" s="570">
        <v>56292</v>
      </c>
      <c r="O72" t="s">
        <v>2231</v>
      </c>
      <c r="P72">
        <v>2014</v>
      </c>
      <c r="Q72" s="570">
        <v>26983</v>
      </c>
      <c r="R72" s="571">
        <v>10.33</v>
      </c>
      <c r="S72" s="571">
        <v>11.95</v>
      </c>
      <c r="T72" s="571">
        <v>13.18</v>
      </c>
    </row>
    <row r="73" spans="1:20" x14ac:dyDescent="0.25">
      <c r="A73" t="e">
        <f>VLOOKUP(B73,#REF!,6,FALSE)</f>
        <v>#REF!</v>
      </c>
      <c r="B73">
        <v>11680</v>
      </c>
      <c r="C73">
        <v>0</v>
      </c>
      <c r="D73">
        <v>1375</v>
      </c>
      <c r="E73">
        <v>2016</v>
      </c>
      <c r="F73">
        <v>0</v>
      </c>
      <c r="G73">
        <v>5</v>
      </c>
      <c r="H73">
        <v>1</v>
      </c>
      <c r="I73">
        <v>6</v>
      </c>
      <c r="J73">
        <v>18.05</v>
      </c>
      <c r="K73">
        <v>24.05</v>
      </c>
      <c r="L73" s="569">
        <v>0.2079</v>
      </c>
      <c r="M73" s="497">
        <v>1439</v>
      </c>
      <c r="N73" s="570">
        <v>62412</v>
      </c>
      <c r="O73" t="s">
        <v>2232</v>
      </c>
      <c r="P73">
        <v>2003</v>
      </c>
      <c r="Q73" s="570">
        <v>38599</v>
      </c>
      <c r="R73" s="571">
        <v>7.25</v>
      </c>
      <c r="S73" s="571">
        <v>8.5</v>
      </c>
      <c r="T73" s="571">
        <v>11</v>
      </c>
    </row>
    <row r="74" spans="1:20" x14ac:dyDescent="0.25">
      <c r="A74" t="e">
        <f>VLOOKUP(B74,#REF!,6,FALSE)</f>
        <v>#REF!</v>
      </c>
      <c r="B74">
        <v>11691</v>
      </c>
      <c r="C74">
        <v>0</v>
      </c>
      <c r="D74">
        <v>1375</v>
      </c>
      <c r="E74">
        <v>2016</v>
      </c>
      <c r="F74">
        <v>0</v>
      </c>
      <c r="G74">
        <v>12</v>
      </c>
      <c r="H74">
        <v>1</v>
      </c>
      <c r="I74">
        <v>13</v>
      </c>
      <c r="J74">
        <v>30.15</v>
      </c>
      <c r="K74">
        <v>43.15</v>
      </c>
      <c r="L74" s="569">
        <v>0.27810000000000001</v>
      </c>
      <c r="M74" s="497">
        <v>1154</v>
      </c>
      <c r="N74" s="570">
        <v>73011</v>
      </c>
      <c r="O74" t="s">
        <v>2233</v>
      </c>
      <c r="P74">
        <v>2011</v>
      </c>
      <c r="Q74" s="570">
        <v>39771</v>
      </c>
      <c r="R74" s="571">
        <v>12.33</v>
      </c>
      <c r="S74" s="571">
        <v>12.94</v>
      </c>
      <c r="T74" s="571">
        <v>16.510000000000002</v>
      </c>
    </row>
    <row r="75" spans="1:20" x14ac:dyDescent="0.25">
      <c r="A75" t="e">
        <f>VLOOKUP(B75,#REF!,6,FALSE)</f>
        <v>#REF!</v>
      </c>
      <c r="B75">
        <v>101785</v>
      </c>
      <c r="C75">
        <v>0</v>
      </c>
      <c r="D75">
        <v>1375</v>
      </c>
      <c r="E75">
        <v>2016</v>
      </c>
      <c r="F75">
        <v>0</v>
      </c>
      <c r="G75">
        <v>1</v>
      </c>
      <c r="H75">
        <v>0</v>
      </c>
      <c r="I75">
        <v>1</v>
      </c>
      <c r="J75">
        <v>3.94</v>
      </c>
      <c r="K75">
        <v>4.9400000000000004</v>
      </c>
      <c r="L75" s="569">
        <v>0.2024</v>
      </c>
      <c r="M75">
        <v>943</v>
      </c>
      <c r="N75" s="570">
        <v>47003</v>
      </c>
      <c r="P75">
        <v>2008</v>
      </c>
      <c r="R75" s="571">
        <v>7.25</v>
      </c>
      <c r="S75" s="571">
        <v>14.9</v>
      </c>
    </row>
    <row r="76" spans="1:20" x14ac:dyDescent="0.25">
      <c r="A76" t="e">
        <f>VLOOKUP(B76,#REF!,6,FALSE)</f>
        <v>#REF!</v>
      </c>
      <c r="B76">
        <v>11692</v>
      </c>
      <c r="C76">
        <v>0</v>
      </c>
      <c r="D76">
        <v>1375</v>
      </c>
      <c r="E76">
        <v>2016</v>
      </c>
      <c r="F76">
        <v>0</v>
      </c>
      <c r="G76">
        <v>4</v>
      </c>
      <c r="H76">
        <v>0</v>
      </c>
      <c r="I76">
        <v>4</v>
      </c>
      <c r="J76">
        <v>14</v>
      </c>
      <c r="K76">
        <v>18</v>
      </c>
      <c r="L76" s="569">
        <v>0.22220000000000001</v>
      </c>
      <c r="M76">
        <v>0</v>
      </c>
      <c r="N76" s="570">
        <v>63623</v>
      </c>
      <c r="O76" t="s">
        <v>2234</v>
      </c>
      <c r="P76">
        <v>2014</v>
      </c>
      <c r="Q76" s="570">
        <v>38250</v>
      </c>
      <c r="R76" s="571">
        <v>8.5</v>
      </c>
      <c r="S76" s="571">
        <v>9.5</v>
      </c>
      <c r="T76" s="571">
        <v>10</v>
      </c>
    </row>
    <row r="77" spans="1:20" x14ac:dyDescent="0.25">
      <c r="A77" t="e">
        <f>VLOOKUP(B77,#REF!,6,FALSE)</f>
        <v>#REF!</v>
      </c>
      <c r="B77">
        <v>11693</v>
      </c>
      <c r="C77">
        <v>0</v>
      </c>
      <c r="D77">
        <v>1375</v>
      </c>
      <c r="E77">
        <v>2016</v>
      </c>
      <c r="F77">
        <v>0</v>
      </c>
      <c r="G77">
        <v>8</v>
      </c>
      <c r="H77">
        <v>0</v>
      </c>
      <c r="I77">
        <v>8</v>
      </c>
      <c r="J77">
        <v>21.24</v>
      </c>
      <c r="K77">
        <v>29.24</v>
      </c>
      <c r="L77" s="569">
        <v>0.27360000000000001</v>
      </c>
      <c r="M77">
        <v>0</v>
      </c>
      <c r="N77" s="570">
        <v>63065</v>
      </c>
      <c r="O77" t="s">
        <v>2235</v>
      </c>
      <c r="P77">
        <v>2010</v>
      </c>
      <c r="Q77" s="570">
        <v>38680</v>
      </c>
      <c r="R77" s="571">
        <v>10.95</v>
      </c>
    </row>
    <row r="78" spans="1:20" x14ac:dyDescent="0.25">
      <c r="A78" t="e">
        <f>VLOOKUP(B78,#REF!,6,FALSE)</f>
        <v>#REF!</v>
      </c>
      <c r="B78">
        <v>11694</v>
      </c>
      <c r="C78">
        <v>0</v>
      </c>
      <c r="D78">
        <v>1375</v>
      </c>
      <c r="E78">
        <v>2016</v>
      </c>
      <c r="F78">
        <v>0</v>
      </c>
      <c r="G78">
        <v>11.43</v>
      </c>
      <c r="H78">
        <v>1</v>
      </c>
      <c r="I78">
        <v>12.43</v>
      </c>
      <c r="J78">
        <v>34.130000000000003</v>
      </c>
      <c r="K78">
        <v>46.56</v>
      </c>
      <c r="L78" s="569">
        <v>0.2455</v>
      </c>
      <c r="M78">
        <v>455</v>
      </c>
      <c r="N78" s="570">
        <v>77795</v>
      </c>
      <c r="O78" t="s">
        <v>2236</v>
      </c>
      <c r="P78">
        <v>2007</v>
      </c>
      <c r="Q78" s="570">
        <v>37756</v>
      </c>
      <c r="R78" s="571">
        <v>10.93</v>
      </c>
      <c r="S78" s="571">
        <v>12.71</v>
      </c>
    </row>
    <row r="79" spans="1:20" x14ac:dyDescent="0.25">
      <c r="A79" t="e">
        <f>VLOOKUP(B79,#REF!,6,FALSE)</f>
        <v>#REF!</v>
      </c>
      <c r="B79">
        <v>11695</v>
      </c>
      <c r="C79">
        <v>0</v>
      </c>
      <c r="D79">
        <v>1375</v>
      </c>
      <c r="E79">
        <v>2016</v>
      </c>
      <c r="F79">
        <v>0</v>
      </c>
      <c r="G79">
        <v>1</v>
      </c>
      <c r="H79">
        <v>2</v>
      </c>
      <c r="I79">
        <v>3</v>
      </c>
      <c r="J79">
        <v>6.58</v>
      </c>
      <c r="K79">
        <v>9.58</v>
      </c>
      <c r="L79" s="569">
        <v>0.10440000000000001</v>
      </c>
      <c r="M79" s="497">
        <v>2681</v>
      </c>
      <c r="N79" s="570">
        <v>56168</v>
      </c>
      <c r="P79">
        <v>2015</v>
      </c>
      <c r="Q79" s="570">
        <v>56168</v>
      </c>
      <c r="R79" s="571">
        <v>13.66</v>
      </c>
      <c r="S79" s="571">
        <v>14.36</v>
      </c>
      <c r="T79" s="571">
        <v>16.670000000000002</v>
      </c>
    </row>
    <row r="80" spans="1:20" x14ac:dyDescent="0.25">
      <c r="A80" t="e">
        <f>VLOOKUP(B80,#REF!,6,FALSE)</f>
        <v>#REF!</v>
      </c>
      <c r="B80">
        <v>11696</v>
      </c>
      <c r="C80">
        <v>0</v>
      </c>
      <c r="D80">
        <v>1375</v>
      </c>
      <c r="E80">
        <v>2016</v>
      </c>
      <c r="F80">
        <v>0</v>
      </c>
      <c r="G80">
        <v>1</v>
      </c>
      <c r="H80">
        <v>0</v>
      </c>
      <c r="I80">
        <v>1</v>
      </c>
      <c r="J80">
        <v>12.32</v>
      </c>
      <c r="K80">
        <v>13.32</v>
      </c>
      <c r="L80" s="569">
        <v>7.51E-2</v>
      </c>
      <c r="M80">
        <v>0</v>
      </c>
      <c r="N80" s="570">
        <v>61524</v>
      </c>
      <c r="O80" t="s">
        <v>2237</v>
      </c>
      <c r="P80">
        <v>2005</v>
      </c>
      <c r="Q80" s="570">
        <v>47034</v>
      </c>
      <c r="S80" s="571">
        <v>10.029999999999999</v>
      </c>
      <c r="T80" s="571">
        <v>15.25</v>
      </c>
    </row>
    <row r="81" spans="1:20" x14ac:dyDescent="0.25">
      <c r="A81" t="e">
        <f>VLOOKUP(B81,#REF!,6,FALSE)</f>
        <v>#REF!</v>
      </c>
      <c r="B81">
        <v>11654</v>
      </c>
      <c r="C81">
        <v>0</v>
      </c>
      <c r="D81">
        <v>1375</v>
      </c>
      <c r="E81">
        <v>2016</v>
      </c>
      <c r="F81">
        <v>0</v>
      </c>
      <c r="G81">
        <v>6</v>
      </c>
      <c r="H81">
        <v>0</v>
      </c>
      <c r="I81">
        <v>6</v>
      </c>
      <c r="J81">
        <v>40.96</v>
      </c>
      <c r="K81">
        <v>46.96</v>
      </c>
      <c r="L81" s="569">
        <v>0.1278</v>
      </c>
      <c r="M81" s="497">
        <v>2578</v>
      </c>
      <c r="N81" s="570">
        <v>61200</v>
      </c>
      <c r="P81">
        <v>2012</v>
      </c>
      <c r="Q81" s="570">
        <v>38125</v>
      </c>
      <c r="R81" s="571">
        <v>9.5500000000000007</v>
      </c>
      <c r="S81" s="571">
        <v>11.73</v>
      </c>
      <c r="T81" s="571">
        <v>13.07</v>
      </c>
    </row>
    <row r="82" spans="1:20" x14ac:dyDescent="0.25">
      <c r="A82" t="e">
        <f>VLOOKUP(B82,#REF!,6,FALSE)</f>
        <v>#REF!</v>
      </c>
      <c r="B82">
        <v>11697</v>
      </c>
      <c r="C82">
        <v>0</v>
      </c>
      <c r="D82">
        <v>1375</v>
      </c>
      <c r="E82">
        <v>2016</v>
      </c>
      <c r="F82">
        <v>0</v>
      </c>
      <c r="G82">
        <v>1</v>
      </c>
      <c r="H82">
        <v>0</v>
      </c>
      <c r="I82">
        <v>1</v>
      </c>
      <c r="J82">
        <v>5.3</v>
      </c>
      <c r="K82">
        <v>6.3</v>
      </c>
      <c r="L82" s="569">
        <v>0.15870000000000001</v>
      </c>
      <c r="M82" s="497">
        <v>1268</v>
      </c>
      <c r="N82" s="570">
        <v>56827</v>
      </c>
      <c r="O82" t="s">
        <v>2238</v>
      </c>
      <c r="P82">
        <v>2008</v>
      </c>
      <c r="R82" s="571">
        <v>10.65</v>
      </c>
      <c r="S82" s="571">
        <v>10.65</v>
      </c>
      <c r="T82" s="571">
        <v>10.65</v>
      </c>
    </row>
    <row r="83" spans="1:20" x14ac:dyDescent="0.25">
      <c r="A83" t="e">
        <f>VLOOKUP(B83,#REF!,6,FALSE)</f>
        <v>#REF!</v>
      </c>
      <c r="B83">
        <v>11689</v>
      </c>
      <c r="C83">
        <v>0</v>
      </c>
      <c r="D83">
        <v>1375</v>
      </c>
      <c r="E83">
        <v>2016</v>
      </c>
      <c r="F83">
        <v>0</v>
      </c>
      <c r="G83">
        <v>1</v>
      </c>
      <c r="H83">
        <v>4</v>
      </c>
      <c r="I83">
        <v>5</v>
      </c>
      <c r="J83">
        <v>30.16</v>
      </c>
      <c r="K83">
        <v>35.159999999999997</v>
      </c>
      <c r="L83" s="569">
        <v>2.8400000000000002E-2</v>
      </c>
      <c r="M83" s="497">
        <v>3622</v>
      </c>
      <c r="N83" s="570">
        <v>94328</v>
      </c>
      <c r="O83" t="s">
        <v>2239</v>
      </c>
      <c r="P83">
        <v>2010</v>
      </c>
      <c r="Q83" s="570">
        <v>37027</v>
      </c>
      <c r="R83" s="571">
        <v>12.91</v>
      </c>
      <c r="S83" s="571">
        <v>12.91</v>
      </c>
      <c r="T83" s="571">
        <v>12.91</v>
      </c>
    </row>
    <row r="84" spans="1:20" x14ac:dyDescent="0.25">
      <c r="A84" t="e">
        <f>VLOOKUP(B84,#REF!,6,FALSE)</f>
        <v>#REF!</v>
      </c>
      <c r="B84">
        <v>11710</v>
      </c>
      <c r="C84">
        <v>0</v>
      </c>
      <c r="D84">
        <v>1375</v>
      </c>
      <c r="E84">
        <v>2016</v>
      </c>
      <c r="F84">
        <v>0</v>
      </c>
      <c r="G84">
        <v>4</v>
      </c>
      <c r="H84">
        <v>0</v>
      </c>
      <c r="I84">
        <v>4</v>
      </c>
      <c r="J84">
        <v>6.45</v>
      </c>
      <c r="K84">
        <v>10.45</v>
      </c>
      <c r="L84" s="569">
        <v>0.38279999999999997</v>
      </c>
      <c r="M84">
        <v>479</v>
      </c>
      <c r="N84" s="570">
        <v>-1</v>
      </c>
      <c r="O84" t="s">
        <v>2240</v>
      </c>
      <c r="P84">
        <v>1993</v>
      </c>
      <c r="Q84" s="570">
        <v>36511</v>
      </c>
    </row>
    <row r="85" spans="1:20" x14ac:dyDescent="0.25">
      <c r="A85" t="e">
        <f>VLOOKUP(B85,#REF!,6,FALSE)</f>
        <v>#REF!</v>
      </c>
      <c r="B85">
        <v>11698</v>
      </c>
      <c r="C85">
        <v>0</v>
      </c>
      <c r="D85">
        <v>1375</v>
      </c>
      <c r="E85">
        <v>2016</v>
      </c>
      <c r="F85">
        <v>0</v>
      </c>
      <c r="G85">
        <v>3.75</v>
      </c>
      <c r="H85">
        <v>0</v>
      </c>
      <c r="I85">
        <v>3.75</v>
      </c>
      <c r="J85">
        <v>10</v>
      </c>
      <c r="K85">
        <v>13.75</v>
      </c>
      <c r="L85" s="569">
        <v>0.2727</v>
      </c>
      <c r="M85" s="497">
        <v>1818</v>
      </c>
      <c r="N85" s="570">
        <v>61160</v>
      </c>
      <c r="O85" t="s">
        <v>2241</v>
      </c>
      <c r="P85">
        <v>2009</v>
      </c>
      <c r="Q85" s="570">
        <v>39237</v>
      </c>
      <c r="T85" s="571">
        <v>18.899999999999999</v>
      </c>
    </row>
    <row r="86" spans="1:20" x14ac:dyDescent="0.25">
      <c r="A86" t="e">
        <f>VLOOKUP(B86,#REF!,6,FALSE)</f>
        <v>#REF!</v>
      </c>
      <c r="B86">
        <v>11699</v>
      </c>
      <c r="C86">
        <v>0</v>
      </c>
      <c r="D86">
        <v>1375</v>
      </c>
      <c r="E86">
        <v>2016</v>
      </c>
      <c r="F86">
        <v>0</v>
      </c>
      <c r="G86">
        <v>4.6900000000000004</v>
      </c>
      <c r="H86">
        <v>0.94</v>
      </c>
      <c r="I86">
        <v>5.63</v>
      </c>
      <c r="J86">
        <v>12.13</v>
      </c>
      <c r="K86">
        <v>17.760000000000002</v>
      </c>
      <c r="L86" s="569">
        <v>0.2641</v>
      </c>
      <c r="M86" s="497">
        <v>7099</v>
      </c>
      <c r="N86" s="570">
        <v>79015</v>
      </c>
      <c r="O86" t="s">
        <v>2242</v>
      </c>
      <c r="P86">
        <v>1994</v>
      </c>
      <c r="Q86" s="570">
        <v>36959</v>
      </c>
      <c r="R86" s="571">
        <v>13.89</v>
      </c>
      <c r="S86" s="571">
        <v>13.89</v>
      </c>
      <c r="T86" s="571">
        <v>13.89</v>
      </c>
    </row>
    <row r="87" spans="1:20" x14ac:dyDescent="0.25">
      <c r="A87" t="e">
        <f>VLOOKUP(B87,#REF!,6,FALSE)</f>
        <v>#REF!</v>
      </c>
      <c r="B87">
        <v>11700</v>
      </c>
      <c r="C87">
        <v>0</v>
      </c>
      <c r="D87">
        <v>1375</v>
      </c>
      <c r="E87">
        <v>2016</v>
      </c>
      <c r="F87">
        <v>0</v>
      </c>
      <c r="G87">
        <v>5</v>
      </c>
      <c r="H87">
        <v>4</v>
      </c>
      <c r="I87">
        <v>9</v>
      </c>
      <c r="J87">
        <v>45.03</v>
      </c>
      <c r="K87">
        <v>54.03</v>
      </c>
      <c r="L87" s="569">
        <v>9.2499999999999999E-2</v>
      </c>
      <c r="M87" s="497">
        <v>5114</v>
      </c>
      <c r="N87" s="570">
        <v>78118</v>
      </c>
      <c r="O87" t="s">
        <v>2243</v>
      </c>
      <c r="P87">
        <v>2013</v>
      </c>
      <c r="Q87" s="570">
        <v>40753</v>
      </c>
      <c r="R87" s="571">
        <v>12.56</v>
      </c>
      <c r="S87" s="571">
        <v>14.34</v>
      </c>
      <c r="T87" s="571">
        <v>17.149999999999999</v>
      </c>
    </row>
    <row r="88" spans="1:20" x14ac:dyDescent="0.25">
      <c r="A88" t="e">
        <f>VLOOKUP(B88,#REF!,6,FALSE)</f>
        <v>#REF!</v>
      </c>
      <c r="B88">
        <v>11702</v>
      </c>
      <c r="C88">
        <v>0</v>
      </c>
      <c r="D88">
        <v>1375</v>
      </c>
      <c r="E88">
        <v>2016</v>
      </c>
      <c r="F88">
        <v>0</v>
      </c>
      <c r="G88">
        <v>124</v>
      </c>
      <c r="H88">
        <v>1</v>
      </c>
      <c r="I88">
        <v>125</v>
      </c>
      <c r="J88">
        <v>114</v>
      </c>
      <c r="K88">
        <v>239</v>
      </c>
      <c r="L88" s="569">
        <v>0.51880000000000004</v>
      </c>
      <c r="M88" s="497">
        <v>29429</v>
      </c>
      <c r="N88" s="570">
        <v>122110</v>
      </c>
      <c r="O88" t="s">
        <v>2244</v>
      </c>
      <c r="P88">
        <v>2010</v>
      </c>
      <c r="Q88" s="570">
        <v>39478</v>
      </c>
      <c r="R88" s="571">
        <v>7.25</v>
      </c>
      <c r="S88" s="571">
        <v>14.25</v>
      </c>
      <c r="T88" s="571">
        <v>14.25</v>
      </c>
    </row>
    <row r="89" spans="1:20" x14ac:dyDescent="0.25">
      <c r="A89" t="e">
        <f>VLOOKUP(B89,#REF!,6,FALSE)</f>
        <v>#REF!</v>
      </c>
      <c r="B89">
        <v>11713</v>
      </c>
      <c r="C89">
        <v>0</v>
      </c>
      <c r="D89">
        <v>1375</v>
      </c>
      <c r="E89">
        <v>2016</v>
      </c>
      <c r="F89">
        <v>0</v>
      </c>
      <c r="G89">
        <v>1</v>
      </c>
      <c r="H89">
        <v>0</v>
      </c>
      <c r="I89">
        <v>1</v>
      </c>
      <c r="J89">
        <v>7</v>
      </c>
      <c r="K89">
        <v>8</v>
      </c>
      <c r="L89" s="569">
        <v>0.125</v>
      </c>
      <c r="M89">
        <v>603</v>
      </c>
      <c r="N89" s="570">
        <v>63056</v>
      </c>
      <c r="O89" t="s">
        <v>2245</v>
      </c>
      <c r="P89">
        <v>2011</v>
      </c>
      <c r="Q89" s="570">
        <v>50967</v>
      </c>
      <c r="R89" s="571">
        <v>11.83</v>
      </c>
    </row>
    <row r="90" spans="1:20" x14ac:dyDescent="0.25">
      <c r="A90" t="e">
        <f>VLOOKUP(B90,#REF!,6,FALSE)</f>
        <v>#REF!</v>
      </c>
      <c r="B90">
        <v>11703</v>
      </c>
      <c r="C90">
        <v>0</v>
      </c>
      <c r="D90">
        <v>1375</v>
      </c>
      <c r="E90">
        <v>2016</v>
      </c>
      <c r="F90">
        <v>0</v>
      </c>
      <c r="G90">
        <v>9</v>
      </c>
      <c r="H90">
        <v>3.15</v>
      </c>
      <c r="I90">
        <v>12.15</v>
      </c>
      <c r="J90">
        <v>23.76</v>
      </c>
      <c r="K90">
        <v>35.909999999999997</v>
      </c>
      <c r="L90" s="569">
        <v>0.25059999999999999</v>
      </c>
      <c r="M90" s="497">
        <v>1285</v>
      </c>
      <c r="N90" s="570">
        <v>81706</v>
      </c>
      <c r="O90" t="s">
        <v>2246</v>
      </c>
      <c r="P90">
        <v>2011</v>
      </c>
      <c r="Q90" s="570">
        <v>37183</v>
      </c>
      <c r="R90" s="571">
        <v>9.9499999999999993</v>
      </c>
      <c r="S90" s="571">
        <v>10.97</v>
      </c>
      <c r="T90" s="571">
        <v>12.1</v>
      </c>
    </row>
    <row r="91" spans="1:20" x14ac:dyDescent="0.25">
      <c r="A91" t="e">
        <f>VLOOKUP(B91,#REF!,6,FALSE)</f>
        <v>#REF!</v>
      </c>
      <c r="B91">
        <v>11704</v>
      </c>
      <c r="C91">
        <v>0</v>
      </c>
      <c r="D91">
        <v>1375</v>
      </c>
      <c r="E91">
        <v>2016</v>
      </c>
      <c r="F91">
        <v>0</v>
      </c>
      <c r="G91">
        <v>6</v>
      </c>
      <c r="H91">
        <v>3</v>
      </c>
      <c r="I91">
        <v>9</v>
      </c>
      <c r="J91">
        <v>19.190000000000001</v>
      </c>
      <c r="K91">
        <v>28.19</v>
      </c>
      <c r="L91" s="569">
        <v>0.21279999999999999</v>
      </c>
      <c r="M91">
        <v>492</v>
      </c>
      <c r="N91" s="570">
        <v>79968</v>
      </c>
      <c r="O91" t="s">
        <v>2247</v>
      </c>
      <c r="P91">
        <v>2010</v>
      </c>
      <c r="Q91" s="570">
        <v>41388</v>
      </c>
      <c r="R91" s="571">
        <v>9.18</v>
      </c>
      <c r="S91" s="571">
        <v>10.199999999999999</v>
      </c>
      <c r="T91" s="571">
        <v>10.199999999999999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I14"/>
  <sheetViews>
    <sheetView topLeftCell="IS1" workbookViewId="0">
      <selection activeCell="JK3" sqref="JK3:JK13"/>
    </sheetView>
  </sheetViews>
  <sheetFormatPr defaultColWidth="8.85546875" defaultRowHeight="15" x14ac:dyDescent="0.25"/>
  <cols>
    <col min="296" max="296" width="10.85546875" bestFit="1" customWidth="1"/>
  </cols>
  <sheetData>
    <row r="1" spans="1:347" s="15" customFormat="1" ht="12.75" x14ac:dyDescent="0.2">
      <c r="A1" s="14" t="s">
        <v>1569</v>
      </c>
      <c r="B1" s="14" t="s">
        <v>1</v>
      </c>
      <c r="C1" s="15" t="s">
        <v>2</v>
      </c>
      <c r="E1" s="15" t="s">
        <v>1570</v>
      </c>
      <c r="F1" s="15" t="s">
        <v>1571</v>
      </c>
      <c r="G1" s="15" t="s">
        <v>1572</v>
      </c>
      <c r="H1" s="15" t="s">
        <v>1573</v>
      </c>
      <c r="I1" s="15" t="s">
        <v>1574</v>
      </c>
      <c r="J1" s="15" t="s">
        <v>1575</v>
      </c>
      <c r="K1" s="15" t="s">
        <v>1572</v>
      </c>
      <c r="L1" s="15" t="s">
        <v>1573</v>
      </c>
      <c r="M1" s="15" t="s">
        <v>1574</v>
      </c>
      <c r="N1" s="15" t="s">
        <v>397</v>
      </c>
      <c r="O1" s="15" t="s">
        <v>1576</v>
      </c>
      <c r="P1" s="15" t="s">
        <v>1577</v>
      </c>
      <c r="Q1" s="15" t="s">
        <v>1578</v>
      </c>
      <c r="R1" s="15" t="s">
        <v>1579</v>
      </c>
      <c r="S1" s="15" t="s">
        <v>1580</v>
      </c>
      <c r="T1" s="15" t="s">
        <v>1581</v>
      </c>
      <c r="U1" s="15" t="s">
        <v>1577</v>
      </c>
      <c r="V1" s="15" t="s">
        <v>1578</v>
      </c>
      <c r="W1" s="15" t="s">
        <v>1582</v>
      </c>
      <c r="X1" s="15" t="s">
        <v>1583</v>
      </c>
      <c r="Y1" s="15" t="s">
        <v>1584</v>
      </c>
      <c r="Z1" s="15" t="s">
        <v>1585</v>
      </c>
      <c r="AA1" s="15" t="s">
        <v>1586</v>
      </c>
      <c r="AB1" s="16" t="s">
        <v>1587</v>
      </c>
      <c r="AC1" s="16" t="s">
        <v>1588</v>
      </c>
      <c r="AD1" s="16" t="s">
        <v>1589</v>
      </c>
      <c r="AE1" s="16" t="s">
        <v>1590</v>
      </c>
      <c r="AF1" s="16" t="s">
        <v>1591</v>
      </c>
      <c r="AG1" s="16" t="s">
        <v>31</v>
      </c>
      <c r="AH1" s="15" t="s">
        <v>1592</v>
      </c>
      <c r="AI1" s="15" t="s">
        <v>1593</v>
      </c>
      <c r="AJ1" s="15" t="s">
        <v>1594</v>
      </c>
      <c r="AK1" s="17" t="s">
        <v>1595</v>
      </c>
      <c r="AL1" s="17" t="s">
        <v>1596</v>
      </c>
      <c r="AM1" s="17" t="s">
        <v>1597</v>
      </c>
      <c r="AN1" s="17" t="s">
        <v>1598</v>
      </c>
      <c r="AO1" s="15" t="s">
        <v>1599</v>
      </c>
      <c r="AP1" s="15" t="s">
        <v>1600</v>
      </c>
      <c r="AQ1" s="15" t="s">
        <v>1601</v>
      </c>
      <c r="AR1" s="15" t="s">
        <v>1602</v>
      </c>
      <c r="AS1" s="15" t="s">
        <v>1603</v>
      </c>
      <c r="AT1" s="15" t="s">
        <v>1604</v>
      </c>
      <c r="AU1" s="15" t="s">
        <v>1605</v>
      </c>
      <c r="AV1" s="15" t="s">
        <v>1606</v>
      </c>
      <c r="AW1" s="15" t="s">
        <v>1607</v>
      </c>
      <c r="AX1" s="15" t="s">
        <v>1608</v>
      </c>
      <c r="AY1" s="15" t="s">
        <v>1609</v>
      </c>
      <c r="AZ1" s="15" t="s">
        <v>1610</v>
      </c>
      <c r="BA1" s="15" t="s">
        <v>1611</v>
      </c>
      <c r="BB1" s="15" t="s">
        <v>1612</v>
      </c>
      <c r="BC1" s="15" t="s">
        <v>1613</v>
      </c>
      <c r="BD1" s="15" t="s">
        <v>1614</v>
      </c>
      <c r="BE1" s="15" t="s">
        <v>1615</v>
      </c>
      <c r="BF1" s="15" t="s">
        <v>1616</v>
      </c>
      <c r="BG1" s="15" t="s">
        <v>1617</v>
      </c>
      <c r="BH1" s="15" t="s">
        <v>1618</v>
      </c>
      <c r="BI1" s="15" t="s">
        <v>1619</v>
      </c>
      <c r="BJ1" s="15" t="s">
        <v>60</v>
      </c>
      <c r="BK1" s="15" t="s">
        <v>1620</v>
      </c>
      <c r="BL1" s="15" t="s">
        <v>1621</v>
      </c>
      <c r="BM1" s="15" t="s">
        <v>1622</v>
      </c>
      <c r="BN1" s="15" t="s">
        <v>1623</v>
      </c>
      <c r="BO1" s="15" t="s">
        <v>1624</v>
      </c>
      <c r="BP1" s="15" t="s">
        <v>1625</v>
      </c>
      <c r="BQ1" s="15" t="s">
        <v>1626</v>
      </c>
      <c r="BR1" s="15" t="s">
        <v>1627</v>
      </c>
      <c r="BS1" s="15" t="s">
        <v>1628</v>
      </c>
      <c r="BT1" s="15" t="s">
        <v>1629</v>
      </c>
      <c r="BU1" s="15" t="s">
        <v>1630</v>
      </c>
      <c r="BV1" s="15" t="s">
        <v>1631</v>
      </c>
      <c r="BW1" s="15" t="s">
        <v>1632</v>
      </c>
      <c r="BX1" s="15" t="s">
        <v>1633</v>
      </c>
      <c r="BY1" s="15" t="s">
        <v>1634</v>
      </c>
      <c r="BZ1" s="15" t="s">
        <v>1635</v>
      </c>
      <c r="CA1" s="15" t="s">
        <v>77</v>
      </c>
      <c r="CB1" s="15" t="s">
        <v>78</v>
      </c>
      <c r="CC1" s="15" t="s">
        <v>1636</v>
      </c>
      <c r="CD1" s="15" t="s">
        <v>1637</v>
      </c>
      <c r="CE1" s="15" t="s">
        <v>1638</v>
      </c>
      <c r="CF1" s="15" t="s">
        <v>1639</v>
      </c>
      <c r="CG1" s="15" t="s">
        <v>1640</v>
      </c>
      <c r="CH1" s="15" t="s">
        <v>1641</v>
      </c>
      <c r="CI1" s="15" t="s">
        <v>1642</v>
      </c>
      <c r="CJ1" s="15" t="s">
        <v>1643</v>
      </c>
      <c r="CK1" s="18" t="s">
        <v>1644</v>
      </c>
      <c r="CL1" s="15" t="s">
        <v>1645</v>
      </c>
      <c r="CM1" s="15" t="s">
        <v>1646</v>
      </c>
      <c r="CN1" s="15" t="s">
        <v>1647</v>
      </c>
      <c r="CO1" s="15" t="s">
        <v>1648</v>
      </c>
      <c r="CP1" s="15" t="s">
        <v>1649</v>
      </c>
      <c r="CQ1" s="15" t="s">
        <v>1650</v>
      </c>
      <c r="CR1" s="15" t="s">
        <v>1651</v>
      </c>
      <c r="CS1" s="15" t="s">
        <v>1652</v>
      </c>
      <c r="CT1" s="15" t="s">
        <v>1653</v>
      </c>
      <c r="CU1" s="15" t="s">
        <v>1654</v>
      </c>
      <c r="CV1" s="15" t="s">
        <v>1655</v>
      </c>
      <c r="CW1" s="15" t="s">
        <v>1656</v>
      </c>
      <c r="CX1" s="15" t="s">
        <v>1657</v>
      </c>
      <c r="CY1" s="15" t="s">
        <v>1658</v>
      </c>
      <c r="CZ1" s="15" t="s">
        <v>1659</v>
      </c>
      <c r="DA1" s="15" t="s">
        <v>1660</v>
      </c>
      <c r="DB1" s="15" t="s">
        <v>1661</v>
      </c>
      <c r="DC1" s="15" t="s">
        <v>1662</v>
      </c>
      <c r="DD1" s="15" t="s">
        <v>106</v>
      </c>
      <c r="DE1" s="15" t="s">
        <v>107</v>
      </c>
      <c r="DF1" s="15" t="s">
        <v>1663</v>
      </c>
      <c r="DG1" s="15" t="s">
        <v>1664</v>
      </c>
      <c r="DH1" s="15" t="s">
        <v>1665</v>
      </c>
      <c r="DI1" s="15" t="s">
        <v>1666</v>
      </c>
      <c r="DJ1" s="15" t="s">
        <v>112</v>
      </c>
      <c r="DK1" s="15" t="s">
        <v>1667</v>
      </c>
      <c r="DL1" s="15" t="s">
        <v>1668</v>
      </c>
      <c r="DM1" s="15" t="s">
        <v>1669</v>
      </c>
      <c r="DN1" s="15" t="s">
        <v>1670</v>
      </c>
      <c r="DO1" s="15" t="s">
        <v>235</v>
      </c>
      <c r="DP1" s="15" t="s">
        <v>1671</v>
      </c>
      <c r="DQ1" s="15" t="s">
        <v>1672</v>
      </c>
      <c r="DR1" s="15" t="s">
        <v>1673</v>
      </c>
      <c r="DS1" s="15" t="s">
        <v>1674</v>
      </c>
      <c r="DT1" s="15" t="s">
        <v>1675</v>
      </c>
      <c r="DU1" s="15" t="s">
        <v>1676</v>
      </c>
      <c r="DV1" s="15" t="s">
        <v>1677</v>
      </c>
      <c r="DW1" s="15" t="s">
        <v>1678</v>
      </c>
      <c r="DX1" s="15" t="s">
        <v>1679</v>
      </c>
      <c r="DY1" s="15" t="s">
        <v>1680</v>
      </c>
      <c r="DZ1" s="15" t="s">
        <v>1681</v>
      </c>
      <c r="EA1" s="15" t="s">
        <v>1682</v>
      </c>
      <c r="EB1" s="15" t="s">
        <v>1683</v>
      </c>
      <c r="EC1" s="15" t="s">
        <v>1684</v>
      </c>
      <c r="ED1" s="15" t="s">
        <v>1685</v>
      </c>
      <c r="EE1" s="15" t="s">
        <v>1686</v>
      </c>
      <c r="EF1" s="15" t="s">
        <v>1687</v>
      </c>
      <c r="EG1" s="15" t="s">
        <v>1688</v>
      </c>
      <c r="EH1" s="15" t="s">
        <v>1689</v>
      </c>
      <c r="EI1" s="15" t="s">
        <v>1690</v>
      </c>
      <c r="EJ1" s="15" t="s">
        <v>1691</v>
      </c>
      <c r="EK1" s="15" t="s">
        <v>1692</v>
      </c>
      <c r="EL1" s="15" t="s">
        <v>1693</v>
      </c>
      <c r="EM1" s="15" t="s">
        <v>1694</v>
      </c>
      <c r="EN1" s="15" t="s">
        <v>1695</v>
      </c>
      <c r="EO1" s="15" t="s">
        <v>1696</v>
      </c>
      <c r="EP1" s="15" t="s">
        <v>1697</v>
      </c>
      <c r="EQ1" s="15" t="s">
        <v>1698</v>
      </c>
      <c r="ER1" s="15" t="s">
        <v>1699</v>
      </c>
      <c r="ES1" s="15" t="s">
        <v>1700</v>
      </c>
      <c r="ET1" s="15" t="s">
        <v>1701</v>
      </c>
      <c r="EU1" s="15" t="s">
        <v>1702</v>
      </c>
      <c r="EV1" s="15" t="s">
        <v>1703</v>
      </c>
      <c r="EW1" s="15" t="s">
        <v>1704</v>
      </c>
      <c r="EX1" s="15" t="s">
        <v>1705</v>
      </c>
      <c r="EY1" s="15" t="s">
        <v>1706</v>
      </c>
      <c r="EZ1" s="18" t="s">
        <v>1707</v>
      </c>
      <c r="FA1" s="15" t="s">
        <v>1708</v>
      </c>
      <c r="FB1" s="15" t="s">
        <v>1709</v>
      </c>
      <c r="FC1" s="15" t="s">
        <v>1710</v>
      </c>
      <c r="FD1" s="15" t="s">
        <v>1571</v>
      </c>
      <c r="FE1" s="15" t="s">
        <v>1572</v>
      </c>
      <c r="FF1" s="15" t="s">
        <v>1573</v>
      </c>
      <c r="FG1" s="15" t="s">
        <v>1574</v>
      </c>
      <c r="FH1" s="15" t="s">
        <v>1575</v>
      </c>
      <c r="FI1" s="15" t="s">
        <v>1572</v>
      </c>
      <c r="FJ1" s="15" t="s">
        <v>1573</v>
      </c>
      <c r="FK1" s="15" t="s">
        <v>1574</v>
      </c>
      <c r="FL1" s="15" t="s">
        <v>1570</v>
      </c>
      <c r="FM1" s="15" t="s">
        <v>1581</v>
      </c>
      <c r="FN1" s="15" t="s">
        <v>1577</v>
      </c>
      <c r="FO1" s="15" t="s">
        <v>1711</v>
      </c>
      <c r="FP1" s="15" t="s">
        <v>1578</v>
      </c>
      <c r="FQ1" s="15" t="s">
        <v>1712</v>
      </c>
      <c r="FR1" s="15" t="s">
        <v>1713</v>
      </c>
      <c r="FS1" s="15" t="s">
        <v>1714</v>
      </c>
      <c r="FT1" s="15" t="s">
        <v>1715</v>
      </c>
      <c r="FU1" s="15" t="s">
        <v>1716</v>
      </c>
      <c r="FV1" s="15" t="s">
        <v>1717</v>
      </c>
      <c r="FW1" s="15" t="s">
        <v>1718</v>
      </c>
      <c r="FX1" s="15" t="s">
        <v>1719</v>
      </c>
      <c r="FY1" s="15" t="s">
        <v>1720</v>
      </c>
      <c r="FZ1" s="15" t="s">
        <v>1584</v>
      </c>
      <c r="GA1" s="15" t="s">
        <v>1721</v>
      </c>
      <c r="GB1" s="15" t="s">
        <v>1717</v>
      </c>
      <c r="GC1" s="15" t="s">
        <v>1719</v>
      </c>
      <c r="GD1" s="15" t="s">
        <v>1722</v>
      </c>
      <c r="GE1" s="15" t="s">
        <v>1723</v>
      </c>
      <c r="GF1" s="15" t="s">
        <v>1724</v>
      </c>
      <c r="GG1" s="15" t="s">
        <v>1725</v>
      </c>
      <c r="GH1" s="15" t="s">
        <v>1726</v>
      </c>
      <c r="GI1" s="15" t="s">
        <v>1727</v>
      </c>
      <c r="GJ1" s="18" t="s">
        <v>1728</v>
      </c>
      <c r="GK1" s="19" t="s">
        <v>1729</v>
      </c>
      <c r="GL1" s="15" t="s">
        <v>1730</v>
      </c>
      <c r="GM1" s="15" t="s">
        <v>195</v>
      </c>
      <c r="GN1" s="15" t="s">
        <v>1731</v>
      </c>
      <c r="GO1" s="15" t="s">
        <v>197</v>
      </c>
      <c r="GP1" s="15" t="s">
        <v>198</v>
      </c>
      <c r="GQ1" s="15" t="s">
        <v>199</v>
      </c>
      <c r="GR1" s="15" t="s">
        <v>1732</v>
      </c>
      <c r="GS1" s="15" t="s">
        <v>1733</v>
      </c>
      <c r="GT1" s="15" t="s">
        <v>1734</v>
      </c>
      <c r="GU1" s="15" t="s">
        <v>1735</v>
      </c>
      <c r="GV1" s="20" t="s">
        <v>256</v>
      </c>
      <c r="GW1" s="20" t="s">
        <v>257</v>
      </c>
      <c r="GX1" s="16" t="s">
        <v>258</v>
      </c>
      <c r="GY1" s="16" t="s">
        <v>259</v>
      </c>
      <c r="GZ1" s="16" t="s">
        <v>260</v>
      </c>
      <c r="HA1" s="15" t="s">
        <v>1736</v>
      </c>
      <c r="HB1" s="15" t="s">
        <v>1737</v>
      </c>
      <c r="HC1" s="15" t="s">
        <v>1738</v>
      </c>
      <c r="HD1" s="15" t="s">
        <v>1739</v>
      </c>
      <c r="HE1" s="15" t="s">
        <v>1740</v>
      </c>
      <c r="HF1" s="15" t="s">
        <v>1741</v>
      </c>
      <c r="HG1" s="15" t="s">
        <v>1742</v>
      </c>
      <c r="HH1" s="15" t="s">
        <v>1743</v>
      </c>
      <c r="HI1" s="15" t="s">
        <v>1744</v>
      </c>
      <c r="HJ1" s="15" t="s">
        <v>1745</v>
      </c>
      <c r="HK1" s="15" t="s">
        <v>1746</v>
      </c>
      <c r="HL1" s="15" t="s">
        <v>1747</v>
      </c>
      <c r="HM1" s="15" t="s">
        <v>1748</v>
      </c>
      <c r="HN1" s="15" t="s">
        <v>1749</v>
      </c>
      <c r="HO1" s="15" t="s">
        <v>1750</v>
      </c>
      <c r="HP1" s="15" t="s">
        <v>1751</v>
      </c>
      <c r="HQ1" s="15" t="s">
        <v>1752</v>
      </c>
      <c r="HR1" s="15" t="s">
        <v>1753</v>
      </c>
      <c r="HS1" s="15" t="s">
        <v>1754</v>
      </c>
      <c r="HT1" s="15" t="s">
        <v>1755</v>
      </c>
      <c r="HU1" s="15" t="s">
        <v>1756</v>
      </c>
      <c r="HV1" s="15" t="s">
        <v>1757</v>
      </c>
      <c r="HW1" s="15" t="s">
        <v>1758</v>
      </c>
      <c r="HX1" s="15" t="s">
        <v>1759</v>
      </c>
      <c r="HY1" s="15" t="s">
        <v>1760</v>
      </c>
      <c r="HZ1" s="15" t="s">
        <v>1761</v>
      </c>
      <c r="IA1" s="15" t="s">
        <v>1762</v>
      </c>
      <c r="IB1" s="15" t="s">
        <v>1763</v>
      </c>
      <c r="IC1" s="15" t="s">
        <v>1764</v>
      </c>
      <c r="ID1" s="15" t="s">
        <v>1765</v>
      </c>
      <c r="IE1" s="15" t="s">
        <v>1766</v>
      </c>
      <c r="IF1" s="15" t="s">
        <v>1767</v>
      </c>
      <c r="IG1" s="15" t="s">
        <v>1768</v>
      </c>
      <c r="IH1" s="15" t="s">
        <v>1769</v>
      </c>
      <c r="II1" s="15" t="s">
        <v>1770</v>
      </c>
      <c r="IJ1" s="15" t="s">
        <v>1771</v>
      </c>
      <c r="IK1" s="15" t="s">
        <v>1772</v>
      </c>
      <c r="IL1" s="15" t="s">
        <v>1773</v>
      </c>
      <c r="IM1" s="15" t="s">
        <v>1774</v>
      </c>
      <c r="IN1" s="15" t="s">
        <v>1775</v>
      </c>
      <c r="IO1" s="15" t="s">
        <v>1776</v>
      </c>
      <c r="IP1" s="15" t="s">
        <v>1777</v>
      </c>
      <c r="IQ1" s="15" t="s">
        <v>1778</v>
      </c>
      <c r="IR1" s="15" t="s">
        <v>1779</v>
      </c>
      <c r="IS1" s="15" t="s">
        <v>1780</v>
      </c>
      <c r="IT1" s="15" t="s">
        <v>1781</v>
      </c>
      <c r="IU1" s="15" t="s">
        <v>1782</v>
      </c>
      <c r="IV1" s="15" t="s">
        <v>1783</v>
      </c>
      <c r="IW1" s="15" t="s">
        <v>1784</v>
      </c>
      <c r="IX1" s="15" t="s">
        <v>1785</v>
      </c>
      <c r="IY1" s="15" t="s">
        <v>1786</v>
      </c>
      <c r="IZ1" s="15" t="s">
        <v>1787</v>
      </c>
      <c r="JA1" s="15" t="s">
        <v>1788</v>
      </c>
      <c r="JB1" s="15" t="s">
        <v>1789</v>
      </c>
      <c r="JC1" s="15" t="s">
        <v>1790</v>
      </c>
      <c r="JD1" s="15" t="s">
        <v>1791</v>
      </c>
      <c r="JE1" s="15" t="s">
        <v>1792</v>
      </c>
      <c r="JF1" s="15" t="s">
        <v>1793</v>
      </c>
      <c r="JG1" s="15" t="s">
        <v>1794</v>
      </c>
      <c r="JH1" s="15" t="s">
        <v>1795</v>
      </c>
      <c r="JI1" s="15" t="s">
        <v>1796</v>
      </c>
      <c r="JJ1" s="15" t="s">
        <v>1797</v>
      </c>
      <c r="JK1" s="15" t="s">
        <v>1798</v>
      </c>
      <c r="JL1" s="15" t="s">
        <v>1799</v>
      </c>
      <c r="JM1" s="15" t="s">
        <v>1800</v>
      </c>
      <c r="JN1" s="15" t="s">
        <v>1801</v>
      </c>
      <c r="JO1" s="15" t="s">
        <v>1802</v>
      </c>
      <c r="JP1" s="15" t="s">
        <v>1803</v>
      </c>
      <c r="JQ1" s="15" t="s">
        <v>1804</v>
      </c>
      <c r="JR1" s="15" t="s">
        <v>1805</v>
      </c>
      <c r="JS1" s="15" t="s">
        <v>1806</v>
      </c>
      <c r="JT1" s="15" t="s">
        <v>1807</v>
      </c>
      <c r="JU1" s="15" t="s">
        <v>1808</v>
      </c>
      <c r="JV1" s="15" t="s">
        <v>1809</v>
      </c>
      <c r="JW1" s="15" t="s">
        <v>1810</v>
      </c>
      <c r="JX1" s="15" t="s">
        <v>1811</v>
      </c>
      <c r="JY1" s="15" t="s">
        <v>1812</v>
      </c>
      <c r="JZ1" s="15" t="s">
        <v>1813</v>
      </c>
      <c r="KA1" s="15" t="s">
        <v>1814</v>
      </c>
      <c r="KB1" s="15" t="s">
        <v>1815</v>
      </c>
      <c r="KC1" s="15" t="s">
        <v>1816</v>
      </c>
      <c r="KD1" s="15" t="s">
        <v>1817</v>
      </c>
      <c r="KE1" s="15" t="s">
        <v>1818</v>
      </c>
      <c r="KF1" s="15" t="s">
        <v>1819</v>
      </c>
      <c r="KG1" s="15" t="s">
        <v>1820</v>
      </c>
      <c r="KH1" s="15" t="s">
        <v>1821</v>
      </c>
      <c r="KI1" s="15" t="s">
        <v>1822</v>
      </c>
      <c r="KJ1" s="15" t="s">
        <v>1823</v>
      </c>
      <c r="KK1" s="15" t="s">
        <v>1824</v>
      </c>
      <c r="KL1" s="15" t="s">
        <v>1825</v>
      </c>
      <c r="KM1" s="15" t="s">
        <v>1826</v>
      </c>
      <c r="KN1" s="15" t="s">
        <v>1827</v>
      </c>
      <c r="KO1" s="15" t="s">
        <v>1828</v>
      </c>
      <c r="KP1" s="15" t="s">
        <v>1829</v>
      </c>
      <c r="KQ1" s="15" t="s">
        <v>1830</v>
      </c>
      <c r="KR1" s="15" t="s">
        <v>1831</v>
      </c>
      <c r="KS1" s="15" t="s">
        <v>1832</v>
      </c>
      <c r="KT1" s="15" t="s">
        <v>1833</v>
      </c>
      <c r="KU1" s="15" t="s">
        <v>1834</v>
      </c>
      <c r="KV1" s="15" t="s">
        <v>1835</v>
      </c>
      <c r="KW1" s="15" t="s">
        <v>1836</v>
      </c>
      <c r="KX1" s="15" t="s">
        <v>1837</v>
      </c>
      <c r="KY1" s="15" t="s">
        <v>1838</v>
      </c>
      <c r="KZ1" s="15" t="s">
        <v>1839</v>
      </c>
      <c r="LA1" s="15" t="s">
        <v>1840</v>
      </c>
      <c r="LB1" s="15" t="s">
        <v>1841</v>
      </c>
      <c r="LC1" s="15" t="s">
        <v>1842</v>
      </c>
      <c r="LD1" s="15" t="s">
        <v>1843</v>
      </c>
      <c r="LE1" s="15" t="s">
        <v>1844</v>
      </c>
      <c r="LF1" s="15" t="s">
        <v>1845</v>
      </c>
      <c r="LG1" s="15" t="s">
        <v>1846</v>
      </c>
      <c r="LH1" s="15" t="s">
        <v>1847</v>
      </c>
      <c r="LI1" s="15" t="s">
        <v>1848</v>
      </c>
      <c r="LJ1" s="15" t="s">
        <v>1849</v>
      </c>
      <c r="LK1" s="15" t="s">
        <v>1850</v>
      </c>
      <c r="LL1" s="15" t="s">
        <v>1851</v>
      </c>
      <c r="LM1" s="15" t="s">
        <v>1852</v>
      </c>
      <c r="LN1" s="15" t="s">
        <v>1853</v>
      </c>
      <c r="LO1" s="15" t="s">
        <v>1854</v>
      </c>
      <c r="LP1" s="15" t="s">
        <v>1855</v>
      </c>
      <c r="LQ1" s="15" t="s">
        <v>1856</v>
      </c>
      <c r="LR1" s="15" t="s">
        <v>1857</v>
      </c>
      <c r="LS1" s="15" t="s">
        <v>1858</v>
      </c>
      <c r="LT1" s="15" t="s">
        <v>1859</v>
      </c>
      <c r="LU1" s="15" t="s">
        <v>1860</v>
      </c>
      <c r="LV1" s="15" t="s">
        <v>1861</v>
      </c>
      <c r="LW1" s="15" t="s">
        <v>1862</v>
      </c>
      <c r="LX1" s="15" t="s">
        <v>1863</v>
      </c>
      <c r="LY1" s="15" t="s">
        <v>1864</v>
      </c>
      <c r="LZ1" s="15" t="s">
        <v>1865</v>
      </c>
      <c r="MA1" s="15" t="s">
        <v>1866</v>
      </c>
      <c r="MB1" s="15" t="s">
        <v>1867</v>
      </c>
      <c r="MC1" s="15" t="s">
        <v>1868</v>
      </c>
      <c r="MD1" s="15" t="s">
        <v>1869</v>
      </c>
      <c r="ME1" s="15" t="s">
        <v>1870</v>
      </c>
      <c r="MF1" s="15" t="s">
        <v>1871</v>
      </c>
      <c r="MG1" s="15" t="s">
        <v>1872</v>
      </c>
      <c r="MH1" s="15" t="e">
        <f>'[1]All data (computable)'!MI1</f>
        <v>#REF!</v>
      </c>
      <c r="MI1" s="15" t="e">
        <f>'[1]All data (computable)'!MJ1</f>
        <v>#REF!</v>
      </c>
    </row>
    <row r="2" spans="1:347" ht="141" x14ac:dyDescent="0.25">
      <c r="A2" s="3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104</v>
      </c>
      <c r="DC2" s="3" t="s">
        <v>105</v>
      </c>
      <c r="DD2" s="4" t="s">
        <v>106</v>
      </c>
      <c r="DE2" s="4" t="s">
        <v>107</v>
      </c>
      <c r="DF2" s="3" t="s">
        <v>108</v>
      </c>
      <c r="DG2" s="3" t="s">
        <v>109</v>
      </c>
      <c r="DH2" s="3" t="s">
        <v>110</v>
      </c>
      <c r="DI2" s="3" t="s">
        <v>111</v>
      </c>
      <c r="DJ2" s="4" t="s">
        <v>112</v>
      </c>
      <c r="DK2" s="3" t="s">
        <v>113</v>
      </c>
      <c r="DL2" s="3" t="s">
        <v>114</v>
      </c>
      <c r="DM2" s="3" t="s">
        <v>115</v>
      </c>
      <c r="DN2" s="3" t="s">
        <v>116</v>
      </c>
      <c r="DO2" s="3" t="s">
        <v>117</v>
      </c>
      <c r="DP2" s="3" t="s">
        <v>118</v>
      </c>
      <c r="DQ2" s="3" t="s">
        <v>119</v>
      </c>
      <c r="DR2" s="3" t="s">
        <v>120</v>
      </c>
      <c r="DS2" s="3" t="s">
        <v>121</v>
      </c>
      <c r="DT2" s="3" t="s">
        <v>122</v>
      </c>
      <c r="DU2" s="3" t="s">
        <v>123</v>
      </c>
      <c r="DV2" s="3" t="s">
        <v>124</v>
      </c>
      <c r="DW2" s="3" t="s">
        <v>125</v>
      </c>
      <c r="DX2" s="3" t="s">
        <v>126</v>
      </c>
      <c r="DY2" s="3" t="s">
        <v>127</v>
      </c>
      <c r="DZ2" s="3" t="s">
        <v>128</v>
      </c>
      <c r="EA2" s="3" t="s">
        <v>129</v>
      </c>
      <c r="EB2" s="3" t="s">
        <v>130</v>
      </c>
      <c r="EC2" s="3" t="s">
        <v>131</v>
      </c>
      <c r="ED2" s="3" t="s">
        <v>132</v>
      </c>
      <c r="EE2" s="3" t="s">
        <v>133</v>
      </c>
      <c r="EF2" s="3" t="s">
        <v>134</v>
      </c>
      <c r="EG2" s="3" t="s">
        <v>135</v>
      </c>
      <c r="EH2" s="3" t="s">
        <v>136</v>
      </c>
      <c r="EI2" s="3" t="s">
        <v>137</v>
      </c>
      <c r="EJ2" s="3" t="s">
        <v>138</v>
      </c>
      <c r="EK2" s="3" t="s">
        <v>139</v>
      </c>
      <c r="EL2" s="3" t="s">
        <v>140</v>
      </c>
      <c r="EM2" s="3" t="s">
        <v>141</v>
      </c>
      <c r="EN2" s="3" t="s">
        <v>142</v>
      </c>
      <c r="EO2" s="3" t="s">
        <v>143</v>
      </c>
      <c r="EP2" s="3" t="s">
        <v>144</v>
      </c>
      <c r="EQ2" s="3" t="s">
        <v>145</v>
      </c>
      <c r="ER2" s="3" t="s">
        <v>146</v>
      </c>
      <c r="ES2" s="3" t="s">
        <v>147</v>
      </c>
      <c r="ET2" s="3" t="s">
        <v>148</v>
      </c>
      <c r="EU2" s="3" t="s">
        <v>149</v>
      </c>
      <c r="EV2" s="3" t="s">
        <v>150</v>
      </c>
      <c r="EW2" s="3" t="s">
        <v>151</v>
      </c>
      <c r="EX2" s="3" t="s">
        <v>152</v>
      </c>
      <c r="EY2" s="3" t="s">
        <v>153</v>
      </c>
      <c r="EZ2" s="3" t="s">
        <v>154</v>
      </c>
      <c r="FA2" s="3" t="s">
        <v>155</v>
      </c>
      <c r="FB2" s="3" t="s">
        <v>156</v>
      </c>
      <c r="FC2" s="3" t="s">
        <v>157</v>
      </c>
      <c r="FD2" s="3" t="s">
        <v>158</v>
      </c>
      <c r="FE2" s="3" t="s">
        <v>159</v>
      </c>
      <c r="FF2" s="3" t="s">
        <v>160</v>
      </c>
      <c r="FG2" s="3" t="s">
        <v>161</v>
      </c>
      <c r="FH2" s="3" t="s">
        <v>162</v>
      </c>
      <c r="FI2" s="3" t="s">
        <v>163</v>
      </c>
      <c r="FJ2" s="3" t="s">
        <v>164</v>
      </c>
      <c r="FK2" s="3" t="s">
        <v>165</v>
      </c>
      <c r="FL2" s="3" t="s">
        <v>166</v>
      </c>
      <c r="FM2" s="3" t="s">
        <v>167</v>
      </c>
      <c r="FN2" s="3" t="s">
        <v>168</v>
      </c>
      <c r="FO2" s="3" t="s">
        <v>169</v>
      </c>
      <c r="FP2" s="3" t="s">
        <v>170</v>
      </c>
      <c r="FQ2" s="3" t="s">
        <v>171</v>
      </c>
      <c r="FR2" s="3" t="s">
        <v>172</v>
      </c>
      <c r="FS2" s="3" t="s">
        <v>173</v>
      </c>
      <c r="FT2" s="3" t="s">
        <v>174</v>
      </c>
      <c r="FU2" s="3" t="s">
        <v>175</v>
      </c>
      <c r="FV2" s="3" t="s">
        <v>176</v>
      </c>
      <c r="FW2" s="3" t="s">
        <v>177</v>
      </c>
      <c r="FX2" s="3" t="s">
        <v>178</v>
      </c>
      <c r="FY2" s="3" t="s">
        <v>179</v>
      </c>
      <c r="FZ2" s="3" t="s">
        <v>180</v>
      </c>
      <c r="GA2" s="3" t="s">
        <v>181</v>
      </c>
      <c r="GB2" s="3" t="s">
        <v>182</v>
      </c>
      <c r="GC2" s="3" t="s">
        <v>183</v>
      </c>
      <c r="GD2" s="3" t="s">
        <v>184</v>
      </c>
      <c r="GE2" s="3" t="s">
        <v>185</v>
      </c>
      <c r="GF2" s="3" t="s">
        <v>186</v>
      </c>
      <c r="GG2" s="3" t="s">
        <v>187</v>
      </c>
      <c r="GH2" s="3" t="s">
        <v>188</v>
      </c>
      <c r="GI2" s="3" t="s">
        <v>189</v>
      </c>
      <c r="GJ2" s="3" t="s">
        <v>194</v>
      </c>
      <c r="GK2" s="3"/>
      <c r="GL2" s="3"/>
      <c r="GM2" s="5" t="s">
        <v>195</v>
      </c>
      <c r="GN2" s="5" t="s">
        <v>196</v>
      </c>
      <c r="GO2" s="5" t="s">
        <v>197</v>
      </c>
      <c r="GP2" s="5" t="s">
        <v>198</v>
      </c>
      <c r="GQ2" s="5" t="s">
        <v>199</v>
      </c>
      <c r="GR2" s="5" t="s">
        <v>200</v>
      </c>
      <c r="GS2" s="5" t="s">
        <v>201</v>
      </c>
      <c r="GT2" s="5" t="s">
        <v>202</v>
      </c>
      <c r="GU2" s="5" t="s">
        <v>203</v>
      </c>
      <c r="GV2" s="5" t="s">
        <v>204</v>
      </c>
      <c r="GW2" s="5" t="s">
        <v>200</v>
      </c>
      <c r="GX2" s="5" t="s">
        <v>205</v>
      </c>
      <c r="HA2" s="3" t="s">
        <v>206</v>
      </c>
      <c r="HB2" s="3" t="s">
        <v>207</v>
      </c>
      <c r="HC2" s="3" t="s">
        <v>208</v>
      </c>
      <c r="HD2" s="3" t="s">
        <v>209</v>
      </c>
      <c r="HE2" s="3" t="s">
        <v>210</v>
      </c>
      <c r="HF2" s="3" t="s">
        <v>211</v>
      </c>
      <c r="HG2" s="3" t="s">
        <v>212</v>
      </c>
      <c r="HH2" s="3" t="s">
        <v>213</v>
      </c>
      <c r="HI2" s="3" t="s">
        <v>214</v>
      </c>
      <c r="HJ2" s="3" t="s">
        <v>215</v>
      </c>
      <c r="HK2" s="3" t="s">
        <v>216</v>
      </c>
      <c r="HL2" s="3" t="s">
        <v>217</v>
      </c>
      <c r="HM2" s="3" t="s">
        <v>218</v>
      </c>
      <c r="HN2" s="3"/>
      <c r="HO2" s="3" t="s">
        <v>219</v>
      </c>
      <c r="HP2" s="3" t="s">
        <v>220</v>
      </c>
      <c r="HQ2" s="5" t="s">
        <v>111</v>
      </c>
      <c r="HR2" s="3" t="s">
        <v>221</v>
      </c>
      <c r="HS2" s="3" t="s">
        <v>222</v>
      </c>
      <c r="HT2" s="3" t="s">
        <v>223</v>
      </c>
      <c r="HU2" s="3" t="s">
        <v>224</v>
      </c>
      <c r="HV2" s="3" t="s">
        <v>225</v>
      </c>
      <c r="HW2" s="3" t="s">
        <v>226</v>
      </c>
      <c r="HX2" s="3" t="s">
        <v>227</v>
      </c>
      <c r="HY2" s="3" t="s">
        <v>228</v>
      </c>
      <c r="HZ2" s="3" t="s">
        <v>229</v>
      </c>
      <c r="IA2" s="3" t="s">
        <v>230</v>
      </c>
      <c r="IB2" s="3" t="s">
        <v>231</v>
      </c>
      <c r="IC2" s="3" t="s">
        <v>232</v>
      </c>
      <c r="ID2" s="3" t="s">
        <v>233</v>
      </c>
      <c r="IE2" s="3" t="s">
        <v>234</v>
      </c>
      <c r="IF2" s="3" t="s">
        <v>235</v>
      </c>
      <c r="IG2" s="3" t="s">
        <v>236</v>
      </c>
      <c r="IH2" s="3" t="s">
        <v>237</v>
      </c>
      <c r="II2" s="3" t="s">
        <v>238</v>
      </c>
      <c r="IJ2" s="3" t="s">
        <v>239</v>
      </c>
      <c r="IK2" s="3" t="s">
        <v>240</v>
      </c>
      <c r="IL2" s="3" t="s">
        <v>241</v>
      </c>
      <c r="IM2" s="3" t="s">
        <v>242</v>
      </c>
      <c r="IN2" s="3" t="s">
        <v>243</v>
      </c>
      <c r="IO2" s="3" t="s">
        <v>244</v>
      </c>
      <c r="IP2" s="3" t="s">
        <v>245</v>
      </c>
      <c r="IQ2" s="3"/>
      <c r="IR2" s="3" t="s">
        <v>246</v>
      </c>
      <c r="IS2" s="3" t="s">
        <v>247</v>
      </c>
      <c r="IT2" s="5" t="s">
        <v>248</v>
      </c>
      <c r="IU2" s="5" t="s">
        <v>249</v>
      </c>
      <c r="IV2" s="3" t="s">
        <v>250</v>
      </c>
      <c r="IW2" s="5" t="s">
        <v>251</v>
      </c>
      <c r="IX2" s="3" t="s">
        <v>252</v>
      </c>
      <c r="IY2" s="3" t="s">
        <v>253</v>
      </c>
      <c r="IZ2" s="3" t="s">
        <v>254</v>
      </c>
      <c r="JA2" s="3" t="s">
        <v>255</v>
      </c>
      <c r="JB2" s="3" t="s">
        <v>256</v>
      </c>
      <c r="JC2" s="3" t="s">
        <v>257</v>
      </c>
      <c r="JD2" s="3" t="s">
        <v>258</v>
      </c>
      <c r="JE2" s="3" t="s">
        <v>259</v>
      </c>
      <c r="JF2" s="3" t="s">
        <v>260</v>
      </c>
      <c r="JG2" s="3" t="s">
        <v>261</v>
      </c>
      <c r="JH2" s="3" t="s">
        <v>262</v>
      </c>
      <c r="JI2" s="3" t="s">
        <v>263</v>
      </c>
      <c r="JJ2" s="3" t="s">
        <v>264</v>
      </c>
      <c r="MH2" s="5" t="s">
        <v>200</v>
      </c>
      <c r="MI2" s="5" t="s">
        <v>205</v>
      </c>
    </row>
    <row r="3" spans="1:347" x14ac:dyDescent="0.25">
      <c r="A3" s="1" t="s">
        <v>519</v>
      </c>
      <c r="B3" s="1" t="s">
        <v>2135</v>
      </c>
      <c r="C3" s="1" t="s">
        <v>520</v>
      </c>
      <c r="D3" s="1">
        <v>2016</v>
      </c>
      <c r="E3" s="1" t="s">
        <v>521</v>
      </c>
      <c r="F3" s="1" t="s">
        <v>522</v>
      </c>
      <c r="G3" s="1" t="s">
        <v>523</v>
      </c>
      <c r="H3" s="1">
        <v>27514</v>
      </c>
      <c r="I3" s="1">
        <v>3649</v>
      </c>
      <c r="J3" s="1" t="s">
        <v>522</v>
      </c>
      <c r="K3" s="1" t="s">
        <v>523</v>
      </c>
      <c r="L3" s="1">
        <v>27514</v>
      </c>
      <c r="M3" s="1"/>
      <c r="N3" s="1" t="s">
        <v>524</v>
      </c>
      <c r="O3" s="1" t="s">
        <v>525</v>
      </c>
      <c r="P3" s="1" t="s">
        <v>526</v>
      </c>
      <c r="Q3" s="1" t="s">
        <v>527</v>
      </c>
      <c r="R3" s="1" t="s">
        <v>528</v>
      </c>
      <c r="S3" s="1" t="s">
        <v>529</v>
      </c>
      <c r="T3" s="1" t="s">
        <v>530</v>
      </c>
      <c r="U3" s="1" t="s">
        <v>526</v>
      </c>
      <c r="V3" s="1" t="s">
        <v>531</v>
      </c>
      <c r="W3" s="1">
        <v>1</v>
      </c>
      <c r="X3" s="1">
        <v>0</v>
      </c>
      <c r="Y3" s="1">
        <v>0</v>
      </c>
      <c r="Z3" s="1">
        <v>0</v>
      </c>
      <c r="AA3" s="6">
        <v>3233</v>
      </c>
      <c r="AB3" s="1">
        <v>10</v>
      </c>
      <c r="AC3" s="1">
        <v>0</v>
      </c>
      <c r="AD3" s="1">
        <v>10</v>
      </c>
      <c r="AE3" s="1">
        <v>24.38</v>
      </c>
      <c r="AF3" s="1">
        <v>34.380000000000003</v>
      </c>
      <c r="AG3" s="7">
        <v>0.29089999999999999</v>
      </c>
      <c r="AH3" s="8">
        <v>95464</v>
      </c>
      <c r="AI3" s="1" t="e">
        <f>VLOOKUP(Municipal!A3,Salaries!A$6:T$91,15,FALSE)</f>
        <v>#N/A</v>
      </c>
      <c r="AJ3" s="1" t="e">
        <f>VLOOKUP(Municipal!A3,Salaries!A$6:T$91,16,FALSE)</f>
        <v>#N/A</v>
      </c>
      <c r="AK3" s="8">
        <v>47117</v>
      </c>
      <c r="AL3" s="9">
        <v>12.75</v>
      </c>
      <c r="AM3" s="1"/>
      <c r="AN3" s="11">
        <v>33824</v>
      </c>
      <c r="AO3" s="8">
        <v>2077373</v>
      </c>
      <c r="AP3" s="8">
        <v>568139</v>
      </c>
      <c r="AQ3" s="8">
        <v>2645512</v>
      </c>
      <c r="AR3" s="8">
        <v>29102</v>
      </c>
      <c r="AS3" s="8">
        <v>0</v>
      </c>
      <c r="AT3" s="8">
        <v>29102</v>
      </c>
      <c r="AU3" s="8">
        <v>91152</v>
      </c>
      <c r="AV3" s="8">
        <v>0</v>
      </c>
      <c r="AW3" s="8">
        <v>91152</v>
      </c>
      <c r="AX3" s="8">
        <v>198842</v>
      </c>
      <c r="AY3" s="8">
        <v>2964608</v>
      </c>
      <c r="AZ3" s="8">
        <v>1555052</v>
      </c>
      <c r="BA3" s="8">
        <v>490319</v>
      </c>
      <c r="BB3" s="8">
        <v>2045371</v>
      </c>
      <c r="BC3" s="8">
        <v>132061</v>
      </c>
      <c r="BD3" s="8">
        <v>60700</v>
      </c>
      <c r="BE3" s="8">
        <v>46571</v>
      </c>
      <c r="BF3" s="8">
        <v>239332</v>
      </c>
      <c r="BG3" s="8">
        <v>588798</v>
      </c>
      <c r="BH3" s="8">
        <v>2873501</v>
      </c>
      <c r="BI3" s="8">
        <v>91107</v>
      </c>
      <c r="BJ3" s="7">
        <v>3.0700000000000002E-2</v>
      </c>
      <c r="BK3" s="8">
        <v>0</v>
      </c>
      <c r="BL3" s="8">
        <v>0</v>
      </c>
      <c r="BM3" s="8">
        <v>0</v>
      </c>
      <c r="BN3" s="8">
        <v>0</v>
      </c>
      <c r="BO3" s="8">
        <v>0</v>
      </c>
      <c r="BP3" s="8">
        <v>0</v>
      </c>
      <c r="BQ3" s="6">
        <v>45729</v>
      </c>
      <c r="BR3" s="6">
        <v>42886</v>
      </c>
      <c r="BS3" s="6">
        <v>88615</v>
      </c>
      <c r="BT3" s="6">
        <v>58694</v>
      </c>
      <c r="BU3" s="6">
        <v>20038</v>
      </c>
      <c r="BV3" s="6">
        <v>78732</v>
      </c>
      <c r="BW3" s="6">
        <v>8221</v>
      </c>
      <c r="BX3" s="1">
        <v>975</v>
      </c>
      <c r="BY3" s="6">
        <v>9196</v>
      </c>
      <c r="BZ3" s="6">
        <v>176543</v>
      </c>
      <c r="CA3" s="1"/>
      <c r="CB3" s="6">
        <v>176543</v>
      </c>
      <c r="CC3" s="1">
        <v>0</v>
      </c>
      <c r="CD3" s="6">
        <v>61647</v>
      </c>
      <c r="CE3" s="1">
        <v>7</v>
      </c>
      <c r="CF3" s="1">
        <v>74</v>
      </c>
      <c r="CG3" s="1">
        <v>81</v>
      </c>
      <c r="CH3" s="6">
        <v>12913</v>
      </c>
      <c r="CI3" s="6">
        <v>16112</v>
      </c>
      <c r="CJ3" s="6">
        <v>10247</v>
      </c>
      <c r="CK3" s="1">
        <v>370</v>
      </c>
      <c r="CL3" s="1">
        <v>150</v>
      </c>
      <c r="CM3" s="1">
        <v>72</v>
      </c>
      <c r="CN3" s="1">
        <v>163</v>
      </c>
      <c r="CO3" s="6">
        <v>180728</v>
      </c>
      <c r="CP3" s="6">
        <v>148163</v>
      </c>
      <c r="CQ3" s="6">
        <v>328891</v>
      </c>
      <c r="CR3" s="6">
        <v>40590</v>
      </c>
      <c r="CS3" s="6">
        <v>2704</v>
      </c>
      <c r="CT3" s="6">
        <v>43294</v>
      </c>
      <c r="CU3" s="6">
        <v>524432</v>
      </c>
      <c r="CV3" s="6">
        <v>110872</v>
      </c>
      <c r="CW3" s="6">
        <v>635304</v>
      </c>
      <c r="CX3" s="6">
        <v>1007489</v>
      </c>
      <c r="CY3" s="6">
        <v>4517</v>
      </c>
      <c r="CZ3" s="1">
        <v>0</v>
      </c>
      <c r="DA3" s="6">
        <v>1012006</v>
      </c>
      <c r="DB3" s="6">
        <v>92225</v>
      </c>
      <c r="DC3" s="6">
        <v>31098</v>
      </c>
      <c r="DD3" s="6">
        <f t="shared" ref="DD3:DD13" si="0">SUM(DB3:DC3)</f>
        <v>123323</v>
      </c>
      <c r="DE3" s="6">
        <v>191958</v>
      </c>
      <c r="DF3" s="6">
        <v>52700</v>
      </c>
      <c r="DG3" s="6">
        <v>5585</v>
      </c>
      <c r="DH3" s="6">
        <v>89725</v>
      </c>
      <c r="DI3" s="1">
        <v>56</v>
      </c>
      <c r="DJ3" s="6"/>
      <c r="DK3" s="6">
        <v>1385572</v>
      </c>
      <c r="DL3" s="1"/>
      <c r="DM3" s="1"/>
      <c r="DN3" s="1"/>
      <c r="DO3" s="6">
        <v>1385572</v>
      </c>
      <c r="DP3" s="1">
        <v>600</v>
      </c>
      <c r="DQ3" s="6">
        <v>32547</v>
      </c>
      <c r="DR3" s="6">
        <v>6795</v>
      </c>
      <c r="DS3" s="6">
        <v>39342</v>
      </c>
      <c r="DT3" s="6">
        <v>657976</v>
      </c>
      <c r="DU3" s="1">
        <v>130</v>
      </c>
      <c r="DV3" s="1">
        <v>2</v>
      </c>
      <c r="DW3" s="1">
        <v>645</v>
      </c>
      <c r="DX3" s="1">
        <v>93</v>
      </c>
      <c r="DY3" s="1">
        <v>144</v>
      </c>
      <c r="DZ3" s="1">
        <v>6</v>
      </c>
      <c r="EA3" s="6">
        <v>1020</v>
      </c>
      <c r="EB3" s="6">
        <v>3275</v>
      </c>
      <c r="EC3" s="1">
        <v>52</v>
      </c>
      <c r="ED3" s="6">
        <v>3327</v>
      </c>
      <c r="EE3" s="6">
        <v>27624</v>
      </c>
      <c r="EF3" s="6">
        <v>4407</v>
      </c>
      <c r="EG3" s="6">
        <v>32031</v>
      </c>
      <c r="EH3" s="6">
        <v>1898</v>
      </c>
      <c r="EI3" s="1">
        <v>264</v>
      </c>
      <c r="EJ3" s="6">
        <v>2162</v>
      </c>
      <c r="EK3" s="6">
        <v>37520</v>
      </c>
      <c r="EL3" s="1">
        <v>19</v>
      </c>
      <c r="EM3" s="1">
        <v>121</v>
      </c>
      <c r="EN3" s="1">
        <v>60</v>
      </c>
      <c r="EO3" s="1">
        <v>566</v>
      </c>
      <c r="EP3" s="6">
        <v>2601</v>
      </c>
      <c r="EQ3" s="1"/>
      <c r="ER3" s="6">
        <v>33228</v>
      </c>
      <c r="ES3" s="6">
        <v>22880</v>
      </c>
      <c r="ET3" s="6">
        <v>4888</v>
      </c>
      <c r="EU3" s="1">
        <v>0</v>
      </c>
      <c r="EV3" s="1">
        <v>405</v>
      </c>
      <c r="EW3" s="1" t="s">
        <v>532</v>
      </c>
      <c r="EX3" s="1">
        <v>41</v>
      </c>
      <c r="EY3" s="1">
        <v>69</v>
      </c>
      <c r="EZ3" s="6">
        <v>41976</v>
      </c>
      <c r="FA3" s="6">
        <v>438931</v>
      </c>
      <c r="FB3" s="6">
        <v>18556</v>
      </c>
      <c r="FC3" s="1"/>
      <c r="FD3" s="1" t="s">
        <v>279</v>
      </c>
      <c r="FE3" s="1"/>
      <c r="FF3" s="1"/>
      <c r="FG3" s="1" t="s">
        <v>520</v>
      </c>
      <c r="FH3" s="1" t="s">
        <v>281</v>
      </c>
      <c r="FI3" s="1" t="s">
        <v>522</v>
      </c>
      <c r="FJ3" s="1" t="s">
        <v>523</v>
      </c>
      <c r="FK3" s="1">
        <v>27514</v>
      </c>
      <c r="FL3" s="1">
        <v>3640</v>
      </c>
      <c r="FM3" s="1" t="s">
        <v>522</v>
      </c>
      <c r="FN3" s="1" t="s">
        <v>523</v>
      </c>
      <c r="FO3" s="1">
        <v>27514</v>
      </c>
      <c r="FP3" s="1">
        <v>3640</v>
      </c>
      <c r="FQ3" s="1" t="s">
        <v>521</v>
      </c>
      <c r="FR3" s="6">
        <v>63305</v>
      </c>
      <c r="FS3" s="1">
        <v>34.28</v>
      </c>
      <c r="FT3" s="1" t="s">
        <v>524</v>
      </c>
      <c r="FU3" s="6">
        <v>3233</v>
      </c>
      <c r="FV3" s="1">
        <v>52</v>
      </c>
      <c r="FW3" s="1"/>
      <c r="FX3" s="1" t="s">
        <v>533</v>
      </c>
      <c r="FY3" s="1"/>
      <c r="FZ3" s="1"/>
      <c r="GA3" s="1">
        <v>0</v>
      </c>
      <c r="GB3" s="1" t="s">
        <v>534</v>
      </c>
      <c r="GC3" s="1">
        <v>36.5</v>
      </c>
      <c r="GD3" s="1">
        <v>86.8</v>
      </c>
      <c r="GE3" s="1"/>
      <c r="GF3" s="1" t="s">
        <v>285</v>
      </c>
      <c r="GG3" s="1" t="s">
        <v>535</v>
      </c>
      <c r="GH3" s="1" t="s">
        <v>287</v>
      </c>
      <c r="GI3" s="1" t="s">
        <v>536</v>
      </c>
      <c r="GJ3" s="6">
        <v>59653</v>
      </c>
      <c r="GK3" s="1">
        <v>3</v>
      </c>
      <c r="GL3" s="1"/>
      <c r="GM3" s="2" t="s">
        <v>292</v>
      </c>
      <c r="GN3" s="10">
        <v>2201</v>
      </c>
      <c r="GO3" s="2">
        <v>173</v>
      </c>
      <c r="GP3" s="10">
        <v>10358</v>
      </c>
      <c r="GQ3" s="10">
        <v>192262</v>
      </c>
      <c r="GR3" s="10">
        <v>1272120</v>
      </c>
      <c r="GS3" s="2">
        <v>428</v>
      </c>
      <c r="GT3" s="2">
        <v>41</v>
      </c>
      <c r="GU3" s="2">
        <v>313</v>
      </c>
      <c r="GV3" s="10">
        <v>17146</v>
      </c>
      <c r="GW3" s="10">
        <v>1272120</v>
      </c>
      <c r="GX3" s="10">
        <v>247380</v>
      </c>
      <c r="HA3" s="1"/>
      <c r="HB3" s="1">
        <v>3</v>
      </c>
      <c r="HC3" s="1"/>
      <c r="HD3" s="1"/>
      <c r="HE3" s="1"/>
      <c r="HF3" s="1"/>
      <c r="HG3" s="1"/>
      <c r="HH3" s="1"/>
      <c r="HI3" s="1"/>
      <c r="HJ3" s="1"/>
      <c r="HK3" s="1"/>
      <c r="HL3" s="1">
        <v>1</v>
      </c>
      <c r="HM3" s="6">
        <v>1788</v>
      </c>
      <c r="HO3" s="6">
        <v>39642</v>
      </c>
      <c r="HP3" s="6">
        <v>278282</v>
      </c>
      <c r="HQ3" s="2">
        <v>56</v>
      </c>
      <c r="HR3" s="1">
        <v>87</v>
      </c>
      <c r="HS3" s="1">
        <v>63</v>
      </c>
      <c r="HT3" s="6">
        <v>26725</v>
      </c>
      <c r="HU3" s="1"/>
      <c r="HV3" s="6">
        <v>34298</v>
      </c>
      <c r="HW3" s="1">
        <v>624</v>
      </c>
      <c r="HX3" s="6">
        <v>2022</v>
      </c>
      <c r="HY3" s="1"/>
      <c r="HZ3" s="6">
        <v>13913</v>
      </c>
      <c r="IA3" s="1">
        <v>177</v>
      </c>
      <c r="IB3" s="1">
        <v>0</v>
      </c>
      <c r="IC3" s="1"/>
      <c r="ID3" s="1">
        <v>370</v>
      </c>
      <c r="IE3" s="1">
        <v>0</v>
      </c>
      <c r="IF3" s="6">
        <v>1385572</v>
      </c>
      <c r="IG3" s="6">
        <v>315281</v>
      </c>
      <c r="IH3" s="1">
        <v>0</v>
      </c>
      <c r="II3" s="6">
        <v>1295847</v>
      </c>
      <c r="IJ3" s="6">
        <v>283841</v>
      </c>
      <c r="IK3" s="1">
        <v>76</v>
      </c>
      <c r="IL3" s="6">
        <v>52624</v>
      </c>
      <c r="IM3" s="1">
        <v>197</v>
      </c>
      <c r="IN3" s="6">
        <v>30901</v>
      </c>
      <c r="IO3" s="1">
        <v>0</v>
      </c>
      <c r="IP3" s="1">
        <v>342</v>
      </c>
      <c r="IR3" s="6">
        <v>12947</v>
      </c>
      <c r="IS3" s="6">
        <v>87781</v>
      </c>
      <c r="IT3" s="10">
        <v>100728</v>
      </c>
      <c r="IU3" s="10">
        <v>190453</v>
      </c>
      <c r="IV3" s="6">
        <v>123323</v>
      </c>
      <c r="IW3" s="10">
        <v>1486300</v>
      </c>
      <c r="IX3" s="6">
        <v>901403</v>
      </c>
      <c r="IY3" s="1">
        <v>132</v>
      </c>
      <c r="IZ3" s="1">
        <v>738</v>
      </c>
      <c r="JA3" s="1">
        <v>150</v>
      </c>
      <c r="JB3" s="1">
        <v>0.85</v>
      </c>
      <c r="JC3" s="1">
        <v>0.09</v>
      </c>
      <c r="JD3" s="1">
        <v>36.78</v>
      </c>
      <c r="JE3" s="1">
        <v>43.4</v>
      </c>
      <c r="JF3" s="1">
        <v>25.2</v>
      </c>
      <c r="JG3" s="1">
        <v>919</v>
      </c>
      <c r="JH3" s="6">
        <v>32797</v>
      </c>
      <c r="JI3" s="1">
        <v>101</v>
      </c>
      <c r="JJ3" s="6">
        <v>4723</v>
      </c>
      <c r="JK3" s="571">
        <f>BB3/GJ3</f>
        <v>34.287814527349838</v>
      </c>
      <c r="KJ3" s="571">
        <f>BB3/AF3</f>
        <v>59493.048283885975</v>
      </c>
      <c r="MH3" s="10">
        <v>1272120</v>
      </c>
      <c r="MI3" s="10">
        <v>247380</v>
      </c>
    </row>
    <row r="4" spans="1:347" x14ac:dyDescent="0.25">
      <c r="A4" s="1" t="s">
        <v>980</v>
      </c>
      <c r="B4" s="1" t="s">
        <v>1949</v>
      </c>
      <c r="C4" s="1" t="s">
        <v>981</v>
      </c>
      <c r="D4" s="1">
        <v>2016</v>
      </c>
      <c r="E4" s="1" t="s">
        <v>982</v>
      </c>
      <c r="F4" s="1" t="s">
        <v>983</v>
      </c>
      <c r="G4" s="1" t="s">
        <v>984</v>
      </c>
      <c r="H4" s="1">
        <v>27520</v>
      </c>
      <c r="I4" s="1">
        <v>2420</v>
      </c>
      <c r="J4" s="1" t="s">
        <v>983</v>
      </c>
      <c r="K4" s="1" t="s">
        <v>984</v>
      </c>
      <c r="L4" s="1">
        <v>27520</v>
      </c>
      <c r="M4" s="1"/>
      <c r="N4" s="1" t="s">
        <v>985</v>
      </c>
      <c r="O4" s="1" t="s">
        <v>986</v>
      </c>
      <c r="P4" s="1"/>
      <c r="Q4" s="1" t="s">
        <v>987</v>
      </c>
      <c r="R4" s="1" t="s">
        <v>985</v>
      </c>
      <c r="S4" s="1" t="s">
        <v>397</v>
      </c>
      <c r="T4" s="1" t="s">
        <v>986</v>
      </c>
      <c r="U4" s="1"/>
      <c r="V4" s="1" t="s">
        <v>987</v>
      </c>
      <c r="W4" s="1">
        <v>1</v>
      </c>
      <c r="X4" s="1">
        <v>0</v>
      </c>
      <c r="Y4" s="1">
        <v>0</v>
      </c>
      <c r="Z4" s="1">
        <v>1</v>
      </c>
      <c r="AA4" s="6">
        <v>2449</v>
      </c>
      <c r="AB4" s="1">
        <v>2</v>
      </c>
      <c r="AC4" s="1">
        <v>0</v>
      </c>
      <c r="AD4" s="1">
        <v>2</v>
      </c>
      <c r="AE4" s="1">
        <v>6</v>
      </c>
      <c r="AF4" s="1">
        <v>8</v>
      </c>
      <c r="AG4" s="7">
        <v>0.25</v>
      </c>
      <c r="AH4" s="8">
        <v>58000</v>
      </c>
      <c r="AI4" s="1" t="e">
        <f>VLOOKUP(Municipal!A4,Salaries!A$6:T$91,15,FALSE)</f>
        <v>#N/A</v>
      </c>
      <c r="AJ4" s="1" t="e">
        <f>VLOOKUP(Municipal!A4,Salaries!A$6:T$91,16,FALSE)</f>
        <v>#N/A</v>
      </c>
      <c r="AK4" s="8">
        <v>45000</v>
      </c>
      <c r="AL4" s="9">
        <v>11</v>
      </c>
      <c r="AM4" s="1"/>
      <c r="AN4" s="1"/>
      <c r="AO4" s="8">
        <v>517919</v>
      </c>
      <c r="AP4" s="8">
        <v>0</v>
      </c>
      <c r="AQ4" s="8">
        <v>517919</v>
      </c>
      <c r="AR4" s="8">
        <v>11180</v>
      </c>
      <c r="AS4" s="8">
        <v>0</v>
      </c>
      <c r="AT4" s="8">
        <v>11180</v>
      </c>
      <c r="AU4" s="8">
        <v>0</v>
      </c>
      <c r="AV4" s="8">
        <v>0</v>
      </c>
      <c r="AW4" s="8">
        <v>0</v>
      </c>
      <c r="AX4" s="8">
        <v>0</v>
      </c>
      <c r="AY4" s="8">
        <v>529099</v>
      </c>
      <c r="AZ4" s="8">
        <v>330997</v>
      </c>
      <c r="BA4" s="8">
        <v>109380</v>
      </c>
      <c r="BB4" s="8">
        <v>440377</v>
      </c>
      <c r="BC4" s="8">
        <v>40833</v>
      </c>
      <c r="BD4" s="8">
        <v>0</v>
      </c>
      <c r="BE4" s="8">
        <v>1049</v>
      </c>
      <c r="BF4" s="8">
        <v>41882</v>
      </c>
      <c r="BG4" s="8">
        <v>35660</v>
      </c>
      <c r="BH4" s="8">
        <v>517919</v>
      </c>
      <c r="BI4" s="8">
        <v>11180</v>
      </c>
      <c r="BJ4" s="7">
        <v>2.1100000000000001E-2</v>
      </c>
      <c r="BK4" s="8">
        <v>36951</v>
      </c>
      <c r="BL4" s="8">
        <v>0</v>
      </c>
      <c r="BM4" s="8">
        <v>0</v>
      </c>
      <c r="BN4" s="8">
        <v>0</v>
      </c>
      <c r="BO4" s="8">
        <v>36951</v>
      </c>
      <c r="BP4" s="8">
        <v>36951</v>
      </c>
      <c r="BQ4" s="6">
        <v>26458</v>
      </c>
      <c r="BR4" s="6">
        <v>14515</v>
      </c>
      <c r="BS4" s="6">
        <v>40973</v>
      </c>
      <c r="BT4" s="6">
        <v>7053</v>
      </c>
      <c r="BU4" s="6">
        <v>7727</v>
      </c>
      <c r="BV4" s="6">
        <v>14780</v>
      </c>
      <c r="BW4" s="6">
        <v>2212</v>
      </c>
      <c r="BX4" s="1">
        <v>706</v>
      </c>
      <c r="BY4" s="6">
        <v>2918</v>
      </c>
      <c r="BZ4" s="6">
        <v>58671</v>
      </c>
      <c r="CA4" s="1"/>
      <c r="CB4" s="6">
        <v>58671</v>
      </c>
      <c r="CC4" s="6">
        <v>6464</v>
      </c>
      <c r="CD4" s="6">
        <v>28865</v>
      </c>
      <c r="CE4" s="1">
        <v>0</v>
      </c>
      <c r="CF4" s="1">
        <v>74</v>
      </c>
      <c r="CG4" s="1">
        <v>74</v>
      </c>
      <c r="CH4" s="6">
        <v>1688</v>
      </c>
      <c r="CI4" s="6">
        <v>6465</v>
      </c>
      <c r="CJ4" s="1">
        <v>0</v>
      </c>
      <c r="CK4" s="1">
        <v>0</v>
      </c>
      <c r="CL4" s="1">
        <v>0</v>
      </c>
      <c r="CM4" s="1">
        <v>14</v>
      </c>
      <c r="CN4" s="1">
        <v>18</v>
      </c>
      <c r="CO4" s="6">
        <v>28991</v>
      </c>
      <c r="CP4" s="6">
        <v>7937</v>
      </c>
      <c r="CQ4" s="6">
        <v>36928</v>
      </c>
      <c r="CR4" s="6">
        <v>2747</v>
      </c>
      <c r="CS4" s="1">
        <v>860</v>
      </c>
      <c r="CT4" s="6">
        <v>3607</v>
      </c>
      <c r="CU4" s="6">
        <v>33127</v>
      </c>
      <c r="CV4" s="6">
        <v>12591</v>
      </c>
      <c r="CW4" s="6">
        <v>45718</v>
      </c>
      <c r="CX4" s="6">
        <v>86253</v>
      </c>
      <c r="CY4" s="1">
        <v>0</v>
      </c>
      <c r="CZ4" s="6">
        <v>6345</v>
      </c>
      <c r="DA4" s="6">
        <v>92598</v>
      </c>
      <c r="DB4" s="1">
        <v>0</v>
      </c>
      <c r="DC4" s="1">
        <v>826</v>
      </c>
      <c r="DD4" s="6">
        <f>SUM(DB4:DC4)</f>
        <v>826</v>
      </c>
      <c r="DE4" s="6">
        <v>11</v>
      </c>
      <c r="DF4" s="6">
        <v>1686</v>
      </c>
      <c r="DG4" s="1">
        <v>0</v>
      </c>
      <c r="DH4" s="6">
        <v>2523</v>
      </c>
      <c r="DI4" s="1">
        <v>0</v>
      </c>
      <c r="DJ4" s="6"/>
      <c r="DK4" s="1"/>
      <c r="DL4" s="1"/>
      <c r="DM4" s="1"/>
      <c r="DN4" s="1"/>
      <c r="DO4" s="6">
        <v>95121</v>
      </c>
      <c r="DP4" s="1">
        <v>0</v>
      </c>
      <c r="DQ4" s="6">
        <v>8238</v>
      </c>
      <c r="DR4" s="1">
        <v>374</v>
      </c>
      <c r="DS4" s="6">
        <v>8612</v>
      </c>
      <c r="DT4" s="6">
        <v>62161</v>
      </c>
      <c r="DU4" s="1">
        <v>109</v>
      </c>
      <c r="DV4" s="1">
        <v>3</v>
      </c>
      <c r="DW4" s="1">
        <v>136</v>
      </c>
      <c r="DX4" s="1">
        <v>23</v>
      </c>
      <c r="DY4" s="1">
        <v>22</v>
      </c>
      <c r="DZ4" s="1">
        <v>1</v>
      </c>
      <c r="EA4" s="1">
        <v>294</v>
      </c>
      <c r="EB4" s="6">
        <v>2280</v>
      </c>
      <c r="EC4" s="1">
        <v>80</v>
      </c>
      <c r="ED4" s="6">
        <v>2360</v>
      </c>
      <c r="EE4" s="6">
        <v>4478</v>
      </c>
      <c r="EF4" s="1">
        <v>330</v>
      </c>
      <c r="EG4" s="6">
        <v>4808</v>
      </c>
      <c r="EH4" s="1">
        <v>271</v>
      </c>
      <c r="EI4" s="1">
        <v>10</v>
      </c>
      <c r="EJ4" s="1">
        <v>281</v>
      </c>
      <c r="EK4" s="6">
        <v>7449</v>
      </c>
      <c r="EL4" s="1">
        <v>104</v>
      </c>
      <c r="EM4" s="1">
        <v>156</v>
      </c>
      <c r="EN4" s="1">
        <v>12</v>
      </c>
      <c r="EO4" s="1">
        <v>144</v>
      </c>
      <c r="EP4" s="1"/>
      <c r="EQ4" s="1"/>
      <c r="ER4" s="6">
        <v>20885</v>
      </c>
      <c r="ES4" s="1">
        <v>411</v>
      </c>
      <c r="ET4" s="1">
        <v>119</v>
      </c>
      <c r="EU4" s="1">
        <v>0</v>
      </c>
      <c r="EV4" s="1">
        <v>275</v>
      </c>
      <c r="EW4" s="1" t="s">
        <v>988</v>
      </c>
      <c r="EX4" s="1">
        <v>7</v>
      </c>
      <c r="EY4" s="1">
        <v>8</v>
      </c>
      <c r="EZ4" s="6">
        <v>7906</v>
      </c>
      <c r="FA4" s="6">
        <v>31291</v>
      </c>
      <c r="FB4" s="6">
        <v>56160</v>
      </c>
      <c r="FC4" s="1"/>
      <c r="FD4" s="1" t="s">
        <v>279</v>
      </c>
      <c r="FE4" s="1"/>
      <c r="FF4" s="1"/>
      <c r="FG4" s="1" t="s">
        <v>989</v>
      </c>
      <c r="FH4" s="1" t="s">
        <v>281</v>
      </c>
      <c r="FI4" s="1" t="s">
        <v>990</v>
      </c>
      <c r="FJ4" s="1" t="s">
        <v>984</v>
      </c>
      <c r="FK4" s="1">
        <v>27520</v>
      </c>
      <c r="FL4" s="1"/>
      <c r="FM4" s="1" t="s">
        <v>990</v>
      </c>
      <c r="FN4" s="1" t="s">
        <v>984</v>
      </c>
      <c r="FO4" s="1">
        <v>27520</v>
      </c>
      <c r="FP4" s="1"/>
      <c r="FQ4" s="1" t="s">
        <v>991</v>
      </c>
      <c r="FR4" s="6">
        <v>8038</v>
      </c>
      <c r="FS4" s="1">
        <v>9.25</v>
      </c>
      <c r="FT4" s="1" t="s">
        <v>985</v>
      </c>
      <c r="FU4" s="6">
        <v>2449</v>
      </c>
      <c r="FV4" s="1">
        <v>52</v>
      </c>
      <c r="FW4" s="1"/>
      <c r="FX4" s="1">
        <v>53</v>
      </c>
      <c r="FY4" s="1"/>
      <c r="FZ4" s="1"/>
      <c r="GA4" s="1">
        <v>0</v>
      </c>
      <c r="GB4" s="1" t="s">
        <v>992</v>
      </c>
      <c r="GC4" s="1">
        <v>93.42</v>
      </c>
      <c r="GD4" s="1">
        <v>38.619999999999997</v>
      </c>
      <c r="GE4" s="1"/>
      <c r="GF4" s="1" t="s">
        <v>285</v>
      </c>
      <c r="GG4" s="1" t="s">
        <v>993</v>
      </c>
      <c r="GH4" s="1" t="s">
        <v>287</v>
      </c>
      <c r="GI4" s="1" t="s">
        <v>536</v>
      </c>
      <c r="GJ4" s="6">
        <v>17330</v>
      </c>
      <c r="GK4" s="1">
        <v>3</v>
      </c>
      <c r="GL4" s="1"/>
      <c r="GM4" s="2" t="s">
        <v>292</v>
      </c>
      <c r="GN4" s="2">
        <v>183</v>
      </c>
      <c r="GO4" s="2">
        <v>23</v>
      </c>
      <c r="GP4" s="10">
        <v>2100</v>
      </c>
      <c r="GQ4" s="10">
        <v>8506</v>
      </c>
      <c r="GR4" s="10">
        <v>10240</v>
      </c>
      <c r="GS4" s="2">
        <v>53</v>
      </c>
      <c r="GT4" s="2">
        <v>8</v>
      </c>
      <c r="GU4" s="2">
        <v>130</v>
      </c>
      <c r="GV4" s="2">
        <v>942</v>
      </c>
      <c r="GW4" s="10">
        <v>10240</v>
      </c>
      <c r="GX4" s="10">
        <v>1802</v>
      </c>
      <c r="HA4" s="1"/>
      <c r="HB4" s="1">
        <v>3</v>
      </c>
      <c r="HC4" s="1"/>
      <c r="HD4" s="1"/>
      <c r="HE4" s="1"/>
      <c r="HF4" s="1"/>
      <c r="HG4" s="1"/>
      <c r="HH4" s="1"/>
      <c r="HI4" s="1"/>
      <c r="HJ4" s="1"/>
      <c r="HK4" s="1"/>
      <c r="HL4" s="1">
        <v>2</v>
      </c>
      <c r="HM4" s="1">
        <v>755</v>
      </c>
      <c r="HO4" s="6">
        <v>8153</v>
      </c>
      <c r="HP4" s="6">
        <v>102245</v>
      </c>
      <c r="HQ4" s="2">
        <v>0</v>
      </c>
      <c r="HR4" s="1"/>
      <c r="HS4" s="1">
        <v>0</v>
      </c>
      <c r="HT4" s="6">
        <v>26725</v>
      </c>
      <c r="HU4" s="1"/>
      <c r="HV4" s="1"/>
      <c r="HW4" s="6">
        <v>2140</v>
      </c>
      <c r="HX4" s="6">
        <v>2022</v>
      </c>
      <c r="HY4" s="1"/>
      <c r="HZ4" s="1"/>
      <c r="IA4" s="6">
        <v>4443</v>
      </c>
      <c r="IB4" s="1">
        <v>0</v>
      </c>
      <c r="IC4" s="1"/>
      <c r="ID4" s="1"/>
      <c r="IE4" s="1">
        <v>0</v>
      </c>
      <c r="IF4" s="6">
        <v>95121</v>
      </c>
      <c r="IG4" s="1">
        <v>837</v>
      </c>
      <c r="IH4" s="1">
        <v>0</v>
      </c>
      <c r="II4" s="6">
        <v>98943</v>
      </c>
      <c r="IJ4" s="1">
        <v>0</v>
      </c>
      <c r="IK4" s="1">
        <v>94</v>
      </c>
      <c r="IL4" s="6">
        <v>1592</v>
      </c>
      <c r="IM4" s="1">
        <v>227</v>
      </c>
      <c r="IN4" s="1">
        <v>599</v>
      </c>
      <c r="IO4" s="1">
        <v>0</v>
      </c>
      <c r="IP4" s="1">
        <v>11</v>
      </c>
      <c r="IR4" s="1">
        <v>154</v>
      </c>
      <c r="IS4" s="1">
        <v>0</v>
      </c>
      <c r="IT4" s="2">
        <v>154</v>
      </c>
      <c r="IU4" s="10">
        <v>2677</v>
      </c>
      <c r="IV4" s="1">
        <v>826</v>
      </c>
      <c r="IW4" s="10">
        <v>95275</v>
      </c>
      <c r="IX4" s="6">
        <v>49325</v>
      </c>
      <c r="IY4" s="1">
        <v>112</v>
      </c>
      <c r="IZ4" s="1">
        <v>159</v>
      </c>
      <c r="JA4" s="1">
        <v>23</v>
      </c>
      <c r="JB4" s="1">
        <v>0.65</v>
      </c>
      <c r="JC4" s="1">
        <v>0.32</v>
      </c>
      <c r="JD4" s="1">
        <v>25.34</v>
      </c>
      <c r="JE4" s="1">
        <v>30.24</v>
      </c>
      <c r="JF4" s="1">
        <v>21.07</v>
      </c>
      <c r="JG4" s="1">
        <v>267</v>
      </c>
      <c r="JH4" s="6">
        <v>7029</v>
      </c>
      <c r="JI4" s="1">
        <v>27</v>
      </c>
      <c r="JJ4" s="1">
        <v>420</v>
      </c>
      <c r="JK4" s="571">
        <f t="shared" ref="JK4:JK13" si="1">BB4/GJ4</f>
        <v>25.41125216387767</v>
      </c>
      <c r="KJ4" s="571">
        <f t="shared" ref="KJ4:KJ13" si="2">BB4/AF4</f>
        <v>55047.125</v>
      </c>
      <c r="MH4" s="10">
        <v>10240</v>
      </c>
      <c r="MI4" s="10">
        <v>1802</v>
      </c>
    </row>
    <row r="5" spans="1:347" x14ac:dyDescent="0.25">
      <c r="A5" s="1" t="s">
        <v>742</v>
      </c>
      <c r="B5" s="1" t="s">
        <v>2136</v>
      </c>
      <c r="C5" s="1" t="s">
        <v>743</v>
      </c>
      <c r="D5" s="1">
        <v>2016</v>
      </c>
      <c r="E5" s="1" t="s">
        <v>744</v>
      </c>
      <c r="F5" s="1" t="s">
        <v>745</v>
      </c>
      <c r="G5" s="1" t="s">
        <v>746</v>
      </c>
      <c r="H5" s="1">
        <v>27828</v>
      </c>
      <c r="I5" s="1"/>
      <c r="J5" s="1" t="s">
        <v>745</v>
      </c>
      <c r="K5" s="1" t="s">
        <v>746</v>
      </c>
      <c r="L5" s="1">
        <v>27828</v>
      </c>
      <c r="M5" s="1"/>
      <c r="N5" s="1" t="s">
        <v>747</v>
      </c>
      <c r="O5" s="1" t="s">
        <v>748</v>
      </c>
      <c r="P5" s="1"/>
      <c r="Q5" s="1" t="s">
        <v>749</v>
      </c>
      <c r="R5" s="1" t="s">
        <v>747</v>
      </c>
      <c r="S5" s="1" t="s">
        <v>397</v>
      </c>
      <c r="T5" s="1" t="s">
        <v>748</v>
      </c>
      <c r="U5" s="1"/>
      <c r="V5" s="1" t="s">
        <v>749</v>
      </c>
      <c r="W5" s="1">
        <v>1</v>
      </c>
      <c r="X5" s="1">
        <v>0</v>
      </c>
      <c r="Y5" s="1">
        <v>0</v>
      </c>
      <c r="Z5" s="1">
        <v>0</v>
      </c>
      <c r="AA5" s="6">
        <v>2652</v>
      </c>
      <c r="AB5" s="1">
        <v>1</v>
      </c>
      <c r="AC5" s="1">
        <v>1</v>
      </c>
      <c r="AD5" s="1">
        <v>2</v>
      </c>
      <c r="AE5" s="1">
        <v>2</v>
      </c>
      <c r="AF5" s="1">
        <v>4</v>
      </c>
      <c r="AG5" s="7">
        <v>0.25</v>
      </c>
      <c r="AH5" s="8">
        <v>45240</v>
      </c>
      <c r="AI5" s="1" t="e">
        <f>VLOOKUP(Municipal!A5,Salaries!A$6:T$91,15,FALSE)</f>
        <v>#N/A</v>
      </c>
      <c r="AJ5" s="1" t="e">
        <f>VLOOKUP(Municipal!A5,Salaries!A$6:T$91,16,FALSE)</f>
        <v>#N/A</v>
      </c>
      <c r="AK5" s="8">
        <v>41005</v>
      </c>
      <c r="AL5" s="9">
        <v>13.1</v>
      </c>
      <c r="AM5" s="9">
        <v>15.1</v>
      </c>
      <c r="AN5" s="9">
        <v>16.600000000000001</v>
      </c>
      <c r="AO5" s="8">
        <v>299091</v>
      </c>
      <c r="AP5" s="8">
        <v>5000</v>
      </c>
      <c r="AQ5" s="8">
        <v>304091</v>
      </c>
      <c r="AR5" s="8">
        <v>4465</v>
      </c>
      <c r="AS5" s="8">
        <v>0</v>
      </c>
      <c r="AT5" s="8">
        <v>4465</v>
      </c>
      <c r="AU5" s="8">
        <v>750</v>
      </c>
      <c r="AV5" s="8">
        <v>0</v>
      </c>
      <c r="AW5" s="8">
        <v>750</v>
      </c>
      <c r="AX5" s="8">
        <v>0</v>
      </c>
      <c r="AY5" s="8">
        <v>309306</v>
      </c>
      <c r="AZ5" s="8">
        <v>154575</v>
      </c>
      <c r="BA5" s="8">
        <v>75076</v>
      </c>
      <c r="BB5" s="8">
        <v>229651</v>
      </c>
      <c r="BC5" s="8">
        <v>20725</v>
      </c>
      <c r="BD5" s="8">
        <v>3626</v>
      </c>
      <c r="BE5" s="8">
        <v>2662</v>
      </c>
      <c r="BF5" s="8">
        <v>27013</v>
      </c>
      <c r="BG5" s="8">
        <v>52642</v>
      </c>
      <c r="BH5" s="8">
        <v>309306</v>
      </c>
      <c r="BI5" s="8">
        <v>0</v>
      </c>
      <c r="BJ5" s="7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6">
        <v>6130</v>
      </c>
      <c r="BR5" s="6">
        <v>9890</v>
      </c>
      <c r="BS5" s="6">
        <v>16020</v>
      </c>
      <c r="BT5" s="6">
        <v>8459</v>
      </c>
      <c r="BU5" s="6">
        <v>4182</v>
      </c>
      <c r="BV5" s="6">
        <v>12641</v>
      </c>
      <c r="BW5" s="6">
        <v>1474</v>
      </c>
      <c r="BX5" s="6">
        <v>1334</v>
      </c>
      <c r="BY5" s="6">
        <f>SUM(BW5:BX5)</f>
        <v>2808</v>
      </c>
      <c r="BZ5" s="6">
        <v>31469</v>
      </c>
      <c r="CA5" s="1"/>
      <c r="CB5" s="6">
        <v>31469</v>
      </c>
      <c r="CC5" s="1">
        <v>539</v>
      </c>
      <c r="CD5" s="6">
        <v>50613</v>
      </c>
      <c r="CE5" s="1">
        <v>2</v>
      </c>
      <c r="CF5" s="1">
        <v>74</v>
      </c>
      <c r="CG5" s="1">
        <v>76</v>
      </c>
      <c r="CH5" s="6">
        <v>8459</v>
      </c>
      <c r="CI5" s="6">
        <v>3205</v>
      </c>
      <c r="CJ5" s="1">
        <v>892</v>
      </c>
      <c r="CK5" s="1">
        <v>205</v>
      </c>
      <c r="CL5" s="1">
        <v>50</v>
      </c>
      <c r="CM5" s="1">
        <v>20</v>
      </c>
      <c r="CN5" s="1">
        <v>90</v>
      </c>
      <c r="CO5" s="6">
        <v>6748</v>
      </c>
      <c r="CP5" s="6">
        <v>1835</v>
      </c>
      <c r="CQ5" s="6">
        <v>8583</v>
      </c>
      <c r="CR5" s="1">
        <v>681</v>
      </c>
      <c r="CS5" s="1">
        <v>98</v>
      </c>
      <c r="CT5" s="1">
        <f>SUM(CR5:CS5)</f>
        <v>779</v>
      </c>
      <c r="CU5" s="6">
        <v>4487</v>
      </c>
      <c r="CV5" s="1">
        <v>639</v>
      </c>
      <c r="CW5" s="6">
        <v>5126</v>
      </c>
      <c r="CX5" s="6">
        <v>14488</v>
      </c>
      <c r="CY5" s="1">
        <v>772</v>
      </c>
      <c r="CZ5" s="6">
        <v>5065</v>
      </c>
      <c r="DA5" s="6">
        <v>20325</v>
      </c>
      <c r="DB5" s="1">
        <v>298</v>
      </c>
      <c r="DC5" s="1">
        <v>303</v>
      </c>
      <c r="DD5" s="6">
        <f t="shared" si="0"/>
        <v>601</v>
      </c>
      <c r="DE5" s="6">
        <v>936</v>
      </c>
      <c r="DF5" s="6">
        <v>1543</v>
      </c>
      <c r="DG5" s="1">
        <v>120</v>
      </c>
      <c r="DH5" s="6">
        <v>1983</v>
      </c>
      <c r="DI5" s="1">
        <v>0</v>
      </c>
      <c r="DJ5" s="6"/>
      <c r="DK5" s="6">
        <v>16489</v>
      </c>
      <c r="DL5" s="1"/>
      <c r="DM5" s="1"/>
      <c r="DN5" s="1"/>
      <c r="DO5" s="6">
        <v>23525</v>
      </c>
      <c r="DP5" s="1">
        <v>275</v>
      </c>
      <c r="DQ5" s="6">
        <v>8771</v>
      </c>
      <c r="DR5" s="6">
        <v>2247</v>
      </c>
      <c r="DS5" s="6">
        <v>11018</v>
      </c>
      <c r="DT5" s="6">
        <v>34327</v>
      </c>
      <c r="DU5" s="1">
        <v>52</v>
      </c>
      <c r="DV5" s="1">
        <v>12</v>
      </c>
      <c r="DW5" s="1">
        <v>232</v>
      </c>
      <c r="DX5" s="1">
        <v>40</v>
      </c>
      <c r="DY5" s="1">
        <v>2</v>
      </c>
      <c r="DZ5" s="1">
        <v>0</v>
      </c>
      <c r="EA5" s="1">
        <v>338</v>
      </c>
      <c r="EB5" s="1">
        <v>790</v>
      </c>
      <c r="EC5" s="1">
        <v>72</v>
      </c>
      <c r="ED5" s="1">
        <v>862</v>
      </c>
      <c r="EE5" s="6">
        <v>3603</v>
      </c>
      <c r="EF5" s="1">
        <v>300</v>
      </c>
      <c r="EG5" s="6">
        <v>3903</v>
      </c>
      <c r="EH5" s="1">
        <v>2</v>
      </c>
      <c r="EI5" s="1">
        <v>0</v>
      </c>
      <c r="EJ5" s="1">
        <v>2</v>
      </c>
      <c r="EK5" s="6">
        <v>4767</v>
      </c>
      <c r="EL5" s="1">
        <v>0</v>
      </c>
      <c r="EM5" s="1">
        <v>0</v>
      </c>
      <c r="EN5" s="1">
        <v>12</v>
      </c>
      <c r="EO5" s="1">
        <v>57</v>
      </c>
      <c r="EP5" s="1">
        <v>52</v>
      </c>
      <c r="EQ5" s="1"/>
      <c r="ER5" s="6">
        <v>15168</v>
      </c>
      <c r="ES5" s="6">
        <v>3358</v>
      </c>
      <c r="ET5" s="1">
        <v>16</v>
      </c>
      <c r="EU5" s="6">
        <v>2660</v>
      </c>
      <c r="EV5" s="6">
        <v>2592</v>
      </c>
      <c r="EW5" s="1" t="s">
        <v>750</v>
      </c>
      <c r="EX5" s="1">
        <v>7</v>
      </c>
      <c r="EY5" s="1">
        <v>20</v>
      </c>
      <c r="EZ5" s="6">
        <v>10863</v>
      </c>
      <c r="FA5" s="6">
        <v>34067</v>
      </c>
      <c r="FB5" s="6">
        <v>1712</v>
      </c>
      <c r="FC5" s="1"/>
      <c r="FD5" s="1" t="s">
        <v>279</v>
      </c>
      <c r="FE5" s="1"/>
      <c r="FF5" s="1"/>
      <c r="FG5" s="1" t="s">
        <v>743</v>
      </c>
      <c r="FH5" s="1" t="s">
        <v>281</v>
      </c>
      <c r="FI5" s="1" t="s">
        <v>745</v>
      </c>
      <c r="FJ5" s="1" t="s">
        <v>746</v>
      </c>
      <c r="FK5" s="1">
        <v>27828</v>
      </c>
      <c r="FL5" s="1">
        <v>1621</v>
      </c>
      <c r="FM5" s="1" t="s">
        <v>745</v>
      </c>
      <c r="FN5" s="1" t="s">
        <v>746</v>
      </c>
      <c r="FO5" s="1">
        <v>27828</v>
      </c>
      <c r="FP5" s="1">
        <v>1621</v>
      </c>
      <c r="FQ5" s="1" t="s">
        <v>744</v>
      </c>
      <c r="FR5" s="6">
        <v>9366</v>
      </c>
      <c r="FS5" s="1">
        <v>4</v>
      </c>
      <c r="FT5" s="1" t="s">
        <v>747</v>
      </c>
      <c r="FU5" s="6">
        <v>2652</v>
      </c>
      <c r="FV5" s="1">
        <v>52</v>
      </c>
      <c r="FW5" s="1"/>
      <c r="FX5" s="1" t="s">
        <v>751</v>
      </c>
      <c r="FY5" s="1"/>
      <c r="FZ5" s="1"/>
      <c r="GA5" s="1">
        <v>0</v>
      </c>
      <c r="GB5" s="1" t="s">
        <v>752</v>
      </c>
      <c r="GC5" s="1">
        <v>20</v>
      </c>
      <c r="GD5" s="1">
        <v>300</v>
      </c>
      <c r="GE5" s="1"/>
      <c r="GF5" s="1" t="s">
        <v>285</v>
      </c>
      <c r="GG5" s="1" t="s">
        <v>753</v>
      </c>
      <c r="GH5" s="1" t="s">
        <v>287</v>
      </c>
      <c r="GI5" s="1" t="s">
        <v>536</v>
      </c>
      <c r="GJ5" s="6">
        <v>4716</v>
      </c>
      <c r="GK5" s="1">
        <v>2</v>
      </c>
      <c r="GL5" s="1"/>
      <c r="GM5" s="2" t="s">
        <v>292</v>
      </c>
      <c r="GN5" s="2">
        <v>85</v>
      </c>
      <c r="GO5" s="2">
        <v>57</v>
      </c>
      <c r="GP5" s="2">
        <v>610</v>
      </c>
      <c r="GQ5" s="10">
        <v>1750</v>
      </c>
      <c r="GR5" s="2"/>
      <c r="GS5" s="2">
        <v>3</v>
      </c>
      <c r="GT5" s="2">
        <v>2</v>
      </c>
      <c r="GU5" s="2">
        <v>-1</v>
      </c>
      <c r="GV5" s="2">
        <v>304</v>
      </c>
      <c r="GW5" s="2"/>
      <c r="GX5" s="2"/>
      <c r="HA5" s="1"/>
      <c r="HB5" s="1">
        <v>2</v>
      </c>
      <c r="HC5" s="1"/>
      <c r="HD5" s="1"/>
      <c r="HE5" s="1"/>
      <c r="HF5" s="1"/>
      <c r="HG5" s="1"/>
      <c r="HH5" s="1"/>
      <c r="HI5" s="1"/>
      <c r="HJ5" s="1"/>
      <c r="HK5" s="1"/>
      <c r="HL5" s="1">
        <v>1</v>
      </c>
      <c r="HM5" s="1">
        <v>225</v>
      </c>
      <c r="HO5" s="6">
        <v>12556</v>
      </c>
      <c r="HP5" s="6">
        <v>95598</v>
      </c>
      <c r="HQ5" s="2">
        <v>0</v>
      </c>
      <c r="HR5" s="1"/>
      <c r="HS5" s="1">
        <v>50</v>
      </c>
      <c r="HT5" s="6">
        <v>26725</v>
      </c>
      <c r="HU5" s="6">
        <v>23798</v>
      </c>
      <c r="HV5" s="1"/>
      <c r="HW5" s="1">
        <v>90</v>
      </c>
      <c r="HX5" s="6">
        <v>2022</v>
      </c>
      <c r="HY5" s="6">
        <v>1183</v>
      </c>
      <c r="HZ5" s="1"/>
      <c r="IA5" s="1">
        <v>0</v>
      </c>
      <c r="IB5" s="1">
        <v>0</v>
      </c>
      <c r="IC5" s="1">
        <v>205</v>
      </c>
      <c r="ID5" s="1"/>
      <c r="IE5" s="1">
        <v>0</v>
      </c>
      <c r="IF5" s="6">
        <v>23525</v>
      </c>
      <c r="IG5" s="6">
        <v>1537</v>
      </c>
      <c r="IH5" s="1">
        <v>0</v>
      </c>
      <c r="II5" s="6">
        <v>26607</v>
      </c>
      <c r="IJ5" s="6">
        <v>1217</v>
      </c>
      <c r="IK5" s="1">
        <v>37</v>
      </c>
      <c r="IL5" s="6">
        <v>1506</v>
      </c>
      <c r="IM5" s="1">
        <v>33</v>
      </c>
      <c r="IN5" s="1">
        <v>270</v>
      </c>
      <c r="IO5" s="1">
        <v>0</v>
      </c>
      <c r="IP5" s="1">
        <v>17</v>
      </c>
      <c r="IR5" s="6">
        <v>5033</v>
      </c>
      <c r="IS5" s="6">
        <v>5650</v>
      </c>
      <c r="IT5" s="10">
        <v>10683</v>
      </c>
      <c r="IU5" s="10">
        <v>12666</v>
      </c>
      <c r="IV5" s="1">
        <v>601</v>
      </c>
      <c r="IW5" s="10">
        <v>34208</v>
      </c>
      <c r="IX5" s="6">
        <v>6185</v>
      </c>
      <c r="IY5" s="1">
        <v>64</v>
      </c>
      <c r="IZ5" s="1">
        <v>272</v>
      </c>
      <c r="JA5" s="1">
        <v>2</v>
      </c>
      <c r="JB5" s="1">
        <v>0.82</v>
      </c>
      <c r="JC5" s="1">
        <v>0.18</v>
      </c>
      <c r="JD5" s="1">
        <v>14.1</v>
      </c>
      <c r="JE5" s="1">
        <v>14.35</v>
      </c>
      <c r="JF5" s="1">
        <v>13.47</v>
      </c>
      <c r="JG5" s="1">
        <v>286</v>
      </c>
      <c r="JH5" s="6">
        <v>4395</v>
      </c>
      <c r="JI5" s="1">
        <v>52</v>
      </c>
      <c r="JJ5" s="1">
        <v>372</v>
      </c>
      <c r="JK5" s="571">
        <f t="shared" si="1"/>
        <v>48.696140797285835</v>
      </c>
      <c r="KJ5" s="571">
        <f t="shared" si="2"/>
        <v>57412.75</v>
      </c>
      <c r="MH5" s="2"/>
      <c r="MI5" s="2"/>
    </row>
    <row r="6" spans="1:347" x14ac:dyDescent="0.25">
      <c r="A6" s="1" t="s">
        <v>946</v>
      </c>
      <c r="B6" s="1" t="s">
        <v>2137</v>
      </c>
      <c r="C6" s="1" t="s">
        <v>947</v>
      </c>
      <c r="D6" s="1">
        <v>2016</v>
      </c>
      <c r="E6" s="1" t="s">
        <v>506</v>
      </c>
      <c r="F6" s="1" t="s">
        <v>948</v>
      </c>
      <c r="G6" s="1" t="s">
        <v>949</v>
      </c>
      <c r="H6" s="1">
        <v>28601</v>
      </c>
      <c r="I6" s="1">
        <v>5126</v>
      </c>
      <c r="J6" s="1" t="s">
        <v>948</v>
      </c>
      <c r="K6" s="1" t="s">
        <v>949</v>
      </c>
      <c r="L6" s="1">
        <v>28601</v>
      </c>
      <c r="M6" s="1"/>
      <c r="N6" s="1" t="s">
        <v>950</v>
      </c>
      <c r="O6" s="1" t="s">
        <v>951</v>
      </c>
      <c r="P6" s="1" t="s">
        <v>952</v>
      </c>
      <c r="Q6" s="1" t="s">
        <v>953</v>
      </c>
      <c r="R6" s="1" t="s">
        <v>954</v>
      </c>
      <c r="S6" s="1" t="s">
        <v>955</v>
      </c>
      <c r="T6" s="1" t="s">
        <v>956</v>
      </c>
      <c r="U6" s="1" t="s">
        <v>952</v>
      </c>
      <c r="V6" s="1" t="s">
        <v>957</v>
      </c>
      <c r="W6" s="1">
        <v>1</v>
      </c>
      <c r="X6" s="1">
        <v>1</v>
      </c>
      <c r="Y6" s="1">
        <v>0</v>
      </c>
      <c r="Z6" s="1">
        <v>2</v>
      </c>
      <c r="AA6" s="6">
        <v>6656</v>
      </c>
      <c r="AB6" s="1">
        <v>6.56</v>
      </c>
      <c r="AC6" s="1">
        <v>0.94</v>
      </c>
      <c r="AD6" s="1">
        <v>7.5</v>
      </c>
      <c r="AE6" s="1">
        <v>17.440000000000001</v>
      </c>
      <c r="AF6" s="1">
        <v>24.94</v>
      </c>
      <c r="AG6" s="7">
        <v>0.26300000000000001</v>
      </c>
      <c r="AH6" s="8">
        <v>70638</v>
      </c>
      <c r="AI6" s="1" t="e">
        <f>VLOOKUP(Municipal!A6,Salaries!A$6:T$91,15,FALSE)</f>
        <v>#N/A</v>
      </c>
      <c r="AJ6" s="1" t="e">
        <f>VLOOKUP(Municipal!A6,Salaries!A$6:T$91,16,FALSE)</f>
        <v>#N/A</v>
      </c>
      <c r="AK6" s="8">
        <v>40667</v>
      </c>
      <c r="AL6" s="9">
        <v>13.17</v>
      </c>
      <c r="AM6" s="9">
        <v>13.17</v>
      </c>
      <c r="AN6" s="9">
        <v>13.17</v>
      </c>
      <c r="AO6" s="8">
        <v>1468535</v>
      </c>
      <c r="AP6" s="8">
        <v>213000</v>
      </c>
      <c r="AQ6" s="8">
        <v>1681535</v>
      </c>
      <c r="AR6" s="8">
        <v>27717</v>
      </c>
      <c r="AS6" s="8">
        <v>0</v>
      </c>
      <c r="AT6" s="8">
        <v>27717</v>
      </c>
      <c r="AU6" s="8">
        <v>4780</v>
      </c>
      <c r="AV6" s="8">
        <v>0</v>
      </c>
      <c r="AW6" s="8">
        <v>4780</v>
      </c>
      <c r="AX6" s="8">
        <v>93223</v>
      </c>
      <c r="AY6" s="8">
        <v>1807255</v>
      </c>
      <c r="AZ6" s="8">
        <v>915620</v>
      </c>
      <c r="BA6" s="8">
        <v>209578</v>
      </c>
      <c r="BB6" s="8">
        <v>1125198</v>
      </c>
      <c r="BC6" s="8">
        <v>155006</v>
      </c>
      <c r="BD6" s="8">
        <v>28663</v>
      </c>
      <c r="BE6" s="8">
        <v>49945</v>
      </c>
      <c r="BF6" s="8">
        <v>233614</v>
      </c>
      <c r="BG6" s="8">
        <v>472168</v>
      </c>
      <c r="BH6" s="8">
        <v>1830980</v>
      </c>
      <c r="BI6" s="8">
        <v>-23725</v>
      </c>
      <c r="BJ6" s="7">
        <v>-1.3100000000000001E-2</v>
      </c>
      <c r="BK6" s="8">
        <v>115116</v>
      </c>
      <c r="BL6" s="8">
        <v>0</v>
      </c>
      <c r="BM6" s="8">
        <v>0</v>
      </c>
      <c r="BN6" s="8">
        <v>0</v>
      </c>
      <c r="BO6" s="8">
        <v>115116</v>
      </c>
      <c r="BP6" s="8">
        <v>115116</v>
      </c>
      <c r="BQ6" s="6">
        <v>36978</v>
      </c>
      <c r="BR6" s="6">
        <v>33251</v>
      </c>
      <c r="BS6" s="6">
        <v>70229</v>
      </c>
      <c r="BT6" s="6">
        <v>23177</v>
      </c>
      <c r="BU6" s="6">
        <v>15378</v>
      </c>
      <c r="BV6" s="6">
        <v>38555</v>
      </c>
      <c r="BW6" s="6">
        <v>4887</v>
      </c>
      <c r="BX6" s="6">
        <v>2445</v>
      </c>
      <c r="BY6" s="6">
        <v>7332</v>
      </c>
      <c r="BZ6" s="6">
        <v>116116</v>
      </c>
      <c r="CA6" s="1"/>
      <c r="CB6" s="6">
        <v>116116</v>
      </c>
      <c r="CC6" s="1">
        <v>0</v>
      </c>
      <c r="CD6" s="6">
        <v>175370</v>
      </c>
      <c r="CE6" s="1">
        <v>6</v>
      </c>
      <c r="CF6" s="1">
        <v>74</v>
      </c>
      <c r="CG6" s="1">
        <v>80</v>
      </c>
      <c r="CH6" s="6">
        <v>8703</v>
      </c>
      <c r="CI6" s="6">
        <v>330089</v>
      </c>
      <c r="CJ6" s="6">
        <v>12500</v>
      </c>
      <c r="CK6" s="6">
        <v>13142</v>
      </c>
      <c r="CL6" s="1">
        <v>87</v>
      </c>
      <c r="CM6" s="1">
        <v>30</v>
      </c>
      <c r="CN6" s="1">
        <v>269</v>
      </c>
      <c r="CO6" s="6">
        <v>94919</v>
      </c>
      <c r="CP6" s="6">
        <v>19034</v>
      </c>
      <c r="CQ6" s="6">
        <v>113953</v>
      </c>
      <c r="CR6" s="6">
        <v>10302</v>
      </c>
      <c r="CS6" s="1">
        <v>903</v>
      </c>
      <c r="CT6" s="6">
        <v>11205</v>
      </c>
      <c r="CU6" s="6">
        <v>86494</v>
      </c>
      <c r="CV6" s="6">
        <v>17314</v>
      </c>
      <c r="CW6" s="6">
        <v>103808</v>
      </c>
      <c r="CX6" s="6">
        <v>228966</v>
      </c>
      <c r="CY6" s="6">
        <v>1593</v>
      </c>
      <c r="CZ6" s="1"/>
      <c r="DA6" s="6">
        <v>230559</v>
      </c>
      <c r="DB6" s="6">
        <v>25028</v>
      </c>
      <c r="DC6" s="6">
        <v>7138</v>
      </c>
      <c r="DD6" s="6">
        <f t="shared" ref="DD6:DD11" si="3">SUM(DB6:DC6)</f>
        <v>32166</v>
      </c>
      <c r="DE6" s="6">
        <v>97133</v>
      </c>
      <c r="DF6" s="6">
        <v>10982</v>
      </c>
      <c r="DG6" s="1">
        <v>0</v>
      </c>
      <c r="DH6" s="6">
        <v>18180</v>
      </c>
      <c r="DI6" s="6">
        <v>7681</v>
      </c>
      <c r="DJ6" s="6"/>
      <c r="DK6" s="6">
        <v>366892</v>
      </c>
      <c r="DL6" s="6">
        <v>18406</v>
      </c>
      <c r="DM6" s="1"/>
      <c r="DN6" s="6">
        <v>17460</v>
      </c>
      <c r="DO6" s="6">
        <v>370840</v>
      </c>
      <c r="DP6" s="1">
        <v>0</v>
      </c>
      <c r="DQ6" s="6">
        <v>27089</v>
      </c>
      <c r="DR6" s="6">
        <v>7391</v>
      </c>
      <c r="DS6" s="6">
        <v>34480</v>
      </c>
      <c r="DT6" s="6">
        <v>347194</v>
      </c>
      <c r="DU6" s="1">
        <v>237</v>
      </c>
      <c r="DV6" s="1">
        <v>10</v>
      </c>
      <c r="DW6" s="1">
        <v>408</v>
      </c>
      <c r="DX6" s="1">
        <v>371</v>
      </c>
      <c r="DY6" s="1">
        <v>5</v>
      </c>
      <c r="DZ6" s="1">
        <v>1</v>
      </c>
      <c r="EA6" s="6">
        <v>1032</v>
      </c>
      <c r="EB6" s="6">
        <v>4020</v>
      </c>
      <c r="EC6" s="1">
        <v>260</v>
      </c>
      <c r="ED6" s="6">
        <v>4280</v>
      </c>
      <c r="EE6" s="6">
        <v>8296</v>
      </c>
      <c r="EF6" s="6">
        <v>7640</v>
      </c>
      <c r="EG6" s="6">
        <v>15936</v>
      </c>
      <c r="EH6" s="1">
        <v>118</v>
      </c>
      <c r="EI6" s="1">
        <v>24</v>
      </c>
      <c r="EJ6" s="1">
        <v>142</v>
      </c>
      <c r="EK6" s="6">
        <v>20358</v>
      </c>
      <c r="EL6" s="1">
        <v>0</v>
      </c>
      <c r="EM6" s="1">
        <v>0</v>
      </c>
      <c r="EN6" s="1">
        <v>10</v>
      </c>
      <c r="EO6" s="1">
        <v>195</v>
      </c>
      <c r="EP6" s="6">
        <v>1156</v>
      </c>
      <c r="EQ6" s="6">
        <v>4890</v>
      </c>
      <c r="ER6" s="6">
        <v>53163</v>
      </c>
      <c r="ES6" s="6">
        <v>22706</v>
      </c>
      <c r="ET6" s="6">
        <v>1902</v>
      </c>
      <c r="EU6" s="1">
        <v>179</v>
      </c>
      <c r="EV6" s="1">
        <v>277</v>
      </c>
      <c r="EW6" s="1" t="s">
        <v>958</v>
      </c>
      <c r="EX6" s="1">
        <v>35</v>
      </c>
      <c r="EY6" s="1">
        <v>56</v>
      </c>
      <c r="EZ6" s="6">
        <v>57130</v>
      </c>
      <c r="FA6" s="1">
        <v>113328</v>
      </c>
      <c r="FB6" s="6">
        <v>17210</v>
      </c>
      <c r="FC6" s="1"/>
      <c r="FD6" s="1" t="s">
        <v>279</v>
      </c>
      <c r="FE6" s="1"/>
      <c r="FF6" s="1"/>
      <c r="FG6" s="1" t="s">
        <v>959</v>
      </c>
      <c r="FH6" s="1" t="s">
        <v>281</v>
      </c>
      <c r="FI6" s="1" t="s">
        <v>948</v>
      </c>
      <c r="FJ6" s="1" t="s">
        <v>949</v>
      </c>
      <c r="FK6" s="1">
        <v>28601</v>
      </c>
      <c r="FL6" s="1">
        <v>5126</v>
      </c>
      <c r="FM6" s="1" t="s">
        <v>948</v>
      </c>
      <c r="FN6" s="1" t="s">
        <v>949</v>
      </c>
      <c r="FO6" s="1">
        <v>28601</v>
      </c>
      <c r="FP6" s="1">
        <v>5126</v>
      </c>
      <c r="FQ6" s="1" t="s">
        <v>506</v>
      </c>
      <c r="FR6" s="6">
        <v>44800</v>
      </c>
      <c r="FS6" s="1">
        <v>24.94</v>
      </c>
      <c r="FT6" s="1" t="s">
        <v>950</v>
      </c>
      <c r="FU6" s="6">
        <v>6656</v>
      </c>
      <c r="FV6" s="1">
        <v>104</v>
      </c>
      <c r="FW6" s="1"/>
      <c r="FX6" s="1" t="s">
        <v>960</v>
      </c>
      <c r="FY6" s="1"/>
      <c r="FZ6" s="1"/>
      <c r="GA6" s="1">
        <v>0</v>
      </c>
      <c r="GB6" s="1" t="s">
        <v>961</v>
      </c>
      <c r="GC6" s="1">
        <v>477.78</v>
      </c>
      <c r="GD6" s="1">
        <v>91.37</v>
      </c>
      <c r="GE6" s="1"/>
      <c r="GF6" s="1" t="s">
        <v>285</v>
      </c>
      <c r="GG6" s="1" t="s">
        <v>962</v>
      </c>
      <c r="GH6" s="1" t="s">
        <v>287</v>
      </c>
      <c r="GI6" s="1" t="s">
        <v>536</v>
      </c>
      <c r="GJ6" s="6">
        <v>40216</v>
      </c>
      <c r="GK6" s="1">
        <v>2</v>
      </c>
      <c r="GL6" s="1"/>
      <c r="GM6" s="2" t="s">
        <v>292</v>
      </c>
      <c r="GN6" s="10">
        <v>1103</v>
      </c>
      <c r="GO6" s="2">
        <v>128</v>
      </c>
      <c r="GP6" s="10">
        <v>4818</v>
      </c>
      <c r="GQ6" s="10">
        <v>32076</v>
      </c>
      <c r="GR6" s="10">
        <v>652890</v>
      </c>
      <c r="GS6" s="2">
        <v>144</v>
      </c>
      <c r="GT6" s="2">
        <v>17</v>
      </c>
      <c r="GU6" s="2">
        <v>159</v>
      </c>
      <c r="GV6" s="10">
        <v>3890</v>
      </c>
      <c r="GW6" s="10">
        <v>652890</v>
      </c>
      <c r="GX6" s="10">
        <v>64120</v>
      </c>
      <c r="HA6" s="1"/>
      <c r="HB6" s="1">
        <v>2</v>
      </c>
      <c r="HC6" s="1"/>
      <c r="HD6" s="1"/>
      <c r="HE6" s="1"/>
      <c r="HF6" s="1"/>
      <c r="HG6" s="1"/>
      <c r="HH6" s="1"/>
      <c r="HI6" s="1"/>
      <c r="HJ6" s="1"/>
      <c r="HK6" s="1"/>
      <c r="HL6" s="1">
        <v>4</v>
      </c>
      <c r="HM6" s="1">
        <v>687</v>
      </c>
      <c r="HO6" s="6">
        <v>364434</v>
      </c>
      <c r="HP6" s="6">
        <v>664037</v>
      </c>
      <c r="HQ6" s="10">
        <v>7681</v>
      </c>
      <c r="HR6" s="1">
        <v>87</v>
      </c>
      <c r="HS6" s="1">
        <v>0</v>
      </c>
      <c r="HT6" s="6">
        <v>26725</v>
      </c>
      <c r="HU6" s="1"/>
      <c r="HV6" s="6">
        <v>34298</v>
      </c>
      <c r="HW6" s="6">
        <v>114347</v>
      </c>
      <c r="HX6" s="6">
        <v>2022</v>
      </c>
      <c r="HY6" s="1"/>
      <c r="HZ6" s="6">
        <v>13913</v>
      </c>
      <c r="IA6" s="6">
        <v>314154</v>
      </c>
      <c r="IB6" s="1">
        <v>0</v>
      </c>
      <c r="IC6" s="1"/>
      <c r="ID6" s="1">
        <v>370</v>
      </c>
      <c r="IE6" s="6">
        <v>12772</v>
      </c>
      <c r="IF6" s="6">
        <v>370840</v>
      </c>
      <c r="IG6" s="6">
        <v>129299</v>
      </c>
      <c r="IH6" s="1"/>
      <c r="II6" s="6">
        <v>352660</v>
      </c>
      <c r="IJ6" s="6">
        <v>122101</v>
      </c>
      <c r="IK6" s="1">
        <v>270</v>
      </c>
      <c r="IL6" s="6">
        <v>10712</v>
      </c>
      <c r="IM6" s="1">
        <v>19</v>
      </c>
      <c r="IN6" s="6">
        <v>7119</v>
      </c>
      <c r="IO6" s="1">
        <v>0</v>
      </c>
      <c r="IP6" s="1">
        <v>60</v>
      </c>
      <c r="IR6" s="6">
        <v>30629</v>
      </c>
      <c r="IS6" s="1"/>
      <c r="IT6" s="10">
        <v>30629</v>
      </c>
      <c r="IU6" s="10">
        <v>48809</v>
      </c>
      <c r="IV6" s="6">
        <v>32166</v>
      </c>
      <c r="IW6" s="10">
        <v>401469</v>
      </c>
      <c r="IX6" s="6">
        <v>153285</v>
      </c>
      <c r="IY6" s="1">
        <v>247</v>
      </c>
      <c r="IZ6" s="1">
        <v>779</v>
      </c>
      <c r="JA6" s="1">
        <v>6</v>
      </c>
      <c r="JB6" s="1">
        <v>0.78</v>
      </c>
      <c r="JC6" s="1">
        <v>0.21</v>
      </c>
      <c r="JD6" s="1">
        <v>19.73</v>
      </c>
      <c r="JE6" s="1">
        <v>20.46</v>
      </c>
      <c r="JF6" s="1">
        <v>17.329999999999998</v>
      </c>
      <c r="JG6" s="1">
        <v>650</v>
      </c>
      <c r="JH6" s="6">
        <v>12434</v>
      </c>
      <c r="JI6" s="1">
        <v>382</v>
      </c>
      <c r="JJ6" s="6">
        <v>7924</v>
      </c>
      <c r="JK6" s="571">
        <f t="shared" si="1"/>
        <v>27.978864133678137</v>
      </c>
      <c r="KJ6" s="571">
        <f t="shared" si="2"/>
        <v>45116.198877305535</v>
      </c>
      <c r="MH6" s="10">
        <v>652890</v>
      </c>
      <c r="MI6" s="10">
        <v>64120</v>
      </c>
    </row>
    <row r="7" spans="1:347" x14ac:dyDescent="0.25">
      <c r="A7" s="1" t="s">
        <v>963</v>
      </c>
      <c r="B7" s="1" t="s">
        <v>2138</v>
      </c>
      <c r="C7" s="1" t="s">
        <v>964</v>
      </c>
      <c r="D7" s="1">
        <v>2016</v>
      </c>
      <c r="E7" s="1" t="s">
        <v>862</v>
      </c>
      <c r="F7" s="1" t="s">
        <v>965</v>
      </c>
      <c r="G7" s="1" t="s">
        <v>966</v>
      </c>
      <c r="H7" s="1">
        <v>27261</v>
      </c>
      <c r="I7" s="1">
        <v>2530</v>
      </c>
      <c r="J7" s="1" t="s">
        <v>967</v>
      </c>
      <c r="K7" s="1" t="s">
        <v>966</v>
      </c>
      <c r="L7" s="1">
        <v>27262</v>
      </c>
      <c r="M7" s="1"/>
      <c r="N7" s="1" t="s">
        <v>968</v>
      </c>
      <c r="O7" s="1" t="s">
        <v>969</v>
      </c>
      <c r="P7" s="1" t="s">
        <v>970</v>
      </c>
      <c r="Q7" s="1" t="s">
        <v>971</v>
      </c>
      <c r="R7" s="1" t="s">
        <v>972</v>
      </c>
      <c r="S7" s="1" t="s">
        <v>529</v>
      </c>
      <c r="T7" s="1" t="s">
        <v>973</v>
      </c>
      <c r="U7" s="1" t="s">
        <v>970</v>
      </c>
      <c r="V7" s="1" t="s">
        <v>974</v>
      </c>
      <c r="W7" s="1">
        <v>1</v>
      </c>
      <c r="X7" s="1">
        <v>0</v>
      </c>
      <c r="Y7" s="1">
        <v>1</v>
      </c>
      <c r="Z7" s="1">
        <v>1</v>
      </c>
      <c r="AA7" s="6">
        <v>3460</v>
      </c>
      <c r="AB7" s="1">
        <v>16.5</v>
      </c>
      <c r="AC7" s="1">
        <v>0</v>
      </c>
      <c r="AD7" s="1">
        <v>16.5</v>
      </c>
      <c r="AE7" s="1">
        <v>52.5</v>
      </c>
      <c r="AF7" s="1">
        <v>69</v>
      </c>
      <c r="AG7" s="7">
        <v>0.23910000000000001</v>
      </c>
      <c r="AH7" s="8">
        <v>108753</v>
      </c>
      <c r="AI7" s="1" t="e">
        <f>VLOOKUP(Municipal!A7,Salaries!A$6:T$91,15,FALSE)</f>
        <v>#N/A</v>
      </c>
      <c r="AJ7" s="1" t="e">
        <f>VLOOKUP(Municipal!A7,Salaries!A$6:T$91,16,FALSE)</f>
        <v>#N/A</v>
      </c>
      <c r="AK7" s="8">
        <v>38416</v>
      </c>
      <c r="AL7" s="9">
        <v>11.91</v>
      </c>
      <c r="AM7" s="9">
        <v>11.91</v>
      </c>
      <c r="AN7" s="9">
        <v>13.79</v>
      </c>
      <c r="AO7" s="8">
        <v>4396949</v>
      </c>
      <c r="AP7" s="8">
        <v>359960</v>
      </c>
      <c r="AQ7" s="8">
        <v>4756909</v>
      </c>
      <c r="AR7" s="8">
        <v>82308</v>
      </c>
      <c r="AS7" s="8">
        <v>0</v>
      </c>
      <c r="AT7" s="8">
        <v>82308</v>
      </c>
      <c r="AU7" s="8">
        <v>4943</v>
      </c>
      <c r="AV7" s="8">
        <v>0</v>
      </c>
      <c r="AW7" s="8">
        <v>4943</v>
      </c>
      <c r="AX7" s="8">
        <v>0</v>
      </c>
      <c r="AY7" s="8">
        <v>4844160</v>
      </c>
      <c r="AZ7" s="8">
        <v>2424551</v>
      </c>
      <c r="BA7" s="8">
        <v>807528</v>
      </c>
      <c r="BB7" s="8">
        <v>3232079</v>
      </c>
      <c r="BC7" s="8">
        <v>240860</v>
      </c>
      <c r="BD7" s="8">
        <v>93604</v>
      </c>
      <c r="BE7" s="8">
        <v>80334</v>
      </c>
      <c r="BF7" s="8">
        <v>414798</v>
      </c>
      <c r="BG7" s="8">
        <v>863062</v>
      </c>
      <c r="BH7" s="8">
        <v>4509939</v>
      </c>
      <c r="BI7" s="8">
        <v>334221</v>
      </c>
      <c r="BJ7" s="7">
        <v>6.9000000000000006E-2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6">
        <v>59543</v>
      </c>
      <c r="BR7" s="6">
        <v>108955</v>
      </c>
      <c r="BS7" s="6">
        <v>168498</v>
      </c>
      <c r="BT7" s="6">
        <v>50645</v>
      </c>
      <c r="BU7" s="6">
        <v>26863</v>
      </c>
      <c r="BV7" s="6">
        <v>77508</v>
      </c>
      <c r="BW7" s="6">
        <v>5243</v>
      </c>
      <c r="BX7" s="1">
        <v>84</v>
      </c>
      <c r="BY7" s="6">
        <v>5327</v>
      </c>
      <c r="BZ7" s="6">
        <v>251333</v>
      </c>
      <c r="CA7" s="1"/>
      <c r="CB7" s="6">
        <v>251333</v>
      </c>
      <c r="CC7" s="6">
        <v>69048</v>
      </c>
      <c r="CD7" s="6">
        <v>355023</v>
      </c>
      <c r="CE7" s="1">
        <v>22</v>
      </c>
      <c r="CF7" s="1">
        <v>74</v>
      </c>
      <c r="CG7" s="1">
        <v>96</v>
      </c>
      <c r="CH7" s="6">
        <v>8928</v>
      </c>
      <c r="CI7" s="6">
        <v>15934</v>
      </c>
      <c r="CJ7" s="6">
        <v>17500</v>
      </c>
      <c r="CK7" s="6">
        <v>194370</v>
      </c>
      <c r="CL7" s="1">
        <v>175</v>
      </c>
      <c r="CM7" s="1">
        <v>142</v>
      </c>
      <c r="CN7" s="1">
        <v>752</v>
      </c>
      <c r="CO7" s="6">
        <v>126205</v>
      </c>
      <c r="CP7" s="6">
        <v>77564</v>
      </c>
      <c r="CQ7" s="6">
        <v>203769</v>
      </c>
      <c r="CR7" s="6">
        <v>19497</v>
      </c>
      <c r="CS7" s="1">
        <v>197</v>
      </c>
      <c r="CT7" s="6">
        <v>19694</v>
      </c>
      <c r="CU7" s="6">
        <v>129385</v>
      </c>
      <c r="CV7" s="6">
        <v>26924</v>
      </c>
      <c r="CW7" s="6">
        <v>156309</v>
      </c>
      <c r="CX7" s="6">
        <v>379772</v>
      </c>
      <c r="CY7" s="1">
        <v>803</v>
      </c>
      <c r="CZ7" s="1">
        <v>6</v>
      </c>
      <c r="DA7" s="6">
        <v>380581</v>
      </c>
      <c r="DB7" s="6">
        <v>34923</v>
      </c>
      <c r="DC7" s="6">
        <v>14463</v>
      </c>
      <c r="DD7" s="6">
        <f t="shared" si="3"/>
        <v>49386</v>
      </c>
      <c r="DE7" s="6">
        <v>168413</v>
      </c>
      <c r="DF7" s="6">
        <v>32374</v>
      </c>
      <c r="DG7" s="1">
        <v>574</v>
      </c>
      <c r="DH7" s="6">
        <v>47588</v>
      </c>
      <c r="DI7" s="6">
        <v>18934</v>
      </c>
      <c r="DJ7" s="6"/>
      <c r="DK7" s="6">
        <v>627756</v>
      </c>
      <c r="DL7" s="1">
        <v>0</v>
      </c>
      <c r="DM7" s="6">
        <v>9524</v>
      </c>
      <c r="DN7" s="1"/>
      <c r="DO7" s="6">
        <v>682173</v>
      </c>
      <c r="DP7" s="1">
        <v>446</v>
      </c>
      <c r="DQ7" s="6">
        <v>69735</v>
      </c>
      <c r="DR7" s="6">
        <v>13222</v>
      </c>
      <c r="DS7" s="6">
        <v>82957</v>
      </c>
      <c r="DT7" s="6">
        <v>315277</v>
      </c>
      <c r="DU7" s="6">
        <v>1831</v>
      </c>
      <c r="DV7" s="1">
        <v>35</v>
      </c>
      <c r="DW7" s="1">
        <v>970</v>
      </c>
      <c r="DX7" s="1">
        <v>940</v>
      </c>
      <c r="DY7" s="1">
        <v>12</v>
      </c>
      <c r="DZ7" s="1">
        <v>0</v>
      </c>
      <c r="EA7" s="6">
        <v>3788</v>
      </c>
      <c r="EB7" s="6">
        <v>8069</v>
      </c>
      <c r="EC7" s="6">
        <v>1128</v>
      </c>
      <c r="ED7" s="6">
        <v>9197</v>
      </c>
      <c r="EE7" s="6">
        <v>14020</v>
      </c>
      <c r="EF7" s="6">
        <v>15283</v>
      </c>
      <c r="EG7" s="6">
        <v>29303</v>
      </c>
      <c r="EH7" s="1">
        <v>161</v>
      </c>
      <c r="EI7" s="1">
        <v>0</v>
      </c>
      <c r="EJ7" s="1">
        <v>161</v>
      </c>
      <c r="EK7" s="6">
        <v>38661</v>
      </c>
      <c r="EL7" s="1">
        <v>99</v>
      </c>
      <c r="EM7" s="1">
        <v>233</v>
      </c>
      <c r="EN7" s="1">
        <v>742</v>
      </c>
      <c r="EO7" s="6">
        <v>1067</v>
      </c>
      <c r="EP7" s="1">
        <v>175</v>
      </c>
      <c r="EQ7" s="6">
        <v>4283</v>
      </c>
      <c r="ER7" s="6">
        <v>97833</v>
      </c>
      <c r="ES7" s="6">
        <v>8903</v>
      </c>
      <c r="ET7" s="6">
        <v>10356</v>
      </c>
      <c r="EU7" s="6">
        <v>1376</v>
      </c>
      <c r="EV7" s="1">
        <v>782</v>
      </c>
      <c r="EW7" s="1" t="s">
        <v>975</v>
      </c>
      <c r="EX7" s="1">
        <v>125</v>
      </c>
      <c r="EY7" s="1">
        <v>112</v>
      </c>
      <c r="EZ7" s="6">
        <v>65659</v>
      </c>
      <c r="FA7" s="6">
        <v>127761</v>
      </c>
      <c r="FB7" s="6">
        <v>18806</v>
      </c>
      <c r="FC7" s="1"/>
      <c r="FD7" s="1" t="s">
        <v>290</v>
      </c>
      <c r="FE7" s="1"/>
      <c r="FF7" s="1"/>
      <c r="FG7" s="1" t="s">
        <v>964</v>
      </c>
      <c r="FH7" s="1" t="s">
        <v>308</v>
      </c>
      <c r="FI7" s="1" t="s">
        <v>965</v>
      </c>
      <c r="FJ7" s="1" t="s">
        <v>966</v>
      </c>
      <c r="FK7" s="1">
        <v>27261</v>
      </c>
      <c r="FL7" s="1">
        <v>2530</v>
      </c>
      <c r="FM7" s="1" t="s">
        <v>967</v>
      </c>
      <c r="FN7" s="1" t="s">
        <v>966</v>
      </c>
      <c r="FO7" s="1">
        <v>27262</v>
      </c>
      <c r="FP7" s="1">
        <v>3923</v>
      </c>
      <c r="FQ7" s="1" t="s">
        <v>862</v>
      </c>
      <c r="FR7" s="6">
        <v>83440</v>
      </c>
      <c r="FS7" s="1">
        <v>69</v>
      </c>
      <c r="FT7" s="1" t="s">
        <v>976</v>
      </c>
      <c r="FU7" s="6">
        <v>3460</v>
      </c>
      <c r="FV7" s="1">
        <v>41</v>
      </c>
      <c r="FW7" s="1"/>
      <c r="FX7" s="1" t="s">
        <v>977</v>
      </c>
      <c r="FY7" s="1"/>
      <c r="FZ7" s="1"/>
      <c r="GA7" s="1">
        <v>0</v>
      </c>
      <c r="GB7" s="1" t="s">
        <v>978</v>
      </c>
      <c r="GC7" s="1">
        <v>28.37</v>
      </c>
      <c r="GD7" s="1">
        <v>10.91</v>
      </c>
      <c r="GE7" s="1"/>
      <c r="GF7" s="1" t="s">
        <v>285</v>
      </c>
      <c r="GG7" s="1" t="s">
        <v>979</v>
      </c>
      <c r="GH7" s="1" t="s">
        <v>287</v>
      </c>
      <c r="GI7" s="1" t="s">
        <v>536</v>
      </c>
      <c r="GJ7" s="6">
        <v>107642</v>
      </c>
      <c r="GK7" s="1">
        <v>3</v>
      </c>
      <c r="GL7" s="1"/>
      <c r="GM7" s="2" t="s">
        <v>292</v>
      </c>
      <c r="GN7" s="10">
        <v>1200</v>
      </c>
      <c r="GO7" s="2">
        <v>424</v>
      </c>
      <c r="GP7" s="10">
        <v>10675</v>
      </c>
      <c r="GQ7" s="2">
        <v>-1</v>
      </c>
      <c r="GR7" s="2"/>
      <c r="GS7" s="2">
        <v>30</v>
      </c>
      <c r="GT7" s="2">
        <v>5</v>
      </c>
      <c r="GU7" s="2">
        <v>44</v>
      </c>
      <c r="GV7" s="10">
        <v>6732</v>
      </c>
      <c r="GW7" s="2"/>
      <c r="GX7" s="2"/>
      <c r="HA7" s="1"/>
      <c r="HB7" s="1">
        <v>3</v>
      </c>
      <c r="HC7" s="1"/>
      <c r="HD7" s="1"/>
      <c r="HE7" s="1"/>
      <c r="HF7" s="1"/>
      <c r="HG7" s="1"/>
      <c r="HH7" s="1"/>
      <c r="HI7" s="1"/>
      <c r="HJ7" s="1"/>
      <c r="HK7" s="1"/>
      <c r="HL7" s="1">
        <v>3</v>
      </c>
      <c r="HM7" s="6">
        <v>2016</v>
      </c>
      <c r="HO7" s="6">
        <v>236732</v>
      </c>
      <c r="HP7" s="6">
        <v>932093</v>
      </c>
      <c r="HQ7" s="10">
        <v>18934</v>
      </c>
      <c r="HR7" s="1">
        <v>87</v>
      </c>
      <c r="HS7" s="1">
        <v>88</v>
      </c>
      <c r="HT7" s="6">
        <v>26725</v>
      </c>
      <c r="HU7" s="1"/>
      <c r="HV7" s="6">
        <v>34298</v>
      </c>
      <c r="HW7" s="6">
        <v>294000</v>
      </c>
      <c r="HX7" s="6">
        <v>2022</v>
      </c>
      <c r="HY7" s="1"/>
      <c r="HZ7" s="6">
        <v>13913</v>
      </c>
      <c r="IA7" s="1">
        <v>-1</v>
      </c>
      <c r="IB7" s="1">
        <v>0</v>
      </c>
      <c r="IC7" s="1"/>
      <c r="ID7" s="1">
        <v>370</v>
      </c>
      <c r="IE7" s="6">
        <v>194000</v>
      </c>
      <c r="IF7" s="6">
        <v>682173</v>
      </c>
      <c r="IG7" s="6">
        <v>217799</v>
      </c>
      <c r="IH7" s="6">
        <v>50845</v>
      </c>
      <c r="II7" s="6">
        <v>583746</v>
      </c>
      <c r="IJ7" s="6">
        <v>254004</v>
      </c>
      <c r="IK7" s="1">
        <v>156</v>
      </c>
      <c r="IL7" s="6">
        <v>32218</v>
      </c>
      <c r="IM7" s="1">
        <v>730</v>
      </c>
      <c r="IN7" s="6">
        <v>13733</v>
      </c>
      <c r="IO7" s="1">
        <v>0</v>
      </c>
      <c r="IP7" s="1">
        <v>177</v>
      </c>
      <c r="IR7" s="6">
        <v>100423</v>
      </c>
      <c r="IS7" s="1">
        <v>0</v>
      </c>
      <c r="IT7" s="10">
        <v>100423</v>
      </c>
      <c r="IU7" s="10">
        <v>148011</v>
      </c>
      <c r="IV7" s="6">
        <v>49386</v>
      </c>
      <c r="IW7" s="10">
        <v>782596</v>
      </c>
      <c r="IX7" s="6">
        <v>176622</v>
      </c>
      <c r="IY7" s="6">
        <v>1866</v>
      </c>
      <c r="IZ7" s="6">
        <v>1910</v>
      </c>
      <c r="JA7" s="1">
        <v>12</v>
      </c>
      <c r="JB7" s="1">
        <v>0.76</v>
      </c>
      <c r="JC7" s="1">
        <v>0.24</v>
      </c>
      <c r="JD7" s="1">
        <v>10.210000000000001</v>
      </c>
      <c r="JE7" s="1">
        <v>15.34</v>
      </c>
      <c r="JF7" s="1">
        <v>4.93</v>
      </c>
      <c r="JG7" s="6">
        <v>2813</v>
      </c>
      <c r="JH7" s="6">
        <v>22250</v>
      </c>
      <c r="JI7" s="1">
        <v>975</v>
      </c>
      <c r="JJ7" s="6">
        <v>16411</v>
      </c>
      <c r="JK7" s="571">
        <f t="shared" si="1"/>
        <v>30.026188662418015</v>
      </c>
      <c r="KJ7" s="571">
        <f t="shared" si="2"/>
        <v>46841.72463768116</v>
      </c>
      <c r="MH7" s="2"/>
      <c r="MI7" s="2"/>
    </row>
    <row r="8" spans="1:347" x14ac:dyDescent="0.25">
      <c r="A8" s="1" t="s">
        <v>1010</v>
      </c>
      <c r="B8" s="1" t="s">
        <v>2139</v>
      </c>
      <c r="C8" s="1" t="s">
        <v>1011</v>
      </c>
      <c r="D8" s="1">
        <v>2016</v>
      </c>
      <c r="E8" s="1" t="s">
        <v>579</v>
      </c>
      <c r="F8" s="1" t="s">
        <v>1012</v>
      </c>
      <c r="G8" s="1" t="s">
        <v>1013</v>
      </c>
      <c r="H8" s="1">
        <v>28086</v>
      </c>
      <c r="I8" s="1">
        <v>3414</v>
      </c>
      <c r="J8" s="1" t="s">
        <v>1012</v>
      </c>
      <c r="K8" s="1" t="s">
        <v>1013</v>
      </c>
      <c r="L8" s="1">
        <v>28086</v>
      </c>
      <c r="M8" s="1"/>
      <c r="N8" s="1" t="s">
        <v>1014</v>
      </c>
      <c r="O8" s="1" t="s">
        <v>1015</v>
      </c>
      <c r="P8" s="1" t="s">
        <v>1016</v>
      </c>
      <c r="Q8" s="1" t="s">
        <v>1017</v>
      </c>
      <c r="R8" s="1" t="s">
        <v>1014</v>
      </c>
      <c r="S8" s="1" t="s">
        <v>397</v>
      </c>
      <c r="T8" s="1" t="s">
        <v>1015</v>
      </c>
      <c r="U8" s="1" t="s">
        <v>1016</v>
      </c>
      <c r="V8" s="1" t="s">
        <v>1017</v>
      </c>
      <c r="W8" s="1">
        <v>1</v>
      </c>
      <c r="X8" s="1">
        <v>0</v>
      </c>
      <c r="Y8" s="1">
        <v>0</v>
      </c>
      <c r="Z8" s="1">
        <v>1</v>
      </c>
      <c r="AA8" s="6">
        <v>2704</v>
      </c>
      <c r="AB8" s="1">
        <v>2</v>
      </c>
      <c r="AC8" s="1">
        <v>1</v>
      </c>
      <c r="AD8" s="1">
        <v>3</v>
      </c>
      <c r="AE8" s="1">
        <v>5.5</v>
      </c>
      <c r="AF8" s="1">
        <v>8.5</v>
      </c>
      <c r="AG8" s="7">
        <v>0.23530000000000001</v>
      </c>
      <c r="AH8" s="8">
        <v>55589</v>
      </c>
      <c r="AI8" s="1" t="e">
        <f>VLOOKUP(Municipal!A8,Salaries!A$6:T$91,15,FALSE)</f>
        <v>#N/A</v>
      </c>
      <c r="AJ8" s="1" t="e">
        <f>VLOOKUP(Municipal!A8,Salaries!A$6:T$91,16,FALSE)</f>
        <v>#N/A</v>
      </c>
      <c r="AK8" s="8">
        <v>39126</v>
      </c>
      <c r="AL8" s="9">
        <v>12.72</v>
      </c>
      <c r="AM8" s="9">
        <v>14.6</v>
      </c>
      <c r="AN8" s="9">
        <v>17.899999999999999</v>
      </c>
      <c r="AO8" s="8">
        <v>637282</v>
      </c>
      <c r="AP8" s="8">
        <v>68000</v>
      </c>
      <c r="AQ8" s="8">
        <v>705282</v>
      </c>
      <c r="AR8" s="8">
        <v>9509</v>
      </c>
      <c r="AS8" s="8">
        <v>0</v>
      </c>
      <c r="AT8" s="8">
        <v>9509</v>
      </c>
      <c r="AU8" s="8">
        <v>43868</v>
      </c>
      <c r="AV8" s="8">
        <v>0</v>
      </c>
      <c r="AW8" s="8">
        <v>43868</v>
      </c>
      <c r="AX8" s="8">
        <v>0</v>
      </c>
      <c r="AY8" s="8">
        <v>758659</v>
      </c>
      <c r="AZ8" s="8">
        <v>269035</v>
      </c>
      <c r="BA8" s="8">
        <v>124949</v>
      </c>
      <c r="BB8" s="8">
        <v>393984</v>
      </c>
      <c r="BC8" s="8">
        <v>51361</v>
      </c>
      <c r="BD8" s="8">
        <v>31210</v>
      </c>
      <c r="BE8" s="8">
        <v>0</v>
      </c>
      <c r="BF8" s="8">
        <v>82571</v>
      </c>
      <c r="BG8" s="8">
        <v>228713</v>
      </c>
      <c r="BH8" s="8">
        <v>705268</v>
      </c>
      <c r="BI8" s="8">
        <v>53391</v>
      </c>
      <c r="BJ8" s="7">
        <v>7.0400000000000004E-2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6">
        <v>11021</v>
      </c>
      <c r="BR8" s="6">
        <v>10896</v>
      </c>
      <c r="BS8" s="6">
        <v>21917</v>
      </c>
      <c r="BT8" s="6">
        <v>12145</v>
      </c>
      <c r="BU8" s="6">
        <v>5839</v>
      </c>
      <c r="BV8" s="6">
        <v>17984</v>
      </c>
      <c r="BW8" s="6">
        <v>1541</v>
      </c>
      <c r="BX8" s="1"/>
      <c r="BY8" s="1"/>
      <c r="BZ8" s="6">
        <v>41442</v>
      </c>
      <c r="CA8" s="1"/>
      <c r="CB8" s="6">
        <v>41442</v>
      </c>
      <c r="CC8" s="6">
        <v>2784</v>
      </c>
      <c r="CD8" s="6">
        <v>50523</v>
      </c>
      <c r="CE8" s="1">
        <v>13</v>
      </c>
      <c r="CF8" s="1">
        <v>74</v>
      </c>
      <c r="CG8" s="1">
        <v>87</v>
      </c>
      <c r="CH8" s="1">
        <v>801</v>
      </c>
      <c r="CI8" s="6">
        <v>9587</v>
      </c>
      <c r="CJ8" s="6">
        <v>2377</v>
      </c>
      <c r="CK8" s="1">
        <v>204</v>
      </c>
      <c r="CL8" s="1">
        <v>50</v>
      </c>
      <c r="CM8" s="1">
        <v>53</v>
      </c>
      <c r="CN8" s="1">
        <v>86</v>
      </c>
      <c r="CO8" s="6">
        <v>26528</v>
      </c>
      <c r="CP8" s="6">
        <v>8014</v>
      </c>
      <c r="CQ8" s="6">
        <v>34542</v>
      </c>
      <c r="CR8" s="6">
        <v>3613</v>
      </c>
      <c r="CS8" s="1">
        <v>81</v>
      </c>
      <c r="CT8" s="6">
        <v>3694</v>
      </c>
      <c r="CU8" s="6">
        <v>31519</v>
      </c>
      <c r="CV8" s="6">
        <v>6112</v>
      </c>
      <c r="CW8" s="6">
        <v>37631</v>
      </c>
      <c r="CX8" s="6">
        <v>75867</v>
      </c>
      <c r="CY8" s="1">
        <v>449</v>
      </c>
      <c r="CZ8" s="6">
        <v>1937</v>
      </c>
      <c r="DA8" s="6">
        <v>78253</v>
      </c>
      <c r="DB8" s="6">
        <v>2427</v>
      </c>
      <c r="DC8" s="1">
        <v>422</v>
      </c>
      <c r="DD8" s="6">
        <f t="shared" si="3"/>
        <v>2849</v>
      </c>
      <c r="DE8" s="6">
        <v>11904</v>
      </c>
      <c r="DF8" s="6">
        <v>3519</v>
      </c>
      <c r="DG8" s="1">
        <v>312</v>
      </c>
      <c r="DH8" s="6">
        <v>4260</v>
      </c>
      <c r="DI8" s="1">
        <v>82</v>
      </c>
      <c r="DJ8" s="6"/>
      <c r="DK8" s="6">
        <v>81443</v>
      </c>
      <c r="DL8" s="1"/>
      <c r="DM8" s="1"/>
      <c r="DN8" s="1">
        <v>-1</v>
      </c>
      <c r="DO8" s="6">
        <v>96860</v>
      </c>
      <c r="DP8" s="1">
        <v>12</v>
      </c>
      <c r="DQ8" s="6">
        <v>16812</v>
      </c>
      <c r="DR8" s="1">
        <v>0</v>
      </c>
      <c r="DS8" s="6">
        <v>16812</v>
      </c>
      <c r="DT8" s="6">
        <v>117070</v>
      </c>
      <c r="DU8" s="1">
        <v>88</v>
      </c>
      <c r="DV8" s="1">
        <v>7</v>
      </c>
      <c r="DW8" s="1">
        <v>170</v>
      </c>
      <c r="DX8" s="1">
        <v>294</v>
      </c>
      <c r="DY8" s="1">
        <v>11</v>
      </c>
      <c r="DZ8" s="1">
        <v>15</v>
      </c>
      <c r="EA8" s="1">
        <v>585</v>
      </c>
      <c r="EB8" s="1">
        <v>866</v>
      </c>
      <c r="EC8" s="1">
        <v>121</v>
      </c>
      <c r="ED8" s="1">
        <v>987</v>
      </c>
      <c r="EE8" s="6">
        <v>6876</v>
      </c>
      <c r="EF8" s="6">
        <v>7005</v>
      </c>
      <c r="EG8" s="6">
        <v>13881</v>
      </c>
      <c r="EH8" s="1">
        <v>324</v>
      </c>
      <c r="EI8" s="6">
        <v>4054</v>
      </c>
      <c r="EJ8" s="6">
        <v>4378</v>
      </c>
      <c r="EK8" s="6">
        <v>19246</v>
      </c>
      <c r="EL8" s="1">
        <v>22</v>
      </c>
      <c r="EM8" s="1">
        <v>122</v>
      </c>
      <c r="EN8" s="1">
        <v>18</v>
      </c>
      <c r="EO8" s="1">
        <v>85</v>
      </c>
      <c r="EP8" s="1">
        <v>58</v>
      </c>
      <c r="EQ8" s="6">
        <v>2332</v>
      </c>
      <c r="ER8" s="6">
        <v>6204</v>
      </c>
      <c r="ES8" s="6">
        <v>4110</v>
      </c>
      <c r="ET8" s="1">
        <v>774</v>
      </c>
      <c r="EU8" s="6">
        <v>11215</v>
      </c>
      <c r="EV8" s="6">
        <v>11189</v>
      </c>
      <c r="EW8" s="1" t="s">
        <v>1018</v>
      </c>
      <c r="EX8" s="1">
        <v>11</v>
      </c>
      <c r="EY8" s="1">
        <v>29</v>
      </c>
      <c r="EZ8" s="6">
        <v>20370</v>
      </c>
      <c r="FA8" s="6">
        <v>19910</v>
      </c>
      <c r="FB8" s="6">
        <v>19710</v>
      </c>
      <c r="FC8" s="1"/>
      <c r="FD8" s="1" t="s">
        <v>279</v>
      </c>
      <c r="FE8" s="1"/>
      <c r="FF8" s="1"/>
      <c r="FG8" s="1" t="s">
        <v>1011</v>
      </c>
      <c r="FH8" s="1" t="s">
        <v>281</v>
      </c>
      <c r="FI8" s="1" t="s">
        <v>1012</v>
      </c>
      <c r="FJ8" s="1" t="s">
        <v>1013</v>
      </c>
      <c r="FK8" s="1">
        <v>28086</v>
      </c>
      <c r="FL8" s="1">
        <v>3414</v>
      </c>
      <c r="FM8" s="1" t="s">
        <v>1012</v>
      </c>
      <c r="FN8" s="1" t="s">
        <v>1013</v>
      </c>
      <c r="FO8" s="1">
        <v>28086</v>
      </c>
      <c r="FP8" s="1">
        <v>3414</v>
      </c>
      <c r="FQ8" s="1" t="s">
        <v>579</v>
      </c>
      <c r="FR8" s="6">
        <v>13457</v>
      </c>
      <c r="FS8" s="1">
        <v>8.5</v>
      </c>
      <c r="FT8" s="1" t="s">
        <v>1014</v>
      </c>
      <c r="FU8" s="6">
        <v>2704</v>
      </c>
      <c r="FV8" s="1">
        <v>52</v>
      </c>
      <c r="FW8" s="1"/>
      <c r="FX8" s="1" t="s">
        <v>1019</v>
      </c>
      <c r="FY8" s="1"/>
      <c r="FZ8" s="1"/>
      <c r="GA8" s="1">
        <v>0</v>
      </c>
      <c r="GB8" s="1" t="s">
        <v>1020</v>
      </c>
      <c r="GC8" s="1">
        <v>4.1399999999999997</v>
      </c>
      <c r="GD8" s="1">
        <v>2.2400000000000002</v>
      </c>
      <c r="GE8" s="1"/>
      <c r="GF8" s="1" t="s">
        <v>328</v>
      </c>
      <c r="GG8" s="1" t="s">
        <v>1021</v>
      </c>
      <c r="GH8" s="1" t="s">
        <v>287</v>
      </c>
      <c r="GI8" s="1" t="s">
        <v>536</v>
      </c>
      <c r="GJ8" s="6">
        <v>10615</v>
      </c>
      <c r="GK8" s="1">
        <v>2</v>
      </c>
      <c r="GL8" s="1"/>
      <c r="GM8" s="2" t="s">
        <v>292</v>
      </c>
      <c r="GN8" s="2">
        <v>797</v>
      </c>
      <c r="GO8" s="2">
        <v>46</v>
      </c>
      <c r="GP8" s="10">
        <v>3495</v>
      </c>
      <c r="GQ8" s="10">
        <v>11776</v>
      </c>
      <c r="GR8" s="10">
        <v>42851</v>
      </c>
      <c r="GS8" s="2"/>
      <c r="GT8" s="2">
        <v>23</v>
      </c>
      <c r="GU8" s="2">
        <v>476</v>
      </c>
      <c r="GV8" s="10">
        <v>1041</v>
      </c>
      <c r="GW8" s="10">
        <v>42851</v>
      </c>
      <c r="GX8" s="10">
        <v>1981000</v>
      </c>
      <c r="HA8" s="1"/>
      <c r="HB8" s="1">
        <v>2</v>
      </c>
      <c r="HC8" s="1"/>
      <c r="HD8" s="1"/>
      <c r="HE8" s="1"/>
      <c r="HF8" s="1"/>
      <c r="HG8" s="1"/>
      <c r="HH8" s="1"/>
      <c r="HI8" s="1"/>
      <c r="HJ8" s="1"/>
      <c r="HK8" s="1"/>
      <c r="HL8" s="1">
        <v>2</v>
      </c>
      <c r="HM8" s="6">
        <v>1830</v>
      </c>
      <c r="HO8" s="6">
        <v>12764</v>
      </c>
      <c r="HP8" s="6">
        <v>108023</v>
      </c>
      <c r="HQ8" s="2">
        <v>82</v>
      </c>
      <c r="HR8" s="1"/>
      <c r="HS8" s="1">
        <v>50</v>
      </c>
      <c r="HT8" s="6">
        <v>26725</v>
      </c>
      <c r="HU8" s="6">
        <v>23798</v>
      </c>
      <c r="HV8" s="1"/>
      <c r="HW8" s="1">
        <v>0</v>
      </c>
      <c r="HX8" s="6">
        <v>2022</v>
      </c>
      <c r="HY8" s="6">
        <v>1183</v>
      </c>
      <c r="HZ8" s="1"/>
      <c r="IA8" s="6">
        <v>6382</v>
      </c>
      <c r="IB8" s="1">
        <v>0</v>
      </c>
      <c r="IC8" s="1">
        <v>205</v>
      </c>
      <c r="ID8" s="1"/>
      <c r="IE8" s="1">
        <v>-1</v>
      </c>
      <c r="IF8" s="6">
        <v>96860</v>
      </c>
      <c r="IG8" s="6">
        <v>14753</v>
      </c>
      <c r="IH8" s="1">
        <v>23</v>
      </c>
      <c r="II8" s="6">
        <v>94514</v>
      </c>
      <c r="IJ8" s="6">
        <v>14347</v>
      </c>
      <c r="IK8" s="1">
        <v>18</v>
      </c>
      <c r="IL8" s="6">
        <v>3501</v>
      </c>
      <c r="IM8" s="1">
        <v>147</v>
      </c>
      <c r="IN8" s="1">
        <v>275</v>
      </c>
      <c r="IO8" s="1">
        <v>0</v>
      </c>
      <c r="IP8" s="1">
        <v>7</v>
      </c>
      <c r="IR8" s="6">
        <v>1987</v>
      </c>
      <c r="IS8" s="6">
        <v>16098</v>
      </c>
      <c r="IT8" s="10">
        <v>18085</v>
      </c>
      <c r="IU8" s="10">
        <v>22345</v>
      </c>
      <c r="IV8" s="6">
        <v>2849</v>
      </c>
      <c r="IW8" s="10">
        <v>114945</v>
      </c>
      <c r="IX8" s="6">
        <v>31005</v>
      </c>
      <c r="IY8" s="1">
        <v>95</v>
      </c>
      <c r="IZ8" s="1">
        <v>464</v>
      </c>
      <c r="JA8" s="1">
        <v>26</v>
      </c>
      <c r="JB8" s="1">
        <v>0.72</v>
      </c>
      <c r="JC8" s="1">
        <v>0.05</v>
      </c>
      <c r="JD8" s="1">
        <v>32.9</v>
      </c>
      <c r="JE8" s="1">
        <v>29.92</v>
      </c>
      <c r="JF8" s="1">
        <v>10.39</v>
      </c>
      <c r="JG8" s="1">
        <v>269</v>
      </c>
      <c r="JH8" s="6">
        <v>8066</v>
      </c>
      <c r="JI8" s="1">
        <v>316</v>
      </c>
      <c r="JJ8" s="6">
        <v>11180</v>
      </c>
      <c r="JK8" s="571">
        <f t="shared" si="1"/>
        <v>37.115779557230333</v>
      </c>
      <c r="KJ8" s="571">
        <f t="shared" si="2"/>
        <v>46351.058823529413</v>
      </c>
      <c r="MH8" s="10">
        <v>42851</v>
      </c>
      <c r="MI8" s="10">
        <v>1981000</v>
      </c>
    </row>
    <row r="9" spans="1:347" x14ac:dyDescent="0.25">
      <c r="A9" s="1" t="s">
        <v>1081</v>
      </c>
      <c r="B9" s="1" t="s">
        <v>2293</v>
      </c>
      <c r="C9" s="1" t="s">
        <v>1082</v>
      </c>
      <c r="D9" s="1">
        <v>2016</v>
      </c>
      <c r="E9" s="1" t="s">
        <v>996</v>
      </c>
      <c r="F9" s="1" t="s">
        <v>1083</v>
      </c>
      <c r="G9" s="1" t="s">
        <v>1084</v>
      </c>
      <c r="H9" s="1">
        <v>28115</v>
      </c>
      <c r="I9" s="1">
        <v>3262</v>
      </c>
      <c r="J9" s="1" t="s">
        <v>1083</v>
      </c>
      <c r="K9" s="1" t="s">
        <v>1084</v>
      </c>
      <c r="L9" s="1">
        <v>28115</v>
      </c>
      <c r="M9" s="1"/>
      <c r="N9" s="1" t="s">
        <v>1085</v>
      </c>
      <c r="O9" s="1" t="s">
        <v>1086</v>
      </c>
      <c r="P9" s="1" t="s">
        <v>1087</v>
      </c>
      <c r="Q9" s="1" t="s">
        <v>1088</v>
      </c>
      <c r="R9" s="1" t="s">
        <v>1089</v>
      </c>
      <c r="S9" s="1" t="s">
        <v>1090</v>
      </c>
      <c r="T9" s="1" t="s">
        <v>1091</v>
      </c>
      <c r="U9" s="1" t="s">
        <v>1092</v>
      </c>
      <c r="V9" s="1" t="s">
        <v>1093</v>
      </c>
      <c r="W9" s="1">
        <v>1</v>
      </c>
      <c r="X9" s="1">
        <v>0</v>
      </c>
      <c r="Y9" s="1">
        <v>0</v>
      </c>
      <c r="Z9" s="1">
        <v>1</v>
      </c>
      <c r="AA9" s="6">
        <v>3080</v>
      </c>
      <c r="AB9" s="1">
        <v>6</v>
      </c>
      <c r="AC9" s="1">
        <v>1</v>
      </c>
      <c r="AD9" s="1">
        <v>7</v>
      </c>
      <c r="AE9" s="1">
        <v>19.25</v>
      </c>
      <c r="AF9" s="1">
        <v>26.25</v>
      </c>
      <c r="AG9" s="7">
        <v>0.2286</v>
      </c>
      <c r="AH9" s="8">
        <v>93312</v>
      </c>
      <c r="AI9" s="1" t="e">
        <f>VLOOKUP(Municipal!A9,Salaries!A$6:T$91,15,FALSE)</f>
        <v>#N/A</v>
      </c>
      <c r="AJ9" s="1" t="e">
        <f>VLOOKUP(Municipal!A9,Salaries!A$6:T$91,16,FALSE)</f>
        <v>#N/A</v>
      </c>
      <c r="AK9" s="8">
        <v>39650</v>
      </c>
      <c r="AL9" s="9">
        <v>12.48</v>
      </c>
      <c r="AM9" s="9">
        <v>13.76</v>
      </c>
      <c r="AN9" s="9">
        <v>16.73</v>
      </c>
      <c r="AO9" s="8">
        <v>621526</v>
      </c>
      <c r="AP9" s="8">
        <v>1274532</v>
      </c>
      <c r="AQ9" s="8">
        <v>1896058</v>
      </c>
      <c r="AR9" s="8">
        <v>23984</v>
      </c>
      <c r="AS9" s="8">
        <v>0</v>
      </c>
      <c r="AT9" s="8">
        <v>23984</v>
      </c>
      <c r="AU9" s="8">
        <v>0</v>
      </c>
      <c r="AV9" s="8">
        <v>0</v>
      </c>
      <c r="AW9" s="8">
        <v>0</v>
      </c>
      <c r="AX9" s="8">
        <v>88162</v>
      </c>
      <c r="AY9" s="8">
        <v>2008204</v>
      </c>
      <c r="AZ9" s="8">
        <v>987122</v>
      </c>
      <c r="BA9" s="8">
        <v>364916</v>
      </c>
      <c r="BB9" s="8">
        <v>1352038</v>
      </c>
      <c r="BC9" s="8">
        <v>186741</v>
      </c>
      <c r="BD9" s="8">
        <v>69738</v>
      </c>
      <c r="BE9" s="8">
        <v>65009</v>
      </c>
      <c r="BF9" s="8">
        <v>321488</v>
      </c>
      <c r="BG9" s="8">
        <v>334678</v>
      </c>
      <c r="BH9" s="8">
        <v>2008204</v>
      </c>
      <c r="BI9" s="8">
        <v>0</v>
      </c>
      <c r="BJ9" s="7">
        <v>0</v>
      </c>
      <c r="BK9" s="8">
        <v>0</v>
      </c>
      <c r="BL9" s="8">
        <v>0</v>
      </c>
      <c r="BM9" s="8">
        <v>0</v>
      </c>
      <c r="BN9" s="8">
        <v>-1</v>
      </c>
      <c r="BO9" s="8">
        <v>-1</v>
      </c>
      <c r="BP9" s="8">
        <v>272777</v>
      </c>
      <c r="BQ9" s="6">
        <v>22233</v>
      </c>
      <c r="BR9" s="6">
        <v>36119</v>
      </c>
      <c r="BS9" s="6">
        <v>58352</v>
      </c>
      <c r="BT9" s="6">
        <v>28325</v>
      </c>
      <c r="BU9" s="6">
        <v>21046</v>
      </c>
      <c r="BV9" s="6">
        <v>49371</v>
      </c>
      <c r="BW9" s="6">
        <v>7731</v>
      </c>
      <c r="BX9" s="6">
        <v>2023</v>
      </c>
      <c r="BY9" s="6">
        <v>9754</v>
      </c>
      <c r="BZ9" s="6">
        <v>117477</v>
      </c>
      <c r="CA9" s="1"/>
      <c r="CB9" s="6">
        <v>117477</v>
      </c>
      <c r="CC9" s="1">
        <v>4</v>
      </c>
      <c r="CD9" s="6">
        <v>61406</v>
      </c>
      <c r="CE9" s="1">
        <v>5</v>
      </c>
      <c r="CF9" s="1">
        <v>74</v>
      </c>
      <c r="CG9" s="1">
        <v>79</v>
      </c>
      <c r="CH9" s="6">
        <v>6831</v>
      </c>
      <c r="CI9" s="6">
        <v>16110</v>
      </c>
      <c r="CJ9" s="6">
        <v>11015</v>
      </c>
      <c r="CK9" s="1">
        <v>370</v>
      </c>
      <c r="CL9" s="1">
        <v>165</v>
      </c>
      <c r="CM9" s="1">
        <v>28</v>
      </c>
      <c r="CN9" s="1">
        <v>123</v>
      </c>
      <c r="CO9" s="6">
        <v>74070</v>
      </c>
      <c r="CP9" s="6">
        <v>41590</v>
      </c>
      <c r="CQ9" s="6">
        <v>115660</v>
      </c>
      <c r="CR9" s="6">
        <v>13653</v>
      </c>
      <c r="CS9" s="6">
        <v>1279</v>
      </c>
      <c r="CT9" s="6">
        <v>14932</v>
      </c>
      <c r="CU9" s="6">
        <v>143341</v>
      </c>
      <c r="CV9" s="6">
        <v>49631</v>
      </c>
      <c r="CW9" s="6">
        <v>192972</v>
      </c>
      <c r="CX9" s="6">
        <v>323564</v>
      </c>
      <c r="CY9" s="1">
        <v>42</v>
      </c>
      <c r="CZ9" s="1">
        <v>10</v>
      </c>
      <c r="DA9" s="6">
        <v>323616</v>
      </c>
      <c r="DB9" s="6">
        <v>24085</v>
      </c>
      <c r="DC9" s="6">
        <v>16235</v>
      </c>
      <c r="DD9" s="6">
        <f t="shared" si="3"/>
        <v>40320</v>
      </c>
      <c r="DE9" s="6">
        <v>101275</v>
      </c>
      <c r="DF9" s="6">
        <v>33248</v>
      </c>
      <c r="DG9" s="6">
        <v>1551</v>
      </c>
      <c r="DH9" s="6">
        <v>51876</v>
      </c>
      <c r="DI9" s="1">
        <v>484</v>
      </c>
      <c r="DJ9" s="6"/>
      <c r="DK9" s="6">
        <v>498568</v>
      </c>
      <c r="DL9" s="1">
        <v>0</v>
      </c>
      <c r="DM9" s="1">
        <v>0</v>
      </c>
      <c r="DN9" s="6">
        <v>2074</v>
      </c>
      <c r="DO9" s="6">
        <v>500010</v>
      </c>
      <c r="DP9" s="1">
        <v>0</v>
      </c>
      <c r="DQ9" s="6">
        <v>34002</v>
      </c>
      <c r="DR9" s="6">
        <v>9046</v>
      </c>
      <c r="DS9" s="6">
        <v>43048</v>
      </c>
      <c r="DT9" s="6">
        <v>277105</v>
      </c>
      <c r="DU9" s="1">
        <v>102</v>
      </c>
      <c r="DV9" s="1">
        <v>12</v>
      </c>
      <c r="DW9" s="1">
        <v>432</v>
      </c>
      <c r="DX9" s="1">
        <v>390</v>
      </c>
      <c r="DY9" s="1">
        <v>21</v>
      </c>
      <c r="DZ9" s="1">
        <v>2</v>
      </c>
      <c r="EA9" s="1">
        <v>959</v>
      </c>
      <c r="EB9" s="6">
        <v>1163</v>
      </c>
      <c r="EC9" s="1">
        <v>375</v>
      </c>
      <c r="ED9" s="6">
        <v>1538</v>
      </c>
      <c r="EE9" s="6">
        <v>15082</v>
      </c>
      <c r="EF9" s="6">
        <v>24027</v>
      </c>
      <c r="EG9" s="6">
        <v>39109</v>
      </c>
      <c r="EH9" s="1">
        <v>237</v>
      </c>
      <c r="EI9" s="1">
        <v>70</v>
      </c>
      <c r="EJ9" s="1">
        <v>307</v>
      </c>
      <c r="EK9" s="6">
        <v>40954</v>
      </c>
      <c r="EL9" s="1">
        <v>25</v>
      </c>
      <c r="EM9" s="1">
        <v>32</v>
      </c>
      <c r="EN9" s="1">
        <v>10</v>
      </c>
      <c r="EO9" s="1">
        <v>0</v>
      </c>
      <c r="EP9" s="1">
        <v>154</v>
      </c>
      <c r="EQ9" s="6">
        <v>2885</v>
      </c>
      <c r="ER9" s="6">
        <v>20748</v>
      </c>
      <c r="ES9" s="6">
        <v>11960</v>
      </c>
      <c r="ET9" s="1">
        <v>208</v>
      </c>
      <c r="EU9" s="1">
        <v>19</v>
      </c>
      <c r="EV9" s="1">
        <v>212</v>
      </c>
      <c r="EW9" s="1" t="s">
        <v>1094</v>
      </c>
      <c r="EX9" s="1">
        <v>26</v>
      </c>
      <c r="EY9" s="1">
        <v>44</v>
      </c>
      <c r="EZ9" s="6">
        <v>45743</v>
      </c>
      <c r="FA9" s="1"/>
      <c r="FB9" s="1"/>
      <c r="FC9" s="1"/>
      <c r="FD9" s="1" t="s">
        <v>279</v>
      </c>
      <c r="FE9" s="1"/>
      <c r="FF9" s="1"/>
      <c r="FG9" s="1" t="s">
        <v>1082</v>
      </c>
      <c r="FH9" s="1" t="s">
        <v>281</v>
      </c>
      <c r="FI9" s="1" t="s">
        <v>1083</v>
      </c>
      <c r="FJ9" s="1" t="s">
        <v>1084</v>
      </c>
      <c r="FK9" s="1">
        <v>28115</v>
      </c>
      <c r="FL9" s="1">
        <v>3262</v>
      </c>
      <c r="FM9" s="1" t="s">
        <v>1083</v>
      </c>
      <c r="FN9" s="1" t="s">
        <v>1084</v>
      </c>
      <c r="FO9" s="1">
        <v>28115</v>
      </c>
      <c r="FP9" s="1">
        <v>3262</v>
      </c>
      <c r="FQ9" s="1" t="s">
        <v>996</v>
      </c>
      <c r="FR9" s="6">
        <v>34000</v>
      </c>
      <c r="FS9" s="1">
        <v>26.25</v>
      </c>
      <c r="FT9" s="1" t="s">
        <v>1085</v>
      </c>
      <c r="FU9" s="6">
        <v>3080</v>
      </c>
      <c r="FV9" s="1">
        <v>52</v>
      </c>
      <c r="FW9" s="1"/>
      <c r="FX9" s="1" t="s">
        <v>1095</v>
      </c>
      <c r="FY9" s="1"/>
      <c r="FZ9" s="1"/>
      <c r="GA9" s="1">
        <v>0</v>
      </c>
      <c r="GB9" s="1" t="s">
        <v>1096</v>
      </c>
      <c r="GC9" s="1">
        <v>320.39999999999998</v>
      </c>
      <c r="GD9" s="1">
        <v>259.67</v>
      </c>
      <c r="GE9" s="1"/>
      <c r="GF9" s="1" t="s">
        <v>285</v>
      </c>
      <c r="GG9" s="1" t="s">
        <v>1097</v>
      </c>
      <c r="GH9" s="1" t="s">
        <v>287</v>
      </c>
      <c r="GI9" s="1" t="s">
        <v>536</v>
      </c>
      <c r="GJ9" s="6">
        <v>35156</v>
      </c>
      <c r="GK9" s="1">
        <v>3</v>
      </c>
      <c r="GL9" s="1"/>
      <c r="GM9" s="2" t="s">
        <v>292</v>
      </c>
      <c r="GN9" s="2">
        <v>696</v>
      </c>
      <c r="GO9" s="2">
        <v>110</v>
      </c>
      <c r="GP9" s="10">
        <v>4826</v>
      </c>
      <c r="GQ9" s="10">
        <v>63069</v>
      </c>
      <c r="GR9" s="10">
        <v>306492</v>
      </c>
      <c r="GS9" s="2">
        <v>151</v>
      </c>
      <c r="GT9" s="2">
        <v>21</v>
      </c>
      <c r="GU9" s="2">
        <v>237</v>
      </c>
      <c r="GV9" s="10">
        <v>4953</v>
      </c>
      <c r="GW9" s="10">
        <v>306492</v>
      </c>
      <c r="GX9" s="10">
        <v>183802</v>
      </c>
      <c r="HA9" s="1"/>
      <c r="HB9" s="1">
        <v>3</v>
      </c>
      <c r="HC9" s="1"/>
      <c r="HD9" s="1"/>
      <c r="HE9" s="1"/>
      <c r="HF9" s="1"/>
      <c r="HG9" s="1"/>
      <c r="HH9" s="1"/>
      <c r="HI9" s="1"/>
      <c r="HJ9" s="1"/>
      <c r="HK9" s="1"/>
      <c r="HL9" s="1">
        <v>2</v>
      </c>
      <c r="HM9" s="1">
        <v>445</v>
      </c>
      <c r="HO9" s="6">
        <v>34326</v>
      </c>
      <c r="HP9" s="6">
        <v>214064</v>
      </c>
      <c r="HQ9" s="2">
        <v>484</v>
      </c>
      <c r="HR9" s="1">
        <v>87</v>
      </c>
      <c r="HS9" s="1">
        <v>78</v>
      </c>
      <c r="HT9" s="6">
        <v>26725</v>
      </c>
      <c r="HU9" s="1"/>
      <c r="HV9" s="6">
        <v>34298</v>
      </c>
      <c r="HW9" s="1">
        <v>383</v>
      </c>
      <c r="HX9" s="6">
        <v>2022</v>
      </c>
      <c r="HY9" s="1"/>
      <c r="HZ9" s="6">
        <v>13913</v>
      </c>
      <c r="IA9" s="1">
        <v>175</v>
      </c>
      <c r="IB9" s="1">
        <v>0</v>
      </c>
      <c r="IC9" s="1"/>
      <c r="ID9" s="1">
        <v>370</v>
      </c>
      <c r="IE9" s="1">
        <v>0</v>
      </c>
      <c r="IF9" s="6">
        <v>500010</v>
      </c>
      <c r="IG9" s="6">
        <v>141595</v>
      </c>
      <c r="IH9" s="1">
        <v>0</v>
      </c>
      <c r="II9" s="6">
        <v>448144</v>
      </c>
      <c r="IJ9" s="6">
        <v>124518</v>
      </c>
      <c r="IK9" s="1">
        <v>30</v>
      </c>
      <c r="IL9" s="6">
        <v>33218</v>
      </c>
      <c r="IM9" s="1">
        <v>193</v>
      </c>
      <c r="IN9" s="6">
        <v>16042</v>
      </c>
      <c r="IO9" s="1">
        <v>0</v>
      </c>
      <c r="IP9" s="1">
        <v>842</v>
      </c>
      <c r="IR9" s="6">
        <v>17884</v>
      </c>
      <c r="IS9" s="1">
        <v>0</v>
      </c>
      <c r="IT9" s="10">
        <v>17884</v>
      </c>
      <c r="IU9" s="10">
        <v>69760</v>
      </c>
      <c r="IV9" s="6">
        <v>40320</v>
      </c>
      <c r="IW9" s="10">
        <v>517894</v>
      </c>
      <c r="IX9" s="6">
        <v>207904</v>
      </c>
      <c r="IY9" s="1">
        <v>114</v>
      </c>
      <c r="IZ9" s="1">
        <v>822</v>
      </c>
      <c r="JA9" s="1">
        <v>23</v>
      </c>
      <c r="JB9" s="1">
        <v>0.95</v>
      </c>
      <c r="JC9" s="1">
        <v>0.04</v>
      </c>
      <c r="JD9" s="1">
        <v>42.7</v>
      </c>
      <c r="JE9" s="1">
        <v>47.58</v>
      </c>
      <c r="JF9" s="1">
        <v>13.49</v>
      </c>
      <c r="JG9" s="1">
        <v>555</v>
      </c>
      <c r="JH9" s="6">
        <v>16482</v>
      </c>
      <c r="JI9" s="1">
        <v>404</v>
      </c>
      <c r="JJ9" s="6">
        <v>24472</v>
      </c>
      <c r="JK9" s="571">
        <f t="shared" si="1"/>
        <v>38.458243258618729</v>
      </c>
      <c r="KJ9" s="571">
        <f t="shared" si="2"/>
        <v>51506.209523809521</v>
      </c>
      <c r="MH9" s="10">
        <v>306492</v>
      </c>
      <c r="MI9" s="10">
        <v>183802</v>
      </c>
    </row>
    <row r="10" spans="1:347" x14ac:dyDescent="0.25">
      <c r="A10" s="1" t="s">
        <v>909</v>
      </c>
      <c r="B10" s="1" t="s">
        <v>2140</v>
      </c>
      <c r="C10" s="1" t="s">
        <v>910</v>
      </c>
      <c r="D10" s="1">
        <v>2016</v>
      </c>
      <c r="E10" s="1" t="s">
        <v>405</v>
      </c>
      <c r="F10" s="1" t="s">
        <v>911</v>
      </c>
      <c r="G10" s="1" t="s">
        <v>912</v>
      </c>
      <c r="H10" s="1">
        <v>27856</v>
      </c>
      <c r="I10" s="1"/>
      <c r="J10" s="1" t="s">
        <v>911</v>
      </c>
      <c r="K10" s="1" t="s">
        <v>912</v>
      </c>
      <c r="L10" s="1">
        <v>27856</v>
      </c>
      <c r="M10" s="1"/>
      <c r="N10" s="1" t="s">
        <v>913</v>
      </c>
      <c r="O10" s="1" t="s">
        <v>914</v>
      </c>
      <c r="P10" s="1" t="s">
        <v>915</v>
      </c>
      <c r="Q10" s="1" t="s">
        <v>916</v>
      </c>
      <c r="R10" s="1" t="s">
        <v>913</v>
      </c>
      <c r="S10" s="1" t="s">
        <v>397</v>
      </c>
      <c r="T10" s="1" t="s">
        <v>914</v>
      </c>
      <c r="U10" s="1" t="s">
        <v>915</v>
      </c>
      <c r="V10" s="1" t="s">
        <v>916</v>
      </c>
      <c r="W10" s="1">
        <v>1</v>
      </c>
      <c r="X10" s="1">
        <v>0</v>
      </c>
      <c r="Y10" s="1">
        <v>0</v>
      </c>
      <c r="Z10" s="1">
        <v>0</v>
      </c>
      <c r="AA10" s="6">
        <v>2652</v>
      </c>
      <c r="AB10" s="1">
        <v>1</v>
      </c>
      <c r="AC10" s="1">
        <v>0</v>
      </c>
      <c r="AD10" s="1">
        <v>1</v>
      </c>
      <c r="AE10" s="1">
        <v>3.75</v>
      </c>
      <c r="AF10" s="1">
        <v>4.75</v>
      </c>
      <c r="AG10" s="7">
        <v>0.21049999999999999</v>
      </c>
      <c r="AH10" s="8">
        <v>45000</v>
      </c>
      <c r="AI10" s="1" t="e">
        <f>VLOOKUP(Municipal!A10,Salaries!A$6:T$91,15,FALSE)</f>
        <v>#N/A</v>
      </c>
      <c r="AJ10" s="1" t="e">
        <f>VLOOKUP(Municipal!A10,Salaries!A$6:T$91,16,FALSE)</f>
        <v>#N/A</v>
      </c>
      <c r="AK10" s="1"/>
      <c r="AL10" s="1"/>
      <c r="AM10" s="1"/>
      <c r="AN10" s="1"/>
      <c r="AO10" s="8">
        <v>195454</v>
      </c>
      <c r="AP10" s="8">
        <v>0</v>
      </c>
      <c r="AQ10" s="8">
        <v>195454</v>
      </c>
      <c r="AR10" s="8">
        <v>3900</v>
      </c>
      <c r="AS10" s="8">
        <v>0</v>
      </c>
      <c r="AT10" s="8">
        <v>3900</v>
      </c>
      <c r="AU10" s="8">
        <v>0</v>
      </c>
      <c r="AV10" s="8">
        <v>0</v>
      </c>
      <c r="AW10" s="8">
        <v>0</v>
      </c>
      <c r="AX10" s="8">
        <v>0</v>
      </c>
      <c r="AY10" s="8">
        <v>199354</v>
      </c>
      <c r="AZ10" s="8">
        <v>112831</v>
      </c>
      <c r="BA10" s="8">
        <v>32673</v>
      </c>
      <c r="BB10" s="8">
        <v>145504</v>
      </c>
      <c r="BC10" s="8">
        <v>12000</v>
      </c>
      <c r="BD10" s="8">
        <v>0</v>
      </c>
      <c r="BE10" s="8">
        <v>3900</v>
      </c>
      <c r="BF10" s="8">
        <v>15900</v>
      </c>
      <c r="BG10" s="8">
        <v>30450</v>
      </c>
      <c r="BH10" s="8">
        <v>191854</v>
      </c>
      <c r="BI10" s="8">
        <v>7500</v>
      </c>
      <c r="BJ10" s="7">
        <v>3.7600000000000001E-2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6">
        <v>7273</v>
      </c>
      <c r="BR10" s="6">
        <v>2800</v>
      </c>
      <c r="BS10" s="6">
        <v>10073</v>
      </c>
      <c r="BT10" s="6">
        <v>6730</v>
      </c>
      <c r="BU10" s="6">
        <v>1630</v>
      </c>
      <c r="BV10" s="6">
        <v>8360</v>
      </c>
      <c r="BW10" s="1">
        <v>964</v>
      </c>
      <c r="BX10" s="1">
        <v>61</v>
      </c>
      <c r="BY10" s="6">
        <v>1025</v>
      </c>
      <c r="BZ10" s="6">
        <v>19458</v>
      </c>
      <c r="CA10" s="1"/>
      <c r="CB10" s="6">
        <v>19458</v>
      </c>
      <c r="CC10" s="1">
        <v>6</v>
      </c>
      <c r="CD10" s="6">
        <v>26725</v>
      </c>
      <c r="CE10" s="1">
        <v>0</v>
      </c>
      <c r="CF10" s="1">
        <v>74</v>
      </c>
      <c r="CG10" s="1">
        <v>74</v>
      </c>
      <c r="CH10" s="1">
        <v>359</v>
      </c>
      <c r="CI10" s="6">
        <v>2022</v>
      </c>
      <c r="CJ10" s="6">
        <v>1522</v>
      </c>
      <c r="CK10" s="1">
        <v>0</v>
      </c>
      <c r="CL10" s="1">
        <v>-1</v>
      </c>
      <c r="CM10" s="1">
        <v>5</v>
      </c>
      <c r="CN10" s="1">
        <v>29</v>
      </c>
      <c r="CO10" s="6">
        <v>12216</v>
      </c>
      <c r="CP10" s="1">
        <v>931</v>
      </c>
      <c r="CQ10" s="6">
        <v>13147</v>
      </c>
      <c r="CR10" s="1">
        <v>913</v>
      </c>
      <c r="CS10" s="1">
        <v>69</v>
      </c>
      <c r="CT10" s="1">
        <v>982</v>
      </c>
      <c r="CU10" s="6">
        <v>4734</v>
      </c>
      <c r="CV10" s="6">
        <v>1611</v>
      </c>
      <c r="CW10" s="6">
        <v>6345</v>
      </c>
      <c r="CX10" s="6">
        <v>20474</v>
      </c>
      <c r="CY10" s="1">
        <v>377</v>
      </c>
      <c r="CZ10" s="1">
        <v>0</v>
      </c>
      <c r="DA10" s="6">
        <v>20851</v>
      </c>
      <c r="DB10" s="1">
        <v>507</v>
      </c>
      <c r="DC10" s="1">
        <v>12</v>
      </c>
      <c r="DD10" s="6">
        <f t="shared" si="3"/>
        <v>519</v>
      </c>
      <c r="DE10" s="6">
        <v>6288</v>
      </c>
      <c r="DF10" s="1">
        <v>1</v>
      </c>
      <c r="DG10" s="1">
        <v>0</v>
      </c>
      <c r="DH10" s="1">
        <v>13</v>
      </c>
      <c r="DI10" s="1">
        <v>11</v>
      </c>
      <c r="DJ10" s="1"/>
      <c r="DK10" s="6">
        <v>36530</v>
      </c>
      <c r="DL10" s="1"/>
      <c r="DM10" s="1"/>
      <c r="DN10" s="1"/>
      <c r="DO10" s="6">
        <v>27659</v>
      </c>
      <c r="DP10" s="1">
        <v>354</v>
      </c>
      <c r="DQ10" s="6">
        <v>6735</v>
      </c>
      <c r="DR10" s="1">
        <v>841</v>
      </c>
      <c r="DS10" s="6">
        <v>7576</v>
      </c>
      <c r="DT10" s="6">
        <v>51592</v>
      </c>
      <c r="DU10" s="1">
        <v>8</v>
      </c>
      <c r="DV10" s="1">
        <v>0</v>
      </c>
      <c r="DW10" s="1">
        <v>11</v>
      </c>
      <c r="DX10" s="1">
        <v>0</v>
      </c>
      <c r="DY10" s="1">
        <v>0</v>
      </c>
      <c r="DZ10" s="1">
        <v>0</v>
      </c>
      <c r="EA10" s="1">
        <v>19</v>
      </c>
      <c r="EB10" s="1">
        <v>65</v>
      </c>
      <c r="EC10" s="1">
        <v>0</v>
      </c>
      <c r="ED10" s="1">
        <v>65</v>
      </c>
      <c r="EE10" s="1">
        <v>646</v>
      </c>
      <c r="EF10" s="1">
        <v>0</v>
      </c>
      <c r="EG10" s="1">
        <v>646</v>
      </c>
      <c r="EH10" s="1">
        <v>0</v>
      </c>
      <c r="EI10" s="1">
        <v>0</v>
      </c>
      <c r="EJ10" s="1">
        <v>0</v>
      </c>
      <c r="EK10" s="1">
        <v>711</v>
      </c>
      <c r="EL10" s="1">
        <v>2</v>
      </c>
      <c r="EM10" s="1">
        <v>6</v>
      </c>
      <c r="EN10" s="1">
        <v>0</v>
      </c>
      <c r="EO10" s="1">
        <v>0</v>
      </c>
      <c r="EP10" s="1"/>
      <c r="EQ10" s="6">
        <v>2496</v>
      </c>
      <c r="ER10" s="6">
        <v>2175</v>
      </c>
      <c r="ES10" s="1">
        <v>256</v>
      </c>
      <c r="ET10" s="1">
        <v>117</v>
      </c>
      <c r="EU10" s="1">
        <v>0</v>
      </c>
      <c r="EV10" s="1">
        <v>0</v>
      </c>
      <c r="EW10" s="1" t="s">
        <v>917</v>
      </c>
      <c r="EX10" s="1">
        <v>4</v>
      </c>
      <c r="EY10" s="1">
        <v>18</v>
      </c>
      <c r="EZ10" s="6">
        <v>5667</v>
      </c>
      <c r="FA10" s="1"/>
      <c r="FB10" s="6">
        <v>4776</v>
      </c>
      <c r="FC10" s="1"/>
      <c r="FD10" s="1"/>
      <c r="FE10" s="1"/>
      <c r="FF10" s="1"/>
      <c r="FG10" s="1" t="s">
        <v>910</v>
      </c>
      <c r="FH10" s="1" t="s">
        <v>281</v>
      </c>
      <c r="FI10" s="1" t="s">
        <v>911</v>
      </c>
      <c r="FJ10" s="1" t="s">
        <v>912</v>
      </c>
      <c r="FK10" s="1">
        <v>27856</v>
      </c>
      <c r="FL10" s="1">
        <v>1310</v>
      </c>
      <c r="FM10" s="1" t="s">
        <v>911</v>
      </c>
      <c r="FN10" s="1" t="s">
        <v>912</v>
      </c>
      <c r="FO10" s="1">
        <v>27856</v>
      </c>
      <c r="FP10" s="1">
        <v>1310</v>
      </c>
      <c r="FQ10" s="1" t="s">
        <v>405</v>
      </c>
      <c r="FR10" s="6">
        <v>6000</v>
      </c>
      <c r="FS10" s="1">
        <v>2</v>
      </c>
      <c r="FT10" s="1" t="s">
        <v>913</v>
      </c>
      <c r="FU10" s="6">
        <v>2652</v>
      </c>
      <c r="FV10" s="1">
        <v>52</v>
      </c>
      <c r="FW10" s="1"/>
      <c r="FX10" s="1">
        <v>2511</v>
      </c>
      <c r="FY10" s="1"/>
      <c r="FZ10" s="1"/>
      <c r="GA10" s="1">
        <v>0</v>
      </c>
      <c r="GB10" s="1" t="s">
        <v>918</v>
      </c>
      <c r="GC10" s="1">
        <v>1</v>
      </c>
      <c r="GD10" s="1">
        <v>15</v>
      </c>
      <c r="GE10" s="1"/>
      <c r="GF10" s="1" t="s">
        <v>285</v>
      </c>
      <c r="GG10" s="1" t="s">
        <v>919</v>
      </c>
      <c r="GH10" s="1" t="s">
        <v>287</v>
      </c>
      <c r="GI10" s="1" t="s">
        <v>536</v>
      </c>
      <c r="GJ10" s="6">
        <v>5375</v>
      </c>
      <c r="GK10" s="1">
        <v>1</v>
      </c>
      <c r="GL10" s="1"/>
      <c r="GM10" s="2" t="s">
        <v>330</v>
      </c>
      <c r="GN10" s="2">
        <v>73</v>
      </c>
      <c r="GO10" s="2">
        <v>3</v>
      </c>
      <c r="GP10" s="2">
        <v>40</v>
      </c>
      <c r="GQ10" s="2">
        <v>544</v>
      </c>
      <c r="GR10" s="2"/>
      <c r="GS10" s="2">
        <v>6</v>
      </c>
      <c r="GT10" s="2">
        <v>1</v>
      </c>
      <c r="GU10" s="2">
        <v>-1</v>
      </c>
      <c r="GV10" s="2">
        <v>314</v>
      </c>
      <c r="GW10" s="2"/>
      <c r="GX10" s="2"/>
      <c r="HA10" s="1"/>
      <c r="HB10" s="1">
        <v>1</v>
      </c>
      <c r="HC10" s="1"/>
      <c r="HD10" s="1"/>
      <c r="HE10" s="1"/>
      <c r="HF10" s="1"/>
      <c r="HG10" s="1"/>
      <c r="HH10" s="1"/>
      <c r="HI10" s="1"/>
      <c r="HJ10" s="1"/>
      <c r="HK10" s="1"/>
      <c r="HL10" s="1">
        <v>1</v>
      </c>
      <c r="HM10" s="1"/>
      <c r="HO10" s="6">
        <v>3903</v>
      </c>
      <c r="HP10" s="6">
        <v>50205</v>
      </c>
      <c r="HQ10" s="2">
        <v>11</v>
      </c>
      <c r="HR10" s="1"/>
      <c r="HS10" s="1">
        <v>-1</v>
      </c>
      <c r="HT10" s="6">
        <v>26725</v>
      </c>
      <c r="HU10" s="1"/>
      <c r="HV10" s="1"/>
      <c r="HW10" s="1">
        <v>0</v>
      </c>
      <c r="HX10" s="6">
        <v>2022</v>
      </c>
      <c r="HY10" s="1"/>
      <c r="HZ10" s="1"/>
      <c r="IA10" s="1">
        <v>0</v>
      </c>
      <c r="IB10" s="1">
        <v>0</v>
      </c>
      <c r="IC10" s="1"/>
      <c r="ID10" s="1"/>
      <c r="IE10" s="1">
        <v>0</v>
      </c>
      <c r="IF10" s="6">
        <v>27659</v>
      </c>
      <c r="IG10" s="6">
        <v>6807</v>
      </c>
      <c r="IH10" s="1">
        <v>0</v>
      </c>
      <c r="II10" s="6">
        <v>27646</v>
      </c>
      <c r="IJ10" s="6">
        <v>6795</v>
      </c>
      <c r="IK10" s="1">
        <v>1</v>
      </c>
      <c r="IL10" s="1">
        <v>0</v>
      </c>
      <c r="IM10" s="1">
        <v>12</v>
      </c>
      <c r="IN10" s="1">
        <v>0</v>
      </c>
      <c r="IO10" s="1">
        <v>0</v>
      </c>
      <c r="IP10" s="1">
        <v>0</v>
      </c>
      <c r="IR10" s="6">
        <v>1089</v>
      </c>
      <c r="IS10" s="1">
        <v>0</v>
      </c>
      <c r="IT10" s="10">
        <v>1089</v>
      </c>
      <c r="IU10" s="10">
        <v>1102</v>
      </c>
      <c r="IV10" s="1">
        <v>519</v>
      </c>
      <c r="IW10" s="10">
        <v>28748</v>
      </c>
      <c r="IX10" s="6">
        <v>6345</v>
      </c>
      <c r="IY10" s="1">
        <v>8</v>
      </c>
      <c r="IZ10" s="1">
        <v>11</v>
      </c>
      <c r="JA10" s="1">
        <v>0</v>
      </c>
      <c r="JB10" s="1">
        <v>0.91</v>
      </c>
      <c r="JC10" s="1">
        <v>0.09</v>
      </c>
      <c r="JD10" s="1">
        <v>37.42</v>
      </c>
      <c r="JE10" s="1">
        <v>58.73</v>
      </c>
      <c r="JF10" s="1">
        <v>8.1300000000000008</v>
      </c>
      <c r="JG10" s="1">
        <v>19</v>
      </c>
      <c r="JH10" s="1">
        <v>711</v>
      </c>
      <c r="JI10" s="1">
        <v>0</v>
      </c>
      <c r="JJ10" s="1">
        <v>0</v>
      </c>
      <c r="JK10" s="571">
        <f t="shared" si="1"/>
        <v>27.070511627906978</v>
      </c>
      <c r="KJ10" s="571">
        <f t="shared" si="2"/>
        <v>30632.42105263158</v>
      </c>
      <c r="MH10" s="2"/>
      <c r="MI10" s="2"/>
    </row>
    <row r="11" spans="1:347" x14ac:dyDescent="0.25">
      <c r="A11" s="1" t="s">
        <v>1306</v>
      </c>
      <c r="B11" s="1" t="s">
        <v>2141</v>
      </c>
      <c r="C11" s="1" t="s">
        <v>1307</v>
      </c>
      <c r="D11" s="1">
        <v>2016</v>
      </c>
      <c r="E11" s="1" t="s">
        <v>881</v>
      </c>
      <c r="F11" s="1" t="s">
        <v>1308</v>
      </c>
      <c r="G11" s="1" t="s">
        <v>1309</v>
      </c>
      <c r="H11" s="1">
        <v>27870</v>
      </c>
      <c r="I11" s="1">
        <v>1917</v>
      </c>
      <c r="J11" s="1" t="s">
        <v>1308</v>
      </c>
      <c r="K11" s="1" t="s">
        <v>1309</v>
      </c>
      <c r="L11" s="1">
        <v>27870</v>
      </c>
      <c r="M11" s="1"/>
      <c r="N11" s="1" t="s">
        <v>1310</v>
      </c>
      <c r="O11" s="1" t="s">
        <v>1311</v>
      </c>
      <c r="P11" s="1"/>
      <c r="Q11" s="1" t="s">
        <v>1312</v>
      </c>
      <c r="R11" s="1" t="s">
        <v>1310</v>
      </c>
      <c r="S11" s="1" t="s">
        <v>1313</v>
      </c>
      <c r="T11" s="1" t="s">
        <v>1311</v>
      </c>
      <c r="U11" s="1"/>
      <c r="V11" s="1" t="s">
        <v>1312</v>
      </c>
      <c r="W11" s="1">
        <v>1</v>
      </c>
      <c r="X11" s="1">
        <v>0</v>
      </c>
      <c r="Y11" s="1">
        <v>0</v>
      </c>
      <c r="Z11" s="1">
        <v>0</v>
      </c>
      <c r="AA11" s="6">
        <v>2346</v>
      </c>
      <c r="AB11" s="1">
        <v>1</v>
      </c>
      <c r="AC11" s="1">
        <v>0</v>
      </c>
      <c r="AD11" s="1">
        <v>1</v>
      </c>
      <c r="AE11" s="1">
        <v>3.94</v>
      </c>
      <c r="AF11" s="1">
        <v>4.9400000000000004</v>
      </c>
      <c r="AG11" s="7">
        <v>0.2024</v>
      </c>
      <c r="AH11" s="8">
        <v>47003</v>
      </c>
      <c r="AI11" s="1" t="e">
        <f>VLOOKUP(Municipal!A11,Salaries!A$6:T$91,15,FALSE)</f>
        <v>#N/A</v>
      </c>
      <c r="AJ11" s="1" t="e">
        <f>VLOOKUP(Municipal!A11,Salaries!A$6:T$91,16,FALSE)</f>
        <v>#N/A</v>
      </c>
      <c r="AK11" s="1"/>
      <c r="AL11" s="9">
        <v>7.25</v>
      </c>
      <c r="AM11" s="9">
        <v>14.9</v>
      </c>
      <c r="AN11" s="1"/>
      <c r="AO11" s="8">
        <v>264242</v>
      </c>
      <c r="AP11" s="8">
        <v>0</v>
      </c>
      <c r="AQ11" s="8">
        <v>264242</v>
      </c>
      <c r="AR11" s="8">
        <v>13959</v>
      </c>
      <c r="AS11" s="8">
        <v>0</v>
      </c>
      <c r="AT11" s="8">
        <v>13959</v>
      </c>
      <c r="AU11" s="8">
        <v>3128</v>
      </c>
      <c r="AV11" s="8">
        <v>0</v>
      </c>
      <c r="AW11" s="8">
        <v>3128</v>
      </c>
      <c r="AX11" s="8">
        <v>1781</v>
      </c>
      <c r="AY11" s="8">
        <v>283110</v>
      </c>
      <c r="AZ11" s="8">
        <v>150042</v>
      </c>
      <c r="BA11" s="8">
        <v>48767</v>
      </c>
      <c r="BB11" s="8">
        <v>198809</v>
      </c>
      <c r="BC11" s="8">
        <v>19994</v>
      </c>
      <c r="BD11" s="8">
        <v>300</v>
      </c>
      <c r="BE11" s="8">
        <v>9378</v>
      </c>
      <c r="BF11" s="8">
        <v>29672</v>
      </c>
      <c r="BG11" s="8">
        <v>50313</v>
      </c>
      <c r="BH11" s="8">
        <v>278794</v>
      </c>
      <c r="BI11" s="8">
        <v>4316</v>
      </c>
      <c r="BJ11" s="7">
        <v>1.52E-2</v>
      </c>
      <c r="BK11" s="8">
        <v>12552</v>
      </c>
      <c r="BL11" s="8">
        <v>0</v>
      </c>
      <c r="BM11" s="8">
        <v>0</v>
      </c>
      <c r="BN11" s="8">
        <v>0</v>
      </c>
      <c r="BO11" s="8">
        <v>12552</v>
      </c>
      <c r="BP11" s="8">
        <v>12552</v>
      </c>
      <c r="BQ11" s="6">
        <v>11247</v>
      </c>
      <c r="BR11" s="6">
        <v>8616</v>
      </c>
      <c r="BS11" s="6">
        <v>19863</v>
      </c>
      <c r="BT11" s="6">
        <v>9046</v>
      </c>
      <c r="BU11" s="6">
        <v>4166</v>
      </c>
      <c r="BV11" s="6">
        <v>13212</v>
      </c>
      <c r="BW11" s="6">
        <v>2513</v>
      </c>
      <c r="BX11" s="1">
        <v>681</v>
      </c>
      <c r="BY11" s="6">
        <v>3194</v>
      </c>
      <c r="BZ11" s="6">
        <v>36269</v>
      </c>
      <c r="CA11" s="1"/>
      <c r="CB11" s="6">
        <v>36269</v>
      </c>
      <c r="CC11" s="1">
        <v>166</v>
      </c>
      <c r="CD11" s="6">
        <v>27105</v>
      </c>
      <c r="CE11" s="1">
        <v>0</v>
      </c>
      <c r="CF11" s="1">
        <v>74</v>
      </c>
      <c r="CG11" s="1">
        <v>74</v>
      </c>
      <c r="CH11" s="1">
        <v>950</v>
      </c>
      <c r="CI11" s="6">
        <v>2022</v>
      </c>
      <c r="CJ11" s="6">
        <v>2167</v>
      </c>
      <c r="CK11" s="1">
        <v>0</v>
      </c>
      <c r="CL11" s="1">
        <v>0</v>
      </c>
      <c r="CM11" s="1">
        <v>15</v>
      </c>
      <c r="CN11" s="1">
        <v>43</v>
      </c>
      <c r="CO11" s="6">
        <v>12629</v>
      </c>
      <c r="CP11" s="6">
        <v>2106</v>
      </c>
      <c r="CQ11" s="6">
        <v>14735</v>
      </c>
      <c r="CR11" s="6">
        <v>1403</v>
      </c>
      <c r="CS11" s="1">
        <v>199</v>
      </c>
      <c r="CT11" s="6">
        <v>1602</v>
      </c>
      <c r="CU11" s="6">
        <v>7361</v>
      </c>
      <c r="CV11" s="6">
        <v>1068</v>
      </c>
      <c r="CW11" s="6">
        <v>8429</v>
      </c>
      <c r="CX11" s="6">
        <v>24766</v>
      </c>
      <c r="CY11" s="1">
        <v>350</v>
      </c>
      <c r="CZ11" s="1">
        <v>100</v>
      </c>
      <c r="DA11" s="6">
        <v>25216</v>
      </c>
      <c r="DB11" s="1">
        <v>926</v>
      </c>
      <c r="DC11" s="1">
        <v>55</v>
      </c>
      <c r="DD11" s="6">
        <f t="shared" si="3"/>
        <v>981</v>
      </c>
      <c r="DE11" s="6">
        <v>3838</v>
      </c>
      <c r="DF11" s="1">
        <v>32</v>
      </c>
      <c r="DG11" s="1">
        <v>0</v>
      </c>
      <c r="DH11" s="1">
        <v>87</v>
      </c>
      <c r="DI11" s="1">
        <v>5</v>
      </c>
      <c r="DJ11" s="1"/>
      <c r="DK11" s="6">
        <v>35771</v>
      </c>
      <c r="DL11" s="1"/>
      <c r="DM11" s="1"/>
      <c r="DN11" s="1"/>
      <c r="DO11" s="6">
        <v>30120</v>
      </c>
      <c r="DP11" s="1">
        <v>53</v>
      </c>
      <c r="DQ11" s="6">
        <v>7273</v>
      </c>
      <c r="DR11" s="1">
        <v>853</v>
      </c>
      <c r="DS11" s="6">
        <v>8126</v>
      </c>
      <c r="DT11" s="6">
        <v>29998</v>
      </c>
      <c r="DU11" s="1">
        <v>87</v>
      </c>
      <c r="DV11" s="1">
        <v>19</v>
      </c>
      <c r="DW11" s="1">
        <v>63</v>
      </c>
      <c r="DX11" s="1">
        <v>11</v>
      </c>
      <c r="DY11" s="1">
        <v>28</v>
      </c>
      <c r="DZ11" s="1">
        <v>1</v>
      </c>
      <c r="EA11" s="1">
        <v>209</v>
      </c>
      <c r="EB11" s="1">
        <v>837</v>
      </c>
      <c r="EC11" s="1">
        <v>411</v>
      </c>
      <c r="ED11" s="6">
        <v>1248</v>
      </c>
      <c r="EE11" s="6">
        <v>2285</v>
      </c>
      <c r="EF11" s="1">
        <v>351</v>
      </c>
      <c r="EG11" s="6">
        <v>2636</v>
      </c>
      <c r="EH11" s="1">
        <v>319</v>
      </c>
      <c r="EI11" s="1">
        <v>2</v>
      </c>
      <c r="EJ11" s="1">
        <v>321</v>
      </c>
      <c r="EK11" s="6">
        <v>4205</v>
      </c>
      <c r="EL11" s="1">
        <v>0</v>
      </c>
      <c r="EM11" s="1">
        <v>0</v>
      </c>
      <c r="EN11" s="1">
        <v>1</v>
      </c>
      <c r="EO11" s="1">
        <v>4</v>
      </c>
      <c r="EP11" s="1">
        <v>35</v>
      </c>
      <c r="EQ11" s="1">
        <v>320</v>
      </c>
      <c r="ER11" s="6">
        <v>19243</v>
      </c>
      <c r="ES11" s="6">
        <v>4563</v>
      </c>
      <c r="ET11" s="1">
        <v>447</v>
      </c>
      <c r="EU11" s="1">
        <v>20</v>
      </c>
      <c r="EV11" s="1">
        <v>15</v>
      </c>
      <c r="EW11" s="1" t="s">
        <v>1314</v>
      </c>
      <c r="EX11" s="1">
        <v>8</v>
      </c>
      <c r="EY11" s="1">
        <v>13</v>
      </c>
      <c r="EZ11" s="6">
        <v>6172</v>
      </c>
      <c r="FA11" s="6">
        <v>34955</v>
      </c>
      <c r="FB11" s="1"/>
      <c r="FC11" s="1"/>
      <c r="FD11" s="1" t="s">
        <v>279</v>
      </c>
      <c r="FE11" s="1"/>
      <c r="FF11" s="1"/>
      <c r="FG11" s="1" t="s">
        <v>1307</v>
      </c>
      <c r="FH11" s="1" t="s">
        <v>281</v>
      </c>
      <c r="FI11" s="1" t="s">
        <v>1308</v>
      </c>
      <c r="FJ11" s="1" t="s">
        <v>1309</v>
      </c>
      <c r="FK11" s="1">
        <v>27870</v>
      </c>
      <c r="FL11" s="1">
        <v>1917</v>
      </c>
      <c r="FM11" s="1" t="s">
        <v>1308</v>
      </c>
      <c r="FN11" s="1" t="s">
        <v>1309</v>
      </c>
      <c r="FO11" s="1">
        <v>27870</v>
      </c>
      <c r="FP11" s="1">
        <v>1917</v>
      </c>
      <c r="FQ11" s="1" t="s">
        <v>881</v>
      </c>
      <c r="FR11" s="6">
        <v>7550</v>
      </c>
      <c r="FS11" s="1">
        <v>4.9400000000000004</v>
      </c>
      <c r="FT11" s="1" t="s">
        <v>1310</v>
      </c>
      <c r="FU11" s="6">
        <v>2346</v>
      </c>
      <c r="FV11" s="1">
        <v>50</v>
      </c>
      <c r="FW11" s="1"/>
      <c r="FX11" s="1" t="s">
        <v>1315</v>
      </c>
      <c r="FY11" s="1"/>
      <c r="FZ11" s="1"/>
      <c r="GA11" s="1">
        <v>0</v>
      </c>
      <c r="GB11" s="1" t="s">
        <v>1316</v>
      </c>
      <c r="GC11" s="1">
        <v>62.92</v>
      </c>
      <c r="GD11" s="1">
        <v>4.3099999999999996</v>
      </c>
      <c r="GE11" s="1"/>
      <c r="GF11" s="1" t="s">
        <v>285</v>
      </c>
      <c r="GG11" s="1" t="s">
        <v>1317</v>
      </c>
      <c r="GH11" s="1" t="s">
        <v>1318</v>
      </c>
      <c r="GI11" s="1" t="s">
        <v>536</v>
      </c>
      <c r="GJ11" s="6">
        <v>15543</v>
      </c>
      <c r="GK11" s="1">
        <v>1</v>
      </c>
      <c r="GL11" s="1"/>
      <c r="GM11" s="2" t="s">
        <v>330</v>
      </c>
      <c r="GN11" s="2">
        <v>44</v>
      </c>
      <c r="GO11" s="2">
        <v>26</v>
      </c>
      <c r="GP11" s="10">
        <v>1072</v>
      </c>
      <c r="GQ11" s="10">
        <v>1851</v>
      </c>
      <c r="GR11" s="10">
        <v>10175</v>
      </c>
      <c r="GS11" s="2">
        <v>9</v>
      </c>
      <c r="GT11" s="2">
        <v>5</v>
      </c>
      <c r="GU11" s="2">
        <v>30</v>
      </c>
      <c r="GV11" s="2">
        <v>295</v>
      </c>
      <c r="GW11" s="10">
        <v>10175</v>
      </c>
      <c r="GX11" s="10">
        <v>1590</v>
      </c>
      <c r="HA11" s="1"/>
      <c r="HB11" s="1">
        <v>1</v>
      </c>
      <c r="HC11" s="1"/>
      <c r="HD11" s="1"/>
      <c r="HE11" s="1"/>
      <c r="HF11" s="1"/>
      <c r="HG11" s="1"/>
      <c r="HH11" s="1"/>
      <c r="HI11" s="1"/>
      <c r="HJ11" s="1"/>
      <c r="HK11" s="1"/>
      <c r="HL11" s="1">
        <v>1</v>
      </c>
      <c r="HM11" s="1">
        <v>943</v>
      </c>
      <c r="HO11" s="6">
        <v>5139</v>
      </c>
      <c r="HP11" s="6">
        <v>68801</v>
      </c>
      <c r="HQ11" s="2">
        <v>5</v>
      </c>
      <c r="HR11" s="1"/>
      <c r="HS11" s="1">
        <v>0</v>
      </c>
      <c r="HT11" s="6">
        <v>26725</v>
      </c>
      <c r="HU11" s="1"/>
      <c r="HV11" s="1"/>
      <c r="HW11" s="1">
        <v>380</v>
      </c>
      <c r="HX11" s="6">
        <v>2022</v>
      </c>
      <c r="HY11" s="1"/>
      <c r="HZ11" s="1"/>
      <c r="IA11" s="1">
        <v>0</v>
      </c>
      <c r="IB11" s="1">
        <v>0</v>
      </c>
      <c r="IC11" s="1"/>
      <c r="ID11" s="1"/>
      <c r="IE11" s="1">
        <v>0</v>
      </c>
      <c r="IF11" s="6">
        <v>30120</v>
      </c>
      <c r="IG11" s="6">
        <v>4819</v>
      </c>
      <c r="IH11" s="1">
        <v>53</v>
      </c>
      <c r="II11" s="6">
        <v>30080</v>
      </c>
      <c r="IJ11" s="6">
        <v>4817</v>
      </c>
      <c r="IK11" s="1">
        <v>22</v>
      </c>
      <c r="IL11" s="1">
        <v>10</v>
      </c>
      <c r="IM11" s="1">
        <v>55</v>
      </c>
      <c r="IN11" s="1">
        <v>0</v>
      </c>
      <c r="IO11" s="1">
        <v>0</v>
      </c>
      <c r="IP11" s="1">
        <v>0</v>
      </c>
      <c r="IR11" s="1">
        <v>732</v>
      </c>
      <c r="IS11" s="1">
        <v>0</v>
      </c>
      <c r="IT11" s="2">
        <v>732</v>
      </c>
      <c r="IU11" s="2">
        <v>819</v>
      </c>
      <c r="IV11" s="1">
        <v>981</v>
      </c>
      <c r="IW11" s="10">
        <v>30852</v>
      </c>
      <c r="IX11" s="6">
        <v>10031</v>
      </c>
      <c r="IY11" s="1">
        <v>106</v>
      </c>
      <c r="IZ11" s="1">
        <v>74</v>
      </c>
      <c r="JA11" s="1">
        <v>29</v>
      </c>
      <c r="JB11" s="1">
        <v>0.63</v>
      </c>
      <c r="JC11" s="1">
        <v>0.3</v>
      </c>
      <c r="JD11" s="1">
        <v>20.12</v>
      </c>
      <c r="JE11" s="1">
        <v>35.619999999999997</v>
      </c>
      <c r="JF11" s="1">
        <v>11.77</v>
      </c>
      <c r="JG11" s="1">
        <v>178</v>
      </c>
      <c r="JH11" s="6">
        <v>3441</v>
      </c>
      <c r="JI11" s="1">
        <v>31</v>
      </c>
      <c r="JJ11" s="1">
        <v>764</v>
      </c>
      <c r="JK11" s="571">
        <f t="shared" si="1"/>
        <v>12.790902657144695</v>
      </c>
      <c r="KJ11" s="571">
        <f t="shared" si="2"/>
        <v>40244.73684210526</v>
      </c>
      <c r="MH11" s="10">
        <v>10175</v>
      </c>
      <c r="MI11" s="10">
        <v>1590</v>
      </c>
    </row>
    <row r="12" spans="1:347" x14ac:dyDescent="0.25">
      <c r="A12" s="1" t="s">
        <v>1449</v>
      </c>
      <c r="B12" s="1" t="s">
        <v>2142</v>
      </c>
      <c r="C12" s="1" t="s">
        <v>1450</v>
      </c>
      <c r="D12" s="1">
        <v>2016</v>
      </c>
      <c r="E12" s="1" t="s">
        <v>1451</v>
      </c>
      <c r="F12" s="1" t="s">
        <v>1452</v>
      </c>
      <c r="G12" s="1" t="s">
        <v>1453</v>
      </c>
      <c r="H12" s="1">
        <v>28387</v>
      </c>
      <c r="I12" s="1">
        <v>4819</v>
      </c>
      <c r="J12" s="1" t="s">
        <v>1452</v>
      </c>
      <c r="K12" s="1" t="s">
        <v>1453</v>
      </c>
      <c r="L12" s="1">
        <v>28387</v>
      </c>
      <c r="M12" s="1"/>
      <c r="N12" s="1" t="s">
        <v>1454</v>
      </c>
      <c r="O12" s="1" t="s">
        <v>1455</v>
      </c>
      <c r="P12" s="1" t="s">
        <v>1456</v>
      </c>
      <c r="Q12" s="1" t="s">
        <v>1457</v>
      </c>
      <c r="R12" s="1" t="s">
        <v>1454</v>
      </c>
      <c r="S12" s="1" t="s">
        <v>1458</v>
      </c>
      <c r="T12" s="1" t="s">
        <v>1455</v>
      </c>
      <c r="U12" s="1" t="s">
        <v>1456</v>
      </c>
      <c r="V12" s="1" t="s">
        <v>1457</v>
      </c>
      <c r="W12" s="1">
        <v>1</v>
      </c>
      <c r="X12" s="1">
        <v>0</v>
      </c>
      <c r="Y12" s="1">
        <v>0</v>
      </c>
      <c r="Z12" s="1">
        <v>0</v>
      </c>
      <c r="AA12" s="6">
        <v>2756</v>
      </c>
      <c r="AB12" s="1">
        <v>4</v>
      </c>
      <c r="AC12" s="1">
        <v>0</v>
      </c>
      <c r="AD12" s="1">
        <v>4</v>
      </c>
      <c r="AE12" s="1">
        <v>6.45</v>
      </c>
      <c r="AF12" s="1">
        <v>10.45</v>
      </c>
      <c r="AG12" s="7">
        <v>0.38279999999999997</v>
      </c>
      <c r="AH12" s="8">
        <v>-1</v>
      </c>
      <c r="AI12" s="1" t="e">
        <f>VLOOKUP(Municipal!A12,Salaries!A$6:T$91,15,FALSE)</f>
        <v>#N/A</v>
      </c>
      <c r="AJ12" s="1" t="e">
        <f>VLOOKUP(Municipal!A12,Salaries!A$6:T$91,16,FALSE)</f>
        <v>#N/A</v>
      </c>
      <c r="AK12" s="8">
        <v>36511</v>
      </c>
      <c r="AL12" s="1"/>
      <c r="AM12" s="1"/>
      <c r="AN12" s="1"/>
      <c r="AO12" s="8">
        <v>765259</v>
      </c>
      <c r="AP12" s="8">
        <v>0</v>
      </c>
      <c r="AQ12" s="8">
        <v>765259</v>
      </c>
      <c r="AR12" s="8">
        <v>6382</v>
      </c>
      <c r="AS12" s="8">
        <v>0</v>
      </c>
      <c r="AT12" s="8">
        <v>6382</v>
      </c>
      <c r="AU12" s="8">
        <v>0</v>
      </c>
      <c r="AV12" s="8">
        <v>0</v>
      </c>
      <c r="AW12" s="8">
        <v>0</v>
      </c>
      <c r="AX12" s="8">
        <v>44682</v>
      </c>
      <c r="AY12" s="8">
        <v>816323</v>
      </c>
      <c r="AZ12" s="8">
        <v>464755</v>
      </c>
      <c r="BA12" s="8">
        <v>128114</v>
      </c>
      <c r="BB12" s="8">
        <v>592869</v>
      </c>
      <c r="BC12" s="8">
        <v>70025</v>
      </c>
      <c r="BD12" s="8">
        <v>37964</v>
      </c>
      <c r="BE12" s="8">
        <v>11529</v>
      </c>
      <c r="BF12" s="8">
        <v>119518</v>
      </c>
      <c r="BG12" s="8">
        <v>103936</v>
      </c>
      <c r="BH12" s="8">
        <v>816323</v>
      </c>
      <c r="BI12" s="8">
        <v>0</v>
      </c>
      <c r="BJ12" s="7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6">
        <v>22297</v>
      </c>
      <c r="BR12" s="6">
        <v>22009</v>
      </c>
      <c r="BS12" s="6">
        <v>44306</v>
      </c>
      <c r="BT12" s="6">
        <v>12228</v>
      </c>
      <c r="BU12" s="6">
        <v>7818</v>
      </c>
      <c r="BV12" s="6">
        <v>20046</v>
      </c>
      <c r="BW12" s="6">
        <v>2556</v>
      </c>
      <c r="BX12" s="1">
        <v>366</v>
      </c>
      <c r="BY12" s="6">
        <v>2922</v>
      </c>
      <c r="BZ12" s="6">
        <v>67274</v>
      </c>
      <c r="CA12" s="1"/>
      <c r="CB12" s="6">
        <v>67274</v>
      </c>
      <c r="CC12" s="1">
        <v>413</v>
      </c>
      <c r="CD12" s="6">
        <v>61213</v>
      </c>
      <c r="CE12" s="1">
        <v>20</v>
      </c>
      <c r="CF12" s="1">
        <v>74</v>
      </c>
      <c r="CG12" s="1">
        <v>94</v>
      </c>
      <c r="CH12" s="6">
        <v>3493</v>
      </c>
      <c r="CI12" s="6">
        <v>15934</v>
      </c>
      <c r="CJ12" s="6">
        <v>1904</v>
      </c>
      <c r="CK12" s="1">
        <v>370</v>
      </c>
      <c r="CL12" s="1">
        <v>106</v>
      </c>
      <c r="CM12" s="1">
        <v>64</v>
      </c>
      <c r="CN12" s="1">
        <v>124</v>
      </c>
      <c r="CO12" s="6">
        <v>36566</v>
      </c>
      <c r="CP12" s="6">
        <v>11239</v>
      </c>
      <c r="CQ12" s="6">
        <v>47805</v>
      </c>
      <c r="CR12" s="6">
        <v>2618</v>
      </c>
      <c r="CS12" s="1">
        <v>168</v>
      </c>
      <c r="CT12" s="6">
        <v>2786</v>
      </c>
      <c r="CU12" s="6">
        <v>39436</v>
      </c>
      <c r="CV12" s="6">
        <v>10211</v>
      </c>
      <c r="CW12" s="6">
        <v>49647</v>
      </c>
      <c r="CX12" s="6">
        <v>100238</v>
      </c>
      <c r="CY12" s="6">
        <v>1019</v>
      </c>
      <c r="CZ12" s="1">
        <v>0</v>
      </c>
      <c r="DA12" s="6">
        <v>101257</v>
      </c>
      <c r="DB12" s="6">
        <v>8811</v>
      </c>
      <c r="DC12" s="6">
        <v>3474</v>
      </c>
      <c r="DD12" s="6">
        <f t="shared" ref="DD12" si="4">SUM(DB12:DC12)</f>
        <v>12285</v>
      </c>
      <c r="DE12" s="6">
        <v>5313</v>
      </c>
      <c r="DF12" s="6">
        <v>7948</v>
      </c>
      <c r="DG12" s="1">
        <v>186</v>
      </c>
      <c r="DH12" s="6">
        <v>11670</v>
      </c>
      <c r="DI12" s="1">
        <v>373</v>
      </c>
      <c r="DJ12" s="6"/>
      <c r="DK12" s="6">
        <v>126862</v>
      </c>
      <c r="DL12" s="1">
        <v>0</v>
      </c>
      <c r="DM12" s="1">
        <v>0</v>
      </c>
      <c r="DN12" s="1">
        <v>0</v>
      </c>
      <c r="DO12" s="6">
        <v>126989</v>
      </c>
      <c r="DP12" s="1">
        <v>128</v>
      </c>
      <c r="DQ12" s="6">
        <v>5115</v>
      </c>
      <c r="DR12" s="6">
        <v>1168</v>
      </c>
      <c r="DS12" s="6">
        <v>6283</v>
      </c>
      <c r="DT12" s="6">
        <v>86180</v>
      </c>
      <c r="DU12" s="1">
        <v>52</v>
      </c>
      <c r="DV12" s="1">
        <v>14</v>
      </c>
      <c r="DW12" s="1">
        <v>174</v>
      </c>
      <c r="DX12" s="1">
        <v>323</v>
      </c>
      <c r="DY12" s="1">
        <v>20</v>
      </c>
      <c r="DZ12" s="1">
        <v>2</v>
      </c>
      <c r="EA12" s="1">
        <v>585</v>
      </c>
      <c r="EB12" s="6">
        <v>1218</v>
      </c>
      <c r="EC12" s="1">
        <v>108</v>
      </c>
      <c r="ED12" s="6">
        <v>1326</v>
      </c>
      <c r="EE12" s="6">
        <v>6323</v>
      </c>
      <c r="EF12" s="6">
        <v>8580</v>
      </c>
      <c r="EG12" s="6">
        <v>14903</v>
      </c>
      <c r="EH12" s="1">
        <v>118</v>
      </c>
      <c r="EI12" s="1">
        <v>54</v>
      </c>
      <c r="EJ12" s="1">
        <v>172</v>
      </c>
      <c r="EK12" s="6">
        <v>16401</v>
      </c>
      <c r="EL12" s="1">
        <v>3</v>
      </c>
      <c r="EM12" s="1">
        <v>83</v>
      </c>
      <c r="EN12" s="1">
        <v>24</v>
      </c>
      <c r="EO12" s="1">
        <v>224</v>
      </c>
      <c r="EP12" s="1">
        <v>16</v>
      </c>
      <c r="EQ12" s="1">
        <v>101</v>
      </c>
      <c r="ER12" s="6">
        <v>6283</v>
      </c>
      <c r="ES12" s="6">
        <v>1428</v>
      </c>
      <c r="ET12" s="1">
        <v>92</v>
      </c>
      <c r="EU12" s="1">
        <v>366</v>
      </c>
      <c r="EV12" s="1">
        <v>92</v>
      </c>
      <c r="EW12" s="1" t="s">
        <v>1459</v>
      </c>
      <c r="EX12" s="1">
        <v>12</v>
      </c>
      <c r="EY12" s="1">
        <v>13</v>
      </c>
      <c r="EZ12" s="6">
        <v>12096</v>
      </c>
      <c r="FA12" s="6">
        <v>45403</v>
      </c>
      <c r="FB12" s="6">
        <v>6504</v>
      </c>
      <c r="FC12" s="1"/>
      <c r="FD12" s="1" t="s">
        <v>279</v>
      </c>
      <c r="FE12" s="1"/>
      <c r="FF12" s="1"/>
      <c r="FG12" s="1" t="s">
        <v>1450</v>
      </c>
      <c r="FH12" s="1" t="s">
        <v>281</v>
      </c>
      <c r="FI12" s="1" t="s">
        <v>1452</v>
      </c>
      <c r="FJ12" s="1" t="s">
        <v>1453</v>
      </c>
      <c r="FK12" s="1">
        <v>28387</v>
      </c>
      <c r="FL12" s="1">
        <v>4819</v>
      </c>
      <c r="FM12" s="1" t="s">
        <v>1452</v>
      </c>
      <c r="FN12" s="1" t="s">
        <v>1453</v>
      </c>
      <c r="FO12" s="1">
        <v>28387</v>
      </c>
      <c r="FP12" s="1">
        <v>4819</v>
      </c>
      <c r="FQ12" s="1" t="s">
        <v>1451</v>
      </c>
      <c r="FR12" s="6">
        <v>14750</v>
      </c>
      <c r="FS12" s="1">
        <v>10.45</v>
      </c>
      <c r="FT12" s="1" t="s">
        <v>1460</v>
      </c>
      <c r="FU12" s="6">
        <v>2756</v>
      </c>
      <c r="FV12" s="1">
        <v>52</v>
      </c>
      <c r="FW12" s="1"/>
      <c r="FX12" s="1" t="s">
        <v>1461</v>
      </c>
      <c r="FY12" s="1"/>
      <c r="FZ12" s="1"/>
      <c r="GA12" s="1">
        <v>0</v>
      </c>
      <c r="GB12" s="1" t="s">
        <v>1462</v>
      </c>
      <c r="GC12" s="1">
        <v>95.13</v>
      </c>
      <c r="GD12" s="1">
        <v>92.04</v>
      </c>
      <c r="GE12" s="1"/>
      <c r="GF12" s="1" t="s">
        <v>285</v>
      </c>
      <c r="GG12" s="1" t="s">
        <v>1463</v>
      </c>
      <c r="GH12" s="1" t="s">
        <v>287</v>
      </c>
      <c r="GI12" s="1" t="s">
        <v>536</v>
      </c>
      <c r="GJ12" s="6">
        <v>13089</v>
      </c>
      <c r="GK12" s="1">
        <v>3</v>
      </c>
      <c r="GL12" s="1"/>
      <c r="GM12" s="2" t="s">
        <v>292</v>
      </c>
      <c r="GN12" s="2">
        <v>286</v>
      </c>
      <c r="GO12" s="2">
        <v>104</v>
      </c>
      <c r="GP12" s="10">
        <v>3605</v>
      </c>
      <c r="GQ12" s="10">
        <v>13993</v>
      </c>
      <c r="GR12" s="10">
        <v>165139</v>
      </c>
      <c r="GS12" s="2">
        <v>60</v>
      </c>
      <c r="GT12" s="2">
        <v>15</v>
      </c>
      <c r="GU12" s="2">
        <v>90</v>
      </c>
      <c r="GV12" s="2">
        <v>941</v>
      </c>
      <c r="GW12" s="10">
        <v>165139</v>
      </c>
      <c r="GX12" s="10">
        <v>62969</v>
      </c>
      <c r="HA12" s="1"/>
      <c r="HB12" s="1">
        <v>3</v>
      </c>
      <c r="HC12" s="1"/>
      <c r="HD12" s="1"/>
      <c r="HE12" s="1"/>
      <c r="HF12" s="1"/>
      <c r="HG12" s="1"/>
      <c r="HH12" s="1"/>
      <c r="HI12" s="1"/>
      <c r="HJ12" s="1"/>
      <c r="HK12" s="1"/>
      <c r="HL12" s="1">
        <v>1</v>
      </c>
      <c r="HM12" s="1">
        <v>479</v>
      </c>
      <c r="HO12" s="6">
        <v>21701</v>
      </c>
      <c r="HP12" s="6">
        <v>151298</v>
      </c>
      <c r="HQ12" s="2">
        <v>373</v>
      </c>
      <c r="HR12" s="1">
        <v>87</v>
      </c>
      <c r="HS12" s="1">
        <v>19</v>
      </c>
      <c r="HT12" s="6">
        <v>26725</v>
      </c>
      <c r="HU12" s="1"/>
      <c r="HV12" s="6">
        <v>34298</v>
      </c>
      <c r="HW12" s="1">
        <v>190</v>
      </c>
      <c r="HX12" s="6">
        <v>2022</v>
      </c>
      <c r="HY12" s="1"/>
      <c r="HZ12" s="6">
        <v>13913</v>
      </c>
      <c r="IA12" s="1">
        <v>-1</v>
      </c>
      <c r="IB12" s="1">
        <v>0</v>
      </c>
      <c r="IC12" s="1"/>
      <c r="ID12" s="1">
        <v>370</v>
      </c>
      <c r="IE12" s="1">
        <v>0</v>
      </c>
      <c r="IF12" s="6">
        <v>126989</v>
      </c>
      <c r="IG12" s="6">
        <v>17598</v>
      </c>
      <c r="IH12" s="1">
        <v>0</v>
      </c>
      <c r="II12" s="6">
        <v>115319</v>
      </c>
      <c r="IJ12" s="6">
        <v>14062</v>
      </c>
      <c r="IK12" s="1">
        <v>157</v>
      </c>
      <c r="IL12" s="6">
        <v>7791</v>
      </c>
      <c r="IM12" s="1">
        <v>180</v>
      </c>
      <c r="IN12" s="6">
        <v>3294</v>
      </c>
      <c r="IO12" s="1">
        <v>0</v>
      </c>
      <c r="IP12" s="1">
        <v>62</v>
      </c>
      <c r="IR12" s="1">
        <v>531</v>
      </c>
      <c r="IS12" s="6">
        <v>13791</v>
      </c>
      <c r="IT12" s="10">
        <v>14322</v>
      </c>
      <c r="IU12" s="10">
        <v>25992</v>
      </c>
      <c r="IV12" s="6">
        <v>12285</v>
      </c>
      <c r="IW12" s="10">
        <v>141311</v>
      </c>
      <c r="IX12" s="6">
        <v>52433</v>
      </c>
      <c r="IY12" s="1">
        <v>66</v>
      </c>
      <c r="IZ12" s="1">
        <v>497</v>
      </c>
      <c r="JA12" s="1">
        <v>22</v>
      </c>
      <c r="JB12" s="1">
        <v>0.91</v>
      </c>
      <c r="JC12" s="1">
        <v>0.08</v>
      </c>
      <c r="JD12" s="1">
        <v>28.04</v>
      </c>
      <c r="JE12" s="1">
        <v>29.99</v>
      </c>
      <c r="JF12" s="1">
        <v>20.09</v>
      </c>
      <c r="JG12" s="1">
        <v>246</v>
      </c>
      <c r="JH12" s="6">
        <v>7659</v>
      </c>
      <c r="JI12" s="1">
        <v>339</v>
      </c>
      <c r="JJ12" s="6">
        <v>8742</v>
      </c>
      <c r="JK12" s="571">
        <f t="shared" si="1"/>
        <v>45.295209718083889</v>
      </c>
      <c r="KJ12" s="571">
        <f t="shared" si="2"/>
        <v>56733.875598086132</v>
      </c>
      <c r="MH12" s="10">
        <v>165139</v>
      </c>
      <c r="MI12" s="10">
        <v>62969</v>
      </c>
    </row>
    <row r="13" spans="1:347" x14ac:dyDescent="0.25">
      <c r="A13" s="1" t="s">
        <v>830</v>
      </c>
      <c r="B13" s="1" t="s">
        <v>2143</v>
      </c>
      <c r="C13" s="1" t="s">
        <v>831</v>
      </c>
      <c r="D13" s="1">
        <v>2016</v>
      </c>
      <c r="E13" s="1" t="s">
        <v>373</v>
      </c>
      <c r="F13" s="1" t="s">
        <v>832</v>
      </c>
      <c r="G13" s="1" t="s">
        <v>375</v>
      </c>
      <c r="H13" s="1">
        <v>27889</v>
      </c>
      <c r="I13" s="1">
        <v>4847</v>
      </c>
      <c r="J13" s="1" t="s">
        <v>832</v>
      </c>
      <c r="K13" s="1" t="s">
        <v>375</v>
      </c>
      <c r="L13" s="1">
        <v>27889</v>
      </c>
      <c r="M13" s="1"/>
      <c r="N13" s="1" t="s">
        <v>833</v>
      </c>
      <c r="O13" s="1" t="s">
        <v>834</v>
      </c>
      <c r="P13" s="1" t="s">
        <v>835</v>
      </c>
      <c r="Q13" s="1" t="s">
        <v>836</v>
      </c>
      <c r="R13" s="1" t="s">
        <v>837</v>
      </c>
      <c r="S13" s="1" t="s">
        <v>397</v>
      </c>
      <c r="T13" s="1" t="s">
        <v>834</v>
      </c>
      <c r="U13" s="1"/>
      <c r="V13" s="1" t="s">
        <v>838</v>
      </c>
      <c r="W13" s="1">
        <v>1</v>
      </c>
      <c r="X13" s="1">
        <v>0</v>
      </c>
      <c r="Y13" s="1">
        <v>0</v>
      </c>
      <c r="Z13" s="1">
        <v>0</v>
      </c>
      <c r="AA13" s="6">
        <v>2860</v>
      </c>
      <c r="AB13" s="1">
        <v>1</v>
      </c>
      <c r="AC13" s="1">
        <v>0</v>
      </c>
      <c r="AD13" s="1">
        <v>1</v>
      </c>
      <c r="AE13" s="1">
        <v>10</v>
      </c>
      <c r="AF13" s="1">
        <v>7</v>
      </c>
      <c r="AG13" s="7">
        <v>9.0899999999999995E-2</v>
      </c>
      <c r="AH13" s="8">
        <v>63994</v>
      </c>
      <c r="AI13" s="1" t="e">
        <f>VLOOKUP(Municipal!A13,Salaries!A$6:T$91,15,FALSE)</f>
        <v>#N/A</v>
      </c>
      <c r="AJ13" s="1">
        <v>2016</v>
      </c>
      <c r="AK13" s="8">
        <v>49851</v>
      </c>
      <c r="AL13" s="9">
        <v>10.98</v>
      </c>
      <c r="AM13" s="9">
        <v>14.01</v>
      </c>
      <c r="AN13" s="1"/>
      <c r="AO13" s="8">
        <v>410814</v>
      </c>
      <c r="AP13" s="8">
        <v>7800</v>
      </c>
      <c r="AQ13" s="8">
        <v>418614</v>
      </c>
      <c r="AR13" s="8">
        <v>9327</v>
      </c>
      <c r="AS13" s="8">
        <v>4566</v>
      </c>
      <c r="AT13" s="8">
        <v>13893</v>
      </c>
      <c r="AU13" s="8">
        <v>750</v>
      </c>
      <c r="AV13" s="8">
        <v>0</v>
      </c>
      <c r="AW13" s="8">
        <v>750</v>
      </c>
      <c r="AX13" s="8">
        <v>21500</v>
      </c>
      <c r="AY13" s="8">
        <v>454757</v>
      </c>
      <c r="AZ13" s="8">
        <v>214383</v>
      </c>
      <c r="BA13" s="8">
        <v>68681</v>
      </c>
      <c r="BB13" s="8">
        <v>283064</v>
      </c>
      <c r="BC13" s="8">
        <v>45137</v>
      </c>
      <c r="BD13" s="8">
        <v>9300</v>
      </c>
      <c r="BE13" s="8">
        <v>7570</v>
      </c>
      <c r="BF13" s="8">
        <v>62007</v>
      </c>
      <c r="BG13" s="8">
        <v>73543</v>
      </c>
      <c r="BH13" s="8">
        <v>418614</v>
      </c>
      <c r="BI13" s="8">
        <v>36143</v>
      </c>
      <c r="BJ13" s="7">
        <v>7.9500000000000001E-2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6">
        <v>18375</v>
      </c>
      <c r="BR13" s="6">
        <v>17644</v>
      </c>
      <c r="BS13" s="6">
        <v>36019</v>
      </c>
      <c r="BT13" s="6">
        <v>10462</v>
      </c>
      <c r="BU13" s="6">
        <v>4967</v>
      </c>
      <c r="BV13" s="6">
        <v>15429</v>
      </c>
      <c r="BW13" s="6">
        <v>2335</v>
      </c>
      <c r="BX13" s="1">
        <v>489</v>
      </c>
      <c r="BY13" s="6">
        <v>2824</v>
      </c>
      <c r="BZ13" s="6">
        <v>54272</v>
      </c>
      <c r="CA13" s="1"/>
      <c r="CB13" s="6">
        <v>54272</v>
      </c>
      <c r="CC13" s="1">
        <v>541</v>
      </c>
      <c r="CD13" s="6">
        <v>50523</v>
      </c>
      <c r="CE13" s="1">
        <v>1</v>
      </c>
      <c r="CF13" s="1">
        <v>74</v>
      </c>
      <c r="CG13" s="1">
        <v>75</v>
      </c>
      <c r="CH13" s="6">
        <v>3117</v>
      </c>
      <c r="CI13" s="6">
        <v>3205</v>
      </c>
      <c r="CJ13" s="6">
        <v>4102</v>
      </c>
      <c r="CK13" s="1">
        <v>205</v>
      </c>
      <c r="CL13" s="1">
        <v>0</v>
      </c>
      <c r="CM13" s="1">
        <v>28</v>
      </c>
      <c r="CN13" s="1">
        <v>26</v>
      </c>
      <c r="CO13" s="6">
        <v>46877</v>
      </c>
      <c r="CP13" s="6">
        <v>7891</v>
      </c>
      <c r="CQ13" s="6">
        <v>54768</v>
      </c>
      <c r="CR13" s="6">
        <v>5367</v>
      </c>
      <c r="CS13" s="1">
        <v>276</v>
      </c>
      <c r="CT13" s="6">
        <v>5643</v>
      </c>
      <c r="CU13" s="6">
        <v>17177</v>
      </c>
      <c r="CV13" s="6">
        <v>4662</v>
      </c>
      <c r="CW13" s="6">
        <v>21839</v>
      </c>
      <c r="CX13" s="6">
        <v>82250</v>
      </c>
      <c r="CY13" s="6">
        <v>2160</v>
      </c>
      <c r="CZ13" s="1">
        <v>0</v>
      </c>
      <c r="DA13" s="6">
        <v>84410</v>
      </c>
      <c r="DB13" s="6">
        <v>7998</v>
      </c>
      <c r="DC13" s="1">
        <v>398</v>
      </c>
      <c r="DD13" s="6">
        <f t="shared" si="0"/>
        <v>8396</v>
      </c>
      <c r="DE13" s="6">
        <v>27487</v>
      </c>
      <c r="DF13" s="6">
        <v>6498</v>
      </c>
      <c r="DG13" s="1">
        <v>0</v>
      </c>
      <c r="DH13" s="6">
        <v>6912</v>
      </c>
      <c r="DI13" s="6">
        <v>5899</v>
      </c>
      <c r="DJ13" s="6"/>
      <c r="DK13" s="6">
        <v>95418</v>
      </c>
      <c r="DL13" s="1"/>
      <c r="DM13" s="1"/>
      <c r="DN13" s="1"/>
      <c r="DO13" s="6">
        <v>128566</v>
      </c>
      <c r="DP13" s="6">
        <v>446</v>
      </c>
      <c r="DQ13" s="6">
        <v>13443</v>
      </c>
      <c r="DR13" s="6">
        <v>3449</v>
      </c>
      <c r="DS13" s="6">
        <v>16892</v>
      </c>
      <c r="DT13" s="6">
        <v>101471</v>
      </c>
      <c r="DU13" s="1">
        <v>9</v>
      </c>
      <c r="DV13" s="1">
        <v>1</v>
      </c>
      <c r="DW13" s="1">
        <v>109</v>
      </c>
      <c r="DX13" s="1">
        <v>6</v>
      </c>
      <c r="DY13" s="1">
        <v>13</v>
      </c>
      <c r="DZ13" s="1">
        <v>0</v>
      </c>
      <c r="EA13" s="1">
        <v>138</v>
      </c>
      <c r="EB13" s="1">
        <v>160</v>
      </c>
      <c r="EC13" s="1">
        <v>25</v>
      </c>
      <c r="ED13" s="1">
        <v>185</v>
      </c>
      <c r="EE13" s="6">
        <v>1890</v>
      </c>
      <c r="EF13" s="1">
        <v>125</v>
      </c>
      <c r="EG13" s="6">
        <v>2015</v>
      </c>
      <c r="EH13" s="1">
        <v>446</v>
      </c>
      <c r="EI13" s="1">
        <v>0</v>
      </c>
      <c r="EJ13" s="1">
        <v>446</v>
      </c>
      <c r="EK13" s="6">
        <v>2646</v>
      </c>
      <c r="EL13" s="1">
        <v>0</v>
      </c>
      <c r="EM13" s="1">
        <v>0</v>
      </c>
      <c r="EN13" s="1">
        <v>6</v>
      </c>
      <c r="EO13" s="1">
        <v>21</v>
      </c>
      <c r="EP13" s="1">
        <v>584</v>
      </c>
      <c r="EQ13" s="6">
        <v>2655</v>
      </c>
      <c r="ER13" s="6">
        <v>20650</v>
      </c>
      <c r="ES13" s="6">
        <v>2536</v>
      </c>
      <c r="ET13" s="6">
        <v>1103</v>
      </c>
      <c r="EU13" s="6">
        <v>6401</v>
      </c>
      <c r="EV13" s="6">
        <v>6538</v>
      </c>
      <c r="EW13" s="1" t="s">
        <v>839</v>
      </c>
      <c r="EX13" s="1">
        <v>11</v>
      </c>
      <c r="EY13" s="1">
        <v>22</v>
      </c>
      <c r="EZ13" s="6">
        <v>7445</v>
      </c>
      <c r="FA13" s="6">
        <v>1824</v>
      </c>
      <c r="FB13" s="6">
        <v>10950</v>
      </c>
      <c r="FC13" s="1"/>
      <c r="FD13" s="1" t="s">
        <v>279</v>
      </c>
      <c r="FE13" s="1"/>
      <c r="FF13" s="1"/>
      <c r="FG13" s="1" t="s">
        <v>831</v>
      </c>
      <c r="FH13" s="1" t="s">
        <v>281</v>
      </c>
      <c r="FI13" s="1" t="s">
        <v>832</v>
      </c>
      <c r="FJ13" s="1" t="s">
        <v>375</v>
      </c>
      <c r="FK13" s="1">
        <v>27889</v>
      </c>
      <c r="FL13" s="1">
        <v>4847</v>
      </c>
      <c r="FM13" s="1" t="s">
        <v>832</v>
      </c>
      <c r="FN13" s="1" t="s">
        <v>375</v>
      </c>
      <c r="FO13" s="1">
        <v>27889</v>
      </c>
      <c r="FP13" s="1">
        <v>4847</v>
      </c>
      <c r="FQ13" s="1" t="s">
        <v>373</v>
      </c>
      <c r="FR13" s="6">
        <v>12000</v>
      </c>
      <c r="FS13" s="1">
        <v>7</v>
      </c>
      <c r="FT13" s="1" t="s">
        <v>840</v>
      </c>
      <c r="FU13" s="6">
        <v>2860</v>
      </c>
      <c r="FV13" s="1">
        <v>52</v>
      </c>
      <c r="FW13" s="1"/>
      <c r="FX13" s="1" t="s">
        <v>841</v>
      </c>
      <c r="FY13" s="1"/>
      <c r="FZ13" s="1"/>
      <c r="GA13" s="1">
        <v>0</v>
      </c>
      <c r="GB13" s="1" t="s">
        <v>842</v>
      </c>
      <c r="GC13" s="1">
        <v>10</v>
      </c>
      <c r="GD13" s="1">
        <v>100</v>
      </c>
      <c r="GE13" s="1"/>
      <c r="GF13" s="1" t="s">
        <v>328</v>
      </c>
      <c r="GG13" s="1" t="s">
        <v>843</v>
      </c>
      <c r="GH13" s="1" t="s">
        <v>287</v>
      </c>
      <c r="GI13" s="1" t="s">
        <v>536</v>
      </c>
      <c r="GJ13" s="6">
        <v>9688</v>
      </c>
      <c r="GK13" s="1">
        <v>1</v>
      </c>
      <c r="GL13" s="1"/>
      <c r="GM13" s="2" t="s">
        <v>292</v>
      </c>
      <c r="GN13" s="2">
        <v>290</v>
      </c>
      <c r="GO13" s="2">
        <v>24</v>
      </c>
      <c r="GP13" s="2">
        <v>877</v>
      </c>
      <c r="GQ13" s="10">
        <v>10066</v>
      </c>
      <c r="GR13" s="2"/>
      <c r="GS13" s="2">
        <v>43</v>
      </c>
      <c r="GT13" s="2">
        <v>7</v>
      </c>
      <c r="GU13" s="2">
        <v>193</v>
      </c>
      <c r="GV13" s="10">
        <v>2103</v>
      </c>
      <c r="GW13" s="2"/>
      <c r="GX13" s="2"/>
      <c r="HA13" s="1"/>
      <c r="HB13" s="1">
        <v>1</v>
      </c>
      <c r="HC13" s="1"/>
      <c r="HD13" s="1"/>
      <c r="HE13" s="1"/>
      <c r="HF13" s="1"/>
      <c r="HG13" s="1"/>
      <c r="HH13" s="1"/>
      <c r="HI13" s="1"/>
      <c r="HJ13" s="1"/>
      <c r="HK13" s="1"/>
      <c r="HL13" s="1">
        <v>1</v>
      </c>
      <c r="HM13" s="1">
        <v>485</v>
      </c>
      <c r="HO13" s="6">
        <v>10424</v>
      </c>
      <c r="HP13" s="6">
        <v>121965</v>
      </c>
      <c r="HQ13" s="10">
        <v>5899</v>
      </c>
      <c r="HR13" s="1"/>
      <c r="HS13" s="1">
        <v>0</v>
      </c>
      <c r="HT13" s="6">
        <v>26725</v>
      </c>
      <c r="HU13" s="6">
        <v>23798</v>
      </c>
      <c r="HV13" s="1"/>
      <c r="HW13" s="1">
        <v>620</v>
      </c>
      <c r="HX13" s="6">
        <v>2022</v>
      </c>
      <c r="HY13" s="6">
        <v>1183</v>
      </c>
      <c r="HZ13" s="1"/>
      <c r="IA13" s="1">
        <v>0</v>
      </c>
      <c r="IB13" s="1">
        <v>0</v>
      </c>
      <c r="IC13" s="1">
        <v>205</v>
      </c>
      <c r="ID13" s="1"/>
      <c r="IE13" s="1">
        <v>0</v>
      </c>
      <c r="IF13" s="6">
        <v>128566</v>
      </c>
      <c r="IG13" s="6">
        <v>35883</v>
      </c>
      <c r="IH13" s="6">
        <v>1775</v>
      </c>
      <c r="II13" s="6">
        <v>119879</v>
      </c>
      <c r="IJ13" s="6">
        <v>37244</v>
      </c>
      <c r="IK13" s="1">
        <v>2</v>
      </c>
      <c r="IL13" s="6">
        <v>6496</v>
      </c>
      <c r="IM13" s="1">
        <v>2</v>
      </c>
      <c r="IN13" s="1">
        <v>396</v>
      </c>
      <c r="IO13" s="1">
        <v>0</v>
      </c>
      <c r="IP13" s="1">
        <v>16</v>
      </c>
      <c r="IR13" s="1">
        <v>104</v>
      </c>
      <c r="IS13" s="1"/>
      <c r="IT13" s="2">
        <v>104</v>
      </c>
      <c r="IU13" s="10">
        <v>7016</v>
      </c>
      <c r="IV13" s="6">
        <v>8396</v>
      </c>
      <c r="IW13" s="10">
        <v>128670</v>
      </c>
      <c r="IX13" s="6">
        <v>31801</v>
      </c>
      <c r="IY13" s="1">
        <v>10</v>
      </c>
      <c r="IZ13" s="1">
        <v>115</v>
      </c>
      <c r="JA13" s="1">
        <v>13</v>
      </c>
      <c r="JB13" s="1">
        <v>0.76</v>
      </c>
      <c r="JC13" s="1">
        <v>7.0000000000000007E-2</v>
      </c>
      <c r="JD13" s="1">
        <v>19.170000000000002</v>
      </c>
      <c r="JE13" s="1">
        <v>17.52</v>
      </c>
      <c r="JF13" s="1">
        <v>18.5</v>
      </c>
      <c r="JG13" s="1">
        <v>131</v>
      </c>
      <c r="JH13" s="6">
        <v>2496</v>
      </c>
      <c r="JI13" s="1">
        <v>7</v>
      </c>
      <c r="JJ13" s="1">
        <v>150</v>
      </c>
      <c r="JK13" s="571">
        <f t="shared" si="1"/>
        <v>29.218001651527665</v>
      </c>
      <c r="KJ13" s="571">
        <f t="shared" si="2"/>
        <v>40437.714285714283</v>
      </c>
      <c r="MH13" s="2"/>
      <c r="MI13" s="2"/>
    </row>
    <row r="14" spans="1:347" x14ac:dyDescent="0.25">
      <c r="KJ14" s="57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I16"/>
  <sheetViews>
    <sheetView topLeftCell="IR1" workbookViewId="0">
      <selection activeCell="JJ3" sqref="JJ3:JJ16"/>
    </sheetView>
  </sheetViews>
  <sheetFormatPr defaultColWidth="8.85546875" defaultRowHeight="15" x14ac:dyDescent="0.25"/>
  <cols>
    <col min="296" max="296" width="11.7109375" customWidth="1"/>
  </cols>
  <sheetData>
    <row r="1" spans="1:347" s="15" customFormat="1" ht="12.75" x14ac:dyDescent="0.2">
      <c r="A1" s="14" t="s">
        <v>1569</v>
      </c>
      <c r="B1" s="14" t="s">
        <v>1</v>
      </c>
      <c r="C1" s="15" t="s">
        <v>2</v>
      </c>
      <c r="E1" s="15" t="s">
        <v>1570</v>
      </c>
      <c r="F1" s="15" t="s">
        <v>1571</v>
      </c>
      <c r="G1" s="15" t="s">
        <v>1572</v>
      </c>
      <c r="H1" s="15" t="s">
        <v>1573</v>
      </c>
      <c r="I1" s="15" t="s">
        <v>1574</v>
      </c>
      <c r="J1" s="15" t="s">
        <v>1575</v>
      </c>
      <c r="K1" s="15" t="s">
        <v>1572</v>
      </c>
      <c r="L1" s="15" t="s">
        <v>1573</v>
      </c>
      <c r="M1" s="15" t="s">
        <v>1574</v>
      </c>
      <c r="N1" s="15" t="s">
        <v>397</v>
      </c>
      <c r="O1" s="15" t="s">
        <v>1576</v>
      </c>
      <c r="P1" s="15" t="s">
        <v>1577</v>
      </c>
      <c r="Q1" s="15" t="s">
        <v>1578</v>
      </c>
      <c r="R1" s="15" t="s">
        <v>1579</v>
      </c>
      <c r="S1" s="15" t="s">
        <v>1580</v>
      </c>
      <c r="T1" s="15" t="s">
        <v>1581</v>
      </c>
      <c r="U1" s="15" t="s">
        <v>1577</v>
      </c>
      <c r="V1" s="15" t="s">
        <v>1578</v>
      </c>
      <c r="W1" s="15" t="s">
        <v>1582</v>
      </c>
      <c r="X1" s="15" t="s">
        <v>1583</v>
      </c>
      <c r="Y1" s="15" t="s">
        <v>1584</v>
      </c>
      <c r="Z1" s="15" t="s">
        <v>1585</v>
      </c>
      <c r="AA1" s="15" t="s">
        <v>1586</v>
      </c>
      <c r="AB1" s="16" t="s">
        <v>1587</v>
      </c>
      <c r="AC1" s="16" t="s">
        <v>1588</v>
      </c>
      <c r="AD1" s="16" t="s">
        <v>1589</v>
      </c>
      <c r="AE1" s="16" t="s">
        <v>1590</v>
      </c>
      <c r="AF1" s="16" t="s">
        <v>1591</v>
      </c>
      <c r="AG1" s="16" t="s">
        <v>31</v>
      </c>
      <c r="AH1" s="15" t="s">
        <v>1592</v>
      </c>
      <c r="AI1" s="15" t="s">
        <v>1593</v>
      </c>
      <c r="AJ1" s="15" t="s">
        <v>1594</v>
      </c>
      <c r="AK1" s="17" t="s">
        <v>1595</v>
      </c>
      <c r="AL1" s="17" t="s">
        <v>1596</v>
      </c>
      <c r="AM1" s="17" t="s">
        <v>1597</v>
      </c>
      <c r="AN1" s="17" t="s">
        <v>1598</v>
      </c>
      <c r="AO1" s="15" t="s">
        <v>1599</v>
      </c>
      <c r="AP1" s="15" t="s">
        <v>1600</v>
      </c>
      <c r="AQ1" s="15" t="s">
        <v>1601</v>
      </c>
      <c r="AR1" s="15" t="s">
        <v>1602</v>
      </c>
      <c r="AS1" s="15" t="s">
        <v>1603</v>
      </c>
      <c r="AT1" s="15" t="s">
        <v>1604</v>
      </c>
      <c r="AU1" s="15" t="s">
        <v>1605</v>
      </c>
      <c r="AV1" s="15" t="s">
        <v>1606</v>
      </c>
      <c r="AW1" s="15" t="s">
        <v>1607</v>
      </c>
      <c r="AX1" s="15" t="s">
        <v>1608</v>
      </c>
      <c r="AY1" s="15" t="s">
        <v>1609</v>
      </c>
      <c r="AZ1" s="15" t="s">
        <v>1610</v>
      </c>
      <c r="BA1" s="15" t="s">
        <v>1611</v>
      </c>
      <c r="BB1" s="15" t="s">
        <v>1612</v>
      </c>
      <c r="BC1" s="15" t="s">
        <v>1613</v>
      </c>
      <c r="BD1" s="15" t="s">
        <v>1614</v>
      </c>
      <c r="BE1" s="15" t="s">
        <v>1615</v>
      </c>
      <c r="BF1" s="15" t="s">
        <v>1616</v>
      </c>
      <c r="BG1" s="15" t="s">
        <v>1617</v>
      </c>
      <c r="BH1" s="15" t="s">
        <v>1618</v>
      </c>
      <c r="BI1" s="15" t="s">
        <v>1619</v>
      </c>
      <c r="BJ1" s="15" t="s">
        <v>60</v>
      </c>
      <c r="BK1" s="15" t="s">
        <v>1620</v>
      </c>
      <c r="BL1" s="15" t="s">
        <v>1621</v>
      </c>
      <c r="BM1" s="15" t="s">
        <v>1622</v>
      </c>
      <c r="BN1" s="15" t="s">
        <v>1623</v>
      </c>
      <c r="BO1" s="15" t="s">
        <v>1624</v>
      </c>
      <c r="BP1" s="15" t="s">
        <v>1625</v>
      </c>
      <c r="BQ1" s="15" t="s">
        <v>1626</v>
      </c>
      <c r="BR1" s="15" t="s">
        <v>1627</v>
      </c>
      <c r="BS1" s="15" t="s">
        <v>1628</v>
      </c>
      <c r="BT1" s="15" t="s">
        <v>1629</v>
      </c>
      <c r="BU1" s="15" t="s">
        <v>1630</v>
      </c>
      <c r="BV1" s="15" t="s">
        <v>1631</v>
      </c>
      <c r="BW1" s="15" t="s">
        <v>1632</v>
      </c>
      <c r="BX1" s="15" t="s">
        <v>1633</v>
      </c>
      <c r="BY1" s="15" t="s">
        <v>1634</v>
      </c>
      <c r="BZ1" s="15" t="s">
        <v>1635</v>
      </c>
      <c r="CA1" s="15" t="s">
        <v>77</v>
      </c>
      <c r="CB1" s="15" t="s">
        <v>78</v>
      </c>
      <c r="CC1" s="15" t="s">
        <v>1636</v>
      </c>
      <c r="CD1" s="15" t="s">
        <v>1637</v>
      </c>
      <c r="CE1" s="15" t="s">
        <v>1638</v>
      </c>
      <c r="CF1" s="15" t="s">
        <v>1639</v>
      </c>
      <c r="CG1" s="15" t="s">
        <v>1640</v>
      </c>
      <c r="CH1" s="15" t="s">
        <v>1641</v>
      </c>
      <c r="CI1" s="15" t="s">
        <v>1642</v>
      </c>
      <c r="CJ1" s="15" t="s">
        <v>1643</v>
      </c>
      <c r="CK1" s="18" t="s">
        <v>1644</v>
      </c>
      <c r="CL1" s="15" t="s">
        <v>1645</v>
      </c>
      <c r="CM1" s="15" t="s">
        <v>1646</v>
      </c>
      <c r="CN1" s="15" t="s">
        <v>1647</v>
      </c>
      <c r="CO1" s="15" t="s">
        <v>1648</v>
      </c>
      <c r="CP1" s="15" t="s">
        <v>1649</v>
      </c>
      <c r="CQ1" s="15" t="s">
        <v>1650</v>
      </c>
      <c r="CR1" s="15" t="s">
        <v>1651</v>
      </c>
      <c r="CS1" s="15" t="s">
        <v>1652</v>
      </c>
      <c r="CT1" s="15" t="s">
        <v>1653</v>
      </c>
      <c r="CU1" s="15" t="s">
        <v>1654</v>
      </c>
      <c r="CV1" s="15" t="s">
        <v>1655</v>
      </c>
      <c r="CW1" s="15" t="s">
        <v>1656</v>
      </c>
      <c r="CX1" s="15" t="s">
        <v>1657</v>
      </c>
      <c r="CY1" s="15" t="s">
        <v>1658</v>
      </c>
      <c r="CZ1" s="15" t="s">
        <v>1659</v>
      </c>
      <c r="DA1" s="15" t="s">
        <v>1660</v>
      </c>
      <c r="DB1" s="15" t="s">
        <v>1661</v>
      </c>
      <c r="DC1" s="15" t="s">
        <v>1662</v>
      </c>
      <c r="DD1" s="15" t="s">
        <v>106</v>
      </c>
      <c r="DE1" s="15" t="s">
        <v>107</v>
      </c>
      <c r="DF1" s="15" t="s">
        <v>1663</v>
      </c>
      <c r="DG1" s="15" t="s">
        <v>1664</v>
      </c>
      <c r="DH1" s="15" t="s">
        <v>1665</v>
      </c>
      <c r="DI1" s="15" t="s">
        <v>1666</v>
      </c>
      <c r="DJ1" s="15" t="s">
        <v>112</v>
      </c>
      <c r="DK1" s="15" t="s">
        <v>1667</v>
      </c>
      <c r="DL1" s="15" t="s">
        <v>1668</v>
      </c>
      <c r="DM1" s="15" t="s">
        <v>1669</v>
      </c>
      <c r="DN1" s="15" t="s">
        <v>1670</v>
      </c>
      <c r="DO1" s="15" t="s">
        <v>235</v>
      </c>
      <c r="DP1" s="15" t="s">
        <v>1671</v>
      </c>
      <c r="DQ1" s="15" t="s">
        <v>1672</v>
      </c>
      <c r="DR1" s="15" t="s">
        <v>1673</v>
      </c>
      <c r="DS1" s="15" t="s">
        <v>1674</v>
      </c>
      <c r="DT1" s="15" t="s">
        <v>1675</v>
      </c>
      <c r="DU1" s="15" t="s">
        <v>1676</v>
      </c>
      <c r="DV1" s="15" t="s">
        <v>1677</v>
      </c>
      <c r="DW1" s="15" t="s">
        <v>1678</v>
      </c>
      <c r="DX1" s="15" t="s">
        <v>1679</v>
      </c>
      <c r="DY1" s="15" t="s">
        <v>1680</v>
      </c>
      <c r="DZ1" s="15" t="s">
        <v>1681</v>
      </c>
      <c r="EA1" s="15" t="s">
        <v>1682</v>
      </c>
      <c r="EB1" s="15" t="s">
        <v>1683</v>
      </c>
      <c r="EC1" s="15" t="s">
        <v>1684</v>
      </c>
      <c r="ED1" s="15" t="s">
        <v>1685</v>
      </c>
      <c r="EE1" s="15" t="s">
        <v>1686</v>
      </c>
      <c r="EF1" s="15" t="s">
        <v>1687</v>
      </c>
      <c r="EG1" s="15" t="s">
        <v>1688</v>
      </c>
      <c r="EH1" s="15" t="s">
        <v>1689</v>
      </c>
      <c r="EI1" s="15" t="s">
        <v>1690</v>
      </c>
      <c r="EJ1" s="15" t="s">
        <v>1691</v>
      </c>
      <c r="EK1" s="15" t="s">
        <v>1692</v>
      </c>
      <c r="EL1" s="15" t="s">
        <v>1693</v>
      </c>
      <c r="EM1" s="15" t="s">
        <v>1694</v>
      </c>
      <c r="EN1" s="15" t="s">
        <v>1695</v>
      </c>
      <c r="EO1" s="15" t="s">
        <v>1696</v>
      </c>
      <c r="EP1" s="15" t="s">
        <v>1697</v>
      </c>
      <c r="EQ1" s="15" t="s">
        <v>1698</v>
      </c>
      <c r="ER1" s="15" t="s">
        <v>1699</v>
      </c>
      <c r="ES1" s="15" t="s">
        <v>1700</v>
      </c>
      <c r="ET1" s="15" t="s">
        <v>1701</v>
      </c>
      <c r="EU1" s="15" t="s">
        <v>1702</v>
      </c>
      <c r="EV1" s="15" t="s">
        <v>1703</v>
      </c>
      <c r="EW1" s="15" t="s">
        <v>1704</v>
      </c>
      <c r="EX1" s="15" t="s">
        <v>1705</v>
      </c>
      <c r="EY1" s="15" t="s">
        <v>1706</v>
      </c>
      <c r="EZ1" s="18" t="s">
        <v>1707</v>
      </c>
      <c r="FA1" s="15" t="s">
        <v>1708</v>
      </c>
      <c r="FB1" s="15" t="s">
        <v>1709</v>
      </c>
      <c r="FC1" s="15" t="s">
        <v>1710</v>
      </c>
      <c r="FD1" s="15" t="s">
        <v>1571</v>
      </c>
      <c r="FE1" s="15" t="s">
        <v>1572</v>
      </c>
      <c r="FF1" s="15" t="s">
        <v>1573</v>
      </c>
      <c r="FG1" s="15" t="s">
        <v>1574</v>
      </c>
      <c r="FH1" s="15" t="s">
        <v>1575</v>
      </c>
      <c r="FI1" s="15" t="s">
        <v>1572</v>
      </c>
      <c r="FJ1" s="15" t="s">
        <v>1573</v>
      </c>
      <c r="FK1" s="15" t="s">
        <v>1574</v>
      </c>
      <c r="FL1" s="15" t="s">
        <v>1570</v>
      </c>
      <c r="FM1" s="15" t="s">
        <v>1581</v>
      </c>
      <c r="FN1" s="15" t="s">
        <v>1577</v>
      </c>
      <c r="FO1" s="15" t="s">
        <v>1711</v>
      </c>
      <c r="FP1" s="15" t="s">
        <v>1578</v>
      </c>
      <c r="FQ1" s="15" t="s">
        <v>1712</v>
      </c>
      <c r="FR1" s="15" t="s">
        <v>1713</v>
      </c>
      <c r="FS1" s="15" t="s">
        <v>1714</v>
      </c>
      <c r="FT1" s="15" t="s">
        <v>1715</v>
      </c>
      <c r="FU1" s="15" t="s">
        <v>1716</v>
      </c>
      <c r="FV1" s="15" t="s">
        <v>1717</v>
      </c>
      <c r="FW1" s="15" t="s">
        <v>1718</v>
      </c>
      <c r="FX1" s="15" t="s">
        <v>1719</v>
      </c>
      <c r="FY1" s="15" t="s">
        <v>1720</v>
      </c>
      <c r="FZ1" s="15" t="s">
        <v>1584</v>
      </c>
      <c r="GA1" s="15" t="s">
        <v>1721</v>
      </c>
      <c r="GB1" s="15" t="s">
        <v>1717</v>
      </c>
      <c r="GC1" s="15" t="s">
        <v>1719</v>
      </c>
      <c r="GD1" s="15" t="s">
        <v>1722</v>
      </c>
      <c r="GE1" s="15" t="s">
        <v>1723</v>
      </c>
      <c r="GF1" s="15" t="s">
        <v>1724</v>
      </c>
      <c r="GG1" s="15" t="s">
        <v>1725</v>
      </c>
      <c r="GH1" s="15" t="s">
        <v>1726</v>
      </c>
      <c r="GI1" s="15" t="s">
        <v>1727</v>
      </c>
      <c r="GJ1" s="18" t="s">
        <v>1728</v>
      </c>
      <c r="GK1" s="19" t="s">
        <v>1729</v>
      </c>
      <c r="GL1" s="15" t="s">
        <v>1730</v>
      </c>
      <c r="GM1" s="15" t="s">
        <v>195</v>
      </c>
      <c r="GN1" s="15" t="s">
        <v>1731</v>
      </c>
      <c r="GO1" s="15" t="s">
        <v>197</v>
      </c>
      <c r="GP1" s="15" t="s">
        <v>198</v>
      </c>
      <c r="GQ1" s="15" t="s">
        <v>199</v>
      </c>
      <c r="GR1" s="15" t="s">
        <v>1732</v>
      </c>
      <c r="GS1" s="15" t="s">
        <v>1733</v>
      </c>
      <c r="GT1" s="15" t="s">
        <v>1734</v>
      </c>
      <c r="GU1" s="15" t="s">
        <v>1735</v>
      </c>
      <c r="GV1" s="20" t="s">
        <v>256</v>
      </c>
      <c r="GW1" s="20" t="s">
        <v>257</v>
      </c>
      <c r="GX1" s="16" t="s">
        <v>258</v>
      </c>
      <c r="GY1" s="16" t="s">
        <v>259</v>
      </c>
      <c r="GZ1" s="16" t="s">
        <v>260</v>
      </c>
      <c r="HA1" s="15" t="s">
        <v>1736</v>
      </c>
      <c r="HB1" s="15" t="s">
        <v>1737</v>
      </c>
      <c r="HC1" s="15" t="s">
        <v>1738</v>
      </c>
      <c r="HD1" s="15" t="s">
        <v>1739</v>
      </c>
      <c r="HE1" s="15" t="s">
        <v>1740</v>
      </c>
      <c r="HF1" s="15" t="s">
        <v>1741</v>
      </c>
      <c r="HG1" s="15" t="s">
        <v>1742</v>
      </c>
      <c r="HH1" s="15" t="s">
        <v>1743</v>
      </c>
      <c r="HI1" s="15" t="s">
        <v>1744</v>
      </c>
      <c r="HJ1" s="15" t="s">
        <v>1745</v>
      </c>
      <c r="HK1" s="15" t="s">
        <v>1746</v>
      </c>
      <c r="HL1" s="15" t="s">
        <v>1747</v>
      </c>
      <c r="HM1" s="15" t="s">
        <v>1748</v>
      </c>
      <c r="HN1" s="15" t="s">
        <v>1749</v>
      </c>
      <c r="HO1" s="15" t="s">
        <v>1750</v>
      </c>
      <c r="HP1" s="15" t="s">
        <v>1751</v>
      </c>
      <c r="HQ1" s="15" t="s">
        <v>1752</v>
      </c>
      <c r="HR1" s="15" t="s">
        <v>1753</v>
      </c>
      <c r="HS1" s="15" t="s">
        <v>1754</v>
      </c>
      <c r="HT1" s="15" t="s">
        <v>1755</v>
      </c>
      <c r="HU1" s="15" t="s">
        <v>1756</v>
      </c>
      <c r="HV1" s="15" t="s">
        <v>1757</v>
      </c>
      <c r="HW1" s="15" t="s">
        <v>1758</v>
      </c>
      <c r="HX1" s="15" t="s">
        <v>1759</v>
      </c>
      <c r="HY1" s="15" t="s">
        <v>1760</v>
      </c>
      <c r="HZ1" s="15" t="s">
        <v>1761</v>
      </c>
      <c r="IA1" s="15" t="s">
        <v>1762</v>
      </c>
      <c r="IB1" s="15" t="s">
        <v>1763</v>
      </c>
      <c r="IC1" s="15" t="s">
        <v>1764</v>
      </c>
      <c r="ID1" s="15" t="s">
        <v>1765</v>
      </c>
      <c r="IE1" s="15" t="s">
        <v>1766</v>
      </c>
      <c r="IF1" s="15" t="s">
        <v>1767</v>
      </c>
      <c r="IG1" s="15" t="s">
        <v>1768</v>
      </c>
      <c r="IH1" s="15" t="s">
        <v>1769</v>
      </c>
      <c r="II1" s="15" t="s">
        <v>1770</v>
      </c>
      <c r="IJ1" s="15" t="s">
        <v>1771</v>
      </c>
      <c r="IK1" s="15" t="s">
        <v>1772</v>
      </c>
      <c r="IL1" s="15" t="s">
        <v>1773</v>
      </c>
      <c r="IM1" s="15" t="s">
        <v>1774</v>
      </c>
      <c r="IN1" s="15" t="s">
        <v>1775</v>
      </c>
      <c r="IO1" s="15" t="s">
        <v>1776</v>
      </c>
      <c r="IP1" s="15" t="s">
        <v>1777</v>
      </c>
      <c r="IQ1" s="15" t="s">
        <v>1778</v>
      </c>
      <c r="IR1" s="15" t="s">
        <v>1779</v>
      </c>
      <c r="IS1" s="15" t="s">
        <v>1780</v>
      </c>
      <c r="IT1" s="15" t="s">
        <v>1781</v>
      </c>
      <c r="IU1" s="15" t="s">
        <v>1782</v>
      </c>
      <c r="IV1" s="15" t="s">
        <v>1783</v>
      </c>
      <c r="IW1" s="15" t="s">
        <v>1784</v>
      </c>
      <c r="IX1" s="15" t="s">
        <v>1785</v>
      </c>
      <c r="IY1" s="15" t="s">
        <v>1786</v>
      </c>
      <c r="IZ1" s="15" t="s">
        <v>1787</v>
      </c>
      <c r="JA1" s="15" t="s">
        <v>1788</v>
      </c>
      <c r="JB1" s="15" t="s">
        <v>1789</v>
      </c>
      <c r="JC1" s="15" t="s">
        <v>1790</v>
      </c>
      <c r="JD1" s="15" t="s">
        <v>1791</v>
      </c>
      <c r="JE1" s="15" t="s">
        <v>1792</v>
      </c>
      <c r="JF1" s="15" t="s">
        <v>1793</v>
      </c>
      <c r="JG1" s="15" t="s">
        <v>1794</v>
      </c>
      <c r="JH1" s="15" t="s">
        <v>1795</v>
      </c>
      <c r="JI1" s="15" t="s">
        <v>1796</v>
      </c>
      <c r="JJ1" s="15" t="s">
        <v>1797</v>
      </c>
      <c r="JK1" s="15" t="s">
        <v>1798</v>
      </c>
      <c r="JL1" s="15" t="s">
        <v>1799</v>
      </c>
      <c r="JM1" s="15" t="s">
        <v>1800</v>
      </c>
      <c r="JN1" s="15" t="s">
        <v>1801</v>
      </c>
      <c r="JO1" s="15" t="s">
        <v>1802</v>
      </c>
      <c r="JP1" s="15" t="s">
        <v>1803</v>
      </c>
      <c r="JQ1" s="15" t="s">
        <v>1804</v>
      </c>
      <c r="JR1" s="15" t="s">
        <v>1805</v>
      </c>
      <c r="JS1" s="15" t="s">
        <v>1806</v>
      </c>
      <c r="JT1" s="15" t="s">
        <v>1807</v>
      </c>
      <c r="JU1" s="15" t="s">
        <v>1808</v>
      </c>
      <c r="JV1" s="15" t="s">
        <v>1809</v>
      </c>
      <c r="JW1" s="15" t="s">
        <v>1810</v>
      </c>
      <c r="JX1" s="15" t="s">
        <v>1811</v>
      </c>
      <c r="JY1" s="15" t="s">
        <v>1812</v>
      </c>
      <c r="JZ1" s="15" t="s">
        <v>1813</v>
      </c>
      <c r="KA1" s="15" t="s">
        <v>1814</v>
      </c>
      <c r="KB1" s="15" t="s">
        <v>1815</v>
      </c>
      <c r="KC1" s="15" t="s">
        <v>1816</v>
      </c>
      <c r="KD1" s="15" t="s">
        <v>1817</v>
      </c>
      <c r="KE1" s="15" t="s">
        <v>1818</v>
      </c>
      <c r="KF1" s="15" t="s">
        <v>1819</v>
      </c>
      <c r="KG1" s="15" t="s">
        <v>1820</v>
      </c>
      <c r="KH1" s="15" t="s">
        <v>1821</v>
      </c>
      <c r="KI1" s="15" t="s">
        <v>1822</v>
      </c>
      <c r="KJ1" s="15" t="s">
        <v>1823</v>
      </c>
      <c r="KK1" s="15" t="s">
        <v>1824</v>
      </c>
      <c r="KL1" s="15" t="s">
        <v>1825</v>
      </c>
      <c r="KM1" s="15" t="s">
        <v>1826</v>
      </c>
      <c r="KN1" s="15" t="s">
        <v>1827</v>
      </c>
      <c r="KO1" s="15" t="s">
        <v>1828</v>
      </c>
      <c r="KP1" s="15" t="s">
        <v>1829</v>
      </c>
      <c r="KQ1" s="15" t="s">
        <v>1830</v>
      </c>
      <c r="KR1" s="15" t="s">
        <v>1831</v>
      </c>
      <c r="KS1" s="15" t="s">
        <v>1832</v>
      </c>
      <c r="KT1" s="15" t="s">
        <v>1833</v>
      </c>
      <c r="KU1" s="15" t="s">
        <v>1834</v>
      </c>
      <c r="KV1" s="15" t="s">
        <v>1835</v>
      </c>
      <c r="KW1" s="15" t="s">
        <v>1836</v>
      </c>
      <c r="KX1" s="15" t="s">
        <v>1837</v>
      </c>
      <c r="KY1" s="15" t="s">
        <v>1838</v>
      </c>
      <c r="KZ1" s="15" t="s">
        <v>1839</v>
      </c>
      <c r="LA1" s="15" t="s">
        <v>1840</v>
      </c>
      <c r="LB1" s="15" t="s">
        <v>1841</v>
      </c>
      <c r="LC1" s="15" t="s">
        <v>1842</v>
      </c>
      <c r="LD1" s="15" t="s">
        <v>1843</v>
      </c>
      <c r="LE1" s="15" t="s">
        <v>1844</v>
      </c>
      <c r="LF1" s="15" t="s">
        <v>1845</v>
      </c>
      <c r="LG1" s="15" t="s">
        <v>1846</v>
      </c>
      <c r="LH1" s="15" t="s">
        <v>1847</v>
      </c>
      <c r="LI1" s="15" t="s">
        <v>1848</v>
      </c>
      <c r="LJ1" s="15" t="s">
        <v>1849</v>
      </c>
      <c r="LK1" s="15" t="s">
        <v>1850</v>
      </c>
      <c r="LL1" s="15" t="s">
        <v>1851</v>
      </c>
      <c r="LM1" s="15" t="s">
        <v>1852</v>
      </c>
      <c r="LN1" s="15" t="s">
        <v>1853</v>
      </c>
      <c r="LO1" s="15" t="s">
        <v>1854</v>
      </c>
      <c r="LP1" s="15" t="s">
        <v>1855</v>
      </c>
      <c r="LQ1" s="15" t="s">
        <v>1856</v>
      </c>
      <c r="LR1" s="15" t="s">
        <v>1857</v>
      </c>
      <c r="LS1" s="15" t="s">
        <v>1858</v>
      </c>
      <c r="LT1" s="15" t="s">
        <v>1859</v>
      </c>
      <c r="LU1" s="15" t="s">
        <v>1860</v>
      </c>
      <c r="LV1" s="15" t="s">
        <v>1861</v>
      </c>
      <c r="LW1" s="15" t="s">
        <v>1862</v>
      </c>
      <c r="LX1" s="15" t="s">
        <v>1863</v>
      </c>
      <c r="LY1" s="15" t="s">
        <v>1864</v>
      </c>
      <c r="LZ1" s="15" t="s">
        <v>1865</v>
      </c>
      <c r="MA1" s="15" t="s">
        <v>1866</v>
      </c>
      <c r="MB1" s="15" t="s">
        <v>1867</v>
      </c>
      <c r="MC1" s="15" t="s">
        <v>1868</v>
      </c>
      <c r="MD1" s="15" t="s">
        <v>1869</v>
      </c>
      <c r="ME1" s="15" t="s">
        <v>1870</v>
      </c>
      <c r="MF1" s="15" t="s">
        <v>1871</v>
      </c>
      <c r="MG1" s="15" t="s">
        <v>1872</v>
      </c>
      <c r="MH1" s="15" t="e">
        <f>'[1]All data (computable)'!MI1</f>
        <v>#REF!</v>
      </c>
      <c r="MI1" s="15" t="e">
        <f>'[1]All data (computable)'!MJ1</f>
        <v>#REF!</v>
      </c>
    </row>
    <row r="2" spans="1:347" ht="141" x14ac:dyDescent="0.25">
      <c r="A2" s="3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104</v>
      </c>
      <c r="DC2" s="3" t="s">
        <v>105</v>
      </c>
      <c r="DD2" s="4" t="s">
        <v>106</v>
      </c>
      <c r="DE2" s="4" t="s">
        <v>107</v>
      </c>
      <c r="DF2" s="3" t="s">
        <v>108</v>
      </c>
      <c r="DG2" s="3" t="s">
        <v>109</v>
      </c>
      <c r="DH2" s="3" t="s">
        <v>110</v>
      </c>
      <c r="DI2" s="3" t="s">
        <v>111</v>
      </c>
      <c r="DJ2" s="4" t="s">
        <v>112</v>
      </c>
      <c r="DK2" s="3" t="s">
        <v>113</v>
      </c>
      <c r="DL2" s="3" t="s">
        <v>114</v>
      </c>
      <c r="DM2" s="3" t="s">
        <v>115</v>
      </c>
      <c r="DN2" s="3" t="s">
        <v>116</v>
      </c>
      <c r="DO2" s="3" t="s">
        <v>117</v>
      </c>
      <c r="DP2" s="3" t="s">
        <v>118</v>
      </c>
      <c r="DQ2" s="3" t="s">
        <v>119</v>
      </c>
      <c r="DR2" s="3" t="s">
        <v>120</v>
      </c>
      <c r="DS2" s="3" t="s">
        <v>121</v>
      </c>
      <c r="DT2" s="3" t="s">
        <v>122</v>
      </c>
      <c r="DU2" s="3" t="s">
        <v>123</v>
      </c>
      <c r="DV2" s="3" t="s">
        <v>124</v>
      </c>
      <c r="DW2" s="3" t="s">
        <v>125</v>
      </c>
      <c r="DX2" s="3" t="s">
        <v>126</v>
      </c>
      <c r="DY2" s="3" t="s">
        <v>127</v>
      </c>
      <c r="DZ2" s="3" t="s">
        <v>128</v>
      </c>
      <c r="EA2" s="3" t="s">
        <v>129</v>
      </c>
      <c r="EB2" s="3" t="s">
        <v>130</v>
      </c>
      <c r="EC2" s="3" t="s">
        <v>131</v>
      </c>
      <c r="ED2" s="3" t="s">
        <v>132</v>
      </c>
      <c r="EE2" s="3" t="s">
        <v>133</v>
      </c>
      <c r="EF2" s="3" t="s">
        <v>134</v>
      </c>
      <c r="EG2" s="3" t="s">
        <v>135</v>
      </c>
      <c r="EH2" s="3" t="s">
        <v>136</v>
      </c>
      <c r="EI2" s="3" t="s">
        <v>137</v>
      </c>
      <c r="EJ2" s="3" t="s">
        <v>138</v>
      </c>
      <c r="EK2" s="3" t="s">
        <v>139</v>
      </c>
      <c r="EL2" s="3" t="s">
        <v>140</v>
      </c>
      <c r="EM2" s="3" t="s">
        <v>141</v>
      </c>
      <c r="EN2" s="3" t="s">
        <v>142</v>
      </c>
      <c r="EO2" s="3" t="s">
        <v>143</v>
      </c>
      <c r="EP2" s="3" t="s">
        <v>144</v>
      </c>
      <c r="EQ2" s="3" t="s">
        <v>145</v>
      </c>
      <c r="ER2" s="3" t="s">
        <v>146</v>
      </c>
      <c r="ES2" s="3" t="s">
        <v>147</v>
      </c>
      <c r="ET2" s="3" t="s">
        <v>148</v>
      </c>
      <c r="EU2" s="3" t="s">
        <v>149</v>
      </c>
      <c r="EV2" s="3" t="s">
        <v>150</v>
      </c>
      <c r="EW2" s="3" t="s">
        <v>151</v>
      </c>
      <c r="EX2" s="3" t="s">
        <v>152</v>
      </c>
      <c r="EY2" s="3" t="s">
        <v>153</v>
      </c>
      <c r="EZ2" s="3" t="s">
        <v>154</v>
      </c>
      <c r="FA2" s="3" t="s">
        <v>155</v>
      </c>
      <c r="FB2" s="3" t="s">
        <v>156</v>
      </c>
      <c r="FC2" s="3" t="s">
        <v>157</v>
      </c>
      <c r="FD2" s="3" t="s">
        <v>158</v>
      </c>
      <c r="FE2" s="3" t="s">
        <v>159</v>
      </c>
      <c r="FF2" s="3" t="s">
        <v>160</v>
      </c>
      <c r="FG2" s="3" t="s">
        <v>161</v>
      </c>
      <c r="FH2" s="3" t="s">
        <v>162</v>
      </c>
      <c r="FI2" s="3" t="s">
        <v>163</v>
      </c>
      <c r="FJ2" s="3" t="s">
        <v>164</v>
      </c>
      <c r="FK2" s="3" t="s">
        <v>165</v>
      </c>
      <c r="FL2" s="3" t="s">
        <v>166</v>
      </c>
      <c r="FM2" s="3" t="s">
        <v>167</v>
      </c>
      <c r="FN2" s="3" t="s">
        <v>168</v>
      </c>
      <c r="FO2" s="3" t="s">
        <v>169</v>
      </c>
      <c r="FP2" s="3" t="s">
        <v>170</v>
      </c>
      <c r="FQ2" s="3" t="s">
        <v>171</v>
      </c>
      <c r="FR2" s="3" t="s">
        <v>172</v>
      </c>
      <c r="FS2" s="3" t="s">
        <v>173</v>
      </c>
      <c r="FT2" s="3" t="s">
        <v>174</v>
      </c>
      <c r="FU2" s="3" t="s">
        <v>175</v>
      </c>
      <c r="FV2" s="3" t="s">
        <v>176</v>
      </c>
      <c r="FW2" s="3" t="s">
        <v>177</v>
      </c>
      <c r="FX2" s="3" t="s">
        <v>178</v>
      </c>
      <c r="FY2" s="3" t="s">
        <v>179</v>
      </c>
      <c r="FZ2" s="3" t="s">
        <v>180</v>
      </c>
      <c r="GA2" s="3" t="s">
        <v>181</v>
      </c>
      <c r="GB2" s="3" t="s">
        <v>182</v>
      </c>
      <c r="GC2" s="3" t="s">
        <v>183</v>
      </c>
      <c r="GD2" s="3" t="s">
        <v>184</v>
      </c>
      <c r="GE2" s="3" t="s">
        <v>185</v>
      </c>
      <c r="GF2" s="3" t="s">
        <v>186</v>
      </c>
      <c r="GG2" s="3" t="s">
        <v>187</v>
      </c>
      <c r="GH2" s="3" t="s">
        <v>188</v>
      </c>
      <c r="GI2" s="3" t="s">
        <v>189</v>
      </c>
      <c r="GJ2" s="3" t="s">
        <v>194</v>
      </c>
      <c r="GK2" s="3" t="s">
        <v>191</v>
      </c>
      <c r="GL2" s="3" t="s">
        <v>192</v>
      </c>
      <c r="GM2" s="5" t="s">
        <v>195</v>
      </c>
      <c r="GN2" s="5" t="s">
        <v>196</v>
      </c>
      <c r="GO2" s="5" t="s">
        <v>197</v>
      </c>
      <c r="GP2" s="5" t="s">
        <v>198</v>
      </c>
      <c r="GQ2" s="5" t="s">
        <v>199</v>
      </c>
      <c r="GR2" s="5" t="s">
        <v>201</v>
      </c>
      <c r="GS2" s="5" t="s">
        <v>202</v>
      </c>
      <c r="GT2" s="5" t="s">
        <v>203</v>
      </c>
      <c r="GU2" s="5" t="s">
        <v>204</v>
      </c>
      <c r="GZ2" s="3" t="s">
        <v>206</v>
      </c>
      <c r="HA2" s="3" t="s">
        <v>207</v>
      </c>
      <c r="HB2" s="3" t="s">
        <v>208</v>
      </c>
      <c r="HC2" s="3" t="s">
        <v>209</v>
      </c>
      <c r="HD2" s="3" t="s">
        <v>210</v>
      </c>
      <c r="HE2" s="3" t="s">
        <v>211</v>
      </c>
      <c r="HF2" s="3" t="s">
        <v>212</v>
      </c>
      <c r="HG2" s="3" t="s">
        <v>213</v>
      </c>
      <c r="HH2" s="3" t="s">
        <v>214</v>
      </c>
      <c r="HI2" s="3" t="s">
        <v>215</v>
      </c>
      <c r="HJ2" s="3" t="s">
        <v>216</v>
      </c>
      <c r="HK2" s="3" t="s">
        <v>217</v>
      </c>
      <c r="HL2" s="3" t="s">
        <v>218</v>
      </c>
      <c r="HM2" s="3"/>
      <c r="HN2" s="3" t="s">
        <v>219</v>
      </c>
      <c r="HO2" s="3" t="s">
        <v>220</v>
      </c>
      <c r="HP2" s="5" t="s">
        <v>111</v>
      </c>
      <c r="HQ2" s="3" t="s">
        <v>221</v>
      </c>
      <c r="HR2" s="3" t="s">
        <v>222</v>
      </c>
      <c r="HS2" s="3" t="s">
        <v>223</v>
      </c>
      <c r="HT2" s="3" t="s">
        <v>224</v>
      </c>
      <c r="HU2" s="3" t="s">
        <v>225</v>
      </c>
      <c r="HV2" s="3" t="s">
        <v>226</v>
      </c>
      <c r="HW2" s="3" t="s">
        <v>227</v>
      </c>
      <c r="HX2" s="3" t="s">
        <v>228</v>
      </c>
      <c r="HY2" s="3" t="s">
        <v>229</v>
      </c>
      <c r="HZ2" s="3" t="s">
        <v>230</v>
      </c>
      <c r="IA2" s="3" t="s">
        <v>231</v>
      </c>
      <c r="IB2" s="3" t="s">
        <v>232</v>
      </c>
      <c r="IC2" s="3" t="s">
        <v>233</v>
      </c>
      <c r="ID2" s="3" t="s">
        <v>234</v>
      </c>
      <c r="IE2" s="3" t="s">
        <v>235</v>
      </c>
      <c r="IF2" s="3" t="s">
        <v>236</v>
      </c>
      <c r="IG2" s="3" t="s">
        <v>237</v>
      </c>
      <c r="IH2" s="3" t="s">
        <v>238</v>
      </c>
      <c r="II2" s="3" t="s">
        <v>239</v>
      </c>
      <c r="IJ2" s="3" t="s">
        <v>240</v>
      </c>
      <c r="IK2" s="3" t="s">
        <v>241</v>
      </c>
      <c r="IL2" s="3" t="s">
        <v>242</v>
      </c>
      <c r="IM2" s="3" t="s">
        <v>243</v>
      </c>
      <c r="IN2" s="3" t="s">
        <v>244</v>
      </c>
      <c r="IO2" s="3" t="s">
        <v>245</v>
      </c>
      <c r="IP2" s="3"/>
      <c r="IQ2" s="3" t="s">
        <v>246</v>
      </c>
      <c r="IR2" s="3" t="s">
        <v>247</v>
      </c>
      <c r="IS2" s="5" t="s">
        <v>248</v>
      </c>
      <c r="IT2" s="5" t="s">
        <v>249</v>
      </c>
      <c r="IU2" s="3" t="s">
        <v>250</v>
      </c>
      <c r="IV2" s="5" t="s">
        <v>251</v>
      </c>
      <c r="IW2" s="3" t="s">
        <v>252</v>
      </c>
      <c r="IX2" s="3" t="s">
        <v>253</v>
      </c>
      <c r="IY2" s="3" t="s">
        <v>254</v>
      </c>
      <c r="IZ2" s="3" t="s">
        <v>255</v>
      </c>
      <c r="JA2" s="3" t="s">
        <v>256</v>
      </c>
      <c r="JB2" s="3" t="s">
        <v>257</v>
      </c>
      <c r="JC2" s="3" t="s">
        <v>258</v>
      </c>
      <c r="JD2" s="3" t="s">
        <v>259</v>
      </c>
      <c r="JE2" s="3" t="s">
        <v>260</v>
      </c>
      <c r="JF2" s="3" t="s">
        <v>261</v>
      </c>
      <c r="JG2" s="3" t="s">
        <v>262</v>
      </c>
      <c r="JH2" s="3" t="s">
        <v>263</v>
      </c>
      <c r="JI2" s="3" t="s">
        <v>264</v>
      </c>
      <c r="JJ2" s="15" t="s">
        <v>1783</v>
      </c>
      <c r="MH2" s="5" t="s">
        <v>200</v>
      </c>
      <c r="MI2" s="5" t="s">
        <v>205</v>
      </c>
    </row>
    <row r="3" spans="1:347" x14ac:dyDescent="0.25">
      <c r="A3" s="1" t="s">
        <v>293</v>
      </c>
      <c r="B3" s="1" t="s">
        <v>2144</v>
      </c>
      <c r="C3" s="1" t="s">
        <v>294</v>
      </c>
      <c r="D3" s="1">
        <v>2016</v>
      </c>
      <c r="E3" s="1" t="s">
        <v>295</v>
      </c>
      <c r="F3" s="1" t="s">
        <v>296</v>
      </c>
      <c r="G3" s="1" t="s">
        <v>297</v>
      </c>
      <c r="H3" s="1">
        <v>27986</v>
      </c>
      <c r="I3" s="1">
        <v>68</v>
      </c>
      <c r="J3" s="1" t="s">
        <v>298</v>
      </c>
      <c r="K3" s="1" t="s">
        <v>297</v>
      </c>
      <c r="L3" s="1">
        <v>27986</v>
      </c>
      <c r="M3" s="1"/>
      <c r="N3" s="1" t="s">
        <v>299</v>
      </c>
      <c r="O3" s="1" t="s">
        <v>300</v>
      </c>
      <c r="P3" s="1" t="s">
        <v>301</v>
      </c>
      <c r="Q3" s="1" t="s">
        <v>302</v>
      </c>
      <c r="R3" s="1" t="s">
        <v>303</v>
      </c>
      <c r="S3" s="1" t="s">
        <v>304</v>
      </c>
      <c r="T3" s="1" t="s">
        <v>300</v>
      </c>
      <c r="U3" s="1" t="s">
        <v>301</v>
      </c>
      <c r="V3" s="1" t="s">
        <v>305</v>
      </c>
      <c r="W3" s="1">
        <v>1</v>
      </c>
      <c r="X3" s="1">
        <v>6</v>
      </c>
      <c r="Y3" s="1">
        <v>0</v>
      </c>
      <c r="Z3" s="1">
        <v>1</v>
      </c>
      <c r="AA3" s="6">
        <v>15106</v>
      </c>
      <c r="AB3" s="1">
        <v>1</v>
      </c>
      <c r="AC3" s="1">
        <v>1</v>
      </c>
      <c r="AD3" s="1">
        <v>2</v>
      </c>
      <c r="AE3" s="1">
        <v>15.89</v>
      </c>
      <c r="AF3" s="1">
        <v>17.89</v>
      </c>
      <c r="AG3" s="7">
        <v>5.5899999999999998E-2</v>
      </c>
      <c r="AH3" s="8">
        <v>72100</v>
      </c>
      <c r="AI3" s="1" t="e">
        <f>VLOOKUP(Regional!A3,Salaries!A$6:T$91,15,FALSE)</f>
        <v>#N/A</v>
      </c>
      <c r="AJ3" s="1" t="e">
        <f>VLOOKUP(Regional!A3,Salaries!A$6:T$91,16,FALSE)</f>
        <v>#N/A</v>
      </c>
      <c r="AK3" s="8">
        <v>36090</v>
      </c>
      <c r="AL3" s="9">
        <v>7.43</v>
      </c>
      <c r="AM3" s="9">
        <v>8</v>
      </c>
      <c r="AN3" s="9">
        <v>13.7</v>
      </c>
      <c r="AO3" s="8">
        <v>223608</v>
      </c>
      <c r="AP3" s="8">
        <v>470060</v>
      </c>
      <c r="AQ3" s="8">
        <v>693668</v>
      </c>
      <c r="AR3" s="8">
        <v>392930</v>
      </c>
      <c r="AS3" s="8">
        <v>0</v>
      </c>
      <c r="AT3" s="8">
        <v>392930</v>
      </c>
      <c r="AU3" s="8">
        <v>0</v>
      </c>
      <c r="AV3" s="8">
        <v>0</v>
      </c>
      <c r="AW3" s="8">
        <v>0</v>
      </c>
      <c r="AX3" s="8">
        <v>154258</v>
      </c>
      <c r="AY3" s="8">
        <v>1240856</v>
      </c>
      <c r="AZ3" s="8">
        <v>611950</v>
      </c>
      <c r="BA3" s="8">
        <v>163665</v>
      </c>
      <c r="BB3" s="8">
        <v>775615</v>
      </c>
      <c r="BC3" s="8">
        <v>59469</v>
      </c>
      <c r="BD3" s="8">
        <v>3736</v>
      </c>
      <c r="BE3" s="8">
        <v>26115</v>
      </c>
      <c r="BF3" s="8">
        <v>89320</v>
      </c>
      <c r="BG3" s="8">
        <v>314628</v>
      </c>
      <c r="BH3" s="8">
        <v>1179563</v>
      </c>
      <c r="BI3" s="8">
        <v>61293</v>
      </c>
      <c r="BJ3" s="7">
        <v>4.9399999999999999E-2</v>
      </c>
      <c r="BK3" s="8">
        <v>100257</v>
      </c>
      <c r="BL3" s="8">
        <v>0</v>
      </c>
      <c r="BM3" s="8">
        <v>0</v>
      </c>
      <c r="BN3" s="8">
        <v>0</v>
      </c>
      <c r="BO3" s="8">
        <v>100257</v>
      </c>
      <c r="BP3" s="8">
        <v>92268</v>
      </c>
      <c r="BQ3" s="6">
        <v>55107</v>
      </c>
      <c r="BR3" s="6">
        <v>44371</v>
      </c>
      <c r="BS3" s="6">
        <v>99478</v>
      </c>
      <c r="BT3" s="6">
        <v>40337</v>
      </c>
      <c r="BU3" s="6">
        <v>21584</v>
      </c>
      <c r="BV3" s="6">
        <v>61921</v>
      </c>
      <c r="BW3" s="6">
        <v>4287</v>
      </c>
      <c r="BX3" s="6">
        <v>1915</v>
      </c>
      <c r="BY3" s="6">
        <v>6202</v>
      </c>
      <c r="BZ3" s="6">
        <v>167601</v>
      </c>
      <c r="CA3" s="1"/>
      <c r="CB3" s="6">
        <v>167601</v>
      </c>
      <c r="CC3" s="6">
        <v>5994</v>
      </c>
      <c r="CD3" s="6">
        <v>26726</v>
      </c>
      <c r="CE3" s="1">
        <v>4</v>
      </c>
      <c r="CF3" s="1">
        <v>74</v>
      </c>
      <c r="CG3" s="1">
        <v>78</v>
      </c>
      <c r="CH3" s="6">
        <v>7141</v>
      </c>
      <c r="CI3" s="6">
        <v>2022</v>
      </c>
      <c r="CJ3" s="6">
        <v>12460</v>
      </c>
      <c r="CK3" s="1">
        <v>0</v>
      </c>
      <c r="CL3" s="1">
        <v>0</v>
      </c>
      <c r="CM3" s="1">
        <v>6</v>
      </c>
      <c r="CN3" s="1">
        <v>119</v>
      </c>
      <c r="CO3" s="6">
        <v>31913</v>
      </c>
      <c r="CP3" s="6">
        <v>8831</v>
      </c>
      <c r="CQ3" s="6">
        <v>40744</v>
      </c>
      <c r="CR3" s="6">
        <v>2877</v>
      </c>
      <c r="CS3" s="1">
        <v>291</v>
      </c>
      <c r="CT3" s="6">
        <v>3168</v>
      </c>
      <c r="CU3" s="6">
        <v>23577</v>
      </c>
      <c r="CV3" s="6">
        <v>5834</v>
      </c>
      <c r="CW3" s="6">
        <v>29411</v>
      </c>
      <c r="CX3" s="6">
        <v>73323</v>
      </c>
      <c r="CY3" s="1">
        <v>435</v>
      </c>
      <c r="CZ3" s="1">
        <v>0</v>
      </c>
      <c r="DA3" s="6">
        <v>73758</v>
      </c>
      <c r="DB3" s="6">
        <v>4042</v>
      </c>
      <c r="DC3" s="1">
        <v>25</v>
      </c>
      <c r="DD3" s="6">
        <f t="shared" ref="DD3:DD13" si="0">SUM(DB3:DC3)</f>
        <v>4067</v>
      </c>
      <c r="DE3" s="6">
        <v>14767</v>
      </c>
      <c r="DF3" s="1">
        <v>34</v>
      </c>
      <c r="DG3" s="1">
        <v>0</v>
      </c>
      <c r="DH3" s="1">
        <v>59</v>
      </c>
      <c r="DI3" s="1">
        <v>303</v>
      </c>
      <c r="DJ3" s="1"/>
      <c r="DK3" s="6">
        <v>6431</v>
      </c>
      <c r="DL3" s="6">
        <v>86156</v>
      </c>
      <c r="DM3" s="1">
        <v>0</v>
      </c>
      <c r="DN3" s="1">
        <v>0</v>
      </c>
      <c r="DO3" s="6">
        <v>92646</v>
      </c>
      <c r="DP3" s="1">
        <v>0</v>
      </c>
      <c r="DQ3" s="6">
        <v>25914</v>
      </c>
      <c r="DR3" s="6">
        <v>6475</v>
      </c>
      <c r="DS3" s="6">
        <v>32389</v>
      </c>
      <c r="DT3" s="1">
        <v>0</v>
      </c>
      <c r="DU3" s="1">
        <v>62</v>
      </c>
      <c r="DV3" s="1">
        <v>26</v>
      </c>
      <c r="DW3" s="1">
        <v>161</v>
      </c>
      <c r="DX3" s="1">
        <v>126</v>
      </c>
      <c r="DY3" s="1">
        <v>16</v>
      </c>
      <c r="DZ3" s="1">
        <v>8</v>
      </c>
      <c r="EA3" s="1">
        <v>399</v>
      </c>
      <c r="EB3" s="1">
        <v>733</v>
      </c>
      <c r="EC3" s="1">
        <v>660</v>
      </c>
      <c r="ED3" s="6">
        <v>1393</v>
      </c>
      <c r="EE3" s="6">
        <v>4767</v>
      </c>
      <c r="EF3" s="6">
        <v>4823</v>
      </c>
      <c r="EG3" s="6">
        <v>9590</v>
      </c>
      <c r="EH3" s="1">
        <v>132</v>
      </c>
      <c r="EI3" s="1">
        <v>130</v>
      </c>
      <c r="EJ3" s="1">
        <v>262</v>
      </c>
      <c r="EK3" s="6">
        <v>11245</v>
      </c>
      <c r="EL3" s="1">
        <v>0</v>
      </c>
      <c r="EM3" s="1">
        <v>0</v>
      </c>
      <c r="EN3" s="1">
        <v>0</v>
      </c>
      <c r="EO3" s="1">
        <v>0</v>
      </c>
      <c r="EP3" s="1">
        <v>121</v>
      </c>
      <c r="EQ3" s="1">
        <v>695</v>
      </c>
      <c r="ER3" s="6">
        <v>9054</v>
      </c>
      <c r="ES3" s="6">
        <v>5227</v>
      </c>
      <c r="ET3" s="6">
        <v>1586</v>
      </c>
      <c r="EU3" s="1">
        <v>0</v>
      </c>
      <c r="EV3" s="1">
        <v>11</v>
      </c>
      <c r="EW3" s="1" t="s">
        <v>306</v>
      </c>
      <c r="EX3" s="1">
        <v>37</v>
      </c>
      <c r="EY3" s="1">
        <v>99</v>
      </c>
      <c r="EZ3" s="6">
        <v>44579</v>
      </c>
      <c r="FA3" s="6">
        <v>93952</v>
      </c>
      <c r="FB3" s="6">
        <v>33080</v>
      </c>
      <c r="FC3" s="1"/>
      <c r="FD3" s="1"/>
      <c r="FE3" s="1"/>
      <c r="FF3" s="1"/>
      <c r="FG3" s="1" t="s">
        <v>307</v>
      </c>
      <c r="FH3" s="1" t="s">
        <v>308</v>
      </c>
      <c r="FI3" s="1" t="s">
        <v>296</v>
      </c>
      <c r="FJ3" s="1" t="s">
        <v>297</v>
      </c>
      <c r="FK3" s="1">
        <v>27986</v>
      </c>
      <c r="FL3" s="1">
        <v>68</v>
      </c>
      <c r="FM3" s="1" t="s">
        <v>298</v>
      </c>
      <c r="FN3" s="1" t="s">
        <v>297</v>
      </c>
      <c r="FO3" s="1">
        <v>27986</v>
      </c>
      <c r="FP3" s="1">
        <v>68</v>
      </c>
      <c r="FQ3" s="1" t="s">
        <v>295</v>
      </c>
      <c r="FR3" s="6">
        <v>32361</v>
      </c>
      <c r="FS3" s="1">
        <v>13.45</v>
      </c>
      <c r="FT3" s="1" t="s">
        <v>309</v>
      </c>
      <c r="FU3" s="6">
        <v>15106</v>
      </c>
      <c r="FV3" s="1">
        <v>364</v>
      </c>
      <c r="FW3" s="1"/>
      <c r="FX3" s="1" t="s">
        <v>310</v>
      </c>
      <c r="FY3" s="1"/>
      <c r="FZ3" s="1"/>
      <c r="GA3" s="1">
        <v>0</v>
      </c>
      <c r="GB3" s="1" t="s">
        <v>311</v>
      </c>
      <c r="GC3" s="1">
        <v>7.38</v>
      </c>
      <c r="GD3" s="1">
        <v>10.8</v>
      </c>
      <c r="GE3" s="1"/>
      <c r="GF3" s="1"/>
      <c r="GG3" s="1" t="s">
        <v>312</v>
      </c>
      <c r="GH3" s="1" t="s">
        <v>287</v>
      </c>
      <c r="GI3" s="1" t="s">
        <v>313</v>
      </c>
      <c r="GJ3" s="6">
        <v>78340</v>
      </c>
      <c r="GK3" s="1">
        <v>1</v>
      </c>
      <c r="GL3" s="1" t="s">
        <v>314</v>
      </c>
      <c r="GM3" s="2" t="s">
        <v>292</v>
      </c>
      <c r="GN3" s="2">
        <v>340</v>
      </c>
      <c r="GO3" s="2">
        <v>94</v>
      </c>
      <c r="GP3" s="10">
        <v>3653</v>
      </c>
      <c r="GQ3" s="10">
        <v>8927</v>
      </c>
      <c r="GR3" s="2">
        <v>40</v>
      </c>
      <c r="GS3" s="2">
        <v>8</v>
      </c>
      <c r="GT3" s="2">
        <v>71</v>
      </c>
      <c r="GU3" s="10">
        <v>1079</v>
      </c>
      <c r="GZ3" s="1"/>
      <c r="HA3" s="1">
        <v>1</v>
      </c>
      <c r="HB3" s="1"/>
      <c r="HC3" s="1"/>
      <c r="HD3" s="1"/>
      <c r="HE3" s="1"/>
      <c r="HF3" s="1"/>
      <c r="HG3" s="1"/>
      <c r="HH3" s="1"/>
      <c r="HI3" s="1"/>
      <c r="HJ3" s="1"/>
      <c r="HK3" s="1">
        <v>8</v>
      </c>
      <c r="HL3" s="1">
        <v>175</v>
      </c>
      <c r="HN3" s="6">
        <v>21623</v>
      </c>
      <c r="HO3" s="6">
        <v>222444</v>
      </c>
      <c r="HP3" s="2">
        <v>303</v>
      </c>
      <c r="HQ3" s="1"/>
      <c r="HR3" s="1">
        <v>0</v>
      </c>
      <c r="HS3" s="6">
        <v>26725</v>
      </c>
      <c r="HT3" s="1"/>
      <c r="HU3" s="1"/>
      <c r="HV3" s="1">
        <v>1</v>
      </c>
      <c r="HW3" s="6">
        <v>2022</v>
      </c>
      <c r="HX3" s="1"/>
      <c r="HY3" s="1"/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6">
        <v>92646</v>
      </c>
      <c r="IF3" s="6">
        <v>18834</v>
      </c>
      <c r="IG3" s="1">
        <v>20</v>
      </c>
      <c r="IH3" s="6">
        <v>92567</v>
      </c>
      <c r="II3" s="6">
        <v>18829</v>
      </c>
      <c r="IJ3" s="1">
        <v>34</v>
      </c>
      <c r="IK3" s="1">
        <v>0</v>
      </c>
      <c r="IL3" s="1">
        <v>25</v>
      </c>
      <c r="IM3" s="1">
        <v>0</v>
      </c>
      <c r="IN3" s="1">
        <v>0</v>
      </c>
      <c r="IO3" s="1">
        <v>0</v>
      </c>
      <c r="IQ3" s="6">
        <v>3266</v>
      </c>
      <c r="IR3" s="1"/>
      <c r="IS3" s="10">
        <v>3266</v>
      </c>
      <c r="IT3" s="10">
        <v>3325</v>
      </c>
      <c r="IU3" s="6">
        <v>4067</v>
      </c>
      <c r="IV3" s="10">
        <v>95912</v>
      </c>
      <c r="IW3" s="6">
        <v>29411</v>
      </c>
      <c r="IX3" s="1">
        <v>88</v>
      </c>
      <c r="IY3" s="1">
        <v>287</v>
      </c>
      <c r="IZ3" s="1">
        <v>24</v>
      </c>
      <c r="JA3" s="1">
        <v>0.85</v>
      </c>
      <c r="JB3" s="1">
        <v>0.12</v>
      </c>
      <c r="JC3" s="1">
        <v>28.18</v>
      </c>
      <c r="JD3" s="1">
        <v>33.409999999999997</v>
      </c>
      <c r="JE3" s="1">
        <v>15.83</v>
      </c>
      <c r="JF3" s="1">
        <v>239</v>
      </c>
      <c r="JG3" s="6">
        <v>5632</v>
      </c>
      <c r="JH3" s="1">
        <v>160</v>
      </c>
      <c r="JI3" s="6">
        <v>5613</v>
      </c>
      <c r="JJ3" s="571">
        <f>BB3/GJ3</f>
        <v>9.9006254786826648</v>
      </c>
      <c r="KJ3" s="571">
        <f>BB3/AF3</f>
        <v>43354.667411961986</v>
      </c>
      <c r="MH3" s="2"/>
      <c r="MI3" s="2"/>
    </row>
    <row r="4" spans="1:347" x14ac:dyDescent="0.25">
      <c r="A4" s="1" t="s">
        <v>348</v>
      </c>
      <c r="B4" s="1" t="s">
        <v>2145</v>
      </c>
      <c r="C4" s="1" t="s">
        <v>349</v>
      </c>
      <c r="D4" s="1">
        <v>2016</v>
      </c>
      <c r="E4" s="1" t="s">
        <v>350</v>
      </c>
      <c r="F4" s="1" t="s">
        <v>351</v>
      </c>
      <c r="G4" s="1" t="s">
        <v>352</v>
      </c>
      <c r="H4" s="1">
        <v>28714</v>
      </c>
      <c r="I4" s="1">
        <v>310</v>
      </c>
      <c r="J4" s="1" t="s">
        <v>353</v>
      </c>
      <c r="K4" s="1" t="s">
        <v>352</v>
      </c>
      <c r="L4" s="1">
        <v>28714</v>
      </c>
      <c r="M4" s="1"/>
      <c r="N4" s="1" t="s">
        <v>354</v>
      </c>
      <c r="O4" s="1" t="s">
        <v>355</v>
      </c>
      <c r="P4" s="1" t="s">
        <v>356</v>
      </c>
      <c r="Q4" s="1" t="s">
        <v>357</v>
      </c>
      <c r="R4" s="1" t="s">
        <v>358</v>
      </c>
      <c r="S4" s="1" t="s">
        <v>359</v>
      </c>
      <c r="T4" s="1" t="s">
        <v>355</v>
      </c>
      <c r="U4" s="1" t="s">
        <v>356</v>
      </c>
      <c r="V4" s="1" t="s">
        <v>360</v>
      </c>
      <c r="W4" s="1">
        <v>0</v>
      </c>
      <c r="X4" s="1">
        <v>4</v>
      </c>
      <c r="Y4" s="1">
        <v>1</v>
      </c>
      <c r="Z4" s="1">
        <v>1</v>
      </c>
      <c r="AA4" s="6">
        <v>11832</v>
      </c>
      <c r="AB4" s="1">
        <v>2</v>
      </c>
      <c r="AC4" s="1">
        <v>0</v>
      </c>
      <c r="AD4" s="1">
        <v>2</v>
      </c>
      <c r="AE4" s="1">
        <v>17</v>
      </c>
      <c r="AF4" s="1">
        <v>19</v>
      </c>
      <c r="AG4" s="7">
        <v>0.1053</v>
      </c>
      <c r="AH4" s="8">
        <v>41376</v>
      </c>
      <c r="AI4" s="1" t="e">
        <f>VLOOKUP(Regional!A4,Salaries!A$6:T$91,15,FALSE)</f>
        <v>#N/A</v>
      </c>
      <c r="AJ4" s="1" t="e">
        <f>VLOOKUP(Regional!A4,Salaries!A$6:T$91,16,FALSE)</f>
        <v>#N/A</v>
      </c>
      <c r="AK4" s="8">
        <v>26291</v>
      </c>
      <c r="AL4" s="9">
        <v>9</v>
      </c>
      <c r="AM4" s="9">
        <v>9.5</v>
      </c>
      <c r="AN4" s="9">
        <v>11.5</v>
      </c>
      <c r="AO4" s="8">
        <v>80957</v>
      </c>
      <c r="AP4" s="8">
        <v>314154</v>
      </c>
      <c r="AQ4" s="8">
        <v>395111</v>
      </c>
      <c r="AR4" s="8">
        <v>297005</v>
      </c>
      <c r="AS4" s="8">
        <v>0</v>
      </c>
      <c r="AT4" s="8">
        <v>297005</v>
      </c>
      <c r="AU4" s="8">
        <v>4916</v>
      </c>
      <c r="AV4" s="8">
        <v>0</v>
      </c>
      <c r="AW4" s="8">
        <v>4916</v>
      </c>
      <c r="AX4" s="8">
        <v>181515</v>
      </c>
      <c r="AY4" s="8">
        <v>878547</v>
      </c>
      <c r="AZ4" s="8">
        <v>370271</v>
      </c>
      <c r="BA4" s="8">
        <v>106736</v>
      </c>
      <c r="BB4" s="8">
        <v>477007</v>
      </c>
      <c r="BC4" s="8">
        <v>106834</v>
      </c>
      <c r="BD4" s="8">
        <v>0</v>
      </c>
      <c r="BE4" s="8">
        <v>0</v>
      </c>
      <c r="BF4" s="8">
        <v>106834</v>
      </c>
      <c r="BG4" s="8">
        <v>243267</v>
      </c>
      <c r="BH4" s="8">
        <v>827108</v>
      </c>
      <c r="BI4" s="8">
        <v>51439</v>
      </c>
      <c r="BJ4" s="7">
        <v>5.8599999999999999E-2</v>
      </c>
      <c r="BK4" s="8">
        <v>0</v>
      </c>
      <c r="BL4" s="8">
        <v>0</v>
      </c>
      <c r="BM4" s="8">
        <v>4916</v>
      </c>
      <c r="BN4" s="8">
        <v>16500</v>
      </c>
      <c r="BO4" s="8">
        <v>21416</v>
      </c>
      <c r="BP4" s="8">
        <v>21416</v>
      </c>
      <c r="BQ4" s="6">
        <v>62840</v>
      </c>
      <c r="BR4" s="6">
        <v>60975</v>
      </c>
      <c r="BS4" s="6">
        <v>123815</v>
      </c>
      <c r="BT4" s="6">
        <v>25033</v>
      </c>
      <c r="BU4" s="6">
        <v>7172</v>
      </c>
      <c r="BV4" s="6">
        <v>32205</v>
      </c>
      <c r="BW4" s="6">
        <v>2056</v>
      </c>
      <c r="BX4" s="1">
        <v>23</v>
      </c>
      <c r="BY4" s="6">
        <v>2079</v>
      </c>
      <c r="BZ4" s="6">
        <v>158099</v>
      </c>
      <c r="CA4" s="1"/>
      <c r="CB4" s="6">
        <v>158099</v>
      </c>
      <c r="CC4" s="6">
        <v>4801</v>
      </c>
      <c r="CD4" s="6">
        <v>26725</v>
      </c>
      <c r="CE4" s="1">
        <v>0</v>
      </c>
      <c r="CF4" s="1">
        <v>74</v>
      </c>
      <c r="CG4" s="1">
        <v>74</v>
      </c>
      <c r="CH4" s="6">
        <v>3456</v>
      </c>
      <c r="CI4" s="6">
        <v>2022</v>
      </c>
      <c r="CJ4" s="6">
        <v>3623</v>
      </c>
      <c r="CK4" s="1">
        <v>0</v>
      </c>
      <c r="CL4" s="1">
        <v>0</v>
      </c>
      <c r="CM4" s="1">
        <v>36</v>
      </c>
      <c r="CN4" s="1">
        <v>115</v>
      </c>
      <c r="CO4" s="6">
        <v>106352</v>
      </c>
      <c r="CP4" s="6">
        <v>14963</v>
      </c>
      <c r="CQ4" s="6">
        <v>121315</v>
      </c>
      <c r="CR4" s="6">
        <v>9255</v>
      </c>
      <c r="CS4" s="1">
        <v>20</v>
      </c>
      <c r="CT4" s="6">
        <v>9275</v>
      </c>
      <c r="CU4" s="6">
        <v>139809</v>
      </c>
      <c r="CV4" s="6">
        <v>26220</v>
      </c>
      <c r="CW4" s="6">
        <v>166029</v>
      </c>
      <c r="CX4" s="6">
        <v>296619</v>
      </c>
      <c r="CY4" s="6">
        <v>14939</v>
      </c>
      <c r="CZ4" s="1">
        <v>404</v>
      </c>
      <c r="DA4" s="6">
        <v>311962</v>
      </c>
      <c r="DB4" s="6">
        <v>4174</v>
      </c>
      <c r="DC4" s="1">
        <v>440</v>
      </c>
      <c r="DD4" s="6">
        <f>SUM(DB4:DC4)</f>
        <v>4614</v>
      </c>
      <c r="DE4" s="6">
        <v>8879</v>
      </c>
      <c r="DF4" s="1">
        <v>74</v>
      </c>
      <c r="DG4" s="1">
        <v>0</v>
      </c>
      <c r="DH4" s="1">
        <v>514</v>
      </c>
      <c r="DI4" s="6">
        <v>2740</v>
      </c>
      <c r="DJ4" s="1"/>
      <c r="DK4" s="1">
        <v>0</v>
      </c>
      <c r="DL4" s="6">
        <v>128121</v>
      </c>
      <c r="DM4" s="6">
        <v>167272</v>
      </c>
      <c r="DN4" s="6">
        <v>29218</v>
      </c>
      <c r="DO4" s="6">
        <v>329263</v>
      </c>
      <c r="DP4" s="6">
        <v>3248</v>
      </c>
      <c r="DQ4" s="6">
        <v>30929</v>
      </c>
      <c r="DR4" s="6">
        <v>7055</v>
      </c>
      <c r="DS4" s="6">
        <v>37984</v>
      </c>
      <c r="DT4" s="6">
        <v>93283</v>
      </c>
      <c r="DU4" s="6">
        <v>1320</v>
      </c>
      <c r="DV4" s="1">
        <v>15</v>
      </c>
      <c r="DW4" s="1">
        <v>244</v>
      </c>
      <c r="DX4" s="1">
        <v>6</v>
      </c>
      <c r="DY4" s="1">
        <v>0</v>
      </c>
      <c r="DZ4" s="1">
        <v>2</v>
      </c>
      <c r="EA4" s="6">
        <v>1587</v>
      </c>
      <c r="EB4" s="6">
        <v>13235</v>
      </c>
      <c r="EC4" s="1">
        <v>132</v>
      </c>
      <c r="ED4" s="6">
        <v>13367</v>
      </c>
      <c r="EE4" s="6">
        <v>3871</v>
      </c>
      <c r="EF4" s="1">
        <v>240</v>
      </c>
      <c r="EG4" s="6">
        <v>4111</v>
      </c>
      <c r="EH4" s="1">
        <v>0</v>
      </c>
      <c r="EI4" s="1">
        <v>85</v>
      </c>
      <c r="EJ4" s="1">
        <v>85</v>
      </c>
      <c r="EK4" s="6">
        <v>17563</v>
      </c>
      <c r="EL4" s="1">
        <v>2</v>
      </c>
      <c r="EM4" s="1">
        <v>11</v>
      </c>
      <c r="EN4" s="1">
        <v>2</v>
      </c>
      <c r="EO4" s="1">
        <v>16</v>
      </c>
      <c r="EP4" s="6">
        <v>1568</v>
      </c>
      <c r="EQ4" s="6">
        <v>17133</v>
      </c>
      <c r="ER4" s="6">
        <v>36819</v>
      </c>
      <c r="ES4" s="6">
        <v>15688</v>
      </c>
      <c r="ET4" s="6">
        <v>1147</v>
      </c>
      <c r="EU4" s="1">
        <v>0</v>
      </c>
      <c r="EV4" s="1">
        <v>0</v>
      </c>
      <c r="EW4" s="1" t="s">
        <v>361</v>
      </c>
      <c r="EX4" s="1">
        <v>13</v>
      </c>
      <c r="EY4" s="1">
        <v>109</v>
      </c>
      <c r="EZ4" s="6">
        <v>65915</v>
      </c>
      <c r="FA4" s="6">
        <v>11880</v>
      </c>
      <c r="FB4" s="6">
        <v>17643</v>
      </c>
      <c r="FC4" s="1"/>
      <c r="FD4" s="1" t="s">
        <v>279</v>
      </c>
      <c r="FE4" s="1"/>
      <c r="FF4" s="1"/>
      <c r="FG4" s="1" t="s">
        <v>362</v>
      </c>
      <c r="FH4" s="1" t="s">
        <v>308</v>
      </c>
      <c r="FI4" s="1" t="s">
        <v>363</v>
      </c>
      <c r="FJ4" s="1" t="s">
        <v>364</v>
      </c>
      <c r="FK4" s="1">
        <v>28657</v>
      </c>
      <c r="FL4" s="1">
        <v>250</v>
      </c>
      <c r="FM4" s="1" t="s">
        <v>365</v>
      </c>
      <c r="FN4" s="1" t="s">
        <v>364</v>
      </c>
      <c r="FO4" s="1">
        <v>28657</v>
      </c>
      <c r="FP4" s="1">
        <v>250</v>
      </c>
      <c r="FQ4" s="1" t="s">
        <v>366</v>
      </c>
      <c r="FR4" s="6">
        <v>28512</v>
      </c>
      <c r="FS4" s="1">
        <v>8</v>
      </c>
      <c r="FT4" s="1" t="s">
        <v>367</v>
      </c>
      <c r="FU4" s="6">
        <v>11832</v>
      </c>
      <c r="FV4" s="1">
        <v>260</v>
      </c>
      <c r="FW4" s="1"/>
      <c r="FX4" s="1" t="s">
        <v>368</v>
      </c>
      <c r="FY4" s="1"/>
      <c r="FZ4" s="1"/>
      <c r="GA4" s="1">
        <v>0</v>
      </c>
      <c r="GB4" s="1" t="s">
        <v>369</v>
      </c>
      <c r="GC4" s="1">
        <v>0.91</v>
      </c>
      <c r="GD4" s="1">
        <v>16.93</v>
      </c>
      <c r="GE4" s="1"/>
      <c r="GF4" s="1" t="s">
        <v>285</v>
      </c>
      <c r="GG4" s="1" t="s">
        <v>370</v>
      </c>
      <c r="GH4" s="1" t="s">
        <v>287</v>
      </c>
      <c r="GI4" s="1" t="s">
        <v>313</v>
      </c>
      <c r="GJ4" s="6">
        <v>51200</v>
      </c>
      <c r="GK4" s="1">
        <v>2</v>
      </c>
      <c r="GL4" s="1" t="s">
        <v>314</v>
      </c>
      <c r="GM4" s="2" t="s">
        <v>330</v>
      </c>
      <c r="GN4" s="2">
        <v>80</v>
      </c>
      <c r="GO4" s="2">
        <v>23</v>
      </c>
      <c r="GP4" s="2">
        <v>428</v>
      </c>
      <c r="GQ4" s="10">
        <v>8738</v>
      </c>
      <c r="GR4" s="2"/>
      <c r="GS4" s="2"/>
      <c r="GT4" s="2"/>
      <c r="GU4" s="2"/>
      <c r="GZ4" s="1"/>
      <c r="HA4" s="1">
        <v>2</v>
      </c>
      <c r="HB4" s="1"/>
      <c r="HC4" s="1"/>
      <c r="HD4" s="1"/>
      <c r="HE4" s="1"/>
      <c r="HF4" s="1"/>
      <c r="HG4" s="1"/>
      <c r="HH4" s="1"/>
      <c r="HI4" s="1"/>
      <c r="HJ4" s="1"/>
      <c r="HK4" s="1">
        <v>6</v>
      </c>
      <c r="HL4" s="6">
        <v>1733</v>
      </c>
      <c r="HN4" s="6">
        <v>9101</v>
      </c>
      <c r="HO4" s="6">
        <v>201655</v>
      </c>
      <c r="HP4" s="10">
        <v>2740</v>
      </c>
      <c r="HQ4" s="1"/>
      <c r="HR4" s="1">
        <v>0</v>
      </c>
      <c r="HS4" s="6">
        <v>26725</v>
      </c>
      <c r="HT4" s="1"/>
      <c r="HU4" s="1"/>
      <c r="HV4" s="1">
        <v>0</v>
      </c>
      <c r="HW4" s="6">
        <v>2022</v>
      </c>
      <c r="HX4" s="1"/>
      <c r="HY4" s="1"/>
      <c r="HZ4" s="1">
        <v>0</v>
      </c>
      <c r="IA4" s="1">
        <v>0</v>
      </c>
      <c r="IB4" s="1"/>
      <c r="IC4" s="1"/>
      <c r="ID4" s="1">
        <v>0</v>
      </c>
      <c r="IE4" s="6">
        <v>329263</v>
      </c>
      <c r="IF4" s="6">
        <v>13493</v>
      </c>
      <c r="IG4" s="6">
        <v>3734</v>
      </c>
      <c r="IH4" s="6">
        <v>325419</v>
      </c>
      <c r="II4" s="6">
        <v>16787</v>
      </c>
      <c r="IJ4" s="1">
        <v>74</v>
      </c>
      <c r="IK4" s="1">
        <v>0</v>
      </c>
      <c r="IL4" s="1">
        <v>440</v>
      </c>
      <c r="IM4" s="1">
        <v>0</v>
      </c>
      <c r="IN4" s="1">
        <v>0</v>
      </c>
      <c r="IO4" s="1">
        <v>0</v>
      </c>
      <c r="IQ4" s="6">
        <v>2472</v>
      </c>
      <c r="IR4" s="1">
        <v>0</v>
      </c>
      <c r="IS4" s="10">
        <v>2472</v>
      </c>
      <c r="IT4" s="10">
        <v>2986</v>
      </c>
      <c r="IU4" s="6">
        <v>4614</v>
      </c>
      <c r="IV4" s="10">
        <v>331735</v>
      </c>
      <c r="IW4" s="6">
        <v>175304</v>
      </c>
      <c r="IX4" s="6">
        <v>1335</v>
      </c>
      <c r="IY4" s="1">
        <v>250</v>
      </c>
      <c r="IZ4" s="1">
        <v>2</v>
      </c>
      <c r="JA4" s="1">
        <v>0.23</v>
      </c>
      <c r="JB4" s="1">
        <v>0.76</v>
      </c>
      <c r="JC4" s="1">
        <v>11.07</v>
      </c>
      <c r="JD4" s="1">
        <v>16.440000000000001</v>
      </c>
      <c r="JE4" s="1">
        <v>10.01</v>
      </c>
      <c r="JF4" s="6">
        <v>1564</v>
      </c>
      <c r="JG4" s="6">
        <v>17106</v>
      </c>
      <c r="JH4" s="1">
        <v>23</v>
      </c>
      <c r="JI4" s="1">
        <v>457</v>
      </c>
      <c r="JJ4" s="571">
        <f t="shared" ref="JJ4:JJ16" si="1">BB4/GJ4</f>
        <v>9.3165429687499994</v>
      </c>
      <c r="KJ4" s="571">
        <f t="shared" ref="KJ4:KJ14" si="2">BB4/AF4</f>
        <v>25105.63157894737</v>
      </c>
      <c r="MH4" s="10">
        <v>26400</v>
      </c>
      <c r="MI4" s="2"/>
    </row>
    <row r="5" spans="1:347" x14ac:dyDescent="0.25">
      <c r="A5" s="1" t="s">
        <v>331</v>
      </c>
      <c r="B5" s="1" t="s">
        <v>2146</v>
      </c>
      <c r="C5" s="1" t="s">
        <v>332</v>
      </c>
      <c r="D5" s="1">
        <v>2016</v>
      </c>
      <c r="E5" s="1" t="s">
        <v>333</v>
      </c>
      <c r="F5" s="1" t="s">
        <v>334</v>
      </c>
      <c r="G5" s="1" t="s">
        <v>335</v>
      </c>
      <c r="H5" s="1">
        <v>28694</v>
      </c>
      <c r="I5" s="1"/>
      <c r="J5" s="1" t="s">
        <v>334</v>
      </c>
      <c r="K5" s="1" t="s">
        <v>335</v>
      </c>
      <c r="L5" s="1">
        <v>28694</v>
      </c>
      <c r="M5" s="1"/>
      <c r="N5" s="1" t="s">
        <v>336</v>
      </c>
      <c r="O5" s="1" t="s">
        <v>337</v>
      </c>
      <c r="P5" s="1" t="s">
        <v>338</v>
      </c>
      <c r="Q5" s="1" t="s">
        <v>339</v>
      </c>
      <c r="R5" s="1" t="s">
        <v>336</v>
      </c>
      <c r="S5" s="1" t="s">
        <v>340</v>
      </c>
      <c r="T5" s="1" t="s">
        <v>337</v>
      </c>
      <c r="U5" s="1" t="s">
        <v>338</v>
      </c>
      <c r="V5" s="1" t="s">
        <v>339</v>
      </c>
      <c r="W5" s="1">
        <v>0</v>
      </c>
      <c r="X5" s="1">
        <v>5</v>
      </c>
      <c r="Y5" s="1">
        <v>0</v>
      </c>
      <c r="Z5" s="1">
        <v>3</v>
      </c>
      <c r="AA5" s="6">
        <v>11300</v>
      </c>
      <c r="AB5" s="1">
        <v>7.63</v>
      </c>
      <c r="AC5" s="1">
        <v>3</v>
      </c>
      <c r="AD5" s="1">
        <v>10.63</v>
      </c>
      <c r="AE5" s="1">
        <v>33.83</v>
      </c>
      <c r="AF5" s="1">
        <v>44.46</v>
      </c>
      <c r="AG5" s="7">
        <v>0.1716</v>
      </c>
      <c r="AH5" s="8">
        <v>67619</v>
      </c>
      <c r="AI5" s="1" t="e">
        <f>VLOOKUP(Regional!A5,Salaries!A$6:T$91,15,FALSE)</f>
        <v>#N/A</v>
      </c>
      <c r="AJ5" s="1" t="e">
        <f>VLOOKUP(Regional!A5,Salaries!A$6:T$91,16,FALSE)</f>
        <v>#N/A</v>
      </c>
      <c r="AK5" s="8">
        <v>29500</v>
      </c>
      <c r="AL5" s="9">
        <v>7.4</v>
      </c>
      <c r="AM5" s="9">
        <v>8.01</v>
      </c>
      <c r="AN5" s="9">
        <v>11.81</v>
      </c>
      <c r="AO5" s="8">
        <v>2000</v>
      </c>
      <c r="AP5" s="8">
        <v>1507766</v>
      </c>
      <c r="AQ5" s="8">
        <v>1509766</v>
      </c>
      <c r="AR5" s="8">
        <v>382787</v>
      </c>
      <c r="AS5" s="8">
        <v>0</v>
      </c>
      <c r="AT5" s="8">
        <v>382787</v>
      </c>
      <c r="AU5" s="8">
        <v>43648</v>
      </c>
      <c r="AV5" s="8">
        <v>0</v>
      </c>
      <c r="AW5" s="8">
        <v>43648</v>
      </c>
      <c r="AX5" s="8">
        <v>278507</v>
      </c>
      <c r="AY5" s="8">
        <v>2214708</v>
      </c>
      <c r="AZ5" s="8">
        <v>1258852</v>
      </c>
      <c r="BA5" s="8">
        <v>371322</v>
      </c>
      <c r="BB5" s="8">
        <v>1630174</v>
      </c>
      <c r="BC5" s="8">
        <v>123379</v>
      </c>
      <c r="BD5" s="8">
        <v>16825</v>
      </c>
      <c r="BE5" s="8">
        <v>23898</v>
      </c>
      <c r="BF5" s="8">
        <v>164102</v>
      </c>
      <c r="BG5" s="8">
        <v>402117</v>
      </c>
      <c r="BH5" s="8">
        <v>2196393</v>
      </c>
      <c r="BI5" s="8">
        <v>18315</v>
      </c>
      <c r="BJ5" s="7">
        <v>8.3000000000000001E-3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6">
        <v>67211</v>
      </c>
      <c r="BR5" s="6">
        <v>61237</v>
      </c>
      <c r="BS5" s="6">
        <v>128448</v>
      </c>
      <c r="BT5" s="6">
        <v>47412</v>
      </c>
      <c r="BU5" s="6">
        <v>16802</v>
      </c>
      <c r="BV5" s="6">
        <v>64214</v>
      </c>
      <c r="BW5" s="6">
        <v>10647</v>
      </c>
      <c r="BX5" s="1">
        <v>275</v>
      </c>
      <c r="BY5" s="6">
        <v>10922</v>
      </c>
      <c r="BZ5" s="6">
        <v>203584</v>
      </c>
      <c r="CA5" s="1"/>
      <c r="CB5" s="6">
        <v>203584</v>
      </c>
      <c r="CC5" s="6">
        <v>2707</v>
      </c>
      <c r="CD5" s="6">
        <v>30491</v>
      </c>
      <c r="CE5" s="1">
        <v>1</v>
      </c>
      <c r="CF5" s="1">
        <v>74</v>
      </c>
      <c r="CG5" s="1">
        <v>75</v>
      </c>
      <c r="CH5" s="6">
        <v>8978</v>
      </c>
      <c r="CI5" s="6">
        <v>2182</v>
      </c>
      <c r="CJ5" s="6">
        <v>10624</v>
      </c>
      <c r="CK5" s="1">
        <v>0</v>
      </c>
      <c r="CL5" s="1">
        <v>0</v>
      </c>
      <c r="CM5" s="1">
        <v>198</v>
      </c>
      <c r="CN5" s="1">
        <v>194</v>
      </c>
      <c r="CO5" s="6">
        <v>181279</v>
      </c>
      <c r="CP5" s="6">
        <v>51033</v>
      </c>
      <c r="CQ5" s="6">
        <v>232312</v>
      </c>
      <c r="CR5" s="6">
        <v>28017</v>
      </c>
      <c r="CS5" s="1">
        <v>457</v>
      </c>
      <c r="CT5" s="6">
        <v>28474</v>
      </c>
      <c r="CU5" s="6">
        <v>160138</v>
      </c>
      <c r="CV5" s="6">
        <v>33936</v>
      </c>
      <c r="CW5" s="6">
        <v>194074</v>
      </c>
      <c r="CX5" s="6">
        <v>454860</v>
      </c>
      <c r="CY5" s="6">
        <v>4026</v>
      </c>
      <c r="CZ5" s="6">
        <v>11360</v>
      </c>
      <c r="DA5" s="6">
        <v>470246</v>
      </c>
      <c r="DB5" s="6">
        <v>38370</v>
      </c>
      <c r="DC5" s="6">
        <v>2142</v>
      </c>
      <c r="DD5" s="6">
        <f t="shared" si="0"/>
        <v>40512</v>
      </c>
      <c r="DE5" s="6">
        <v>120258</v>
      </c>
      <c r="DF5" s="6">
        <v>12076</v>
      </c>
      <c r="DG5" s="1">
        <v>0</v>
      </c>
      <c r="DH5" s="6">
        <v>14218</v>
      </c>
      <c r="DI5" s="1">
        <v>423</v>
      </c>
      <c r="DJ5" s="6"/>
      <c r="DK5" s="1"/>
      <c r="DL5" s="6">
        <v>629659</v>
      </c>
      <c r="DM5" s="1"/>
      <c r="DN5" s="6">
        <v>8706</v>
      </c>
      <c r="DO5" s="6">
        <v>643916</v>
      </c>
      <c r="DP5" s="1">
        <v>807</v>
      </c>
      <c r="DQ5" s="6">
        <v>60946</v>
      </c>
      <c r="DR5" s="6">
        <v>15101</v>
      </c>
      <c r="DS5" s="6">
        <v>76047</v>
      </c>
      <c r="DT5" s="6">
        <v>409993</v>
      </c>
      <c r="DU5" s="1">
        <v>395</v>
      </c>
      <c r="DV5" s="1">
        <v>102</v>
      </c>
      <c r="DW5" s="6">
        <v>1025</v>
      </c>
      <c r="DX5" s="1">
        <v>73</v>
      </c>
      <c r="DY5" s="1">
        <v>136</v>
      </c>
      <c r="DZ5" s="1">
        <v>15</v>
      </c>
      <c r="EA5" s="6">
        <v>1746</v>
      </c>
      <c r="EB5" s="6">
        <v>4107</v>
      </c>
      <c r="EC5" s="6">
        <v>1285</v>
      </c>
      <c r="ED5" s="6">
        <v>5392</v>
      </c>
      <c r="EE5" s="6">
        <v>22881</v>
      </c>
      <c r="EF5" s="6">
        <v>4696</v>
      </c>
      <c r="EG5" s="6">
        <v>27577</v>
      </c>
      <c r="EH5" s="6">
        <v>1455</v>
      </c>
      <c r="EI5" s="1">
        <v>324</v>
      </c>
      <c r="EJ5" s="6">
        <v>1779</v>
      </c>
      <c r="EK5" s="6">
        <v>34748</v>
      </c>
      <c r="EL5" s="1">
        <v>0</v>
      </c>
      <c r="EM5" s="1">
        <v>0</v>
      </c>
      <c r="EN5" s="1">
        <v>44</v>
      </c>
      <c r="EO5" s="1">
        <v>258</v>
      </c>
      <c r="EP5" s="6">
        <v>1537</v>
      </c>
      <c r="EQ5" s="6">
        <v>10968</v>
      </c>
      <c r="ER5" s="6">
        <v>33278</v>
      </c>
      <c r="ES5" s="6">
        <v>11430</v>
      </c>
      <c r="ET5" s="6">
        <v>3752</v>
      </c>
      <c r="EU5" s="6">
        <v>37170</v>
      </c>
      <c r="EV5" s="6">
        <v>38214</v>
      </c>
      <c r="EW5" s="1" t="s">
        <v>341</v>
      </c>
      <c r="EX5" s="1">
        <v>66</v>
      </c>
      <c r="EY5" s="1">
        <v>130</v>
      </c>
      <c r="EZ5" s="6">
        <v>78741</v>
      </c>
      <c r="FA5" s="6">
        <v>281272</v>
      </c>
      <c r="FB5" s="6">
        <v>35195</v>
      </c>
      <c r="FC5" s="1"/>
      <c r="FD5" s="1" t="s">
        <v>290</v>
      </c>
      <c r="FE5" s="1"/>
      <c r="FF5" s="1"/>
      <c r="FG5" s="1" t="s">
        <v>342</v>
      </c>
      <c r="FH5" s="1" t="s">
        <v>308</v>
      </c>
      <c r="FI5" s="1" t="s">
        <v>334</v>
      </c>
      <c r="FJ5" s="1" t="s">
        <v>335</v>
      </c>
      <c r="FK5" s="1">
        <v>28694</v>
      </c>
      <c r="FL5" s="1">
        <v>9793</v>
      </c>
      <c r="FM5" s="1" t="s">
        <v>334</v>
      </c>
      <c r="FN5" s="1" t="s">
        <v>335</v>
      </c>
      <c r="FO5" s="1">
        <v>28694</v>
      </c>
      <c r="FP5" s="1"/>
      <c r="FQ5" s="1" t="s">
        <v>333</v>
      </c>
      <c r="FR5" s="6">
        <v>71101</v>
      </c>
      <c r="FS5" s="1">
        <v>42.28</v>
      </c>
      <c r="FT5" s="1" t="s">
        <v>343</v>
      </c>
      <c r="FU5" s="6">
        <v>11300</v>
      </c>
      <c r="FV5" s="1">
        <v>260</v>
      </c>
      <c r="FW5" s="1"/>
      <c r="FX5" s="1" t="s">
        <v>344</v>
      </c>
      <c r="FY5" s="1"/>
      <c r="FZ5" s="1"/>
      <c r="GA5" s="1">
        <v>0</v>
      </c>
      <c r="GB5" s="1" t="s">
        <v>345</v>
      </c>
      <c r="GC5" s="1">
        <v>20</v>
      </c>
      <c r="GD5" s="1">
        <v>20</v>
      </c>
      <c r="GE5" s="1"/>
      <c r="GF5" s="1" t="s">
        <v>285</v>
      </c>
      <c r="GG5" s="1" t="s">
        <v>346</v>
      </c>
      <c r="GH5" s="1" t="s">
        <v>287</v>
      </c>
      <c r="GI5" s="1" t="s">
        <v>313</v>
      </c>
      <c r="GJ5" s="6">
        <v>149870</v>
      </c>
      <c r="GK5" s="1">
        <v>2</v>
      </c>
      <c r="GL5" s="1" t="s">
        <v>314</v>
      </c>
      <c r="GM5" s="2" t="s">
        <v>292</v>
      </c>
      <c r="GN5" s="10">
        <v>1805</v>
      </c>
      <c r="GO5" s="2">
        <v>265</v>
      </c>
      <c r="GP5" s="10">
        <v>11099</v>
      </c>
      <c r="GQ5" s="10">
        <v>76016</v>
      </c>
      <c r="GR5" s="2">
        <v>280</v>
      </c>
      <c r="GS5" s="2">
        <v>48</v>
      </c>
      <c r="GT5" s="2">
        <v>342</v>
      </c>
      <c r="GU5" s="10">
        <v>9228</v>
      </c>
      <c r="GZ5" s="1"/>
      <c r="HA5" s="1">
        <v>2</v>
      </c>
      <c r="HB5" s="1"/>
      <c r="HC5" s="1"/>
      <c r="HD5" s="1"/>
      <c r="HE5" s="1"/>
      <c r="HF5" s="1"/>
      <c r="HG5" s="1"/>
      <c r="HH5" s="1"/>
      <c r="HI5" s="1"/>
      <c r="HJ5" s="1"/>
      <c r="HK5" s="1">
        <v>8</v>
      </c>
      <c r="HL5" s="6">
        <v>6447</v>
      </c>
      <c r="HN5" s="6">
        <v>21784</v>
      </c>
      <c r="HO5" s="6">
        <v>259258</v>
      </c>
      <c r="HP5" s="2">
        <v>423</v>
      </c>
      <c r="HQ5" s="1"/>
      <c r="HR5" s="1">
        <v>0</v>
      </c>
      <c r="HS5" s="6">
        <v>26725</v>
      </c>
      <c r="HT5" s="1"/>
      <c r="HU5" s="1"/>
      <c r="HV5" s="6">
        <v>3766</v>
      </c>
      <c r="HW5" s="6">
        <v>2022</v>
      </c>
      <c r="HX5" s="1"/>
      <c r="HY5" s="1"/>
      <c r="HZ5" s="1">
        <v>160</v>
      </c>
      <c r="IA5" s="1">
        <v>0</v>
      </c>
      <c r="IB5" s="1"/>
      <c r="IC5" s="1"/>
      <c r="ID5" s="1">
        <v>0</v>
      </c>
      <c r="IE5" s="6">
        <v>643916</v>
      </c>
      <c r="IF5" s="6">
        <v>160770</v>
      </c>
      <c r="IG5" s="1">
        <v>824</v>
      </c>
      <c r="IH5" s="6">
        <v>640234</v>
      </c>
      <c r="II5" s="6">
        <v>159452</v>
      </c>
      <c r="IJ5" s="1">
        <v>37</v>
      </c>
      <c r="IK5" s="6">
        <v>12039</v>
      </c>
      <c r="IL5" s="1">
        <v>252</v>
      </c>
      <c r="IM5" s="6">
        <v>1890</v>
      </c>
      <c r="IN5" s="1">
        <v>0</v>
      </c>
      <c r="IO5" s="1">
        <v>0</v>
      </c>
      <c r="IQ5" s="6">
        <v>24606</v>
      </c>
      <c r="IR5" s="6">
        <v>56554</v>
      </c>
      <c r="IS5" s="10">
        <v>81160</v>
      </c>
      <c r="IT5" s="10">
        <v>95378</v>
      </c>
      <c r="IU5" s="6">
        <v>40512</v>
      </c>
      <c r="IV5" s="10">
        <v>725076</v>
      </c>
      <c r="IW5" s="6">
        <v>222548</v>
      </c>
      <c r="IX5" s="1">
        <v>497</v>
      </c>
      <c r="IY5" s="6">
        <v>1098</v>
      </c>
      <c r="IZ5" s="1">
        <v>151</v>
      </c>
      <c r="JA5" s="1">
        <v>0.79</v>
      </c>
      <c r="JB5" s="1">
        <v>0.16</v>
      </c>
      <c r="JC5" s="1">
        <v>19.899999999999999</v>
      </c>
      <c r="JD5" s="1">
        <v>25.12</v>
      </c>
      <c r="JE5" s="1">
        <v>10.85</v>
      </c>
      <c r="JF5" s="6">
        <v>1556</v>
      </c>
      <c r="JG5" s="6">
        <v>28443</v>
      </c>
      <c r="JH5" s="1">
        <v>190</v>
      </c>
      <c r="JI5" s="6">
        <v>6305</v>
      </c>
      <c r="JJ5" s="571">
        <f t="shared" si="1"/>
        <v>10.877253619803829</v>
      </c>
      <c r="KJ5" s="571">
        <f t="shared" si="2"/>
        <v>36666.081871345028</v>
      </c>
      <c r="MH5" s="10">
        <v>359640</v>
      </c>
      <c r="MI5" s="10">
        <v>323604</v>
      </c>
    </row>
    <row r="6" spans="1:347" x14ac:dyDescent="0.25">
      <c r="A6" s="1" t="s">
        <v>371</v>
      </c>
      <c r="B6" s="1" t="s">
        <v>2147</v>
      </c>
      <c r="C6" s="1" t="s">
        <v>372</v>
      </c>
      <c r="D6" s="1">
        <v>2016</v>
      </c>
      <c r="E6" s="1" t="s">
        <v>373</v>
      </c>
      <c r="F6" s="1" t="s">
        <v>374</v>
      </c>
      <c r="G6" s="1" t="s">
        <v>375</v>
      </c>
      <c r="H6" s="1">
        <v>27889</v>
      </c>
      <c r="I6" s="1">
        <v>4948</v>
      </c>
      <c r="J6" s="1" t="s">
        <v>374</v>
      </c>
      <c r="K6" s="1" t="s">
        <v>375</v>
      </c>
      <c r="L6" s="1">
        <v>27889</v>
      </c>
      <c r="M6" s="1"/>
      <c r="N6" s="1" t="s">
        <v>376</v>
      </c>
      <c r="O6" s="1" t="s">
        <v>377</v>
      </c>
      <c r="P6" s="1" t="s">
        <v>378</v>
      </c>
      <c r="Q6" s="1" t="s">
        <v>379</v>
      </c>
      <c r="R6" s="1" t="s">
        <v>376</v>
      </c>
      <c r="S6" s="1" t="s">
        <v>324</v>
      </c>
      <c r="T6" s="1" t="s">
        <v>377</v>
      </c>
      <c r="U6" s="1" t="s">
        <v>378</v>
      </c>
      <c r="V6" s="1" t="s">
        <v>379</v>
      </c>
      <c r="W6" s="1">
        <v>1</v>
      </c>
      <c r="X6" s="1">
        <v>7</v>
      </c>
      <c r="Y6" s="1">
        <v>0</v>
      </c>
      <c r="Z6" s="1">
        <v>1</v>
      </c>
      <c r="AA6" s="6">
        <v>16120</v>
      </c>
      <c r="AB6" s="1">
        <v>2</v>
      </c>
      <c r="AC6" s="1">
        <v>1</v>
      </c>
      <c r="AD6" s="1">
        <v>3</v>
      </c>
      <c r="AE6" s="1">
        <v>14.96</v>
      </c>
      <c r="AF6" s="1">
        <v>17.96</v>
      </c>
      <c r="AG6" s="7">
        <v>0.1114</v>
      </c>
      <c r="AH6" s="8">
        <v>50551</v>
      </c>
      <c r="AI6" s="1" t="e">
        <f>VLOOKUP(Regional!A6,Salaries!A$6:T$91,15,FALSE)</f>
        <v>#N/A</v>
      </c>
      <c r="AJ6" s="1" t="e">
        <f>VLOOKUP(Regional!A6,Salaries!A$6:T$91,16,FALSE)</f>
        <v>#N/A</v>
      </c>
      <c r="AK6" s="8">
        <v>38125</v>
      </c>
      <c r="AL6" s="9">
        <v>7.55</v>
      </c>
      <c r="AM6" s="9">
        <v>8.8000000000000007</v>
      </c>
      <c r="AN6" s="9">
        <v>11</v>
      </c>
      <c r="AO6" s="8">
        <v>123575</v>
      </c>
      <c r="AP6" s="8">
        <v>335832</v>
      </c>
      <c r="AQ6" s="8">
        <v>459407</v>
      </c>
      <c r="AR6" s="8">
        <v>304479</v>
      </c>
      <c r="AS6" s="8">
        <v>0</v>
      </c>
      <c r="AT6" s="8">
        <v>304479</v>
      </c>
      <c r="AU6" s="8">
        <v>1950</v>
      </c>
      <c r="AV6" s="8">
        <v>0</v>
      </c>
      <c r="AW6" s="8">
        <v>1950</v>
      </c>
      <c r="AX6" s="8">
        <v>72610</v>
      </c>
      <c r="AY6" s="8">
        <v>838446</v>
      </c>
      <c r="AZ6" s="8">
        <v>455619</v>
      </c>
      <c r="BA6" s="8">
        <v>99480</v>
      </c>
      <c r="BB6" s="8">
        <v>555099</v>
      </c>
      <c r="BC6" s="8">
        <v>69528</v>
      </c>
      <c r="BD6" s="8">
        <v>14996</v>
      </c>
      <c r="BE6" s="8">
        <v>10654</v>
      </c>
      <c r="BF6" s="8">
        <v>95178</v>
      </c>
      <c r="BG6" s="8">
        <v>219979</v>
      </c>
      <c r="BH6" s="8">
        <v>870256</v>
      </c>
      <c r="BI6" s="8">
        <v>-31810</v>
      </c>
      <c r="BJ6" s="7">
        <v>-3.7900000000000003E-2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6">
        <v>42699</v>
      </c>
      <c r="BR6" s="6">
        <v>37618</v>
      </c>
      <c r="BS6" s="6">
        <v>80317</v>
      </c>
      <c r="BT6" s="6">
        <v>30588</v>
      </c>
      <c r="BU6" s="6">
        <v>16010</v>
      </c>
      <c r="BV6" s="6">
        <v>46598</v>
      </c>
      <c r="BW6" s="6">
        <v>1009</v>
      </c>
      <c r="BX6" s="1"/>
      <c r="BY6" s="6">
        <v>1009</v>
      </c>
      <c r="BZ6" s="6">
        <v>127924</v>
      </c>
      <c r="CA6" s="1"/>
      <c r="CB6" s="6">
        <v>127924</v>
      </c>
      <c r="CC6" s="1">
        <v>343</v>
      </c>
      <c r="CD6" s="6">
        <v>49720</v>
      </c>
      <c r="CE6" s="1">
        <v>0</v>
      </c>
      <c r="CF6" s="1">
        <v>74</v>
      </c>
      <c r="CG6" s="1">
        <v>74</v>
      </c>
      <c r="CH6" s="6">
        <v>2019</v>
      </c>
      <c r="CI6" s="6">
        <v>2304</v>
      </c>
      <c r="CJ6" s="6">
        <v>6705</v>
      </c>
      <c r="CK6" s="1">
        <v>0</v>
      </c>
      <c r="CL6" s="1">
        <v>50</v>
      </c>
      <c r="CM6" s="1">
        <v>50</v>
      </c>
      <c r="CN6" s="1">
        <v>66</v>
      </c>
      <c r="CO6" s="6">
        <v>36804</v>
      </c>
      <c r="CP6" s="6">
        <v>4763</v>
      </c>
      <c r="CQ6" s="6">
        <v>41567</v>
      </c>
      <c r="CR6" s="1">
        <v>122</v>
      </c>
      <c r="CS6" s="1">
        <v>15</v>
      </c>
      <c r="CT6" s="1">
        <v>137</v>
      </c>
      <c r="CU6" s="6">
        <v>21485</v>
      </c>
      <c r="CV6" s="6">
        <v>5919</v>
      </c>
      <c r="CW6" s="6">
        <v>27404</v>
      </c>
      <c r="CX6" s="6">
        <v>69108</v>
      </c>
      <c r="CY6" s="1">
        <v>616</v>
      </c>
      <c r="CZ6" s="1">
        <v>551</v>
      </c>
      <c r="DA6" s="6">
        <v>70275</v>
      </c>
      <c r="DB6" s="6">
        <v>1404</v>
      </c>
      <c r="DC6" s="1">
        <v>362</v>
      </c>
      <c r="DD6" s="6">
        <f t="shared" si="0"/>
        <v>1766</v>
      </c>
      <c r="DE6" s="6">
        <v>11271</v>
      </c>
      <c r="DF6" s="1">
        <v>866</v>
      </c>
      <c r="DG6" s="1">
        <v>128</v>
      </c>
      <c r="DH6" s="6">
        <v>1356</v>
      </c>
      <c r="DI6" s="1">
        <v>31</v>
      </c>
      <c r="DJ6" s="6"/>
      <c r="DK6" s="6">
        <v>11635</v>
      </c>
      <c r="DL6" s="6">
        <v>67651</v>
      </c>
      <c r="DM6" s="1"/>
      <c r="DN6" s="1"/>
      <c r="DO6" s="6">
        <v>84330</v>
      </c>
      <c r="DP6" s="1">
        <v>-1</v>
      </c>
      <c r="DQ6" s="6">
        <v>6925</v>
      </c>
      <c r="DR6" s="6">
        <v>2603</v>
      </c>
      <c r="DS6" s="6">
        <v>9528</v>
      </c>
      <c r="DT6" s="6">
        <v>106992</v>
      </c>
      <c r="DU6" s="1">
        <v>184</v>
      </c>
      <c r="DV6" s="1">
        <v>4</v>
      </c>
      <c r="DW6" s="1">
        <v>294</v>
      </c>
      <c r="DX6" s="1">
        <v>105</v>
      </c>
      <c r="DY6" s="1">
        <v>28</v>
      </c>
      <c r="DZ6" s="1">
        <v>0</v>
      </c>
      <c r="EA6" s="1">
        <v>615</v>
      </c>
      <c r="EB6" s="6">
        <v>1309</v>
      </c>
      <c r="EC6" s="1">
        <v>68</v>
      </c>
      <c r="ED6" s="6">
        <v>1377</v>
      </c>
      <c r="EE6" s="6">
        <v>5154</v>
      </c>
      <c r="EF6" s="6">
        <v>4017</v>
      </c>
      <c r="EG6" s="6">
        <v>9171</v>
      </c>
      <c r="EH6" s="1">
        <v>380</v>
      </c>
      <c r="EI6" s="1">
        <v>0</v>
      </c>
      <c r="EJ6" s="1">
        <v>380</v>
      </c>
      <c r="EK6" s="6">
        <v>10928</v>
      </c>
      <c r="EL6" s="1">
        <v>8</v>
      </c>
      <c r="EM6" s="1">
        <v>105</v>
      </c>
      <c r="EN6" s="1">
        <v>80</v>
      </c>
      <c r="EO6" s="1">
        <v>294</v>
      </c>
      <c r="EP6" s="1">
        <v>105</v>
      </c>
      <c r="EQ6" s="1">
        <v>820</v>
      </c>
      <c r="ER6" s="6">
        <v>21265</v>
      </c>
      <c r="ES6" s="6">
        <v>4788</v>
      </c>
      <c r="ET6" s="6">
        <v>1522</v>
      </c>
      <c r="EU6" s="6">
        <v>6441</v>
      </c>
      <c r="EV6" s="6">
        <v>6257</v>
      </c>
      <c r="EW6" s="1" t="s">
        <v>380</v>
      </c>
      <c r="EX6" s="1">
        <v>22</v>
      </c>
      <c r="EY6" s="1">
        <v>83</v>
      </c>
      <c r="EZ6" s="6">
        <v>32460</v>
      </c>
      <c r="FA6" s="6">
        <v>72000</v>
      </c>
      <c r="FB6" s="1"/>
      <c r="FC6" s="1"/>
      <c r="FD6" s="1" t="s">
        <v>279</v>
      </c>
      <c r="FE6" s="1"/>
      <c r="FF6" s="1"/>
      <c r="FG6" s="1" t="s">
        <v>381</v>
      </c>
      <c r="FH6" s="1" t="s">
        <v>382</v>
      </c>
      <c r="FI6" s="1" t="s">
        <v>374</v>
      </c>
      <c r="FJ6" s="1" t="s">
        <v>375</v>
      </c>
      <c r="FK6" s="1">
        <v>27889</v>
      </c>
      <c r="FL6" s="1">
        <v>4948</v>
      </c>
      <c r="FM6" s="1" t="s">
        <v>374</v>
      </c>
      <c r="FN6" s="1" t="s">
        <v>375</v>
      </c>
      <c r="FO6" s="1">
        <v>27889</v>
      </c>
      <c r="FP6" s="1">
        <v>4948</v>
      </c>
      <c r="FQ6" s="1" t="s">
        <v>373</v>
      </c>
      <c r="FR6" s="6">
        <v>31962</v>
      </c>
      <c r="FS6" s="1">
        <v>18.38</v>
      </c>
      <c r="FT6" s="1" t="s">
        <v>376</v>
      </c>
      <c r="FU6" s="6">
        <v>16120</v>
      </c>
      <c r="FV6" s="1">
        <v>416</v>
      </c>
      <c r="FW6" s="1"/>
      <c r="FX6" s="1" t="s">
        <v>383</v>
      </c>
      <c r="FY6" s="1"/>
      <c r="FZ6" s="1"/>
      <c r="GA6" s="1">
        <v>0</v>
      </c>
      <c r="GB6" s="1" t="s">
        <v>384</v>
      </c>
      <c r="GC6" s="1">
        <v>20</v>
      </c>
      <c r="GD6" s="1">
        <v>5</v>
      </c>
      <c r="GE6" s="1"/>
      <c r="GF6" s="1" t="s">
        <v>285</v>
      </c>
      <c r="GG6" s="1" t="s">
        <v>385</v>
      </c>
      <c r="GH6" s="1" t="s">
        <v>287</v>
      </c>
      <c r="GI6" s="1" t="s">
        <v>313</v>
      </c>
      <c r="GJ6" s="6">
        <v>67645</v>
      </c>
      <c r="GK6" s="1">
        <v>1</v>
      </c>
      <c r="GL6" s="1" t="s">
        <v>386</v>
      </c>
      <c r="GM6" s="2" t="s">
        <v>292</v>
      </c>
      <c r="GN6" s="2">
        <v>451</v>
      </c>
      <c r="GO6" s="2">
        <v>108</v>
      </c>
      <c r="GP6" s="10">
        <v>2449</v>
      </c>
      <c r="GQ6" s="10">
        <v>9790</v>
      </c>
      <c r="GR6" s="2">
        <v>68</v>
      </c>
      <c r="GS6" s="2">
        <v>14</v>
      </c>
      <c r="GT6" s="2">
        <v>82</v>
      </c>
      <c r="GU6" s="2">
        <v>572</v>
      </c>
      <c r="GZ6" s="1"/>
      <c r="HA6" s="1">
        <v>1</v>
      </c>
      <c r="HB6" s="1"/>
      <c r="HC6" s="1"/>
      <c r="HD6" s="1"/>
      <c r="HE6" s="1"/>
      <c r="HF6" s="1"/>
      <c r="HG6" s="1"/>
      <c r="HH6" s="1"/>
      <c r="HI6" s="1"/>
      <c r="HJ6" s="1"/>
      <c r="HK6" s="1">
        <v>9</v>
      </c>
      <c r="HL6" s="1">
        <v>250</v>
      </c>
      <c r="HN6" s="6">
        <v>11028</v>
      </c>
      <c r="HO6" s="6">
        <v>189236</v>
      </c>
      <c r="HP6" s="2">
        <v>31</v>
      </c>
      <c r="HQ6" s="1"/>
      <c r="HR6" s="1">
        <v>50</v>
      </c>
      <c r="HS6" s="6">
        <v>26725</v>
      </c>
      <c r="HT6" s="1"/>
      <c r="HU6" s="1"/>
      <c r="HV6" s="6">
        <v>22995</v>
      </c>
      <c r="HW6" s="6">
        <v>2022</v>
      </c>
      <c r="HX6" s="1"/>
      <c r="HY6" s="1"/>
      <c r="HZ6" s="1">
        <v>282</v>
      </c>
      <c r="IA6" s="1">
        <v>0</v>
      </c>
      <c r="IB6" s="1"/>
      <c r="IC6" s="1"/>
      <c r="ID6" s="1">
        <v>0</v>
      </c>
      <c r="IE6" s="6">
        <v>84330</v>
      </c>
      <c r="IF6" s="6">
        <v>13037</v>
      </c>
      <c r="IG6" s="1">
        <v>24</v>
      </c>
      <c r="IH6" s="6">
        <v>83501</v>
      </c>
      <c r="II6" s="6">
        <v>12699</v>
      </c>
      <c r="IJ6" s="1">
        <v>76</v>
      </c>
      <c r="IK6" s="1">
        <v>790</v>
      </c>
      <c r="IL6" s="1">
        <v>311</v>
      </c>
      <c r="IM6" s="1">
        <v>51</v>
      </c>
      <c r="IN6" s="1">
        <v>0</v>
      </c>
      <c r="IO6" s="1">
        <v>0</v>
      </c>
      <c r="IQ6" s="6">
        <v>3980</v>
      </c>
      <c r="IR6" s="1">
        <v>0</v>
      </c>
      <c r="IS6" s="10">
        <v>3980</v>
      </c>
      <c r="IT6" s="10">
        <v>5336</v>
      </c>
      <c r="IU6" s="6">
        <v>1766</v>
      </c>
      <c r="IV6" s="10">
        <v>88310</v>
      </c>
      <c r="IW6" s="6">
        <v>27541</v>
      </c>
      <c r="IX6" s="1">
        <v>188</v>
      </c>
      <c r="IY6" s="1">
        <v>399</v>
      </c>
      <c r="IZ6" s="1">
        <v>28</v>
      </c>
      <c r="JA6" s="1">
        <v>0.84</v>
      </c>
      <c r="JB6" s="1">
        <v>0.13</v>
      </c>
      <c r="JC6" s="1">
        <v>17.77</v>
      </c>
      <c r="JD6" s="1">
        <v>22.98</v>
      </c>
      <c r="JE6" s="1">
        <v>7.32</v>
      </c>
      <c r="JF6" s="1">
        <v>506</v>
      </c>
      <c r="JG6" s="6">
        <v>6843</v>
      </c>
      <c r="JH6" s="1">
        <v>109</v>
      </c>
      <c r="JI6" s="6">
        <v>4085</v>
      </c>
      <c r="JJ6" s="571">
        <f t="shared" si="1"/>
        <v>8.2060610540320784</v>
      </c>
      <c r="KJ6" s="571">
        <f t="shared" si="2"/>
        <v>30907.51670378619</v>
      </c>
      <c r="MH6" s="10">
        <v>118983</v>
      </c>
      <c r="MI6" s="10">
        <v>7170</v>
      </c>
    </row>
    <row r="7" spans="1:347" x14ac:dyDescent="0.25">
      <c r="A7" s="1" t="s">
        <v>609</v>
      </c>
      <c r="B7" s="1" t="s">
        <v>2148</v>
      </c>
      <c r="C7" s="1" t="s">
        <v>610</v>
      </c>
      <c r="D7" s="1">
        <v>2016</v>
      </c>
      <c r="E7" s="1" t="s">
        <v>611</v>
      </c>
      <c r="F7" s="1" t="s">
        <v>612</v>
      </c>
      <c r="G7" s="1" t="s">
        <v>613</v>
      </c>
      <c r="H7" s="1">
        <v>28560</v>
      </c>
      <c r="I7" s="1">
        <v>4098</v>
      </c>
      <c r="J7" s="1" t="s">
        <v>612</v>
      </c>
      <c r="K7" s="1" t="s">
        <v>613</v>
      </c>
      <c r="L7" s="1">
        <v>28560</v>
      </c>
      <c r="M7" s="1"/>
      <c r="N7" s="1" t="s">
        <v>614</v>
      </c>
      <c r="O7" s="1" t="s">
        <v>615</v>
      </c>
      <c r="P7" s="1" t="s">
        <v>616</v>
      </c>
      <c r="Q7" s="1" t="s">
        <v>617</v>
      </c>
      <c r="R7" s="1" t="s">
        <v>618</v>
      </c>
      <c r="S7" s="1" t="s">
        <v>324</v>
      </c>
      <c r="T7" s="1" t="s">
        <v>615</v>
      </c>
      <c r="U7" s="1" t="s">
        <v>616</v>
      </c>
      <c r="V7" s="1" t="s">
        <v>617</v>
      </c>
      <c r="W7" s="1">
        <v>0</v>
      </c>
      <c r="X7" s="1">
        <v>10</v>
      </c>
      <c r="Y7" s="1">
        <v>0</v>
      </c>
      <c r="Z7" s="1">
        <v>2</v>
      </c>
      <c r="AA7" s="6">
        <v>25816</v>
      </c>
      <c r="AB7" s="1">
        <v>2.98</v>
      </c>
      <c r="AC7" s="1">
        <v>5</v>
      </c>
      <c r="AD7" s="1">
        <v>7.98</v>
      </c>
      <c r="AE7" s="1">
        <v>62.37</v>
      </c>
      <c r="AF7" s="1">
        <v>70.349999999999994</v>
      </c>
      <c r="AG7" s="7">
        <v>4.24E-2</v>
      </c>
      <c r="AH7" s="8">
        <v>84074</v>
      </c>
      <c r="AI7" s="1" t="e">
        <f>VLOOKUP(Regional!A7,Salaries!A$6:T$91,15,FALSE)</f>
        <v>#N/A</v>
      </c>
      <c r="AJ7" s="1" t="e">
        <f>VLOOKUP(Regional!A7,Salaries!A$6:T$91,16,FALSE)</f>
        <v>#N/A</v>
      </c>
      <c r="AK7" s="8">
        <v>27851</v>
      </c>
      <c r="AL7" s="9">
        <v>10.16</v>
      </c>
      <c r="AM7" s="9">
        <v>13.44</v>
      </c>
      <c r="AN7" s="9">
        <v>17.79</v>
      </c>
      <c r="AO7" s="8">
        <v>166965</v>
      </c>
      <c r="AP7" s="8">
        <v>2676331</v>
      </c>
      <c r="AQ7" s="8">
        <v>2843296</v>
      </c>
      <c r="AR7" s="8">
        <v>382335</v>
      </c>
      <c r="AS7" s="8">
        <v>37000</v>
      </c>
      <c r="AT7" s="8">
        <v>419335</v>
      </c>
      <c r="AU7" s="8">
        <v>4499</v>
      </c>
      <c r="AV7" s="8">
        <v>0</v>
      </c>
      <c r="AW7" s="8">
        <v>4499</v>
      </c>
      <c r="AX7" s="8">
        <v>474732</v>
      </c>
      <c r="AY7" s="8">
        <v>3741862</v>
      </c>
      <c r="AZ7" s="8">
        <v>1781176</v>
      </c>
      <c r="BA7" s="8">
        <v>619846</v>
      </c>
      <c r="BB7" s="8">
        <v>2401022</v>
      </c>
      <c r="BC7" s="8">
        <v>185533</v>
      </c>
      <c r="BD7" s="8">
        <v>26283</v>
      </c>
      <c r="BE7" s="8">
        <v>38598</v>
      </c>
      <c r="BF7" s="8">
        <v>250414</v>
      </c>
      <c r="BG7" s="8">
        <v>611879</v>
      </c>
      <c r="BH7" s="8">
        <v>3263315</v>
      </c>
      <c r="BI7" s="8">
        <v>478547</v>
      </c>
      <c r="BJ7" s="7">
        <v>0.12790000000000001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6">
        <v>99745</v>
      </c>
      <c r="BR7" s="6">
        <v>99517</v>
      </c>
      <c r="BS7" s="6">
        <v>199262</v>
      </c>
      <c r="BT7" s="6">
        <v>62476</v>
      </c>
      <c r="BU7" s="6">
        <v>34155</v>
      </c>
      <c r="BV7" s="6">
        <v>96631</v>
      </c>
      <c r="BW7" s="6">
        <v>9188</v>
      </c>
      <c r="BX7" s="6">
        <v>4221</v>
      </c>
      <c r="BY7" s="6">
        <v>13409</v>
      </c>
      <c r="BZ7" s="6">
        <v>309302</v>
      </c>
      <c r="CA7" s="1"/>
      <c r="CB7" s="6">
        <v>309302</v>
      </c>
      <c r="CC7" s="6">
        <v>6957</v>
      </c>
      <c r="CD7" s="6">
        <v>27229</v>
      </c>
      <c r="CE7" s="1">
        <v>13</v>
      </c>
      <c r="CF7" s="1">
        <v>74</v>
      </c>
      <c r="CG7" s="1">
        <v>87</v>
      </c>
      <c r="CH7" s="6">
        <v>12061</v>
      </c>
      <c r="CI7" s="6">
        <v>10536</v>
      </c>
      <c r="CJ7" s="6">
        <v>13833</v>
      </c>
      <c r="CK7" s="1">
        <v>0</v>
      </c>
      <c r="CL7" s="1">
        <v>2</v>
      </c>
      <c r="CM7" s="1">
        <v>125</v>
      </c>
      <c r="CN7" s="1">
        <v>429</v>
      </c>
      <c r="CO7" s="6">
        <v>181858</v>
      </c>
      <c r="CP7" s="6">
        <v>56133</v>
      </c>
      <c r="CQ7" s="6">
        <v>237991</v>
      </c>
      <c r="CR7" s="6">
        <v>13968</v>
      </c>
      <c r="CS7" s="6">
        <v>4481</v>
      </c>
      <c r="CT7" s="6">
        <v>18449</v>
      </c>
      <c r="CU7" s="6">
        <v>123483</v>
      </c>
      <c r="CV7" s="6">
        <v>30320</v>
      </c>
      <c r="CW7" s="6">
        <v>153803</v>
      </c>
      <c r="CX7" s="6">
        <v>410243</v>
      </c>
      <c r="CY7" s="6">
        <v>7057</v>
      </c>
      <c r="CZ7" s="6">
        <v>23899</v>
      </c>
      <c r="DA7" s="6">
        <v>441199</v>
      </c>
      <c r="DB7" s="6">
        <v>30201</v>
      </c>
      <c r="DC7" s="6">
        <v>10038</v>
      </c>
      <c r="DD7" s="6">
        <f t="shared" si="0"/>
        <v>40239</v>
      </c>
      <c r="DE7" s="6">
        <v>20293</v>
      </c>
      <c r="DF7" s="6">
        <v>2790</v>
      </c>
      <c r="DG7" s="1">
        <v>0</v>
      </c>
      <c r="DH7" s="6">
        <v>12828</v>
      </c>
      <c r="DI7" s="6">
        <v>1468</v>
      </c>
      <c r="DJ7" s="6"/>
      <c r="DK7" s="1">
        <v>0</v>
      </c>
      <c r="DL7" s="6">
        <v>508158</v>
      </c>
      <c r="DM7" s="1">
        <v>0</v>
      </c>
      <c r="DN7" s="1">
        <v>0</v>
      </c>
      <c r="DO7" s="6">
        <v>507754</v>
      </c>
      <c r="DP7" s="1">
        <v>406</v>
      </c>
      <c r="DQ7" s="6">
        <v>64640</v>
      </c>
      <c r="DR7" s="6">
        <v>14138</v>
      </c>
      <c r="DS7" s="6">
        <v>78778</v>
      </c>
      <c r="DT7" s="6">
        <v>612486</v>
      </c>
      <c r="DU7" s="1">
        <v>545</v>
      </c>
      <c r="DV7" s="1">
        <v>24</v>
      </c>
      <c r="DW7" s="6">
        <v>1300</v>
      </c>
      <c r="DX7" s="1">
        <v>129</v>
      </c>
      <c r="DY7" s="1">
        <v>288</v>
      </c>
      <c r="DZ7" s="1">
        <v>5</v>
      </c>
      <c r="EA7" s="6">
        <v>2291</v>
      </c>
      <c r="EB7" s="6">
        <v>8948</v>
      </c>
      <c r="EC7" s="1">
        <v>563</v>
      </c>
      <c r="ED7" s="6">
        <v>9511</v>
      </c>
      <c r="EE7" s="6">
        <v>30494</v>
      </c>
      <c r="EF7" s="6">
        <v>8454</v>
      </c>
      <c r="EG7" s="6">
        <v>38948</v>
      </c>
      <c r="EH7" s="6">
        <v>3175</v>
      </c>
      <c r="EI7" s="1">
        <v>18</v>
      </c>
      <c r="EJ7" s="6">
        <v>3193</v>
      </c>
      <c r="EK7" s="6">
        <v>51652</v>
      </c>
      <c r="EL7" s="1">
        <v>2</v>
      </c>
      <c r="EM7" s="1">
        <v>12</v>
      </c>
      <c r="EN7" s="1">
        <v>85</v>
      </c>
      <c r="EO7" s="1">
        <v>329</v>
      </c>
      <c r="EP7" s="1">
        <v>821</v>
      </c>
      <c r="EQ7" s="6">
        <v>5516</v>
      </c>
      <c r="ER7" s="6">
        <v>88634</v>
      </c>
      <c r="ES7" s="6">
        <v>30472</v>
      </c>
      <c r="ET7" s="6">
        <v>8944</v>
      </c>
      <c r="EU7" s="1">
        <v>250</v>
      </c>
      <c r="EV7" s="1">
        <v>348</v>
      </c>
      <c r="EW7" s="1" t="s">
        <v>619</v>
      </c>
      <c r="EX7" s="1">
        <v>72</v>
      </c>
      <c r="EY7" s="1">
        <v>132</v>
      </c>
      <c r="EZ7" s="6">
        <v>113897</v>
      </c>
      <c r="FA7" s="6">
        <v>236752</v>
      </c>
      <c r="FB7" s="6">
        <v>30075</v>
      </c>
      <c r="FC7" s="1"/>
      <c r="FD7" s="1" t="s">
        <v>290</v>
      </c>
      <c r="FE7" s="1"/>
      <c r="FF7" s="1"/>
      <c r="FG7" s="1" t="s">
        <v>620</v>
      </c>
      <c r="FH7" s="1" t="s">
        <v>308</v>
      </c>
      <c r="FI7" s="1" t="s">
        <v>621</v>
      </c>
      <c r="FJ7" s="1" t="s">
        <v>622</v>
      </c>
      <c r="FK7" s="1">
        <v>28512</v>
      </c>
      <c r="FL7" s="1">
        <v>6122</v>
      </c>
      <c r="FM7" s="1" t="s">
        <v>621</v>
      </c>
      <c r="FN7" s="1" t="s">
        <v>622</v>
      </c>
      <c r="FO7" s="1">
        <v>28512</v>
      </c>
      <c r="FP7" s="1">
        <v>6122</v>
      </c>
      <c r="FQ7" s="1" t="s">
        <v>623</v>
      </c>
      <c r="FR7" s="6">
        <v>79691</v>
      </c>
      <c r="FS7" s="1">
        <v>70.349999999999994</v>
      </c>
      <c r="FT7" s="1" t="s">
        <v>624</v>
      </c>
      <c r="FU7" s="6">
        <v>25816</v>
      </c>
      <c r="FV7" s="1">
        <v>520</v>
      </c>
      <c r="FW7" s="1"/>
      <c r="FX7" s="1" t="s">
        <v>625</v>
      </c>
      <c r="FY7" s="1"/>
      <c r="FZ7" s="1"/>
      <c r="GA7" s="1">
        <v>0</v>
      </c>
      <c r="GB7" s="1" t="s">
        <v>626</v>
      </c>
      <c r="GC7" s="1">
        <v>4.2300000000000004</v>
      </c>
      <c r="GD7" s="1">
        <v>89.94</v>
      </c>
      <c r="GE7" s="1"/>
      <c r="GF7" s="1" t="s">
        <v>285</v>
      </c>
      <c r="GG7" s="1" t="s">
        <v>627</v>
      </c>
      <c r="GH7" s="1" t="s">
        <v>287</v>
      </c>
      <c r="GI7" s="1" t="s">
        <v>313</v>
      </c>
      <c r="GJ7" s="6">
        <v>183118</v>
      </c>
      <c r="GK7" s="1">
        <v>2</v>
      </c>
      <c r="GL7" s="1" t="s">
        <v>314</v>
      </c>
      <c r="GM7" s="2" t="s">
        <v>292</v>
      </c>
      <c r="GN7" s="10">
        <v>1667</v>
      </c>
      <c r="GO7" s="2">
        <v>247</v>
      </c>
      <c r="GP7" s="10">
        <v>8358</v>
      </c>
      <c r="GQ7" s="10">
        <v>46473</v>
      </c>
      <c r="GR7" s="2">
        <v>218</v>
      </c>
      <c r="GS7" s="2">
        <v>62</v>
      </c>
      <c r="GT7" s="2">
        <v>427</v>
      </c>
      <c r="GU7" s="10">
        <v>6099</v>
      </c>
      <c r="GZ7" s="1"/>
      <c r="HA7" s="1">
        <v>2</v>
      </c>
      <c r="HB7" s="1"/>
      <c r="HC7" s="1"/>
      <c r="HD7" s="1"/>
      <c r="HE7" s="1"/>
      <c r="HF7" s="1"/>
      <c r="HG7" s="1"/>
      <c r="HH7" s="1"/>
      <c r="HI7" s="1"/>
      <c r="HJ7" s="1"/>
      <c r="HK7" s="1">
        <v>12</v>
      </c>
      <c r="HL7" s="6">
        <v>4915</v>
      </c>
      <c r="HN7" s="6">
        <v>36430</v>
      </c>
      <c r="HO7" s="6">
        <v>381904</v>
      </c>
      <c r="HP7" s="10">
        <v>1468</v>
      </c>
      <c r="HQ7" s="1"/>
      <c r="HR7" s="1">
        <v>2</v>
      </c>
      <c r="HS7" s="6">
        <v>26725</v>
      </c>
      <c r="HT7" s="1"/>
      <c r="HU7" s="1"/>
      <c r="HV7" s="1">
        <v>504</v>
      </c>
      <c r="HW7" s="6">
        <v>2022</v>
      </c>
      <c r="HX7" s="1"/>
      <c r="HY7" s="1"/>
      <c r="HZ7" s="6">
        <v>8514</v>
      </c>
      <c r="IA7" s="1">
        <v>0</v>
      </c>
      <c r="IB7" s="1"/>
      <c r="IC7" s="1"/>
      <c r="ID7" s="1">
        <v>0</v>
      </c>
      <c r="IE7" s="6">
        <v>507754</v>
      </c>
      <c r="IF7" s="6">
        <v>60532</v>
      </c>
      <c r="IG7" s="6">
        <v>3233</v>
      </c>
      <c r="IH7" s="6">
        <v>515592</v>
      </c>
      <c r="II7" s="6">
        <v>53727</v>
      </c>
      <c r="IJ7" s="1">
        <v>404</v>
      </c>
      <c r="IK7" s="6">
        <v>2386</v>
      </c>
      <c r="IL7" s="6">
        <v>2086</v>
      </c>
      <c r="IM7" s="6">
        <v>7952</v>
      </c>
      <c r="IN7" s="1">
        <v>0</v>
      </c>
      <c r="IO7" s="1">
        <v>0</v>
      </c>
      <c r="IQ7" s="6">
        <v>34160</v>
      </c>
      <c r="IR7" s="6">
        <v>66689</v>
      </c>
      <c r="IS7" s="10">
        <v>100849</v>
      </c>
      <c r="IT7" s="10">
        <v>113677</v>
      </c>
      <c r="IU7" s="6">
        <v>40239</v>
      </c>
      <c r="IV7" s="10">
        <v>608603</v>
      </c>
      <c r="IW7" s="6">
        <v>172252</v>
      </c>
      <c r="IX7" s="1">
        <v>569</v>
      </c>
      <c r="IY7" s="6">
        <v>1429</v>
      </c>
      <c r="IZ7" s="1">
        <v>293</v>
      </c>
      <c r="JA7" s="1">
        <v>0.75</v>
      </c>
      <c r="JB7" s="1">
        <v>0.18</v>
      </c>
      <c r="JC7" s="1">
        <v>22.55</v>
      </c>
      <c r="JD7" s="1">
        <v>27.26</v>
      </c>
      <c r="JE7" s="1">
        <v>16.72</v>
      </c>
      <c r="JF7" s="6">
        <v>2133</v>
      </c>
      <c r="JG7" s="6">
        <v>42617</v>
      </c>
      <c r="JH7" s="1">
        <v>158</v>
      </c>
      <c r="JI7" s="6">
        <v>9035</v>
      </c>
      <c r="JJ7" s="571">
        <f t="shared" si="1"/>
        <v>13.111884140281131</v>
      </c>
      <c r="KJ7" s="571">
        <f t="shared" si="2"/>
        <v>34129.665955934615</v>
      </c>
      <c r="MH7" s="10">
        <v>931220</v>
      </c>
      <c r="MI7" s="10">
        <v>185194</v>
      </c>
    </row>
    <row r="8" spans="1:347" x14ac:dyDescent="0.25">
      <c r="A8" s="1" t="s">
        <v>710</v>
      </c>
      <c r="B8" s="1" t="s">
        <v>2149</v>
      </c>
      <c r="C8" s="1" t="s">
        <v>711</v>
      </c>
      <c r="D8" s="1">
        <v>2016</v>
      </c>
      <c r="E8" s="1" t="s">
        <v>712</v>
      </c>
      <c r="F8" s="1" t="s">
        <v>713</v>
      </c>
      <c r="G8" s="1" t="s">
        <v>714</v>
      </c>
      <c r="H8" s="1">
        <v>27909</v>
      </c>
      <c r="I8" s="1"/>
      <c r="J8" s="1" t="s">
        <v>713</v>
      </c>
      <c r="K8" s="1" t="s">
        <v>714</v>
      </c>
      <c r="L8" s="1">
        <v>27909</v>
      </c>
      <c r="M8" s="1"/>
      <c r="N8" s="1" t="s">
        <v>715</v>
      </c>
      <c r="O8" s="1" t="s">
        <v>716</v>
      </c>
      <c r="P8" s="1" t="s">
        <v>717</v>
      </c>
      <c r="Q8" s="1" t="s">
        <v>718</v>
      </c>
      <c r="R8" s="1" t="s">
        <v>715</v>
      </c>
      <c r="S8" s="1" t="s">
        <v>324</v>
      </c>
      <c r="T8" s="1" t="s">
        <v>719</v>
      </c>
      <c r="U8" s="1" t="s">
        <v>720</v>
      </c>
      <c r="V8" s="1" t="s">
        <v>718</v>
      </c>
      <c r="W8" s="1">
        <v>1</v>
      </c>
      <c r="X8" s="1">
        <v>7</v>
      </c>
      <c r="Y8" s="1">
        <v>1</v>
      </c>
      <c r="Z8" s="1">
        <v>2</v>
      </c>
      <c r="AA8" s="6">
        <v>19640</v>
      </c>
      <c r="AB8" s="1">
        <v>5.69</v>
      </c>
      <c r="AC8" s="1">
        <v>0</v>
      </c>
      <c r="AD8" s="1">
        <v>5.69</v>
      </c>
      <c r="AE8" s="1">
        <v>39.200000000000003</v>
      </c>
      <c r="AF8" s="1">
        <v>44.89</v>
      </c>
      <c r="AG8" s="7">
        <v>0.1268</v>
      </c>
      <c r="AH8" s="8">
        <v>65267</v>
      </c>
      <c r="AI8" s="1" t="e">
        <f>VLOOKUP(Regional!A8,Salaries!A$6:T$91,15,FALSE)</f>
        <v>#N/A</v>
      </c>
      <c r="AJ8" s="1" t="e">
        <f>VLOOKUP(Regional!A8,Salaries!A$6:T$91,16,FALSE)</f>
        <v>#N/A</v>
      </c>
      <c r="AK8" s="8">
        <v>37500</v>
      </c>
      <c r="AL8" s="9">
        <v>11.19</v>
      </c>
      <c r="AM8" s="9">
        <v>11.19</v>
      </c>
      <c r="AN8" s="9">
        <v>13.05</v>
      </c>
      <c r="AO8" s="8">
        <v>800</v>
      </c>
      <c r="AP8" s="8">
        <v>2301572</v>
      </c>
      <c r="AQ8" s="8">
        <v>2302372</v>
      </c>
      <c r="AR8" s="8">
        <v>391261</v>
      </c>
      <c r="AS8" s="8">
        <v>0</v>
      </c>
      <c r="AT8" s="8">
        <v>391261</v>
      </c>
      <c r="AU8" s="8">
        <v>0</v>
      </c>
      <c r="AV8" s="8">
        <v>0</v>
      </c>
      <c r="AW8" s="8">
        <v>0</v>
      </c>
      <c r="AX8" s="8">
        <v>81124</v>
      </c>
      <c r="AY8" s="8">
        <v>2774757</v>
      </c>
      <c r="AZ8" s="8">
        <v>1475117</v>
      </c>
      <c r="BA8" s="8">
        <v>595950</v>
      </c>
      <c r="BB8" s="8">
        <v>2071067</v>
      </c>
      <c r="BC8" s="8">
        <v>116542</v>
      </c>
      <c r="BD8" s="8">
        <v>31373</v>
      </c>
      <c r="BE8" s="8">
        <v>21183</v>
      </c>
      <c r="BF8" s="8">
        <v>169098</v>
      </c>
      <c r="BG8" s="8">
        <v>470995</v>
      </c>
      <c r="BH8" s="8">
        <v>2711160</v>
      </c>
      <c r="BI8" s="8">
        <v>63597</v>
      </c>
      <c r="BJ8" s="7">
        <v>2.29E-2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26543</v>
      </c>
      <c r="BQ8" s="6">
        <v>72774</v>
      </c>
      <c r="BR8" s="6">
        <v>71644</v>
      </c>
      <c r="BS8" s="6">
        <v>144418</v>
      </c>
      <c r="BT8" s="6">
        <v>52385</v>
      </c>
      <c r="BU8" s="6">
        <v>18635</v>
      </c>
      <c r="BV8" s="6">
        <v>71020</v>
      </c>
      <c r="BW8" s="6">
        <v>7215</v>
      </c>
      <c r="BX8" s="6">
        <v>1373</v>
      </c>
      <c r="BY8" s="6">
        <v>8588</v>
      </c>
      <c r="BZ8" s="6">
        <v>224026</v>
      </c>
      <c r="CA8" s="1"/>
      <c r="CB8" s="6">
        <v>224026</v>
      </c>
      <c r="CC8" s="6">
        <v>2000</v>
      </c>
      <c r="CD8" s="6">
        <v>28588</v>
      </c>
      <c r="CE8" s="1">
        <v>8</v>
      </c>
      <c r="CF8" s="1">
        <v>74</v>
      </c>
      <c r="CG8" s="1">
        <v>82</v>
      </c>
      <c r="CH8" s="6">
        <v>7994</v>
      </c>
      <c r="CI8" s="6">
        <v>2022</v>
      </c>
      <c r="CJ8" s="6">
        <v>17595</v>
      </c>
      <c r="CK8" s="1">
        <v>0</v>
      </c>
      <c r="CL8" s="1">
        <v>29</v>
      </c>
      <c r="CM8" s="1">
        <v>53</v>
      </c>
      <c r="CN8" s="1">
        <v>121</v>
      </c>
      <c r="CO8" s="6">
        <v>123051</v>
      </c>
      <c r="CP8" s="6">
        <v>40649</v>
      </c>
      <c r="CQ8" s="6">
        <v>163700</v>
      </c>
      <c r="CR8" s="6">
        <v>9360</v>
      </c>
      <c r="CS8" s="1">
        <v>971</v>
      </c>
      <c r="CT8" s="6">
        <v>10331</v>
      </c>
      <c r="CU8" s="6">
        <v>113154</v>
      </c>
      <c r="CV8" s="6">
        <v>18291</v>
      </c>
      <c r="CW8" s="6">
        <v>131445</v>
      </c>
      <c r="CX8" s="6">
        <v>305476</v>
      </c>
      <c r="CY8" s="6">
        <v>2579</v>
      </c>
      <c r="CZ8" s="6">
        <v>6596</v>
      </c>
      <c r="DA8" s="6">
        <v>314651</v>
      </c>
      <c r="DB8" s="6">
        <v>21436</v>
      </c>
      <c r="DC8" s="1">
        <v>952</v>
      </c>
      <c r="DD8" s="6">
        <f t="shared" si="0"/>
        <v>22388</v>
      </c>
      <c r="DE8" s="6">
        <v>78209</v>
      </c>
      <c r="DF8" s="6">
        <v>17818</v>
      </c>
      <c r="DG8" s="1">
        <v>311</v>
      </c>
      <c r="DH8" s="6">
        <v>19081</v>
      </c>
      <c r="DI8" s="6">
        <v>1290</v>
      </c>
      <c r="DJ8" s="6"/>
      <c r="DK8" s="6">
        <v>95742</v>
      </c>
      <c r="DL8" s="6">
        <v>329524</v>
      </c>
      <c r="DM8" s="6">
        <v>3462</v>
      </c>
      <c r="DN8" s="1"/>
      <c r="DO8" s="6">
        <v>433593</v>
      </c>
      <c r="DP8" s="1">
        <v>23</v>
      </c>
      <c r="DQ8" s="6">
        <v>36303</v>
      </c>
      <c r="DR8" s="6">
        <v>13391</v>
      </c>
      <c r="DS8" s="6">
        <v>49694</v>
      </c>
      <c r="DT8" s="6">
        <v>340821</v>
      </c>
      <c r="DU8" s="1">
        <v>348</v>
      </c>
      <c r="DV8" s="1">
        <v>4</v>
      </c>
      <c r="DW8" s="1">
        <v>901</v>
      </c>
      <c r="DX8" s="1">
        <v>284</v>
      </c>
      <c r="DY8" s="1">
        <v>19</v>
      </c>
      <c r="DZ8" s="1">
        <v>0</v>
      </c>
      <c r="EA8" s="6">
        <v>1556</v>
      </c>
      <c r="EB8" s="6">
        <v>4326</v>
      </c>
      <c r="EC8" s="1">
        <v>241</v>
      </c>
      <c r="ED8" s="6">
        <v>4567</v>
      </c>
      <c r="EE8" s="6">
        <v>15651</v>
      </c>
      <c r="EF8" s="6">
        <v>5962</v>
      </c>
      <c r="EG8" s="6">
        <v>21613</v>
      </c>
      <c r="EH8" s="1">
        <v>141</v>
      </c>
      <c r="EI8" s="1">
        <v>0</v>
      </c>
      <c r="EJ8" s="1">
        <v>141</v>
      </c>
      <c r="EK8" s="6">
        <v>26321</v>
      </c>
      <c r="EL8" s="1">
        <v>3</v>
      </c>
      <c r="EM8" s="1">
        <v>35</v>
      </c>
      <c r="EN8" s="1">
        <v>189</v>
      </c>
      <c r="EO8" s="1">
        <v>521</v>
      </c>
      <c r="EP8" s="6">
        <v>1397</v>
      </c>
      <c r="EQ8" s="6">
        <v>19336</v>
      </c>
      <c r="ER8" s="6">
        <v>43142</v>
      </c>
      <c r="ES8" s="6">
        <v>12487</v>
      </c>
      <c r="ET8" s="6">
        <v>5311</v>
      </c>
      <c r="EU8" s="1">
        <v>507</v>
      </c>
      <c r="EV8" s="6">
        <v>1465</v>
      </c>
      <c r="EW8" s="1" t="s">
        <v>721</v>
      </c>
      <c r="EX8" s="1">
        <v>59</v>
      </c>
      <c r="EY8" s="1">
        <v>101</v>
      </c>
      <c r="EZ8" s="6">
        <v>73483</v>
      </c>
      <c r="FA8" s="6">
        <v>213255</v>
      </c>
      <c r="FB8" s="6">
        <v>31925</v>
      </c>
      <c r="FC8" s="1"/>
      <c r="FD8" s="1" t="s">
        <v>290</v>
      </c>
      <c r="FE8" s="1"/>
      <c r="FF8" s="1"/>
      <c r="FG8" s="1" t="s">
        <v>722</v>
      </c>
      <c r="FH8" s="1" t="s">
        <v>308</v>
      </c>
      <c r="FI8" s="1" t="s">
        <v>713</v>
      </c>
      <c r="FJ8" s="1" t="s">
        <v>714</v>
      </c>
      <c r="FK8" s="1">
        <v>27909</v>
      </c>
      <c r="FL8" s="1">
        <v>4423</v>
      </c>
      <c r="FM8" s="1" t="s">
        <v>713</v>
      </c>
      <c r="FN8" s="1" t="s">
        <v>714</v>
      </c>
      <c r="FO8" s="1">
        <v>27909</v>
      </c>
      <c r="FP8" s="1">
        <v>4423</v>
      </c>
      <c r="FQ8" s="1" t="s">
        <v>712</v>
      </c>
      <c r="FR8" s="6">
        <v>70176</v>
      </c>
      <c r="FS8" s="1">
        <v>43.37</v>
      </c>
      <c r="FT8" s="1" t="s">
        <v>723</v>
      </c>
      <c r="FU8" s="6">
        <v>19640</v>
      </c>
      <c r="FV8" s="1">
        <v>466</v>
      </c>
      <c r="FW8" s="1"/>
      <c r="FX8" s="1" t="s">
        <v>724</v>
      </c>
      <c r="FY8" s="1"/>
      <c r="FZ8" s="1"/>
      <c r="GA8" s="1">
        <v>0</v>
      </c>
      <c r="GB8" s="1" t="s">
        <v>725</v>
      </c>
      <c r="GC8" s="1">
        <v>4.0999999999999996</v>
      </c>
      <c r="GD8" s="1">
        <v>3.7</v>
      </c>
      <c r="GE8" s="1"/>
      <c r="GF8" s="1" t="s">
        <v>285</v>
      </c>
      <c r="GG8" s="1" t="s">
        <v>726</v>
      </c>
      <c r="GH8" s="1" t="s">
        <v>287</v>
      </c>
      <c r="GI8" s="1" t="s">
        <v>313</v>
      </c>
      <c r="GJ8" s="6">
        <v>109411</v>
      </c>
      <c r="GK8" s="1">
        <v>2</v>
      </c>
      <c r="GL8" s="1" t="s">
        <v>314</v>
      </c>
      <c r="GM8" s="2" t="s">
        <v>292</v>
      </c>
      <c r="GN8" s="2">
        <v>796</v>
      </c>
      <c r="GO8" s="2">
        <v>138</v>
      </c>
      <c r="GP8" s="10">
        <v>4191</v>
      </c>
      <c r="GQ8" s="10">
        <v>40775</v>
      </c>
      <c r="GR8" s="2">
        <v>86</v>
      </c>
      <c r="GS8" s="2">
        <v>14</v>
      </c>
      <c r="GT8" s="2">
        <v>111</v>
      </c>
      <c r="GU8" s="10">
        <v>3759</v>
      </c>
      <c r="GZ8" s="1"/>
      <c r="HA8" s="1">
        <v>2</v>
      </c>
      <c r="HB8" s="1"/>
      <c r="HC8" s="1"/>
      <c r="HD8" s="1"/>
      <c r="HE8" s="1"/>
      <c r="HF8" s="1"/>
      <c r="HG8" s="1"/>
      <c r="HH8" s="1"/>
      <c r="HI8" s="1"/>
      <c r="HJ8" s="1"/>
      <c r="HK8" s="1">
        <v>11</v>
      </c>
      <c r="HL8" s="6">
        <v>2243</v>
      </c>
      <c r="HN8" s="6">
        <v>27611</v>
      </c>
      <c r="HO8" s="6">
        <v>283747</v>
      </c>
      <c r="HP8" s="10">
        <v>1290</v>
      </c>
      <c r="HQ8" s="1"/>
      <c r="HR8" s="1">
        <v>29</v>
      </c>
      <c r="HS8" s="6">
        <v>26725</v>
      </c>
      <c r="HT8" s="1"/>
      <c r="HU8" s="1"/>
      <c r="HV8" s="6">
        <v>1863</v>
      </c>
      <c r="HW8" s="6">
        <v>2022</v>
      </c>
      <c r="HX8" s="1"/>
      <c r="HY8" s="1"/>
      <c r="HZ8" s="1">
        <v>0</v>
      </c>
      <c r="IA8" s="1">
        <v>0</v>
      </c>
      <c r="IB8" s="1"/>
      <c r="IC8" s="1"/>
      <c r="ID8" s="1">
        <v>0</v>
      </c>
      <c r="IE8" s="6">
        <v>433593</v>
      </c>
      <c r="IF8" s="6">
        <v>100597</v>
      </c>
      <c r="IG8" s="1">
        <v>216</v>
      </c>
      <c r="IH8" s="6">
        <v>420892</v>
      </c>
      <c r="II8" s="6">
        <v>99861</v>
      </c>
      <c r="IJ8" s="1">
        <v>89</v>
      </c>
      <c r="IK8" s="6">
        <v>17729</v>
      </c>
      <c r="IL8" s="1">
        <v>952</v>
      </c>
      <c r="IM8" s="1">
        <v>0</v>
      </c>
      <c r="IN8" s="1">
        <v>0</v>
      </c>
      <c r="IO8" s="1">
        <v>0</v>
      </c>
      <c r="IQ8" s="6">
        <v>14088</v>
      </c>
      <c r="IR8" s="6">
        <v>26856</v>
      </c>
      <c r="IS8" s="10">
        <v>40944</v>
      </c>
      <c r="IT8" s="10">
        <v>60025</v>
      </c>
      <c r="IU8" s="6">
        <v>22388</v>
      </c>
      <c r="IV8" s="10">
        <v>474537</v>
      </c>
      <c r="IW8" s="6">
        <v>168224</v>
      </c>
      <c r="IX8" s="1">
        <v>352</v>
      </c>
      <c r="IY8" s="6">
        <v>1185</v>
      </c>
      <c r="IZ8" s="1">
        <v>19</v>
      </c>
      <c r="JA8" s="1">
        <v>0.82</v>
      </c>
      <c r="JB8" s="1">
        <v>0.17</v>
      </c>
      <c r="JC8" s="1">
        <v>16.920000000000002</v>
      </c>
      <c r="JD8" s="1">
        <v>18.239999999999998</v>
      </c>
      <c r="JE8" s="1">
        <v>12.97</v>
      </c>
      <c r="JF8" s="6">
        <v>1268</v>
      </c>
      <c r="JG8" s="6">
        <v>20118</v>
      </c>
      <c r="JH8" s="1">
        <v>288</v>
      </c>
      <c r="JI8" s="6">
        <v>6203</v>
      </c>
      <c r="JJ8" s="571">
        <f t="shared" si="1"/>
        <v>18.929239290382139</v>
      </c>
      <c r="KJ8" s="571">
        <f t="shared" si="2"/>
        <v>46136.489195811984</v>
      </c>
      <c r="MH8" s="10">
        <v>182544</v>
      </c>
      <c r="MI8" s="10">
        <v>35713</v>
      </c>
    </row>
    <row r="9" spans="1:347" x14ac:dyDescent="0.25">
      <c r="A9" s="1" t="s">
        <v>754</v>
      </c>
      <c r="B9" s="1" t="s">
        <v>2150</v>
      </c>
      <c r="C9" s="1" t="s">
        <v>755</v>
      </c>
      <c r="D9" s="1">
        <v>2016</v>
      </c>
      <c r="E9" s="1" t="s">
        <v>756</v>
      </c>
      <c r="F9" s="1" t="s">
        <v>757</v>
      </c>
      <c r="G9" s="1" t="s">
        <v>758</v>
      </c>
      <c r="H9" s="1">
        <v>28713</v>
      </c>
      <c r="I9" s="1">
        <v>5667</v>
      </c>
      <c r="J9" s="1" t="s">
        <v>757</v>
      </c>
      <c r="K9" s="1" t="s">
        <v>758</v>
      </c>
      <c r="L9" s="1">
        <v>28713</v>
      </c>
      <c r="M9" s="1"/>
      <c r="N9" s="1" t="s">
        <v>759</v>
      </c>
      <c r="O9" s="1" t="s">
        <v>760</v>
      </c>
      <c r="P9" s="1" t="s">
        <v>761</v>
      </c>
      <c r="Q9" s="1" t="s">
        <v>762</v>
      </c>
      <c r="R9" s="1" t="s">
        <v>763</v>
      </c>
      <c r="S9" s="1" t="s">
        <v>764</v>
      </c>
      <c r="T9" s="1" t="s">
        <v>765</v>
      </c>
      <c r="U9" s="1" t="s">
        <v>761</v>
      </c>
      <c r="V9" s="1" t="s">
        <v>766</v>
      </c>
      <c r="W9" s="1">
        <v>0</v>
      </c>
      <c r="X9" s="1">
        <v>6</v>
      </c>
      <c r="Y9" s="1">
        <v>0</v>
      </c>
      <c r="Z9" s="1">
        <v>1</v>
      </c>
      <c r="AA9" s="6">
        <v>12845</v>
      </c>
      <c r="AB9" s="1">
        <v>7</v>
      </c>
      <c r="AC9" s="1">
        <v>0</v>
      </c>
      <c r="AD9" s="1">
        <v>7</v>
      </c>
      <c r="AE9" s="1">
        <v>53.93</v>
      </c>
      <c r="AF9" s="1">
        <v>60.93</v>
      </c>
      <c r="AG9" s="7">
        <v>0.1149</v>
      </c>
      <c r="AH9" s="8">
        <v>79466</v>
      </c>
      <c r="AI9" s="1" t="e">
        <f>VLOOKUP(Regional!A9,Salaries!A$6:T$91,15,FALSE)</f>
        <v>#N/A</v>
      </c>
      <c r="AJ9" s="1" t="e">
        <f>VLOOKUP(Regional!A9,Salaries!A$6:T$91,16,FALSE)</f>
        <v>#N/A</v>
      </c>
      <c r="AK9" s="8">
        <v>35048</v>
      </c>
      <c r="AL9" s="9">
        <v>9.0500000000000007</v>
      </c>
      <c r="AM9" s="9">
        <v>12.2</v>
      </c>
      <c r="AN9" s="9">
        <v>16.850000000000001</v>
      </c>
      <c r="AO9" s="8">
        <v>21000</v>
      </c>
      <c r="AP9" s="8">
        <v>2227821</v>
      </c>
      <c r="AQ9" s="8">
        <v>2248821</v>
      </c>
      <c r="AR9" s="8">
        <v>327021</v>
      </c>
      <c r="AS9" s="8">
        <v>54408</v>
      </c>
      <c r="AT9" s="8">
        <v>381429</v>
      </c>
      <c r="AU9" s="8">
        <v>114800</v>
      </c>
      <c r="AV9" s="8">
        <v>0</v>
      </c>
      <c r="AW9" s="8">
        <v>114800</v>
      </c>
      <c r="AX9" s="8">
        <v>518808</v>
      </c>
      <c r="AY9" s="8">
        <v>3263858</v>
      </c>
      <c r="AZ9" s="8">
        <v>1644109</v>
      </c>
      <c r="BA9" s="8">
        <v>617500</v>
      </c>
      <c r="BB9" s="8">
        <v>2261609</v>
      </c>
      <c r="BC9" s="8">
        <v>189928</v>
      </c>
      <c r="BD9" s="8">
        <v>29595</v>
      </c>
      <c r="BE9" s="8">
        <v>47771</v>
      </c>
      <c r="BF9" s="8">
        <v>267294</v>
      </c>
      <c r="BG9" s="8">
        <v>608048</v>
      </c>
      <c r="BH9" s="8">
        <v>3136951</v>
      </c>
      <c r="BI9" s="8">
        <v>126907</v>
      </c>
      <c r="BJ9" s="7">
        <v>3.8899999999999997E-2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110951</v>
      </c>
      <c r="BQ9" s="6">
        <v>82990</v>
      </c>
      <c r="BR9" s="6">
        <v>58632</v>
      </c>
      <c r="BS9" s="6">
        <v>141622</v>
      </c>
      <c r="BT9" s="6">
        <v>52560</v>
      </c>
      <c r="BU9" s="6">
        <v>20779</v>
      </c>
      <c r="BV9" s="6">
        <v>73339</v>
      </c>
      <c r="BW9" s="6">
        <v>5029</v>
      </c>
      <c r="BX9" s="6">
        <v>1023</v>
      </c>
      <c r="BY9" s="6">
        <v>6052</v>
      </c>
      <c r="BZ9" s="6">
        <v>221013</v>
      </c>
      <c r="CA9" s="1"/>
      <c r="CB9" s="6">
        <v>221013</v>
      </c>
      <c r="CC9" s="6">
        <v>10170</v>
      </c>
      <c r="CD9" s="6">
        <v>51152</v>
      </c>
      <c r="CE9" s="1">
        <v>0</v>
      </c>
      <c r="CF9" s="1">
        <v>74</v>
      </c>
      <c r="CG9" s="1">
        <v>74</v>
      </c>
      <c r="CH9" s="6">
        <v>10492</v>
      </c>
      <c r="CI9" s="6">
        <v>10225</v>
      </c>
      <c r="CJ9" s="6">
        <v>15981</v>
      </c>
      <c r="CK9" s="1">
        <v>205</v>
      </c>
      <c r="CL9" s="1">
        <v>454</v>
      </c>
      <c r="CM9" s="1">
        <v>147</v>
      </c>
      <c r="CN9" s="1">
        <v>457</v>
      </c>
      <c r="CO9" s="6">
        <v>129897</v>
      </c>
      <c r="CP9" s="6">
        <v>42767</v>
      </c>
      <c r="CQ9" s="6">
        <v>172664</v>
      </c>
      <c r="CR9" s="6">
        <v>7359</v>
      </c>
      <c r="CS9" s="6">
        <v>1787</v>
      </c>
      <c r="CT9" s="6">
        <v>9146</v>
      </c>
      <c r="CU9" s="6">
        <v>87249</v>
      </c>
      <c r="CV9" s="6">
        <v>21281</v>
      </c>
      <c r="CW9" s="6">
        <v>108530</v>
      </c>
      <c r="CX9" s="6">
        <v>290340</v>
      </c>
      <c r="CY9" s="6">
        <v>5401</v>
      </c>
      <c r="CZ9" s="1">
        <v>0</v>
      </c>
      <c r="DA9" s="6">
        <v>295741</v>
      </c>
      <c r="DB9" s="6">
        <v>25148</v>
      </c>
      <c r="DC9" s="6">
        <v>5764</v>
      </c>
      <c r="DD9" s="6">
        <f t="shared" si="0"/>
        <v>30912</v>
      </c>
      <c r="DE9" s="6">
        <v>34957</v>
      </c>
      <c r="DF9" s="6">
        <v>42077</v>
      </c>
      <c r="DG9" s="6">
        <v>1537</v>
      </c>
      <c r="DH9" s="6">
        <v>49456</v>
      </c>
      <c r="DI9" s="6">
        <v>2335</v>
      </c>
      <c r="DJ9" s="6"/>
      <c r="DK9" s="1">
        <v>0</v>
      </c>
      <c r="DL9" s="6">
        <v>398207</v>
      </c>
      <c r="DM9" s="1"/>
      <c r="DN9" s="6">
        <v>7017</v>
      </c>
      <c r="DO9" s="6">
        <v>407576</v>
      </c>
      <c r="DP9" s="6">
        <v>7930</v>
      </c>
      <c r="DQ9" s="6">
        <v>63001</v>
      </c>
      <c r="DR9" s="6">
        <v>8833</v>
      </c>
      <c r="DS9" s="6">
        <v>71834</v>
      </c>
      <c r="DT9" s="6">
        <v>434545</v>
      </c>
      <c r="DU9" s="1">
        <v>593</v>
      </c>
      <c r="DV9" s="1">
        <v>3</v>
      </c>
      <c r="DW9" s="6">
        <v>1002</v>
      </c>
      <c r="DX9" s="1">
        <v>961</v>
      </c>
      <c r="DY9" s="1">
        <v>129</v>
      </c>
      <c r="DZ9" s="1">
        <v>2</v>
      </c>
      <c r="EA9" s="6">
        <v>2690</v>
      </c>
      <c r="EB9" s="6">
        <v>11022</v>
      </c>
      <c r="EC9" s="6">
        <v>1537</v>
      </c>
      <c r="ED9" s="6">
        <v>12559</v>
      </c>
      <c r="EE9" s="6">
        <v>20765</v>
      </c>
      <c r="EF9" s="6">
        <v>18476</v>
      </c>
      <c r="EG9" s="6">
        <v>39241</v>
      </c>
      <c r="EH9" s="6">
        <v>1555</v>
      </c>
      <c r="EI9" s="1">
        <v>315</v>
      </c>
      <c r="EJ9" s="6">
        <v>1870</v>
      </c>
      <c r="EK9" s="6">
        <v>53670</v>
      </c>
      <c r="EL9" s="1">
        <v>0</v>
      </c>
      <c r="EM9" s="1">
        <v>0</v>
      </c>
      <c r="EN9" s="1">
        <v>95</v>
      </c>
      <c r="EO9" s="1">
        <v>513</v>
      </c>
      <c r="EP9" s="6">
        <v>7470</v>
      </c>
      <c r="EQ9" s="6">
        <v>29675</v>
      </c>
      <c r="ER9" s="6">
        <v>124762</v>
      </c>
      <c r="ES9" s="6">
        <v>40929</v>
      </c>
      <c r="ET9" s="1">
        <v>731</v>
      </c>
      <c r="EU9" s="6">
        <v>31044</v>
      </c>
      <c r="EV9" s="6">
        <v>30386</v>
      </c>
      <c r="EW9" s="1" t="s">
        <v>767</v>
      </c>
      <c r="EX9" s="1">
        <v>96</v>
      </c>
      <c r="EY9" s="1">
        <v>126</v>
      </c>
      <c r="EZ9" s="6">
        <v>48743</v>
      </c>
      <c r="FA9" s="6">
        <v>75246</v>
      </c>
      <c r="FB9" s="6">
        <v>88596</v>
      </c>
      <c r="FC9" s="1"/>
      <c r="FD9" s="1" t="s">
        <v>290</v>
      </c>
      <c r="FE9" s="1"/>
      <c r="FF9" s="1"/>
      <c r="FG9" s="1" t="s">
        <v>768</v>
      </c>
      <c r="FH9" s="1" t="s">
        <v>308</v>
      </c>
      <c r="FI9" s="1" t="s">
        <v>769</v>
      </c>
      <c r="FJ9" s="1" t="s">
        <v>770</v>
      </c>
      <c r="FK9" s="1">
        <v>28717</v>
      </c>
      <c r="FL9" s="1">
        <v>2194</v>
      </c>
      <c r="FM9" s="1" t="s">
        <v>771</v>
      </c>
      <c r="FN9" s="1" t="s">
        <v>770</v>
      </c>
      <c r="FO9" s="1">
        <v>28717</v>
      </c>
      <c r="FP9" s="1"/>
      <c r="FQ9" s="1" t="s">
        <v>772</v>
      </c>
      <c r="FR9" s="6">
        <v>84456</v>
      </c>
      <c r="FS9" s="1">
        <v>54.53</v>
      </c>
      <c r="FT9" s="1" t="s">
        <v>773</v>
      </c>
      <c r="FU9" s="6">
        <v>12845</v>
      </c>
      <c r="FV9" s="1">
        <v>312</v>
      </c>
      <c r="FW9" s="1"/>
      <c r="FX9" s="1" t="s">
        <v>774</v>
      </c>
      <c r="FY9" s="1"/>
      <c r="FZ9" s="1"/>
      <c r="GA9" s="1">
        <v>0</v>
      </c>
      <c r="GB9" s="1" t="s">
        <v>775</v>
      </c>
      <c r="GC9" s="1">
        <v>91.96</v>
      </c>
      <c r="GD9" s="1">
        <v>83.67</v>
      </c>
      <c r="GE9" s="1"/>
      <c r="GF9" s="1" t="s">
        <v>285</v>
      </c>
      <c r="GG9" s="1" t="s">
        <v>776</v>
      </c>
      <c r="GH9" s="1" t="s">
        <v>287</v>
      </c>
      <c r="GI9" s="1" t="s">
        <v>313</v>
      </c>
      <c r="GJ9" s="6">
        <v>89551</v>
      </c>
      <c r="GK9" s="1">
        <v>1</v>
      </c>
      <c r="GL9" s="1" t="s">
        <v>314</v>
      </c>
      <c r="GM9" s="2" t="s">
        <v>292</v>
      </c>
      <c r="GN9" s="10">
        <v>1315</v>
      </c>
      <c r="GO9" s="2">
        <v>312</v>
      </c>
      <c r="GP9" s="10">
        <v>8029</v>
      </c>
      <c r="GQ9" s="10">
        <v>34793</v>
      </c>
      <c r="GR9" s="2">
        <v>155</v>
      </c>
      <c r="GS9" s="2">
        <v>98</v>
      </c>
      <c r="GT9" s="10">
        <v>2610</v>
      </c>
      <c r="GU9" s="10">
        <v>3225</v>
      </c>
      <c r="GZ9" s="1"/>
      <c r="HA9" s="1">
        <v>1</v>
      </c>
      <c r="HB9" s="1"/>
      <c r="HC9" s="1"/>
      <c r="HD9" s="1"/>
      <c r="HE9" s="1"/>
      <c r="HF9" s="1"/>
      <c r="HG9" s="1"/>
      <c r="HH9" s="1"/>
      <c r="HI9" s="1"/>
      <c r="HJ9" s="1"/>
      <c r="HK9" s="1">
        <v>7</v>
      </c>
      <c r="HL9" s="6">
        <v>5861</v>
      </c>
      <c r="HN9" s="6">
        <v>36698</v>
      </c>
      <c r="HO9" s="6">
        <v>322558</v>
      </c>
      <c r="HP9" s="10">
        <v>2335</v>
      </c>
      <c r="HQ9" s="1"/>
      <c r="HR9" s="1">
        <v>454</v>
      </c>
      <c r="HS9" s="6">
        <v>26725</v>
      </c>
      <c r="HT9" s="6">
        <v>23798</v>
      </c>
      <c r="HU9" s="1"/>
      <c r="HV9" s="1">
        <v>629</v>
      </c>
      <c r="HW9" s="6">
        <v>2022</v>
      </c>
      <c r="HX9" s="6">
        <v>1183</v>
      </c>
      <c r="HY9" s="1"/>
      <c r="HZ9" s="6">
        <v>7020</v>
      </c>
      <c r="IA9" s="1">
        <v>0</v>
      </c>
      <c r="IB9" s="1">
        <v>205</v>
      </c>
      <c r="IC9" s="1"/>
      <c r="ID9" s="1">
        <v>0</v>
      </c>
      <c r="IE9" s="6">
        <v>407576</v>
      </c>
      <c r="IF9" s="6">
        <v>65869</v>
      </c>
      <c r="IG9" s="6">
        <v>2352</v>
      </c>
      <c r="IH9" s="6">
        <v>355768</v>
      </c>
      <c r="II9" s="6">
        <v>62379</v>
      </c>
      <c r="IJ9" s="1">
        <v>108</v>
      </c>
      <c r="IK9" s="6">
        <v>41969</v>
      </c>
      <c r="IL9" s="1">
        <v>396</v>
      </c>
      <c r="IM9" s="6">
        <v>5368</v>
      </c>
      <c r="IN9" s="1">
        <v>0</v>
      </c>
      <c r="IO9" s="1">
        <v>78</v>
      </c>
      <c r="IQ9" s="6">
        <v>8924</v>
      </c>
      <c r="IR9" s="1">
        <v>0</v>
      </c>
      <c r="IS9" s="10">
        <v>8924</v>
      </c>
      <c r="IT9" s="10">
        <v>58380</v>
      </c>
      <c r="IU9" s="6">
        <v>30912</v>
      </c>
      <c r="IV9" s="10">
        <v>416500</v>
      </c>
      <c r="IW9" s="6">
        <v>127553</v>
      </c>
      <c r="IX9" s="1">
        <v>596</v>
      </c>
      <c r="IY9" s="6">
        <v>1963</v>
      </c>
      <c r="IZ9" s="1">
        <v>131</v>
      </c>
      <c r="JA9" s="1">
        <v>0.73</v>
      </c>
      <c r="JB9" s="1">
        <v>0.23</v>
      </c>
      <c r="JC9" s="1">
        <v>19.95</v>
      </c>
      <c r="JD9" s="1">
        <v>19.989999999999998</v>
      </c>
      <c r="JE9" s="1">
        <v>21.07</v>
      </c>
      <c r="JF9" s="6">
        <v>1724</v>
      </c>
      <c r="JG9" s="6">
        <v>33342</v>
      </c>
      <c r="JH9" s="1">
        <v>966</v>
      </c>
      <c r="JI9" s="6">
        <v>20328</v>
      </c>
      <c r="JJ9" s="571">
        <f t="shared" si="1"/>
        <v>25.254983193934184</v>
      </c>
      <c r="KJ9" s="571">
        <f t="shared" si="2"/>
        <v>37118.151977679307</v>
      </c>
      <c r="MH9" s="10">
        <v>604702</v>
      </c>
      <c r="MI9" s="10">
        <v>187333</v>
      </c>
    </row>
    <row r="10" spans="1:347" x14ac:dyDescent="0.25">
      <c r="A10" s="1" t="s">
        <v>1098</v>
      </c>
      <c r="B10" s="1" t="s">
        <v>2151</v>
      </c>
      <c r="C10" s="1" t="s">
        <v>1099</v>
      </c>
      <c r="D10" s="1">
        <v>2016</v>
      </c>
      <c r="E10" s="1" t="s">
        <v>1100</v>
      </c>
      <c r="F10" s="1" t="s">
        <v>1101</v>
      </c>
      <c r="G10" s="1" t="s">
        <v>1102</v>
      </c>
      <c r="H10" s="1">
        <v>28906</v>
      </c>
      <c r="I10" s="1">
        <v>2950</v>
      </c>
      <c r="J10" s="1" t="s">
        <v>1101</v>
      </c>
      <c r="K10" s="1" t="s">
        <v>1102</v>
      </c>
      <c r="L10" s="1">
        <v>28906</v>
      </c>
      <c r="M10" s="1"/>
      <c r="N10" s="1" t="s">
        <v>1103</v>
      </c>
      <c r="O10" s="1" t="s">
        <v>1104</v>
      </c>
      <c r="P10" s="1" t="s">
        <v>1105</v>
      </c>
      <c r="Q10" s="1" t="s">
        <v>1106</v>
      </c>
      <c r="R10" s="1" t="s">
        <v>1103</v>
      </c>
      <c r="S10" s="1" t="s">
        <v>324</v>
      </c>
      <c r="T10" s="1" t="s">
        <v>1104</v>
      </c>
      <c r="U10" s="1" t="s">
        <v>1105</v>
      </c>
      <c r="V10" s="1" t="s">
        <v>1106</v>
      </c>
      <c r="W10" s="1">
        <v>0</v>
      </c>
      <c r="X10" s="1">
        <v>4</v>
      </c>
      <c r="Y10" s="1">
        <v>1</v>
      </c>
      <c r="Z10" s="1">
        <v>0</v>
      </c>
      <c r="AA10" s="6">
        <v>11986</v>
      </c>
      <c r="AB10" s="1">
        <v>3.78</v>
      </c>
      <c r="AC10" s="1">
        <v>0</v>
      </c>
      <c r="AD10" s="1">
        <v>3.78</v>
      </c>
      <c r="AE10" s="1">
        <v>11.04</v>
      </c>
      <c r="AF10" s="1">
        <v>14.82</v>
      </c>
      <c r="AG10" s="7">
        <v>0.25509999999999999</v>
      </c>
      <c r="AH10" s="8">
        <v>51500</v>
      </c>
      <c r="AI10" s="1" t="e">
        <f>VLOOKUP(Regional!A10,Salaries!A$6:T$91,15,FALSE)</f>
        <v>#N/A</v>
      </c>
      <c r="AJ10" s="1" t="e">
        <f>VLOOKUP(Regional!A10,Salaries!A$6:T$91,16,FALSE)</f>
        <v>#N/A</v>
      </c>
      <c r="AK10" s="8">
        <v>38125</v>
      </c>
      <c r="AL10" s="1"/>
      <c r="AM10" s="1"/>
      <c r="AN10" s="1"/>
      <c r="AO10" s="8">
        <v>529645</v>
      </c>
      <c r="AP10" s="8">
        <v>357545</v>
      </c>
      <c r="AQ10" s="8">
        <v>887190</v>
      </c>
      <c r="AR10" s="8">
        <v>296450</v>
      </c>
      <c r="AS10" s="8">
        <v>0</v>
      </c>
      <c r="AT10" s="8">
        <v>296450</v>
      </c>
      <c r="AU10" s="8">
        <v>0</v>
      </c>
      <c r="AV10" s="8">
        <v>0</v>
      </c>
      <c r="AW10" s="8">
        <v>0</v>
      </c>
      <c r="AX10" s="8">
        <v>34600</v>
      </c>
      <c r="AY10" s="8">
        <v>1218240</v>
      </c>
      <c r="AZ10" s="8">
        <v>508634</v>
      </c>
      <c r="BA10" s="8">
        <v>269516</v>
      </c>
      <c r="BB10" s="8">
        <v>778150</v>
      </c>
      <c r="BC10" s="8">
        <v>73495</v>
      </c>
      <c r="BD10" s="8">
        <v>12480</v>
      </c>
      <c r="BE10" s="8">
        <v>0</v>
      </c>
      <c r="BF10" s="8">
        <v>85975</v>
      </c>
      <c r="BG10" s="8">
        <v>202673</v>
      </c>
      <c r="BH10" s="8">
        <v>1066798</v>
      </c>
      <c r="BI10" s="8">
        <v>151442</v>
      </c>
      <c r="BJ10" s="7">
        <v>0.12429999999999999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152553</v>
      </c>
      <c r="BQ10" s="6">
        <v>67131</v>
      </c>
      <c r="BR10" s="6">
        <v>38720</v>
      </c>
      <c r="BS10" s="6">
        <v>105851</v>
      </c>
      <c r="BT10" s="6">
        <v>29495</v>
      </c>
      <c r="BU10" s="6">
        <v>11677</v>
      </c>
      <c r="BV10" s="6">
        <v>41172</v>
      </c>
      <c r="BW10" s="6">
        <v>4963</v>
      </c>
      <c r="BX10" s="1">
        <v>674</v>
      </c>
      <c r="BY10" s="1"/>
      <c r="BZ10" s="6">
        <v>152660</v>
      </c>
      <c r="CA10" s="1"/>
      <c r="CB10" s="6">
        <v>152660</v>
      </c>
      <c r="CC10" s="1">
        <v>0</v>
      </c>
      <c r="CD10" s="6">
        <v>26740</v>
      </c>
      <c r="CE10" s="1">
        <v>2</v>
      </c>
      <c r="CF10" s="1">
        <v>74</v>
      </c>
      <c r="CG10" s="1">
        <v>76</v>
      </c>
      <c r="CH10" s="6">
        <v>7271</v>
      </c>
      <c r="CI10" s="6">
        <v>2141</v>
      </c>
      <c r="CJ10" s="6">
        <v>12153</v>
      </c>
      <c r="CK10" s="1">
        <v>14</v>
      </c>
      <c r="CL10" s="1">
        <v>0</v>
      </c>
      <c r="CM10" s="1">
        <v>56</v>
      </c>
      <c r="CN10" s="1">
        <v>236</v>
      </c>
      <c r="CO10" s="6">
        <v>107599</v>
      </c>
      <c r="CP10" s="6">
        <v>14568</v>
      </c>
      <c r="CQ10" s="6">
        <v>122167</v>
      </c>
      <c r="CR10" s="6">
        <v>6236</v>
      </c>
      <c r="CS10" s="1">
        <v>158</v>
      </c>
      <c r="CT10" s="1"/>
      <c r="CU10" s="6">
        <v>48419</v>
      </c>
      <c r="CV10" s="6">
        <v>10690</v>
      </c>
      <c r="CW10" s="6">
        <v>59109</v>
      </c>
      <c r="CX10" s="6">
        <v>187670</v>
      </c>
      <c r="CY10" s="6">
        <v>4261</v>
      </c>
      <c r="CZ10" s="1">
        <v>0</v>
      </c>
      <c r="DA10" s="6">
        <v>191931</v>
      </c>
      <c r="DB10" s="6">
        <v>9661</v>
      </c>
      <c r="DC10" s="6">
        <v>1031</v>
      </c>
      <c r="DD10" s="6">
        <f t="shared" si="0"/>
        <v>10692</v>
      </c>
      <c r="DE10" s="6">
        <v>52073</v>
      </c>
      <c r="DF10" s="1">
        <v>116</v>
      </c>
      <c r="DG10" s="1">
        <v>0</v>
      </c>
      <c r="DH10" s="6">
        <v>1198</v>
      </c>
      <c r="DI10" s="1">
        <v>65</v>
      </c>
      <c r="DJ10" s="6"/>
      <c r="DK10" s="6">
        <v>40121</v>
      </c>
      <c r="DL10" s="6">
        <v>215158</v>
      </c>
      <c r="DM10" s="6">
        <v>68442</v>
      </c>
      <c r="DN10" s="1">
        <v>0</v>
      </c>
      <c r="DO10" s="6">
        <v>254871</v>
      </c>
      <c r="DP10" s="1">
        <v>256</v>
      </c>
      <c r="DQ10" s="6">
        <v>28832</v>
      </c>
      <c r="DR10" s="6">
        <v>7056</v>
      </c>
      <c r="DS10" s="6">
        <v>35888</v>
      </c>
      <c r="DT10" s="6">
        <v>255832</v>
      </c>
      <c r="DU10" s="1">
        <v>287</v>
      </c>
      <c r="DV10" s="1">
        <v>1</v>
      </c>
      <c r="DW10" s="1">
        <v>338</v>
      </c>
      <c r="DX10" s="1">
        <v>119</v>
      </c>
      <c r="DY10" s="1">
        <v>27</v>
      </c>
      <c r="DZ10" s="1">
        <v>0</v>
      </c>
      <c r="EA10" s="1">
        <v>772</v>
      </c>
      <c r="EB10" s="6">
        <v>4605</v>
      </c>
      <c r="EC10" s="1">
        <v>29</v>
      </c>
      <c r="ED10" s="6">
        <v>4634</v>
      </c>
      <c r="EE10" s="6">
        <v>8691</v>
      </c>
      <c r="EF10" s="6">
        <v>2614</v>
      </c>
      <c r="EG10" s="6">
        <v>11305</v>
      </c>
      <c r="EH10" s="1">
        <v>349</v>
      </c>
      <c r="EI10" s="1">
        <v>0</v>
      </c>
      <c r="EJ10" s="1">
        <v>349</v>
      </c>
      <c r="EK10" s="6">
        <v>16288</v>
      </c>
      <c r="EL10" s="1">
        <v>0</v>
      </c>
      <c r="EM10" s="1">
        <v>0</v>
      </c>
      <c r="EN10" s="1">
        <v>25</v>
      </c>
      <c r="EO10" s="1">
        <v>131</v>
      </c>
      <c r="EP10" s="1">
        <v>264</v>
      </c>
      <c r="EQ10" s="6">
        <v>3221</v>
      </c>
      <c r="ER10" s="6">
        <v>85978</v>
      </c>
      <c r="ES10" s="6">
        <v>2510</v>
      </c>
      <c r="ET10" s="1">
        <v>154</v>
      </c>
      <c r="EU10" s="1">
        <v>18</v>
      </c>
      <c r="EV10" s="1">
        <v>201</v>
      </c>
      <c r="EW10" s="1" t="s">
        <v>1107</v>
      </c>
      <c r="EX10" s="1">
        <v>23</v>
      </c>
      <c r="EY10" s="1">
        <v>72</v>
      </c>
      <c r="EZ10" s="6">
        <v>53651</v>
      </c>
      <c r="FA10" s="6">
        <v>145775</v>
      </c>
      <c r="FB10" s="6">
        <v>8049</v>
      </c>
      <c r="FC10" s="1"/>
      <c r="FD10" s="1" t="s">
        <v>279</v>
      </c>
      <c r="FE10" s="1"/>
      <c r="FF10" s="1"/>
      <c r="FG10" s="1" t="s">
        <v>1108</v>
      </c>
      <c r="FH10" s="1" t="s">
        <v>281</v>
      </c>
      <c r="FI10" s="1" t="s">
        <v>1109</v>
      </c>
      <c r="FJ10" s="1" t="s">
        <v>1110</v>
      </c>
      <c r="FK10" s="1">
        <v>28901</v>
      </c>
      <c r="FL10" s="1">
        <v>700</v>
      </c>
      <c r="FM10" s="1" t="s">
        <v>1111</v>
      </c>
      <c r="FN10" s="1" t="s">
        <v>1110</v>
      </c>
      <c r="FO10" s="1">
        <v>28901</v>
      </c>
      <c r="FP10" s="1">
        <v>700</v>
      </c>
      <c r="FQ10" s="1" t="s">
        <v>1100</v>
      </c>
      <c r="FR10" s="6">
        <v>37868</v>
      </c>
      <c r="FS10" s="1">
        <v>12.94</v>
      </c>
      <c r="FT10" s="1" t="s">
        <v>1112</v>
      </c>
      <c r="FU10" s="6">
        <v>11986</v>
      </c>
      <c r="FV10" s="1">
        <v>260</v>
      </c>
      <c r="FW10" s="1"/>
      <c r="FX10" s="1" t="s">
        <v>1113</v>
      </c>
      <c r="FY10" s="1"/>
      <c r="FZ10" s="1"/>
      <c r="GA10" s="1">
        <v>0</v>
      </c>
      <c r="GB10" s="1" t="s">
        <v>1114</v>
      </c>
      <c r="GC10" s="1">
        <v>96.25</v>
      </c>
      <c r="GD10" s="1">
        <v>94.61</v>
      </c>
      <c r="GE10" s="1"/>
      <c r="GF10" s="1" t="s">
        <v>285</v>
      </c>
      <c r="GG10" s="1" t="s">
        <v>1115</v>
      </c>
      <c r="GH10" s="1" t="s">
        <v>287</v>
      </c>
      <c r="GI10" s="1" t="s">
        <v>313</v>
      </c>
      <c r="GJ10" s="6">
        <v>47119</v>
      </c>
      <c r="GK10" s="1">
        <v>2</v>
      </c>
      <c r="GL10" s="1" t="s">
        <v>314</v>
      </c>
      <c r="GM10" s="2" t="s">
        <v>292</v>
      </c>
      <c r="GN10" s="2">
        <v>216</v>
      </c>
      <c r="GO10" s="2">
        <v>136</v>
      </c>
      <c r="GP10" s="10">
        <v>2436</v>
      </c>
      <c r="GQ10" s="10">
        <v>9813</v>
      </c>
      <c r="GR10" s="2">
        <v>44</v>
      </c>
      <c r="GS10" s="2">
        <v>11</v>
      </c>
      <c r="GT10" s="2">
        <v>95</v>
      </c>
      <c r="GU10" s="10">
        <v>1334</v>
      </c>
      <c r="GZ10" s="1"/>
      <c r="HA10" s="1">
        <v>2</v>
      </c>
      <c r="HB10" s="1"/>
      <c r="HC10" s="1"/>
      <c r="HD10" s="1"/>
      <c r="HE10" s="1"/>
      <c r="HF10" s="1"/>
      <c r="HG10" s="1"/>
      <c r="HH10" s="1"/>
      <c r="HI10" s="1"/>
      <c r="HJ10" s="1"/>
      <c r="HK10" s="1">
        <v>5</v>
      </c>
      <c r="HL10" s="6">
        <v>1617</v>
      </c>
      <c r="HN10" s="6">
        <v>21579</v>
      </c>
      <c r="HO10" s="6">
        <v>201356</v>
      </c>
      <c r="HP10" s="2">
        <v>65</v>
      </c>
      <c r="HQ10" s="1"/>
      <c r="HR10" s="1">
        <v>0</v>
      </c>
      <c r="HS10" s="6">
        <v>26725</v>
      </c>
      <c r="HT10" s="1"/>
      <c r="HU10" s="1"/>
      <c r="HV10" s="1">
        <v>15</v>
      </c>
      <c r="HW10" s="6">
        <v>2022</v>
      </c>
      <c r="HX10" s="1"/>
      <c r="HY10" s="1"/>
      <c r="HZ10" s="1">
        <v>119</v>
      </c>
      <c r="IA10" s="1">
        <v>0</v>
      </c>
      <c r="IB10" s="1"/>
      <c r="IC10" s="1"/>
      <c r="ID10" s="1">
        <v>14</v>
      </c>
      <c r="IE10" s="6">
        <v>254871</v>
      </c>
      <c r="IF10" s="6">
        <v>62765</v>
      </c>
      <c r="IG10" s="1">
        <v>59</v>
      </c>
      <c r="IH10" s="6">
        <v>253614</v>
      </c>
      <c r="II10" s="6">
        <v>61742</v>
      </c>
      <c r="IJ10" s="1">
        <v>107</v>
      </c>
      <c r="IK10" s="1">
        <v>9</v>
      </c>
      <c r="IL10" s="1">
        <v>830</v>
      </c>
      <c r="IM10" s="1">
        <v>201</v>
      </c>
      <c r="IN10" s="1">
        <v>0</v>
      </c>
      <c r="IO10" s="1">
        <v>51</v>
      </c>
      <c r="IQ10" s="6">
        <v>15199</v>
      </c>
      <c r="IR10" s="6">
        <v>53651</v>
      </c>
      <c r="IS10" s="10">
        <v>68850</v>
      </c>
      <c r="IT10" s="10">
        <v>70048</v>
      </c>
      <c r="IU10" s="6">
        <v>10692</v>
      </c>
      <c r="IV10" s="10">
        <v>323721</v>
      </c>
      <c r="IW10" s="6">
        <v>64034</v>
      </c>
      <c r="IX10" s="1">
        <v>288</v>
      </c>
      <c r="IY10" s="1">
        <v>457</v>
      </c>
      <c r="IZ10" s="1">
        <v>27</v>
      </c>
      <c r="JA10" s="1">
        <v>0.69</v>
      </c>
      <c r="JB10" s="1">
        <v>0.28000000000000003</v>
      </c>
      <c r="JC10" s="1">
        <v>21.1</v>
      </c>
      <c r="JD10" s="1">
        <v>24.74</v>
      </c>
      <c r="JE10" s="1">
        <v>16.09</v>
      </c>
      <c r="JF10" s="1">
        <v>652</v>
      </c>
      <c r="JG10" s="6">
        <v>13645</v>
      </c>
      <c r="JH10" s="1">
        <v>120</v>
      </c>
      <c r="JI10" s="6">
        <v>2643</v>
      </c>
      <c r="JJ10" s="571">
        <f t="shared" si="1"/>
        <v>16.514569494259216</v>
      </c>
      <c r="KJ10" s="571">
        <f t="shared" si="2"/>
        <v>52506.747638326582</v>
      </c>
      <c r="MH10" s="10">
        <v>241920</v>
      </c>
      <c r="MI10" s="10">
        <v>94500</v>
      </c>
    </row>
    <row r="11" spans="1:347" x14ac:dyDescent="0.25">
      <c r="A11" s="1" t="s">
        <v>1116</v>
      </c>
      <c r="B11" s="1" t="s">
        <v>2152</v>
      </c>
      <c r="C11" s="1" t="s">
        <v>1117</v>
      </c>
      <c r="D11" s="1">
        <v>2016</v>
      </c>
      <c r="E11" s="1" t="s">
        <v>479</v>
      </c>
      <c r="F11" s="1" t="s">
        <v>1118</v>
      </c>
      <c r="G11" s="1" t="s">
        <v>1119</v>
      </c>
      <c r="H11" s="1">
        <v>28501</v>
      </c>
      <c r="I11" s="1">
        <v>4330</v>
      </c>
      <c r="J11" s="1" t="s">
        <v>1118</v>
      </c>
      <c r="K11" s="1" t="s">
        <v>1119</v>
      </c>
      <c r="L11" s="1">
        <v>28501</v>
      </c>
      <c r="M11" s="1"/>
      <c r="N11" s="1" t="s">
        <v>1120</v>
      </c>
      <c r="O11" s="1" t="s">
        <v>1121</v>
      </c>
      <c r="P11" s="1" t="s">
        <v>1122</v>
      </c>
      <c r="Q11" s="1" t="s">
        <v>1123</v>
      </c>
      <c r="R11" s="1" t="s">
        <v>1124</v>
      </c>
      <c r="S11" s="1" t="s">
        <v>764</v>
      </c>
      <c r="T11" s="1" t="s">
        <v>1121</v>
      </c>
      <c r="U11" s="1" t="s">
        <v>1122</v>
      </c>
      <c r="V11" s="1" t="s">
        <v>1125</v>
      </c>
      <c r="W11" s="1">
        <v>1</v>
      </c>
      <c r="X11" s="1">
        <v>7</v>
      </c>
      <c r="Y11" s="1">
        <v>0</v>
      </c>
      <c r="Z11" s="1">
        <v>4</v>
      </c>
      <c r="AA11" s="6">
        <v>17368</v>
      </c>
      <c r="AB11" s="1">
        <v>5</v>
      </c>
      <c r="AC11" s="1">
        <v>0</v>
      </c>
      <c r="AD11" s="1">
        <v>5</v>
      </c>
      <c r="AE11" s="1">
        <v>25.83</v>
      </c>
      <c r="AF11" s="1">
        <v>30.83</v>
      </c>
      <c r="AG11" s="7">
        <v>0.16220000000000001</v>
      </c>
      <c r="AH11" s="8">
        <v>182688</v>
      </c>
      <c r="AI11" s="1" t="e">
        <f>VLOOKUP(Regional!A11,Salaries!A$6:T$91,15,FALSE)</f>
        <v>#N/A</v>
      </c>
      <c r="AJ11" s="1" t="e">
        <f>VLOOKUP(Regional!A11,Salaries!A$6:T$91,16,FALSE)</f>
        <v>#N/A</v>
      </c>
      <c r="AK11" s="8">
        <v>38016</v>
      </c>
      <c r="AL11" s="9">
        <v>9</v>
      </c>
      <c r="AM11" s="9">
        <v>10.95</v>
      </c>
      <c r="AN11" s="9">
        <v>12.75</v>
      </c>
      <c r="AO11" s="8">
        <v>199010</v>
      </c>
      <c r="AP11" s="8">
        <v>946490</v>
      </c>
      <c r="AQ11" s="8">
        <v>1145500</v>
      </c>
      <c r="AR11" s="8">
        <v>335231</v>
      </c>
      <c r="AS11" s="8">
        <v>0</v>
      </c>
      <c r="AT11" s="8">
        <v>335231</v>
      </c>
      <c r="AU11" s="8">
        <v>75824</v>
      </c>
      <c r="AV11" s="8">
        <v>0</v>
      </c>
      <c r="AW11" s="8">
        <v>75824</v>
      </c>
      <c r="AX11" s="8">
        <v>696612</v>
      </c>
      <c r="AY11" s="8">
        <v>2253167</v>
      </c>
      <c r="AZ11" s="8">
        <v>898049</v>
      </c>
      <c r="BA11" s="8">
        <v>250521</v>
      </c>
      <c r="BB11" s="8">
        <v>1148570</v>
      </c>
      <c r="BC11" s="8">
        <v>106479</v>
      </c>
      <c r="BD11" s="8">
        <v>53152</v>
      </c>
      <c r="BE11" s="8">
        <v>37375</v>
      </c>
      <c r="BF11" s="8">
        <v>197006</v>
      </c>
      <c r="BG11" s="8">
        <v>541442</v>
      </c>
      <c r="BH11" s="8">
        <v>1887018</v>
      </c>
      <c r="BI11" s="8">
        <v>366149</v>
      </c>
      <c r="BJ11" s="7">
        <v>0.16250000000000001</v>
      </c>
      <c r="BK11" s="8">
        <v>0</v>
      </c>
      <c r="BL11" s="8">
        <v>0</v>
      </c>
      <c r="BM11" s="8">
        <v>55000</v>
      </c>
      <c r="BN11" s="8">
        <v>0</v>
      </c>
      <c r="BO11" s="8">
        <v>55000</v>
      </c>
      <c r="BP11" s="8">
        <v>115487</v>
      </c>
      <c r="BQ11" s="6">
        <v>45252</v>
      </c>
      <c r="BR11" s="6">
        <v>45867</v>
      </c>
      <c r="BS11" s="6">
        <v>91119</v>
      </c>
      <c r="BT11" s="6">
        <v>34480</v>
      </c>
      <c r="BU11" s="6">
        <v>13730</v>
      </c>
      <c r="BV11" s="6">
        <v>48210</v>
      </c>
      <c r="BW11" s="6">
        <v>6387</v>
      </c>
      <c r="BX11" s="1">
        <v>556</v>
      </c>
      <c r="BY11" s="6">
        <v>6943</v>
      </c>
      <c r="BZ11" s="6">
        <v>146272</v>
      </c>
      <c r="CA11" s="1"/>
      <c r="CB11" s="6">
        <v>146272</v>
      </c>
      <c r="CC11" s="6">
        <v>3089</v>
      </c>
      <c r="CD11" s="6">
        <v>27614</v>
      </c>
      <c r="CE11" s="1">
        <v>4</v>
      </c>
      <c r="CF11" s="1">
        <v>74</v>
      </c>
      <c r="CG11" s="1">
        <v>78</v>
      </c>
      <c r="CH11" s="6">
        <v>5098</v>
      </c>
      <c r="CI11" s="6">
        <v>6925</v>
      </c>
      <c r="CJ11" s="6">
        <v>9866</v>
      </c>
      <c r="CK11" s="1">
        <v>0</v>
      </c>
      <c r="CL11" s="1">
        <v>50</v>
      </c>
      <c r="CM11" s="1">
        <v>30</v>
      </c>
      <c r="CN11" s="1">
        <v>333</v>
      </c>
      <c r="CO11" s="6">
        <v>85789</v>
      </c>
      <c r="CP11" s="6">
        <v>24141</v>
      </c>
      <c r="CQ11" s="6">
        <v>109930</v>
      </c>
      <c r="CR11" s="6">
        <v>8212</v>
      </c>
      <c r="CS11" s="1">
        <v>264</v>
      </c>
      <c r="CT11" s="6">
        <v>8476</v>
      </c>
      <c r="CU11" s="6">
        <v>45916</v>
      </c>
      <c r="CV11" s="6">
        <v>7964</v>
      </c>
      <c r="CW11" s="6">
        <v>53880</v>
      </c>
      <c r="CX11" s="6">
        <v>172286</v>
      </c>
      <c r="CY11" s="6">
        <v>3310</v>
      </c>
      <c r="CZ11" s="6">
        <v>4515</v>
      </c>
      <c r="DA11" s="6">
        <v>180111</v>
      </c>
      <c r="DB11" s="6">
        <v>7542</v>
      </c>
      <c r="DC11" s="6">
        <v>1352</v>
      </c>
      <c r="DD11" s="6">
        <f t="shared" si="0"/>
        <v>8894</v>
      </c>
      <c r="DE11" s="6">
        <v>44315</v>
      </c>
      <c r="DF11" s="6">
        <v>4162</v>
      </c>
      <c r="DG11" s="6">
        <v>1083</v>
      </c>
      <c r="DH11" s="6">
        <v>6597</v>
      </c>
      <c r="DI11" s="1">
        <v>542</v>
      </c>
      <c r="DJ11" s="6"/>
      <c r="DK11" s="6">
        <v>119874</v>
      </c>
      <c r="DL11" s="6">
        <v>100891</v>
      </c>
      <c r="DM11" s="1"/>
      <c r="DN11" s="6">
        <v>6597</v>
      </c>
      <c r="DO11" s="6">
        <v>239261</v>
      </c>
      <c r="DP11" s="6">
        <v>5163</v>
      </c>
      <c r="DQ11" s="6">
        <v>40541</v>
      </c>
      <c r="DR11" s="6">
        <v>11508</v>
      </c>
      <c r="DS11" s="6">
        <v>52049</v>
      </c>
      <c r="DT11" s="6">
        <v>432232</v>
      </c>
      <c r="DU11" s="1">
        <v>324</v>
      </c>
      <c r="DV11" s="1">
        <v>0</v>
      </c>
      <c r="DW11" s="1">
        <v>682</v>
      </c>
      <c r="DX11" s="1">
        <v>145</v>
      </c>
      <c r="DY11" s="1">
        <v>51</v>
      </c>
      <c r="DZ11" s="1">
        <v>0</v>
      </c>
      <c r="EA11" s="6">
        <v>1202</v>
      </c>
      <c r="EB11" s="6">
        <v>3204</v>
      </c>
      <c r="EC11" s="1">
        <v>0</v>
      </c>
      <c r="ED11" s="6">
        <v>3204</v>
      </c>
      <c r="EE11" s="6">
        <v>19415</v>
      </c>
      <c r="EF11" s="6">
        <v>4776</v>
      </c>
      <c r="EG11" s="6">
        <v>24191</v>
      </c>
      <c r="EH11" s="1">
        <v>407</v>
      </c>
      <c r="EI11" s="1">
        <v>0</v>
      </c>
      <c r="EJ11" s="1">
        <v>407</v>
      </c>
      <c r="EK11" s="6">
        <v>27802</v>
      </c>
      <c r="EL11" s="1">
        <v>0</v>
      </c>
      <c r="EM11" s="1">
        <v>0</v>
      </c>
      <c r="EN11" s="1">
        <v>44</v>
      </c>
      <c r="EO11" s="1">
        <v>164</v>
      </c>
      <c r="EP11" s="6">
        <v>1902</v>
      </c>
      <c r="EQ11" s="6">
        <v>5265</v>
      </c>
      <c r="ER11" s="6">
        <v>123637</v>
      </c>
      <c r="ES11" s="6">
        <v>63837</v>
      </c>
      <c r="ET11" s="6">
        <v>21821</v>
      </c>
      <c r="EU11" s="6">
        <v>10509</v>
      </c>
      <c r="EV11" s="6">
        <v>9543</v>
      </c>
      <c r="EW11" s="1" t="s">
        <v>1126</v>
      </c>
      <c r="EX11" s="1">
        <v>40</v>
      </c>
      <c r="EY11" s="1">
        <v>175</v>
      </c>
      <c r="EZ11" s="6">
        <v>102701</v>
      </c>
      <c r="FA11" s="6">
        <v>231330</v>
      </c>
      <c r="FB11" s="1"/>
      <c r="FC11" s="1"/>
      <c r="FD11" s="1" t="s">
        <v>290</v>
      </c>
      <c r="FE11" s="1"/>
      <c r="FF11" s="1"/>
      <c r="FG11" s="1" t="s">
        <v>1127</v>
      </c>
      <c r="FH11" s="1" t="s">
        <v>308</v>
      </c>
      <c r="FI11" s="1" t="s">
        <v>1118</v>
      </c>
      <c r="FJ11" s="1" t="s">
        <v>1119</v>
      </c>
      <c r="FK11" s="1">
        <v>28501</v>
      </c>
      <c r="FL11" s="1">
        <v>4330</v>
      </c>
      <c r="FM11" s="1" t="s">
        <v>1118</v>
      </c>
      <c r="FN11" s="1" t="s">
        <v>1119</v>
      </c>
      <c r="FO11" s="1">
        <v>28501</v>
      </c>
      <c r="FP11" s="1">
        <v>4330</v>
      </c>
      <c r="FQ11" s="1" t="s">
        <v>479</v>
      </c>
      <c r="FR11" s="6">
        <v>60942</v>
      </c>
      <c r="FS11" s="1">
        <v>30.83</v>
      </c>
      <c r="FT11" s="1" t="s">
        <v>1120</v>
      </c>
      <c r="FU11" s="6">
        <v>17368</v>
      </c>
      <c r="FV11" s="1">
        <v>416</v>
      </c>
      <c r="FW11" s="1"/>
      <c r="FX11" s="1" t="s">
        <v>1128</v>
      </c>
      <c r="FY11" s="1"/>
      <c r="FZ11" s="1"/>
      <c r="GA11" s="1">
        <v>0</v>
      </c>
      <c r="GB11" s="1" t="s">
        <v>1129</v>
      </c>
      <c r="GC11" s="1">
        <v>94.57</v>
      </c>
      <c r="GD11" s="1">
        <v>93.92</v>
      </c>
      <c r="GE11" s="1"/>
      <c r="GF11" s="1" t="s">
        <v>285</v>
      </c>
      <c r="GG11" s="1" t="s">
        <v>1130</v>
      </c>
      <c r="GH11" s="1" t="s">
        <v>287</v>
      </c>
      <c r="GI11" s="1" t="s">
        <v>313</v>
      </c>
      <c r="GJ11" s="6">
        <v>90673</v>
      </c>
      <c r="GK11" s="1">
        <v>1</v>
      </c>
      <c r="GL11" s="1" t="s">
        <v>314</v>
      </c>
      <c r="GM11" s="2" t="s">
        <v>330</v>
      </c>
      <c r="GN11" s="2">
        <v>817</v>
      </c>
      <c r="GO11" s="2">
        <v>119</v>
      </c>
      <c r="GP11" s="10">
        <v>2885</v>
      </c>
      <c r="GQ11" s="10">
        <v>14338</v>
      </c>
      <c r="GR11" s="2">
        <v>12</v>
      </c>
      <c r="GS11" s="2">
        <v>6</v>
      </c>
      <c r="GT11" s="2">
        <v>82</v>
      </c>
      <c r="GU11" s="10">
        <v>2614</v>
      </c>
      <c r="GZ11" s="1"/>
      <c r="HA11" s="1">
        <v>1</v>
      </c>
      <c r="HB11" s="1"/>
      <c r="HC11" s="1"/>
      <c r="HD11" s="1"/>
      <c r="HE11" s="1"/>
      <c r="HF11" s="1"/>
      <c r="HG11" s="1"/>
      <c r="HH11" s="1"/>
      <c r="HI11" s="1"/>
      <c r="HJ11" s="1"/>
      <c r="HK11" s="1">
        <v>12</v>
      </c>
      <c r="HL11" s="1">
        <v>252</v>
      </c>
      <c r="HN11" s="6">
        <v>21889</v>
      </c>
      <c r="HO11" s="6">
        <v>199867</v>
      </c>
      <c r="HP11" s="2">
        <v>542</v>
      </c>
      <c r="HQ11" s="1"/>
      <c r="HR11" s="1">
        <v>50</v>
      </c>
      <c r="HS11" s="6">
        <v>26725</v>
      </c>
      <c r="HT11" s="1"/>
      <c r="HU11" s="1"/>
      <c r="HV11" s="1">
        <v>889</v>
      </c>
      <c r="HW11" s="6">
        <v>2022</v>
      </c>
      <c r="HX11" s="1"/>
      <c r="HY11" s="1"/>
      <c r="HZ11" s="6">
        <v>4903</v>
      </c>
      <c r="IA11" s="1">
        <v>0</v>
      </c>
      <c r="IB11" s="1"/>
      <c r="IC11" s="1"/>
      <c r="ID11" s="1">
        <v>0</v>
      </c>
      <c r="IE11" s="6">
        <v>239261</v>
      </c>
      <c r="IF11" s="6">
        <v>53209</v>
      </c>
      <c r="IG11" s="1">
        <v>696</v>
      </c>
      <c r="IH11" s="6">
        <v>236483</v>
      </c>
      <c r="II11" s="6">
        <v>52553</v>
      </c>
      <c r="IJ11" s="1">
        <v>42</v>
      </c>
      <c r="IK11" s="6">
        <v>4120</v>
      </c>
      <c r="IL11" s="1">
        <v>334</v>
      </c>
      <c r="IM11" s="6">
        <v>1018</v>
      </c>
      <c r="IN11" s="1">
        <v>0</v>
      </c>
      <c r="IO11" s="1">
        <v>0</v>
      </c>
      <c r="IQ11" s="6">
        <v>5757</v>
      </c>
      <c r="IR11" s="6">
        <v>4102</v>
      </c>
      <c r="IS11" s="10">
        <v>9859</v>
      </c>
      <c r="IT11" s="10">
        <v>16456</v>
      </c>
      <c r="IU11" s="6">
        <v>8894</v>
      </c>
      <c r="IV11" s="10">
        <v>249120</v>
      </c>
      <c r="IW11" s="6">
        <v>57504</v>
      </c>
      <c r="IX11" s="1">
        <v>324</v>
      </c>
      <c r="IY11" s="1">
        <v>827</v>
      </c>
      <c r="IZ11" s="1">
        <v>51</v>
      </c>
      <c r="JA11" s="1">
        <v>0.87</v>
      </c>
      <c r="JB11" s="1">
        <v>0.12</v>
      </c>
      <c r="JC11" s="1">
        <v>23.13</v>
      </c>
      <c r="JD11" s="1">
        <v>29.25</v>
      </c>
      <c r="JE11" s="1">
        <v>9.89</v>
      </c>
      <c r="JF11" s="6">
        <v>1057</v>
      </c>
      <c r="JG11" s="6">
        <v>23026</v>
      </c>
      <c r="JH11" s="1">
        <v>145</v>
      </c>
      <c r="JI11" s="6">
        <v>4776</v>
      </c>
      <c r="JJ11" s="571">
        <f t="shared" si="1"/>
        <v>12.667166631742635</v>
      </c>
      <c r="KJ11" s="571">
        <f t="shared" si="2"/>
        <v>37254.946480700615</v>
      </c>
      <c r="MH11" s="10">
        <v>244800</v>
      </c>
      <c r="MI11" s="10">
        <v>124000</v>
      </c>
    </row>
    <row r="12" spans="1:347" ht="14.25" customHeight="1" x14ac:dyDescent="0.25">
      <c r="A12" s="1" t="s">
        <v>1149</v>
      </c>
      <c r="B12" s="1" t="s">
        <v>2153</v>
      </c>
      <c r="C12" s="1" t="s">
        <v>1150</v>
      </c>
      <c r="D12" s="1">
        <v>2016</v>
      </c>
      <c r="E12" s="1" t="s">
        <v>1151</v>
      </c>
      <c r="F12" s="1" t="s">
        <v>1152</v>
      </c>
      <c r="G12" s="1" t="s">
        <v>1153</v>
      </c>
      <c r="H12" s="1">
        <v>28621</v>
      </c>
      <c r="I12" s="1">
        <v>3398</v>
      </c>
      <c r="J12" s="1" t="s">
        <v>1152</v>
      </c>
      <c r="K12" s="1" t="s">
        <v>1153</v>
      </c>
      <c r="L12" s="1">
        <v>28621</v>
      </c>
      <c r="M12" s="1"/>
      <c r="N12" s="1" t="s">
        <v>1154</v>
      </c>
      <c r="O12" s="1" t="s">
        <v>1155</v>
      </c>
      <c r="P12" s="1" t="s">
        <v>1156</v>
      </c>
      <c r="Q12" s="1" t="s">
        <v>1157</v>
      </c>
      <c r="R12" s="1" t="s">
        <v>1154</v>
      </c>
      <c r="S12" s="1" t="s">
        <v>397</v>
      </c>
      <c r="T12" s="1" t="s">
        <v>1155</v>
      </c>
      <c r="U12" s="1" t="s">
        <v>1156</v>
      </c>
      <c r="V12" s="1" t="s">
        <v>1157</v>
      </c>
      <c r="W12" s="1">
        <v>0</v>
      </c>
      <c r="X12" s="1">
        <v>13</v>
      </c>
      <c r="Y12" s="1">
        <v>1</v>
      </c>
      <c r="Z12" s="1">
        <v>0</v>
      </c>
      <c r="AA12" s="6">
        <v>33362</v>
      </c>
      <c r="AB12" s="1">
        <v>3</v>
      </c>
      <c r="AC12" s="1">
        <v>0</v>
      </c>
      <c r="AD12" s="1">
        <v>3</v>
      </c>
      <c r="AE12" s="1">
        <v>46.19</v>
      </c>
      <c r="AF12" s="1">
        <v>49.19</v>
      </c>
      <c r="AG12" s="7">
        <v>6.0999999999999999E-2</v>
      </c>
      <c r="AH12" s="8">
        <v>65667</v>
      </c>
      <c r="AI12" s="1" t="e">
        <f>VLOOKUP(Regional!A12,Salaries!A$6:T$91,15,FALSE)</f>
        <v>#N/A</v>
      </c>
      <c r="AJ12" s="1" t="e">
        <f>VLOOKUP(Regional!A12,Salaries!A$6:T$91,16,FALSE)</f>
        <v>#N/A</v>
      </c>
      <c r="AK12" s="8">
        <v>38125</v>
      </c>
      <c r="AL12" s="9">
        <v>10.17</v>
      </c>
      <c r="AM12" s="9">
        <v>10.27</v>
      </c>
      <c r="AN12" s="9">
        <v>10.52</v>
      </c>
      <c r="AO12" s="8">
        <v>301218</v>
      </c>
      <c r="AP12" s="8">
        <v>1510570</v>
      </c>
      <c r="AQ12" s="8">
        <v>1811788</v>
      </c>
      <c r="AR12" s="8">
        <v>458203</v>
      </c>
      <c r="AS12" s="8">
        <v>0</v>
      </c>
      <c r="AT12" s="8">
        <v>458203</v>
      </c>
      <c r="AU12" s="8">
        <v>646</v>
      </c>
      <c r="AV12" s="8">
        <v>0</v>
      </c>
      <c r="AW12" s="8">
        <v>646</v>
      </c>
      <c r="AX12" s="8">
        <v>173747</v>
      </c>
      <c r="AY12" s="8">
        <v>2444384</v>
      </c>
      <c r="AZ12" s="8">
        <v>1339189</v>
      </c>
      <c r="BA12" s="8">
        <v>443736</v>
      </c>
      <c r="BB12" s="8">
        <v>1782925</v>
      </c>
      <c r="BC12" s="8">
        <v>95372</v>
      </c>
      <c r="BD12" s="8">
        <v>12000</v>
      </c>
      <c r="BE12" s="8">
        <v>5910</v>
      </c>
      <c r="BF12" s="8">
        <v>113282</v>
      </c>
      <c r="BG12" s="8">
        <v>505086</v>
      </c>
      <c r="BH12" s="8">
        <v>2401293</v>
      </c>
      <c r="BI12" s="8">
        <v>43091</v>
      </c>
      <c r="BJ12" s="7">
        <v>1.7600000000000001E-2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6">
        <v>116595</v>
      </c>
      <c r="BR12" s="6">
        <v>83979</v>
      </c>
      <c r="BS12" s="6">
        <v>200574</v>
      </c>
      <c r="BT12" s="6">
        <v>86297</v>
      </c>
      <c r="BU12" s="6">
        <v>44780</v>
      </c>
      <c r="BV12" s="6">
        <v>131077</v>
      </c>
      <c r="BW12" s="6">
        <v>12761</v>
      </c>
      <c r="BX12" s="1">
        <v>0</v>
      </c>
      <c r="BY12" s="6">
        <v>12761</v>
      </c>
      <c r="BZ12" s="6">
        <v>344412</v>
      </c>
      <c r="CA12" s="1"/>
      <c r="CB12" s="6">
        <v>344412</v>
      </c>
      <c r="CC12" s="6">
        <v>1897</v>
      </c>
      <c r="CD12" s="6">
        <v>27670</v>
      </c>
      <c r="CE12" s="1">
        <v>2</v>
      </c>
      <c r="CF12" s="1">
        <v>74</v>
      </c>
      <c r="CG12" s="1">
        <v>76</v>
      </c>
      <c r="CH12" s="6">
        <v>6047</v>
      </c>
      <c r="CI12" s="6">
        <v>2115</v>
      </c>
      <c r="CJ12" s="6">
        <v>11852</v>
      </c>
      <c r="CK12" s="1">
        <v>0</v>
      </c>
      <c r="CL12" s="1">
        <v>0</v>
      </c>
      <c r="CM12" s="1">
        <v>91</v>
      </c>
      <c r="CN12" s="1">
        <v>166</v>
      </c>
      <c r="CO12" s="6">
        <v>164705</v>
      </c>
      <c r="CP12" s="6">
        <v>26656</v>
      </c>
      <c r="CQ12" s="6">
        <v>191361</v>
      </c>
      <c r="CR12" s="6">
        <v>8552</v>
      </c>
      <c r="CS12" s="1"/>
      <c r="CT12" s="6">
        <v>8552</v>
      </c>
      <c r="CU12" s="6">
        <v>134963</v>
      </c>
      <c r="CV12" s="6">
        <v>29376</v>
      </c>
      <c r="CW12" s="6">
        <v>164339</v>
      </c>
      <c r="CX12" s="6">
        <v>364252</v>
      </c>
      <c r="CY12" s="6">
        <v>4911</v>
      </c>
      <c r="CZ12" s="1">
        <v>810</v>
      </c>
      <c r="DA12" s="6">
        <v>369973</v>
      </c>
      <c r="DB12" s="6">
        <v>9533</v>
      </c>
      <c r="DC12" s="6">
        <v>1126</v>
      </c>
      <c r="DD12" s="6">
        <f t="shared" si="0"/>
        <v>10659</v>
      </c>
      <c r="DE12" s="6">
        <v>36826</v>
      </c>
      <c r="DF12" s="6">
        <v>9076</v>
      </c>
      <c r="DG12" s="1">
        <v>0</v>
      </c>
      <c r="DH12" s="6">
        <v>10202</v>
      </c>
      <c r="DI12" s="1">
        <v>1</v>
      </c>
      <c r="DJ12" s="6"/>
      <c r="DK12" s="1"/>
      <c r="DL12" s="6">
        <v>382125</v>
      </c>
      <c r="DM12" s="6">
        <v>5390</v>
      </c>
      <c r="DN12" s="1">
        <v>0</v>
      </c>
      <c r="DO12" s="6">
        <v>426555</v>
      </c>
      <c r="DP12" s="1">
        <v>400</v>
      </c>
      <c r="DQ12" s="6">
        <v>46233</v>
      </c>
      <c r="DR12" s="6">
        <v>20656</v>
      </c>
      <c r="DS12" s="6">
        <v>66889</v>
      </c>
      <c r="DT12" s="6">
        <v>349529</v>
      </c>
      <c r="DU12" s="6">
        <v>1428</v>
      </c>
      <c r="DV12" s="1">
        <v>0</v>
      </c>
      <c r="DW12" s="6">
        <v>3377</v>
      </c>
      <c r="DX12" s="1">
        <v>52</v>
      </c>
      <c r="DY12" s="1">
        <v>185</v>
      </c>
      <c r="DZ12" s="1">
        <v>0</v>
      </c>
      <c r="EA12" s="6">
        <v>5042</v>
      </c>
      <c r="EB12" s="6">
        <v>18491</v>
      </c>
      <c r="EC12" s="1">
        <v>0</v>
      </c>
      <c r="ED12" s="6">
        <v>18491</v>
      </c>
      <c r="EE12" s="6">
        <v>59812</v>
      </c>
      <c r="EF12" s="6">
        <v>3588</v>
      </c>
      <c r="EG12" s="6">
        <v>63400</v>
      </c>
      <c r="EH12" s="1">
        <v>688</v>
      </c>
      <c r="EI12" s="1">
        <v>0</v>
      </c>
      <c r="EJ12" s="1">
        <v>688</v>
      </c>
      <c r="EK12" s="6">
        <v>82579</v>
      </c>
      <c r="EL12" s="1">
        <v>658</v>
      </c>
      <c r="EM12" s="6">
        <v>8333</v>
      </c>
      <c r="EN12" s="1">
        <v>545</v>
      </c>
      <c r="EO12" s="6">
        <v>1569</v>
      </c>
      <c r="EP12" s="1">
        <v>785</v>
      </c>
      <c r="EQ12" s="6">
        <v>2793</v>
      </c>
      <c r="ER12" s="6">
        <v>324291</v>
      </c>
      <c r="ES12" s="6">
        <v>50077</v>
      </c>
      <c r="ET12" s="6">
        <v>42199</v>
      </c>
      <c r="EU12" s="6">
        <v>34676</v>
      </c>
      <c r="EV12" s="6">
        <v>33829</v>
      </c>
      <c r="EW12" s="1" t="s">
        <v>1158</v>
      </c>
      <c r="EX12" s="1">
        <v>52</v>
      </c>
      <c r="EY12" s="1">
        <v>156</v>
      </c>
      <c r="EZ12" s="6">
        <v>127420</v>
      </c>
      <c r="FA12" s="1"/>
      <c r="FB12" s="6">
        <v>114047</v>
      </c>
      <c r="FC12" s="1"/>
      <c r="FD12" s="1" t="s">
        <v>279</v>
      </c>
      <c r="FE12" s="1"/>
      <c r="FF12" s="1"/>
      <c r="FG12" s="1" t="s">
        <v>1159</v>
      </c>
      <c r="FH12" s="1" t="s">
        <v>308</v>
      </c>
      <c r="FI12" s="1" t="s">
        <v>1160</v>
      </c>
      <c r="FJ12" s="1" t="s">
        <v>1161</v>
      </c>
      <c r="FK12" s="1">
        <v>28675</v>
      </c>
      <c r="FL12" s="1">
        <v>8894</v>
      </c>
      <c r="FM12" s="1" t="s">
        <v>1162</v>
      </c>
      <c r="FN12" s="1" t="s">
        <v>1161</v>
      </c>
      <c r="FO12" s="1">
        <v>28675</v>
      </c>
      <c r="FP12" s="1">
        <v>8894</v>
      </c>
      <c r="FQ12" s="1" t="s">
        <v>1163</v>
      </c>
      <c r="FR12" s="6">
        <v>98108</v>
      </c>
      <c r="FS12" s="1">
        <v>38.86</v>
      </c>
      <c r="FT12" s="1" t="s">
        <v>1164</v>
      </c>
      <c r="FU12" s="6">
        <v>33362</v>
      </c>
      <c r="FV12" s="1">
        <v>728</v>
      </c>
      <c r="FW12" s="1"/>
      <c r="FX12" s="1" t="s">
        <v>1165</v>
      </c>
      <c r="FY12" s="1"/>
      <c r="FZ12" s="1"/>
      <c r="GA12" s="1">
        <v>0</v>
      </c>
      <c r="GB12" s="1" t="s">
        <v>1166</v>
      </c>
      <c r="GC12" s="1">
        <v>15.85</v>
      </c>
      <c r="GD12" s="1">
        <v>22.65</v>
      </c>
      <c r="GE12" s="1"/>
      <c r="GF12" s="1" t="s">
        <v>285</v>
      </c>
      <c r="GG12" s="1" t="s">
        <v>1167</v>
      </c>
      <c r="GH12" s="1" t="s">
        <v>287</v>
      </c>
      <c r="GI12" s="1" t="s">
        <v>313</v>
      </c>
      <c r="GJ12" s="6">
        <v>169368</v>
      </c>
      <c r="GK12" s="1">
        <v>2</v>
      </c>
      <c r="GL12" s="1" t="s">
        <v>314</v>
      </c>
      <c r="GM12" s="2" t="s">
        <v>292</v>
      </c>
      <c r="GN12" s="10">
        <v>2608</v>
      </c>
      <c r="GO12" s="2">
        <v>457</v>
      </c>
      <c r="GP12" s="10">
        <v>12923</v>
      </c>
      <c r="GQ12" s="10">
        <v>55004</v>
      </c>
      <c r="GR12" s="2">
        <v>271</v>
      </c>
      <c r="GS12" s="2">
        <v>125</v>
      </c>
      <c r="GT12" s="10">
        <v>1231</v>
      </c>
      <c r="GU12" s="10">
        <v>5811</v>
      </c>
      <c r="GZ12" s="1"/>
      <c r="HA12" s="1">
        <v>2</v>
      </c>
      <c r="HB12" s="1"/>
      <c r="HC12" s="1"/>
      <c r="HD12" s="1"/>
      <c r="HE12" s="1"/>
      <c r="HF12" s="1"/>
      <c r="HG12" s="1"/>
      <c r="HH12" s="1"/>
      <c r="HI12" s="1"/>
      <c r="HJ12" s="1"/>
      <c r="HK12" s="1">
        <v>14</v>
      </c>
      <c r="HL12" s="1">
        <v>350</v>
      </c>
      <c r="HN12" s="6">
        <v>20014</v>
      </c>
      <c r="HO12" s="6">
        <v>394236</v>
      </c>
      <c r="HP12" s="2">
        <v>1</v>
      </c>
      <c r="HQ12" s="1"/>
      <c r="HR12" s="1">
        <v>0</v>
      </c>
      <c r="HS12" s="6">
        <v>26725</v>
      </c>
      <c r="HT12" s="1"/>
      <c r="HU12" s="1"/>
      <c r="HV12" s="1">
        <v>945</v>
      </c>
      <c r="HW12" s="6">
        <v>2022</v>
      </c>
      <c r="HX12" s="1"/>
      <c r="HY12" s="1"/>
      <c r="HZ12" s="1">
        <v>93</v>
      </c>
      <c r="IA12" s="1">
        <v>0</v>
      </c>
      <c r="IB12" s="1"/>
      <c r="IC12" s="1"/>
      <c r="ID12" s="1">
        <v>0</v>
      </c>
      <c r="IE12" s="6">
        <v>426555</v>
      </c>
      <c r="IF12" s="6">
        <v>47485</v>
      </c>
      <c r="IG12" s="1">
        <v>21</v>
      </c>
      <c r="IH12" s="6">
        <v>417142</v>
      </c>
      <c r="II12" s="6">
        <v>46380</v>
      </c>
      <c r="IJ12" s="1">
        <v>35</v>
      </c>
      <c r="IK12" s="6">
        <v>9041</v>
      </c>
      <c r="IL12" s="1">
        <v>97</v>
      </c>
      <c r="IM12" s="6">
        <v>1029</v>
      </c>
      <c r="IN12" s="1">
        <v>0</v>
      </c>
      <c r="IO12" s="1">
        <v>0</v>
      </c>
      <c r="IQ12" s="6">
        <v>16813</v>
      </c>
      <c r="IR12" s="1">
        <v>0</v>
      </c>
      <c r="IS12" s="10">
        <v>16813</v>
      </c>
      <c r="IT12" s="10">
        <v>27015</v>
      </c>
      <c r="IU12" s="6">
        <v>10659</v>
      </c>
      <c r="IV12" s="10">
        <v>443368</v>
      </c>
      <c r="IW12" s="6">
        <v>172891</v>
      </c>
      <c r="IX12" s="6">
        <v>1428</v>
      </c>
      <c r="IY12" s="6">
        <v>3429</v>
      </c>
      <c r="IZ12" s="1">
        <v>185</v>
      </c>
      <c r="JA12" s="1">
        <v>0.77</v>
      </c>
      <c r="JB12" s="1">
        <v>0.22</v>
      </c>
      <c r="JC12" s="1">
        <v>16.38</v>
      </c>
      <c r="JD12" s="1">
        <v>18.489999999999998</v>
      </c>
      <c r="JE12" s="1">
        <v>12.95</v>
      </c>
      <c r="JF12" s="6">
        <v>4990</v>
      </c>
      <c r="JG12" s="6">
        <v>78991</v>
      </c>
      <c r="JH12" s="1">
        <v>52</v>
      </c>
      <c r="JI12" s="6">
        <v>3588</v>
      </c>
      <c r="JJ12" s="571">
        <f t="shared" si="1"/>
        <v>10.526929526238723</v>
      </c>
      <c r="KJ12" s="571">
        <f t="shared" si="2"/>
        <v>36245.680016263468</v>
      </c>
      <c r="MH12" s="10">
        <v>975676</v>
      </c>
      <c r="MI12" s="10">
        <v>461648</v>
      </c>
    </row>
    <row r="13" spans="1:347" x14ac:dyDescent="0.25">
      <c r="A13" s="1" t="s">
        <v>1244</v>
      </c>
      <c r="B13" s="1" t="s">
        <v>2154</v>
      </c>
      <c r="C13" s="1" t="s">
        <v>1245</v>
      </c>
      <c r="D13" s="1">
        <v>2016</v>
      </c>
      <c r="E13" s="1" t="s">
        <v>1246</v>
      </c>
      <c r="F13" s="1" t="s">
        <v>1247</v>
      </c>
      <c r="G13" s="1" t="s">
        <v>1248</v>
      </c>
      <c r="H13" s="1">
        <v>27962</v>
      </c>
      <c r="I13" s="1">
        <v>906</v>
      </c>
      <c r="J13" s="1" t="s">
        <v>1247</v>
      </c>
      <c r="K13" s="1" t="s">
        <v>1248</v>
      </c>
      <c r="L13" s="1">
        <v>27962</v>
      </c>
      <c r="M13" s="1"/>
      <c r="N13" s="1" t="s">
        <v>1249</v>
      </c>
      <c r="O13" s="1" t="s">
        <v>1250</v>
      </c>
      <c r="P13" s="1" t="s">
        <v>1251</v>
      </c>
      <c r="Q13" s="1" t="s">
        <v>1252</v>
      </c>
      <c r="R13" s="1" t="s">
        <v>1249</v>
      </c>
      <c r="S13" s="1" t="s">
        <v>324</v>
      </c>
      <c r="T13" s="1" t="s">
        <v>1250</v>
      </c>
      <c r="U13" s="1" t="s">
        <v>1251</v>
      </c>
      <c r="V13" s="1" t="s">
        <v>1252</v>
      </c>
      <c r="W13" s="1">
        <v>0</v>
      </c>
      <c r="X13" s="1">
        <v>4</v>
      </c>
      <c r="Y13" s="1">
        <v>0</v>
      </c>
      <c r="Z13" s="1">
        <v>1</v>
      </c>
      <c r="AA13" s="6">
        <v>9334</v>
      </c>
      <c r="AB13" s="1">
        <v>3.5</v>
      </c>
      <c r="AC13" s="1">
        <v>0.88</v>
      </c>
      <c r="AD13" s="1">
        <v>4.38</v>
      </c>
      <c r="AE13" s="1">
        <v>3.94</v>
      </c>
      <c r="AF13" s="1">
        <v>8.32</v>
      </c>
      <c r="AG13" s="7">
        <v>0.42070000000000002</v>
      </c>
      <c r="AH13" s="8">
        <v>59444</v>
      </c>
      <c r="AI13" s="1" t="e">
        <f>VLOOKUP(Regional!A13,Salaries!A$6:T$91,15,FALSE)</f>
        <v>#N/A</v>
      </c>
      <c r="AJ13" s="1" t="e">
        <f>VLOOKUP(Regional!A13,Salaries!A$6:T$91,16,FALSE)</f>
        <v>#N/A</v>
      </c>
      <c r="AK13" s="8">
        <v>38125</v>
      </c>
      <c r="AL13" s="9">
        <v>10.199999999999999</v>
      </c>
      <c r="AM13" s="9">
        <v>12.4</v>
      </c>
      <c r="AN13" s="9">
        <v>13.7</v>
      </c>
      <c r="AO13" s="8">
        <v>0</v>
      </c>
      <c r="AP13" s="8">
        <v>621002</v>
      </c>
      <c r="AQ13" s="8">
        <v>621002</v>
      </c>
      <c r="AR13" s="8">
        <v>356715</v>
      </c>
      <c r="AS13" s="8">
        <v>0</v>
      </c>
      <c r="AT13" s="8">
        <v>356715</v>
      </c>
      <c r="AU13" s="8">
        <v>1200</v>
      </c>
      <c r="AV13" s="8">
        <v>0</v>
      </c>
      <c r="AW13" s="8">
        <v>1200</v>
      </c>
      <c r="AX13" s="8">
        <v>119006</v>
      </c>
      <c r="AY13" s="8">
        <v>1097923</v>
      </c>
      <c r="AZ13" s="8">
        <v>587156</v>
      </c>
      <c r="BA13" s="8">
        <v>168560</v>
      </c>
      <c r="BB13" s="8">
        <v>755716</v>
      </c>
      <c r="BC13" s="8">
        <v>67064</v>
      </c>
      <c r="BD13" s="8">
        <v>1143</v>
      </c>
      <c r="BE13" s="8">
        <v>8829</v>
      </c>
      <c r="BF13" s="8">
        <v>77036</v>
      </c>
      <c r="BG13" s="8">
        <v>240370</v>
      </c>
      <c r="BH13" s="8">
        <v>1073122</v>
      </c>
      <c r="BI13" s="8">
        <v>24801</v>
      </c>
      <c r="BJ13" s="7">
        <v>2.2599999999999999E-2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6">
        <v>45906</v>
      </c>
      <c r="BR13" s="6">
        <v>36819</v>
      </c>
      <c r="BS13" s="6">
        <v>82725</v>
      </c>
      <c r="BT13" s="6">
        <v>23319</v>
      </c>
      <c r="BU13" s="6">
        <v>11925</v>
      </c>
      <c r="BV13" s="6">
        <v>35244</v>
      </c>
      <c r="BW13" s="6">
        <v>4105</v>
      </c>
      <c r="BX13" s="1">
        <v>207</v>
      </c>
      <c r="BY13" s="6">
        <v>4312</v>
      </c>
      <c r="BZ13" s="6">
        <v>122281</v>
      </c>
      <c r="CA13" s="1"/>
      <c r="CB13" s="6">
        <v>122281</v>
      </c>
      <c r="CC13" s="1">
        <v>697</v>
      </c>
      <c r="CD13" s="6">
        <v>50523</v>
      </c>
      <c r="CE13" s="1">
        <v>2</v>
      </c>
      <c r="CF13" s="1">
        <v>74</v>
      </c>
      <c r="CG13" s="1">
        <v>76</v>
      </c>
      <c r="CH13" s="6">
        <v>4125</v>
      </c>
      <c r="CI13" s="6">
        <v>3205</v>
      </c>
      <c r="CJ13" s="6">
        <v>7041</v>
      </c>
      <c r="CK13" s="1">
        <v>205</v>
      </c>
      <c r="CL13" s="1">
        <v>0</v>
      </c>
      <c r="CM13" s="1">
        <v>53</v>
      </c>
      <c r="CN13" s="1">
        <v>141</v>
      </c>
      <c r="CO13" s="6">
        <v>41508</v>
      </c>
      <c r="CP13" s="6">
        <v>8262</v>
      </c>
      <c r="CQ13" s="6">
        <v>49770</v>
      </c>
      <c r="CR13" s="6">
        <v>4559</v>
      </c>
      <c r="CS13" s="1">
        <v>94</v>
      </c>
      <c r="CT13" s="6">
        <v>4653</v>
      </c>
      <c r="CU13" s="6">
        <v>31375</v>
      </c>
      <c r="CV13" s="6">
        <v>5765</v>
      </c>
      <c r="CW13" s="6">
        <v>37140</v>
      </c>
      <c r="CX13" s="6">
        <v>91563</v>
      </c>
      <c r="CY13" s="6">
        <v>1831</v>
      </c>
      <c r="CZ13" s="1">
        <v>479</v>
      </c>
      <c r="DA13" s="6">
        <v>93873</v>
      </c>
      <c r="DB13" s="6">
        <v>7206</v>
      </c>
      <c r="DC13" s="6">
        <v>1126</v>
      </c>
      <c r="DD13" s="6">
        <f t="shared" si="0"/>
        <v>8332</v>
      </c>
      <c r="DE13" s="6">
        <v>25750</v>
      </c>
      <c r="DF13" s="6">
        <v>7789</v>
      </c>
      <c r="DG13" s="1">
        <v>0</v>
      </c>
      <c r="DH13" s="6">
        <v>8946</v>
      </c>
      <c r="DI13" s="1">
        <v>449</v>
      </c>
      <c r="DJ13" s="6"/>
      <c r="DK13" s="1"/>
      <c r="DL13" s="1"/>
      <c r="DM13" s="1"/>
      <c r="DN13" s="1"/>
      <c r="DO13" s="6">
        <v>137257</v>
      </c>
      <c r="DP13" s="1">
        <v>-1</v>
      </c>
      <c r="DQ13" s="6">
        <v>17619</v>
      </c>
      <c r="DR13" s="6">
        <v>5093</v>
      </c>
      <c r="DS13" s="6">
        <v>22712</v>
      </c>
      <c r="DT13" s="6">
        <v>221282</v>
      </c>
      <c r="DU13" s="1">
        <v>270</v>
      </c>
      <c r="DV13" s="1">
        <v>80</v>
      </c>
      <c r="DW13" s="1">
        <v>226</v>
      </c>
      <c r="DX13" s="1">
        <v>406</v>
      </c>
      <c r="DY13" s="1">
        <v>14</v>
      </c>
      <c r="DZ13" s="1">
        <v>7</v>
      </c>
      <c r="EA13" s="6">
        <v>1003</v>
      </c>
      <c r="EB13" s="6">
        <v>2919</v>
      </c>
      <c r="EC13" s="6">
        <v>1689</v>
      </c>
      <c r="ED13" s="6">
        <v>4608</v>
      </c>
      <c r="EE13" s="6">
        <v>5806</v>
      </c>
      <c r="EF13" s="6">
        <v>7580</v>
      </c>
      <c r="EG13" s="6">
        <v>13386</v>
      </c>
      <c r="EH13" s="1">
        <v>158</v>
      </c>
      <c r="EI13" s="1">
        <v>0</v>
      </c>
      <c r="EJ13" s="1">
        <v>158</v>
      </c>
      <c r="EK13" s="6">
        <v>18881</v>
      </c>
      <c r="EL13" s="1">
        <v>2</v>
      </c>
      <c r="EM13" s="1">
        <v>10</v>
      </c>
      <c r="EN13" s="1">
        <v>20</v>
      </c>
      <c r="EO13" s="1">
        <v>62</v>
      </c>
      <c r="EP13" s="1">
        <v>637</v>
      </c>
      <c r="EQ13" s="6">
        <v>5522</v>
      </c>
      <c r="ER13" s="6">
        <v>18792</v>
      </c>
      <c r="ES13" s="6">
        <v>5820</v>
      </c>
      <c r="ET13" s="1">
        <v>973</v>
      </c>
      <c r="EU13" s="1">
        <v>35</v>
      </c>
      <c r="EV13" s="1">
        <v>151</v>
      </c>
      <c r="EW13" s="1" t="s">
        <v>1253</v>
      </c>
      <c r="EX13" s="1">
        <v>20</v>
      </c>
      <c r="EY13" s="1">
        <v>51</v>
      </c>
      <c r="EZ13" s="6">
        <v>40845</v>
      </c>
      <c r="FA13" s="6">
        <v>21432</v>
      </c>
      <c r="FB13" s="6">
        <v>30814</v>
      </c>
      <c r="FC13" s="1"/>
      <c r="FD13" s="1" t="s">
        <v>279</v>
      </c>
      <c r="FE13" s="1"/>
      <c r="FF13" s="1"/>
      <c r="FG13" s="1" t="s">
        <v>1254</v>
      </c>
      <c r="FH13" s="1" t="s">
        <v>308</v>
      </c>
      <c r="FI13" s="1" t="s">
        <v>1255</v>
      </c>
      <c r="FJ13" s="1" t="s">
        <v>295</v>
      </c>
      <c r="FK13" s="1">
        <v>27944</v>
      </c>
      <c r="FL13" s="1">
        <v>1306</v>
      </c>
      <c r="FM13" s="1" t="s">
        <v>1255</v>
      </c>
      <c r="FN13" s="1" t="s">
        <v>295</v>
      </c>
      <c r="FO13" s="1">
        <v>27944</v>
      </c>
      <c r="FP13" s="1">
        <v>1306</v>
      </c>
      <c r="FQ13" s="1" t="s">
        <v>1256</v>
      </c>
      <c r="FR13" s="6">
        <v>31639</v>
      </c>
      <c r="FS13" s="1">
        <v>15.65</v>
      </c>
      <c r="FT13" s="1" t="s">
        <v>1257</v>
      </c>
      <c r="FU13" s="6">
        <v>9334</v>
      </c>
      <c r="FV13" s="1">
        <v>208</v>
      </c>
      <c r="FW13" s="1"/>
      <c r="FX13" s="1" t="s">
        <v>1258</v>
      </c>
      <c r="FY13" s="1"/>
      <c r="FZ13" s="1"/>
      <c r="GA13" s="1">
        <v>0</v>
      </c>
      <c r="GB13" s="1" t="s">
        <v>1259</v>
      </c>
      <c r="GC13" s="1">
        <v>13.8</v>
      </c>
      <c r="GD13" s="1">
        <v>21.32</v>
      </c>
      <c r="GE13" s="1"/>
      <c r="GF13" s="1" t="s">
        <v>285</v>
      </c>
      <c r="GG13" s="1" t="s">
        <v>1260</v>
      </c>
      <c r="GH13" s="1" t="s">
        <v>287</v>
      </c>
      <c r="GI13" s="1" t="s">
        <v>313</v>
      </c>
      <c r="GJ13" s="6">
        <v>45555</v>
      </c>
      <c r="GK13" s="1">
        <v>1</v>
      </c>
      <c r="GL13" s="1" t="s">
        <v>314</v>
      </c>
      <c r="GM13" s="2" t="s">
        <v>292</v>
      </c>
      <c r="GN13" s="2">
        <v>258</v>
      </c>
      <c r="GO13" s="2">
        <v>50</v>
      </c>
      <c r="GP13" s="10">
        <v>2250</v>
      </c>
      <c r="GQ13" s="10">
        <v>9752</v>
      </c>
      <c r="GR13" s="2">
        <v>31</v>
      </c>
      <c r="GS13" s="2">
        <v>22</v>
      </c>
      <c r="GT13" s="2">
        <v>542</v>
      </c>
      <c r="GU13" s="2">
        <v>833</v>
      </c>
      <c r="GZ13" s="1"/>
      <c r="HA13" s="1">
        <v>1</v>
      </c>
      <c r="HB13" s="1"/>
      <c r="HC13" s="1"/>
      <c r="HD13" s="1"/>
      <c r="HE13" s="1"/>
      <c r="HF13" s="1"/>
      <c r="HG13" s="1"/>
      <c r="HH13" s="1"/>
      <c r="HI13" s="1"/>
      <c r="HJ13" s="1"/>
      <c r="HK13" s="1">
        <v>5</v>
      </c>
      <c r="HL13" s="1">
        <v>170</v>
      </c>
      <c r="HN13" s="6">
        <v>14371</v>
      </c>
      <c r="HO13" s="6">
        <v>188743</v>
      </c>
      <c r="HP13" s="2">
        <v>449</v>
      </c>
      <c r="HQ13" s="1"/>
      <c r="HR13" s="1">
        <v>0</v>
      </c>
      <c r="HS13" s="6">
        <v>26725</v>
      </c>
      <c r="HT13" s="6">
        <v>23798</v>
      </c>
      <c r="HU13" s="1"/>
      <c r="HV13" s="1">
        <v>0</v>
      </c>
      <c r="HW13" s="6">
        <v>2022</v>
      </c>
      <c r="HX13" s="6">
        <v>1183</v>
      </c>
      <c r="HY13" s="1"/>
      <c r="HZ13" s="1">
        <v>0</v>
      </c>
      <c r="IA13" s="1">
        <v>0</v>
      </c>
      <c r="IB13" s="1">
        <v>205</v>
      </c>
      <c r="IC13" s="1"/>
      <c r="ID13" s="1">
        <v>0</v>
      </c>
      <c r="IE13" s="6">
        <v>137257</v>
      </c>
      <c r="IF13" s="6">
        <v>34082</v>
      </c>
      <c r="IG13" s="6">
        <v>1513</v>
      </c>
      <c r="IH13" s="6">
        <v>127277</v>
      </c>
      <c r="II13" s="6">
        <v>34438</v>
      </c>
      <c r="IJ13" s="1">
        <v>12</v>
      </c>
      <c r="IK13" s="6">
        <v>7777</v>
      </c>
      <c r="IL13" s="1">
        <v>43</v>
      </c>
      <c r="IM13" s="6">
        <v>1083</v>
      </c>
      <c r="IN13" s="1">
        <v>0</v>
      </c>
      <c r="IO13" s="1">
        <v>31</v>
      </c>
      <c r="IQ13" s="6">
        <v>5687</v>
      </c>
      <c r="IR13" s="1">
        <v>0</v>
      </c>
      <c r="IS13" s="10">
        <v>5687</v>
      </c>
      <c r="IT13" s="10">
        <v>14633</v>
      </c>
      <c r="IU13" s="6">
        <v>8332</v>
      </c>
      <c r="IV13" s="10">
        <v>142944</v>
      </c>
      <c r="IW13" s="6">
        <v>43602</v>
      </c>
      <c r="IX13" s="1">
        <v>350</v>
      </c>
      <c r="IY13" s="1">
        <v>632</v>
      </c>
      <c r="IZ13" s="1">
        <v>21</v>
      </c>
      <c r="JA13" s="1">
        <v>0.71</v>
      </c>
      <c r="JB13" s="1">
        <v>0.24</v>
      </c>
      <c r="JC13" s="1">
        <v>18.82</v>
      </c>
      <c r="JD13" s="1">
        <v>21.18</v>
      </c>
      <c r="JE13" s="1">
        <v>13.17</v>
      </c>
      <c r="JF13" s="1">
        <v>510</v>
      </c>
      <c r="JG13" s="6">
        <v>8883</v>
      </c>
      <c r="JH13" s="1">
        <v>493</v>
      </c>
      <c r="JI13" s="6">
        <v>9998</v>
      </c>
      <c r="JJ13" s="571">
        <f t="shared" si="1"/>
        <v>16.589090110855011</v>
      </c>
      <c r="KJ13" s="571">
        <f t="shared" si="2"/>
        <v>90831.25</v>
      </c>
      <c r="MH13" s="10">
        <v>75953</v>
      </c>
      <c r="MI13" s="10">
        <v>44941</v>
      </c>
    </row>
    <row r="14" spans="1:347" x14ac:dyDescent="0.25">
      <c r="A14" s="21" t="s">
        <v>1397</v>
      </c>
      <c r="B14" s="1" t="s">
        <v>2155</v>
      </c>
      <c r="C14" s="1" t="s">
        <v>1398</v>
      </c>
      <c r="D14" s="1">
        <v>2016</v>
      </c>
      <c r="E14" s="1" t="s">
        <v>1399</v>
      </c>
      <c r="F14" s="1" t="s">
        <v>1400</v>
      </c>
      <c r="G14" s="1" t="s">
        <v>1335</v>
      </c>
      <c r="H14" s="1">
        <v>28379</v>
      </c>
      <c r="I14" s="1">
        <v>3607</v>
      </c>
      <c r="J14" s="1" t="s">
        <v>1400</v>
      </c>
      <c r="K14" s="1" t="s">
        <v>1335</v>
      </c>
      <c r="L14" s="1">
        <v>28379</v>
      </c>
      <c r="M14" s="1"/>
      <c r="N14" s="1" t="s">
        <v>1401</v>
      </c>
      <c r="O14" s="1" t="s">
        <v>1402</v>
      </c>
      <c r="P14" s="1" t="s">
        <v>1403</v>
      </c>
      <c r="Q14" s="1" t="s">
        <v>1404</v>
      </c>
      <c r="R14" s="1" t="s">
        <v>1405</v>
      </c>
      <c r="S14" s="1" t="s">
        <v>764</v>
      </c>
      <c r="T14" s="1" t="s">
        <v>1402</v>
      </c>
      <c r="U14" s="1" t="s">
        <v>1403</v>
      </c>
      <c r="V14" s="1" t="s">
        <v>1406</v>
      </c>
      <c r="W14" s="1">
        <v>0</v>
      </c>
      <c r="X14" s="1">
        <v>15</v>
      </c>
      <c r="Y14" s="1">
        <v>2</v>
      </c>
      <c r="Z14" s="1">
        <v>1</v>
      </c>
      <c r="AA14" s="6">
        <v>28102</v>
      </c>
      <c r="AB14" s="1">
        <v>6</v>
      </c>
      <c r="AC14" s="1">
        <v>0</v>
      </c>
      <c r="AD14" s="1">
        <v>6</v>
      </c>
      <c r="AE14" s="1">
        <v>40.96</v>
      </c>
      <c r="AF14" s="1">
        <v>46.96</v>
      </c>
      <c r="AG14" s="7">
        <v>0.1278</v>
      </c>
      <c r="AH14" s="8">
        <v>61200</v>
      </c>
      <c r="AI14" s="1" t="e">
        <f>VLOOKUP(Regional!A14,Salaries!A$6:T$91,15,FALSE)</f>
        <v>#N/A</v>
      </c>
      <c r="AJ14" s="1" t="e">
        <f>VLOOKUP(Regional!A14,Salaries!A$6:T$91,16,FALSE)</f>
        <v>#N/A</v>
      </c>
      <c r="AK14" s="8">
        <v>38125</v>
      </c>
      <c r="AL14" s="9">
        <v>9.5500000000000007</v>
      </c>
      <c r="AM14" s="9">
        <v>11.73</v>
      </c>
      <c r="AN14" s="9">
        <v>13.07</v>
      </c>
      <c r="AO14" s="8">
        <v>163981</v>
      </c>
      <c r="AP14" s="8">
        <v>1746669</v>
      </c>
      <c r="AQ14" s="8">
        <v>1910650</v>
      </c>
      <c r="AR14" s="8">
        <v>552813</v>
      </c>
      <c r="AS14" s="8">
        <v>14998</v>
      </c>
      <c r="AT14" s="8">
        <v>567811</v>
      </c>
      <c r="AU14" s="8">
        <v>49697</v>
      </c>
      <c r="AV14" s="8">
        <v>71662</v>
      </c>
      <c r="AW14" s="8">
        <v>121359</v>
      </c>
      <c r="AX14" s="8">
        <v>142641</v>
      </c>
      <c r="AY14" s="8">
        <v>2742461</v>
      </c>
      <c r="AZ14" s="8">
        <v>1366928</v>
      </c>
      <c r="BA14" s="8">
        <v>533109</v>
      </c>
      <c r="BB14" s="8">
        <v>1900037</v>
      </c>
      <c r="BC14" s="8">
        <v>236729</v>
      </c>
      <c r="BD14" s="8">
        <v>28113</v>
      </c>
      <c r="BE14" s="8">
        <v>26082</v>
      </c>
      <c r="BF14" s="8">
        <v>290924</v>
      </c>
      <c r="BG14" s="8">
        <v>531696</v>
      </c>
      <c r="BH14" s="8">
        <v>2722657</v>
      </c>
      <c r="BI14" s="8">
        <v>19804</v>
      </c>
      <c r="BJ14" s="7">
        <v>7.1999999999999998E-3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6">
        <v>106044</v>
      </c>
      <c r="BR14" s="6">
        <v>82608</v>
      </c>
      <c r="BS14" s="6">
        <v>188652</v>
      </c>
      <c r="BT14" s="6">
        <v>68148</v>
      </c>
      <c r="BU14" s="6">
        <v>35420</v>
      </c>
      <c r="BV14" s="6">
        <v>103568</v>
      </c>
      <c r="BW14" s="6">
        <v>14438</v>
      </c>
      <c r="BX14" s="6">
        <v>1760</v>
      </c>
      <c r="BY14" s="6">
        <v>16198</v>
      </c>
      <c r="BZ14" s="6">
        <v>308418</v>
      </c>
      <c r="CA14" s="1"/>
      <c r="CB14" s="6">
        <v>308418</v>
      </c>
      <c r="CC14" s="6">
        <v>16692</v>
      </c>
      <c r="CD14" s="6">
        <v>28253</v>
      </c>
      <c r="CE14" s="1">
        <v>5</v>
      </c>
      <c r="CF14" s="1">
        <v>74</v>
      </c>
      <c r="CG14" s="1">
        <v>79</v>
      </c>
      <c r="CH14" s="6">
        <v>6683</v>
      </c>
      <c r="CI14" s="6">
        <v>4689</v>
      </c>
      <c r="CJ14" s="6">
        <v>16728</v>
      </c>
      <c r="CK14" s="1">
        <v>0</v>
      </c>
      <c r="CL14" s="1">
        <v>58</v>
      </c>
      <c r="CM14" s="1">
        <v>189</v>
      </c>
      <c r="CN14" s="1">
        <v>350</v>
      </c>
      <c r="CO14" s="6">
        <v>116094</v>
      </c>
      <c r="CP14" s="6">
        <v>23438</v>
      </c>
      <c r="CQ14" s="6">
        <v>139532</v>
      </c>
      <c r="CR14" s="6">
        <v>17660</v>
      </c>
      <c r="CS14" s="1">
        <v>947</v>
      </c>
      <c r="CT14" s="6">
        <v>18607</v>
      </c>
      <c r="CU14" s="6">
        <v>114290</v>
      </c>
      <c r="CV14" s="6">
        <v>19363</v>
      </c>
      <c r="CW14" s="6">
        <v>133653</v>
      </c>
      <c r="CX14" s="6">
        <v>291792</v>
      </c>
      <c r="CY14" s="6">
        <v>4120</v>
      </c>
      <c r="CZ14" s="1">
        <v>0</v>
      </c>
      <c r="DA14" s="6">
        <v>295912</v>
      </c>
      <c r="DB14" s="6">
        <v>10916</v>
      </c>
      <c r="DC14" s="6">
        <v>1413</v>
      </c>
      <c r="DD14" s="6">
        <f t="shared" ref="DD14" si="3">SUM(DB14:DC14)</f>
        <v>12329</v>
      </c>
      <c r="DE14" s="6">
        <v>34557</v>
      </c>
      <c r="DF14" s="6">
        <v>14103</v>
      </c>
      <c r="DG14" s="6">
        <v>1351</v>
      </c>
      <c r="DH14" s="6">
        <v>16867</v>
      </c>
      <c r="DI14" s="1">
        <v>955</v>
      </c>
      <c r="DJ14" s="6"/>
      <c r="DK14" s="1"/>
      <c r="DL14" s="6">
        <v>319109</v>
      </c>
      <c r="DM14" s="6">
        <v>35218</v>
      </c>
      <c r="DN14" s="1">
        <v>0</v>
      </c>
      <c r="DO14" s="6">
        <v>358252</v>
      </c>
      <c r="DP14" s="1">
        <v>160</v>
      </c>
      <c r="DQ14" s="6">
        <v>92129</v>
      </c>
      <c r="DR14" s="6">
        <v>29917</v>
      </c>
      <c r="DS14" s="6">
        <v>122046</v>
      </c>
      <c r="DT14" s="6">
        <v>420949</v>
      </c>
      <c r="DU14" s="1">
        <v>614</v>
      </c>
      <c r="DV14" s="1">
        <v>123</v>
      </c>
      <c r="DW14" s="1">
        <v>783</v>
      </c>
      <c r="DX14" s="1">
        <v>478</v>
      </c>
      <c r="DY14" s="1">
        <v>140</v>
      </c>
      <c r="DZ14" s="1">
        <v>33</v>
      </c>
      <c r="EA14" s="6">
        <v>2171</v>
      </c>
      <c r="EB14" s="6">
        <v>5391</v>
      </c>
      <c r="EC14" s="6">
        <v>3361</v>
      </c>
      <c r="ED14" s="6">
        <v>8752</v>
      </c>
      <c r="EE14" s="6">
        <v>21824</v>
      </c>
      <c r="EF14" s="6">
        <v>27283</v>
      </c>
      <c r="EG14" s="6">
        <v>49107</v>
      </c>
      <c r="EH14" s="1">
        <v>971</v>
      </c>
      <c r="EI14" s="6">
        <v>1057</v>
      </c>
      <c r="EJ14" s="6">
        <v>2028</v>
      </c>
      <c r="EK14" s="6">
        <v>59887</v>
      </c>
      <c r="EL14" s="1">
        <v>104</v>
      </c>
      <c r="EM14" s="1">
        <v>797</v>
      </c>
      <c r="EN14" s="1">
        <v>318</v>
      </c>
      <c r="EO14" s="6">
        <v>2011</v>
      </c>
      <c r="EP14" s="6">
        <v>2028</v>
      </c>
      <c r="EQ14" s="6">
        <v>29913</v>
      </c>
      <c r="ER14" s="6">
        <v>90232</v>
      </c>
      <c r="ES14" s="6">
        <v>24520</v>
      </c>
      <c r="ET14" s="6">
        <v>12431</v>
      </c>
      <c r="EU14" s="1">
        <v>153</v>
      </c>
      <c r="EV14" s="1">
        <v>68</v>
      </c>
      <c r="EW14" s="1" t="s">
        <v>1407</v>
      </c>
      <c r="EX14" s="1">
        <v>76</v>
      </c>
      <c r="EY14" s="1">
        <v>135</v>
      </c>
      <c r="EZ14" s="6">
        <v>74038</v>
      </c>
      <c r="FA14" s="1">
        <v>289</v>
      </c>
      <c r="FB14" s="6">
        <v>9312</v>
      </c>
      <c r="FC14" s="1"/>
      <c r="FD14" s="1" t="s">
        <v>279</v>
      </c>
      <c r="FE14" s="1"/>
      <c r="FF14" s="1"/>
      <c r="FG14" s="1" t="s">
        <v>1408</v>
      </c>
      <c r="FH14" s="1" t="s">
        <v>415</v>
      </c>
      <c r="FI14" s="1" t="s">
        <v>1409</v>
      </c>
      <c r="FJ14" s="1" t="s">
        <v>1410</v>
      </c>
      <c r="FK14" s="1">
        <v>27209</v>
      </c>
      <c r="FL14" s="1">
        <v>9801</v>
      </c>
      <c r="FM14" s="1" t="s">
        <v>1411</v>
      </c>
      <c r="FN14" s="1" t="s">
        <v>1410</v>
      </c>
      <c r="FO14" s="1">
        <v>27209</v>
      </c>
      <c r="FP14" s="1">
        <v>9801</v>
      </c>
      <c r="FQ14" s="1" t="s">
        <v>1412</v>
      </c>
      <c r="FR14" s="6">
        <v>96025</v>
      </c>
      <c r="FS14" s="1">
        <v>44.36</v>
      </c>
      <c r="FT14" s="1" t="s">
        <v>1413</v>
      </c>
      <c r="FU14" s="6">
        <v>28102</v>
      </c>
      <c r="FV14" s="1">
        <v>850</v>
      </c>
      <c r="FW14" s="1"/>
      <c r="FX14" s="1" t="s">
        <v>1414</v>
      </c>
      <c r="FY14" s="1"/>
      <c r="FZ14" s="1"/>
      <c r="GA14" s="1">
        <v>0</v>
      </c>
      <c r="GB14" s="1" t="s">
        <v>1415</v>
      </c>
      <c r="GC14" s="1">
        <v>6.29</v>
      </c>
      <c r="GD14" s="1">
        <v>60.47</v>
      </c>
      <c r="GE14" s="1"/>
      <c r="GF14" s="1" t="s">
        <v>285</v>
      </c>
      <c r="GG14" s="1" t="s">
        <v>1416</v>
      </c>
      <c r="GH14" s="1" t="s">
        <v>287</v>
      </c>
      <c r="GI14" s="1" t="s">
        <v>313</v>
      </c>
      <c r="GJ14" s="6">
        <v>246976</v>
      </c>
      <c r="GK14" s="1">
        <v>2</v>
      </c>
      <c r="GL14" s="1" t="s">
        <v>386</v>
      </c>
      <c r="GM14" s="2" t="s">
        <v>292</v>
      </c>
      <c r="GN14" s="10">
        <v>1437</v>
      </c>
      <c r="GO14" s="2">
        <v>187</v>
      </c>
      <c r="GP14" s="10">
        <v>16667</v>
      </c>
      <c r="GQ14" s="10">
        <v>40921</v>
      </c>
      <c r="GR14" s="2">
        <v>348</v>
      </c>
      <c r="GS14" s="2">
        <v>56</v>
      </c>
      <c r="GT14" s="2">
        <v>649</v>
      </c>
      <c r="GU14" s="10">
        <v>6222</v>
      </c>
      <c r="GZ14" s="1"/>
      <c r="HA14" s="1">
        <v>2</v>
      </c>
      <c r="HB14" s="1"/>
      <c r="HC14" s="1"/>
      <c r="HD14" s="1"/>
      <c r="HE14" s="1"/>
      <c r="HF14" s="1"/>
      <c r="HG14" s="1"/>
      <c r="HH14" s="1"/>
      <c r="HI14" s="1"/>
      <c r="HJ14" s="1"/>
      <c r="HK14" s="1">
        <v>18</v>
      </c>
      <c r="HL14" s="6">
        <v>2578</v>
      </c>
      <c r="HN14" s="6">
        <v>28100</v>
      </c>
      <c r="HO14" s="6">
        <v>382905</v>
      </c>
      <c r="HP14" s="2">
        <v>955</v>
      </c>
      <c r="HQ14" s="1"/>
      <c r="HR14" s="1">
        <v>58</v>
      </c>
      <c r="HS14" s="6">
        <v>26725</v>
      </c>
      <c r="HT14" s="1"/>
      <c r="HU14" s="1"/>
      <c r="HV14" s="6">
        <v>1528</v>
      </c>
      <c r="HW14" s="6">
        <v>2022</v>
      </c>
      <c r="HX14" s="1"/>
      <c r="HY14" s="1"/>
      <c r="HZ14" s="6">
        <v>2667</v>
      </c>
      <c r="IA14" s="1">
        <v>0</v>
      </c>
      <c r="IB14" s="1"/>
      <c r="IC14" s="1"/>
      <c r="ID14" s="1">
        <v>0</v>
      </c>
      <c r="IE14" s="6">
        <v>358252</v>
      </c>
      <c r="IF14" s="6">
        <v>46886</v>
      </c>
      <c r="IG14" s="1">
        <v>0</v>
      </c>
      <c r="IH14" s="6">
        <v>341385</v>
      </c>
      <c r="II14" s="6">
        <v>45473</v>
      </c>
      <c r="IJ14" s="1">
        <v>97</v>
      </c>
      <c r="IK14" s="6">
        <v>14006</v>
      </c>
      <c r="IL14" s="1">
        <v>476</v>
      </c>
      <c r="IM14" s="1">
        <v>937</v>
      </c>
      <c r="IN14" s="1">
        <v>0</v>
      </c>
      <c r="IO14" s="1">
        <v>0</v>
      </c>
      <c r="IQ14" s="6">
        <v>7630</v>
      </c>
      <c r="IR14" s="1">
        <v>0</v>
      </c>
      <c r="IS14" s="10">
        <v>7630</v>
      </c>
      <c r="IT14" s="10">
        <v>24497</v>
      </c>
      <c r="IU14" s="6">
        <v>12329</v>
      </c>
      <c r="IV14" s="10">
        <v>365882</v>
      </c>
      <c r="IW14" s="6">
        <v>152260</v>
      </c>
      <c r="IX14" s="1">
        <v>737</v>
      </c>
      <c r="IY14" s="6">
        <v>1261</v>
      </c>
      <c r="IZ14" s="1">
        <v>173</v>
      </c>
      <c r="JA14" s="1">
        <v>0.82</v>
      </c>
      <c r="JB14" s="1">
        <v>0.15</v>
      </c>
      <c r="JC14" s="1">
        <v>27.58</v>
      </c>
      <c r="JD14" s="1">
        <v>38.94</v>
      </c>
      <c r="JE14" s="1">
        <v>11.88</v>
      </c>
      <c r="JF14" s="6">
        <v>1537</v>
      </c>
      <c r="JG14" s="6">
        <v>28186</v>
      </c>
      <c r="JH14" s="1">
        <v>634</v>
      </c>
      <c r="JI14" s="6">
        <v>31701</v>
      </c>
      <c r="JJ14" s="571">
        <f t="shared" si="1"/>
        <v>7.6932050077740346</v>
      </c>
      <c r="KJ14" s="571">
        <f t="shared" si="2"/>
        <v>40460.753833049406</v>
      </c>
      <c r="MH14" s="10">
        <v>549656</v>
      </c>
      <c r="MI14" s="10">
        <v>87702</v>
      </c>
    </row>
    <row r="15" spans="1:34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2"/>
      <c r="GN15" s="2"/>
      <c r="GO15" s="2"/>
      <c r="GP15" s="2"/>
      <c r="GQ15" s="2"/>
      <c r="GR15" s="2"/>
      <c r="GS15" s="2"/>
      <c r="GT15" s="2"/>
      <c r="GU15" s="2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N15" s="1"/>
      <c r="HO15" s="1"/>
      <c r="HP15" s="2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Q15" s="1"/>
      <c r="IR15" s="1"/>
      <c r="IS15" s="2"/>
      <c r="IT15" s="2"/>
      <c r="IU15" s="1"/>
      <c r="IV15" s="2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571" t="e">
        <f t="shared" si="1"/>
        <v>#DIV/0!</v>
      </c>
      <c r="MH15" s="2"/>
      <c r="MI15" s="2"/>
    </row>
    <row r="16" spans="1:34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v>70</v>
      </c>
      <c r="X16" s="1">
        <v>315</v>
      </c>
      <c r="Y16" s="1">
        <v>21</v>
      </c>
      <c r="Z16" s="1">
        <v>67</v>
      </c>
      <c r="AA16" s="1"/>
      <c r="AB16" s="1">
        <v>763.56</v>
      </c>
      <c r="AC16" s="1">
        <v>59.35</v>
      </c>
      <c r="AD16" s="1">
        <v>822.91</v>
      </c>
      <c r="AE16" s="13">
        <v>2215.4499999999998</v>
      </c>
      <c r="AF16" s="13">
        <v>3038.36</v>
      </c>
      <c r="AG16" s="7">
        <v>0.25130000000000002</v>
      </c>
      <c r="AH16" s="8">
        <v>74329</v>
      </c>
      <c r="AI16" s="1"/>
      <c r="AJ16" s="1"/>
      <c r="AK16" s="8">
        <v>26291</v>
      </c>
      <c r="AL16" s="9">
        <v>7.25</v>
      </c>
      <c r="AM16" s="9">
        <v>7.41</v>
      </c>
      <c r="AN16" s="9">
        <v>7.41</v>
      </c>
      <c r="AO16" s="8">
        <v>25282191</v>
      </c>
      <c r="AP16" s="8">
        <v>171727344</v>
      </c>
      <c r="AQ16" s="8">
        <v>197009535</v>
      </c>
      <c r="AR16" s="8">
        <v>14207033</v>
      </c>
      <c r="AS16" s="8">
        <v>466708</v>
      </c>
      <c r="AT16" s="8">
        <v>14673741</v>
      </c>
      <c r="AU16" s="8">
        <v>1647733</v>
      </c>
      <c r="AV16" s="8">
        <v>163700</v>
      </c>
      <c r="AW16" s="8">
        <v>1811433</v>
      </c>
      <c r="AX16" s="8">
        <v>10210061</v>
      </c>
      <c r="AY16" s="8">
        <v>223704770</v>
      </c>
      <c r="AZ16" s="8">
        <v>111919894</v>
      </c>
      <c r="BA16" s="8">
        <v>39644668</v>
      </c>
      <c r="BB16" s="8">
        <v>151564562</v>
      </c>
      <c r="BC16" s="8">
        <v>15947812</v>
      </c>
      <c r="BD16" s="8">
        <v>4706252</v>
      </c>
      <c r="BE16" s="8">
        <v>2664933</v>
      </c>
      <c r="BF16" s="8">
        <v>23318997</v>
      </c>
      <c r="BG16" s="8">
        <v>41407747</v>
      </c>
      <c r="BH16" s="8">
        <v>216291306</v>
      </c>
      <c r="BI16" s="8">
        <v>7413464</v>
      </c>
      <c r="BJ16" s="7">
        <v>3.3099999999999997E-2</v>
      </c>
      <c r="BK16" s="8">
        <v>12288270</v>
      </c>
      <c r="BL16" s="8">
        <v>0</v>
      </c>
      <c r="BM16" s="8">
        <v>148811</v>
      </c>
      <c r="BN16" s="8">
        <v>40589</v>
      </c>
      <c r="BO16" s="8">
        <v>12477670</v>
      </c>
      <c r="BP16" s="8">
        <v>13419740</v>
      </c>
      <c r="BQ16" s="6">
        <v>4699246</v>
      </c>
      <c r="BR16" s="6">
        <v>4589769</v>
      </c>
      <c r="BS16" s="6">
        <v>9289015</v>
      </c>
      <c r="BT16" s="6">
        <v>3825484</v>
      </c>
      <c r="BU16" s="6">
        <v>1701463</v>
      </c>
      <c r="BV16" s="6">
        <v>5526947</v>
      </c>
      <c r="BW16" s="6">
        <v>663393</v>
      </c>
      <c r="BX16" s="6">
        <v>104622</v>
      </c>
      <c r="BY16" s="6">
        <v>768015</v>
      </c>
      <c r="BZ16" s="6">
        <v>15583977</v>
      </c>
      <c r="CA16" s="1"/>
      <c r="CB16" s="6">
        <v>15583977</v>
      </c>
      <c r="CC16" s="6">
        <v>245275</v>
      </c>
      <c r="CD16" s="6">
        <v>4181889</v>
      </c>
      <c r="CE16" s="1">
        <v>506</v>
      </c>
      <c r="CF16" s="1"/>
      <c r="CG16" s="1">
        <v>506</v>
      </c>
      <c r="CH16" s="6">
        <v>675654</v>
      </c>
      <c r="CI16" s="6">
        <v>963299</v>
      </c>
      <c r="CJ16" s="6">
        <v>820523</v>
      </c>
      <c r="CK16" s="6">
        <v>229784</v>
      </c>
      <c r="CL16" s="6">
        <v>5579</v>
      </c>
      <c r="CM16" s="6">
        <v>5276</v>
      </c>
      <c r="CN16" s="6">
        <v>20888</v>
      </c>
      <c r="CO16" s="6">
        <v>10914455</v>
      </c>
      <c r="CP16" s="6">
        <v>4930394</v>
      </c>
      <c r="CQ16" s="6">
        <v>15844849</v>
      </c>
      <c r="CR16" s="6">
        <v>1654806</v>
      </c>
      <c r="CS16" s="6">
        <v>125126</v>
      </c>
      <c r="CT16" s="6">
        <v>1779932</v>
      </c>
      <c r="CU16" s="6">
        <v>15850899</v>
      </c>
      <c r="CV16" s="6">
        <v>3383302</v>
      </c>
      <c r="CW16" s="6">
        <v>19234201</v>
      </c>
      <c r="CX16" s="6">
        <v>36858982</v>
      </c>
      <c r="CY16" s="6">
        <v>247378</v>
      </c>
      <c r="CZ16" s="6">
        <v>207836</v>
      </c>
      <c r="DA16" s="6">
        <v>37314196</v>
      </c>
      <c r="DB16" s="6">
        <v>2337528</v>
      </c>
      <c r="DC16" s="6">
        <v>1154377</v>
      </c>
      <c r="DD16" s="6"/>
      <c r="DE16" s="6"/>
      <c r="DF16" s="6">
        <v>2943895</v>
      </c>
      <c r="DG16" s="6">
        <v>156590</v>
      </c>
      <c r="DH16" s="6">
        <v>4318941</v>
      </c>
      <c r="DI16" s="6">
        <v>208738</v>
      </c>
      <c r="DJ16" s="6"/>
      <c r="DK16" s="6">
        <v>15771442</v>
      </c>
      <c r="DL16" s="6">
        <v>30568904</v>
      </c>
      <c r="DM16" s="6">
        <v>472691</v>
      </c>
      <c r="DN16" s="6">
        <v>1132710</v>
      </c>
      <c r="DO16" s="6">
        <v>50033079</v>
      </c>
      <c r="DP16" s="6">
        <v>85658</v>
      </c>
      <c r="DQ16" s="6">
        <v>4191547</v>
      </c>
      <c r="DR16" s="6">
        <v>1305476</v>
      </c>
      <c r="DS16" s="6">
        <v>5497023</v>
      </c>
      <c r="DT16" s="6">
        <v>33462021</v>
      </c>
      <c r="DU16" s="6">
        <v>33197</v>
      </c>
      <c r="DV16" s="6">
        <v>3416</v>
      </c>
      <c r="DW16" s="6">
        <v>71446</v>
      </c>
      <c r="DX16" s="6">
        <v>20873</v>
      </c>
      <c r="DY16" s="6">
        <v>11697</v>
      </c>
      <c r="DZ16" s="6">
        <v>1075</v>
      </c>
      <c r="EA16" s="6">
        <v>141704</v>
      </c>
      <c r="EB16" s="6">
        <v>345299</v>
      </c>
      <c r="EC16" s="6">
        <v>78432</v>
      </c>
      <c r="ED16" s="6">
        <v>423731</v>
      </c>
      <c r="EE16" s="6">
        <v>1752078</v>
      </c>
      <c r="EF16" s="6">
        <v>612088</v>
      </c>
      <c r="EG16" s="6">
        <v>2364166</v>
      </c>
      <c r="EH16" s="6">
        <v>136056</v>
      </c>
      <c r="EI16" s="6">
        <v>45250</v>
      </c>
      <c r="EJ16" s="6">
        <v>181306</v>
      </c>
      <c r="EK16" s="6">
        <v>2969203</v>
      </c>
      <c r="EL16" s="6">
        <v>4230</v>
      </c>
      <c r="EM16" s="6">
        <v>37490</v>
      </c>
      <c r="EN16" s="6">
        <v>12211</v>
      </c>
      <c r="EO16" s="6">
        <v>44426</v>
      </c>
      <c r="EP16" s="6">
        <v>107518</v>
      </c>
      <c r="EQ16" s="6">
        <v>790146</v>
      </c>
      <c r="ER16" s="6">
        <v>6421224</v>
      </c>
      <c r="ES16" s="6">
        <v>2027434</v>
      </c>
      <c r="ET16" s="6">
        <v>547355</v>
      </c>
      <c r="EU16" s="6">
        <v>460995</v>
      </c>
      <c r="EV16" s="6">
        <v>474030</v>
      </c>
      <c r="EW16" s="1"/>
      <c r="EX16" s="6">
        <v>4025</v>
      </c>
      <c r="EY16" s="6">
        <v>7593</v>
      </c>
      <c r="EZ16" s="6">
        <v>6576183</v>
      </c>
      <c r="FA16" s="6">
        <v>41896951</v>
      </c>
      <c r="FB16" s="6">
        <v>2425026</v>
      </c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2"/>
      <c r="GN16" s="10">
        <v>122728</v>
      </c>
      <c r="GO16" s="10">
        <v>17631</v>
      </c>
      <c r="GP16" s="10">
        <v>592093</v>
      </c>
      <c r="GQ16" s="10">
        <v>5446359</v>
      </c>
      <c r="GR16" s="10">
        <v>25366</v>
      </c>
      <c r="GS16" s="10">
        <v>3222</v>
      </c>
      <c r="GT16" s="10">
        <v>43183</v>
      </c>
      <c r="GU16" s="10">
        <v>569367</v>
      </c>
      <c r="GZ16" s="1"/>
      <c r="HA16" s="1">
        <v>2</v>
      </c>
      <c r="HB16" s="1"/>
      <c r="HC16" s="1"/>
      <c r="HD16" s="1"/>
      <c r="HE16" s="1"/>
      <c r="HF16" s="1"/>
      <c r="HG16" s="1"/>
      <c r="HH16" s="1"/>
      <c r="HI16" s="1"/>
      <c r="HJ16" s="1"/>
      <c r="HK16" s="1">
        <v>473</v>
      </c>
      <c r="HL16" s="6">
        <v>329192</v>
      </c>
      <c r="HN16" s="6">
        <v>2683930</v>
      </c>
      <c r="HO16" s="6">
        <v>22936112</v>
      </c>
      <c r="HP16" s="10">
        <v>208738</v>
      </c>
      <c r="HQ16" s="6">
        <v>1914</v>
      </c>
      <c r="HR16" s="6">
        <v>3665</v>
      </c>
      <c r="HS16" s="6">
        <v>2164725</v>
      </c>
      <c r="HT16" s="6">
        <v>618748</v>
      </c>
      <c r="HU16" s="6">
        <v>754556</v>
      </c>
      <c r="HV16" s="6">
        <v>643860</v>
      </c>
      <c r="HW16" s="6">
        <v>163782</v>
      </c>
      <c r="HX16" s="6">
        <v>30758</v>
      </c>
      <c r="HY16" s="6">
        <v>306086</v>
      </c>
      <c r="HZ16" s="6">
        <v>462673</v>
      </c>
      <c r="IA16" s="1">
        <v>0</v>
      </c>
      <c r="IB16" s="6">
        <v>5330</v>
      </c>
      <c r="IC16" s="6">
        <v>8140</v>
      </c>
      <c r="ID16" s="6">
        <v>216314</v>
      </c>
      <c r="IE16" s="6">
        <v>50033079</v>
      </c>
      <c r="IF16" s="6">
        <v>9429718</v>
      </c>
      <c r="IG16" s="6">
        <v>188680</v>
      </c>
      <c r="IH16" s="6">
        <v>45733294</v>
      </c>
      <c r="II16" s="6">
        <v>8399942</v>
      </c>
      <c r="IJ16" s="6">
        <v>15754</v>
      </c>
      <c r="IK16" s="6">
        <v>2928141</v>
      </c>
      <c r="IL16" s="6">
        <v>38834</v>
      </c>
      <c r="IM16" s="6">
        <v>1115543</v>
      </c>
      <c r="IN16" s="1">
        <v>0</v>
      </c>
      <c r="IO16" s="6">
        <v>64079</v>
      </c>
      <c r="IQ16" s="6">
        <v>216542837</v>
      </c>
      <c r="IR16" s="6">
        <v>3018669</v>
      </c>
      <c r="IS16" s="10">
        <v>219561506</v>
      </c>
      <c r="IT16" s="10">
        <v>223880447</v>
      </c>
      <c r="IU16" s="6">
        <v>3491905</v>
      </c>
      <c r="IV16" s="10">
        <v>269594585</v>
      </c>
      <c r="IW16" s="6">
        <v>21877111</v>
      </c>
      <c r="IX16" s="6">
        <v>36613</v>
      </c>
      <c r="IY16" s="6">
        <v>92319</v>
      </c>
      <c r="IZ16" s="6">
        <v>12772</v>
      </c>
      <c r="JA16" s="1">
        <v>0.8</v>
      </c>
      <c r="JB16" s="1">
        <v>0.14000000000000001</v>
      </c>
      <c r="JC16" s="1">
        <v>20.95</v>
      </c>
      <c r="JD16" s="1">
        <v>25.61</v>
      </c>
      <c r="JE16" s="1">
        <v>11.57</v>
      </c>
      <c r="JF16" s="6">
        <v>116340</v>
      </c>
      <c r="JG16" s="6">
        <v>2233433</v>
      </c>
      <c r="JH16" s="6">
        <v>25364</v>
      </c>
      <c r="JI16" s="6">
        <v>735770</v>
      </c>
      <c r="JJ16" s="571" t="e">
        <f t="shared" si="1"/>
        <v>#DIV/0!</v>
      </c>
      <c r="MH16" s="10">
        <v>42869775</v>
      </c>
      <c r="MI16" s="10">
        <v>15196102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6"/>
  <sheetViews>
    <sheetView topLeftCell="A60" workbookViewId="0">
      <selection activeCell="D96" sqref="D96"/>
    </sheetView>
  </sheetViews>
  <sheetFormatPr defaultColWidth="8.85546875" defaultRowHeight="15" x14ac:dyDescent="0.25"/>
  <cols>
    <col min="1" max="1" width="7.7109375" style="27" customWidth="1"/>
    <col min="2" max="2" width="23" style="27" customWidth="1"/>
    <col min="3" max="3" width="15.7109375" style="78" customWidth="1"/>
    <col min="4" max="4" width="14" style="79" customWidth="1"/>
    <col min="5" max="5" width="9.85546875" style="80" bestFit="1" customWidth="1"/>
    <col min="6" max="6" width="10.42578125" style="80" customWidth="1"/>
    <col min="7" max="7" width="13.85546875" style="80" customWidth="1"/>
    <col min="8" max="8" width="17.42578125" style="79" customWidth="1"/>
    <col min="9" max="9" width="12.140625" style="79" bestFit="1" customWidth="1"/>
    <col min="10" max="16384" width="8.85546875" style="27"/>
  </cols>
  <sheetData>
    <row r="1" spans="1:9" x14ac:dyDescent="0.25">
      <c r="A1" s="22"/>
      <c r="B1" s="23"/>
      <c r="C1" s="24"/>
      <c r="D1" s="25"/>
      <c r="E1" s="26"/>
      <c r="F1" s="26"/>
      <c r="G1" s="26"/>
      <c r="H1" s="25"/>
      <c r="I1" s="183" t="s">
        <v>2156</v>
      </c>
    </row>
    <row r="2" spans="1:9" ht="15.75" x14ac:dyDescent="0.25">
      <c r="A2" s="28" t="s">
        <v>1928</v>
      </c>
      <c r="B2" s="29"/>
      <c r="C2" s="30"/>
      <c r="D2" s="31"/>
      <c r="E2" s="32"/>
      <c r="F2" s="32"/>
      <c r="G2" s="32"/>
      <c r="H2" s="31"/>
      <c r="I2" s="475" t="s">
        <v>2134</v>
      </c>
    </row>
    <row r="3" spans="1:9" ht="11.25" customHeight="1" thickBot="1" x14ac:dyDescent="0.3">
      <c r="A3" s="33"/>
      <c r="B3" s="34"/>
      <c r="C3" s="30"/>
      <c r="D3" s="31"/>
      <c r="E3" s="32"/>
      <c r="F3" s="32"/>
      <c r="G3" s="32"/>
      <c r="H3" s="31"/>
      <c r="I3" s="476"/>
    </row>
    <row r="4" spans="1:9" ht="33.75" customHeight="1" thickTop="1" x14ac:dyDescent="0.25">
      <c r="A4" s="640"/>
      <c r="B4" s="643"/>
      <c r="C4" s="646" t="s">
        <v>1929</v>
      </c>
      <c r="D4" s="649" t="s">
        <v>1930</v>
      </c>
      <c r="E4" s="650" t="s">
        <v>1931</v>
      </c>
      <c r="F4" s="651"/>
      <c r="G4" s="651"/>
      <c r="H4" s="652"/>
      <c r="I4" s="638" t="s">
        <v>1932</v>
      </c>
    </row>
    <row r="5" spans="1:9" ht="16.5" customHeight="1" thickBot="1" x14ac:dyDescent="0.3">
      <c r="A5" s="641"/>
      <c r="B5" s="644"/>
      <c r="C5" s="647"/>
      <c r="D5" s="638"/>
      <c r="E5" s="35" t="s">
        <v>1933</v>
      </c>
      <c r="F5" s="35" t="s">
        <v>1934</v>
      </c>
      <c r="G5" s="36" t="s">
        <v>1935</v>
      </c>
      <c r="H5" s="37" t="s">
        <v>1936</v>
      </c>
      <c r="I5" s="638"/>
    </row>
    <row r="6" spans="1:9" ht="15.75" hidden="1" customHeight="1" x14ac:dyDescent="0.25">
      <c r="A6" s="642"/>
      <c r="B6" s="645"/>
      <c r="C6" s="648"/>
      <c r="D6" s="639"/>
      <c r="E6" s="38" t="s">
        <v>1933</v>
      </c>
      <c r="F6" s="35" t="s">
        <v>1934</v>
      </c>
      <c r="G6" s="35" t="s">
        <v>1935</v>
      </c>
      <c r="H6" s="39" t="s">
        <v>1937</v>
      </c>
      <c r="I6" s="639"/>
    </row>
    <row r="7" spans="1:9" ht="16.5" thickTop="1" thickBot="1" x14ac:dyDescent="0.3">
      <c r="A7" s="40"/>
      <c r="B7" s="41" t="s">
        <v>1938</v>
      </c>
      <c r="C7" s="42"/>
      <c r="D7" s="43"/>
      <c r="E7" s="44"/>
      <c r="F7" s="44"/>
      <c r="G7" s="44"/>
      <c r="H7" s="43"/>
      <c r="I7" s="45"/>
    </row>
    <row r="8" spans="1:9" ht="15.75" thickTop="1" x14ac:dyDescent="0.25">
      <c r="A8" s="46" t="str">
        <f>County!A3</f>
        <v>NC0103</v>
      </c>
      <c r="B8" s="517" t="str">
        <f>County!B3</f>
        <v>Alamance</v>
      </c>
      <c r="C8" s="529">
        <f>County!GK3</f>
        <v>2</v>
      </c>
      <c r="D8" s="710">
        <v>157522</v>
      </c>
      <c r="E8" s="48">
        <f>County!W3</f>
        <v>1</v>
      </c>
      <c r="F8" s="48">
        <f>County!X3</f>
        <v>4</v>
      </c>
      <c r="G8" s="48">
        <f>County!Y3</f>
        <v>0</v>
      </c>
      <c r="H8" s="48">
        <f>County!Z3</f>
        <v>0</v>
      </c>
      <c r="I8" s="49">
        <f>County!AA3</f>
        <v>11012</v>
      </c>
    </row>
    <row r="9" spans="1:9" x14ac:dyDescent="0.25">
      <c r="A9" s="46" t="str">
        <f>County!A4</f>
        <v>NC0016</v>
      </c>
      <c r="B9" s="517" t="str">
        <f>County!B4</f>
        <v>Alexander</v>
      </c>
      <c r="C9" s="529">
        <f>County!GK4</f>
        <v>2</v>
      </c>
      <c r="D9" s="709">
        <v>37952</v>
      </c>
      <c r="E9" s="48">
        <f>County!W4</f>
        <v>1</v>
      </c>
      <c r="F9" s="48">
        <f>County!X4</f>
        <v>1</v>
      </c>
      <c r="G9" s="48">
        <f>County!Y4</f>
        <v>0</v>
      </c>
      <c r="H9" s="48">
        <f>County!Z4</f>
        <v>0</v>
      </c>
      <c r="I9" s="50">
        <f>County!AA4</f>
        <v>3801</v>
      </c>
    </row>
    <row r="10" spans="1:9" x14ac:dyDescent="0.25">
      <c r="A10" s="46" t="str">
        <f>County!A5</f>
        <v>NC0017</v>
      </c>
      <c r="B10" s="517" t="str">
        <f>County!B5</f>
        <v>Bladen</v>
      </c>
      <c r="C10" s="529">
        <f>County!GK5</f>
        <v>1</v>
      </c>
      <c r="D10" s="709">
        <v>35011</v>
      </c>
      <c r="E10" s="48">
        <f>County!W5</f>
        <v>1</v>
      </c>
      <c r="F10" s="48">
        <f>County!X5</f>
        <v>2</v>
      </c>
      <c r="G10" s="48">
        <f>County!Y5</f>
        <v>1</v>
      </c>
      <c r="H10" s="48">
        <f>County!Z5</f>
        <v>2</v>
      </c>
      <c r="I10" s="50">
        <f>County!AA5</f>
        <v>6496</v>
      </c>
    </row>
    <row r="11" spans="1:9" x14ac:dyDescent="0.25">
      <c r="A11" s="46" t="str">
        <f>County!A6</f>
        <v>NC0018</v>
      </c>
      <c r="B11" s="517" t="str">
        <f>County!B6</f>
        <v>Brunswick</v>
      </c>
      <c r="C11" s="529">
        <f>County!GK6</f>
        <v>3</v>
      </c>
      <c r="D11" s="709">
        <v>123535</v>
      </c>
      <c r="E11" s="48">
        <f>County!W6</f>
        <v>0</v>
      </c>
      <c r="F11" s="48">
        <f>County!X6</f>
        <v>5</v>
      </c>
      <c r="G11" s="48">
        <f>County!Y6</f>
        <v>0</v>
      </c>
      <c r="H11" s="48">
        <f>County!Z6</f>
        <v>0</v>
      </c>
      <c r="I11" s="50">
        <f>County!AA6</f>
        <v>11852</v>
      </c>
    </row>
    <row r="12" spans="1:9" x14ac:dyDescent="0.25">
      <c r="A12" s="46" t="str">
        <f>County!A7</f>
        <v>NC0019</v>
      </c>
      <c r="B12" s="517" t="str">
        <f>County!B7</f>
        <v>Buncombe</v>
      </c>
      <c r="C12" s="529">
        <f>County!GK7</f>
        <v>3</v>
      </c>
      <c r="D12" s="709">
        <v>254836</v>
      </c>
      <c r="E12" s="48">
        <f>County!W7</f>
        <v>1</v>
      </c>
      <c r="F12" s="48">
        <f>County!X7</f>
        <v>12</v>
      </c>
      <c r="G12" s="48">
        <f>County!Y7</f>
        <v>0</v>
      </c>
      <c r="H12" s="48">
        <f>County!Z7</f>
        <v>0</v>
      </c>
      <c r="I12" s="50">
        <f>County!AA7</f>
        <v>32136</v>
      </c>
    </row>
    <row r="13" spans="1:9" x14ac:dyDescent="0.25">
      <c r="A13" s="46" t="str">
        <f>County!A8</f>
        <v>NC0020</v>
      </c>
      <c r="B13" s="517" t="str">
        <f>County!B8</f>
        <v>Burke</v>
      </c>
      <c r="C13" s="529">
        <f>County!GK8</f>
        <v>2</v>
      </c>
      <c r="D13" s="709">
        <v>89114</v>
      </c>
      <c r="E13" s="48">
        <f>County!W8</f>
        <v>1</v>
      </c>
      <c r="F13" s="48">
        <f>County!X8</f>
        <v>2</v>
      </c>
      <c r="G13" s="48">
        <f>County!Y8</f>
        <v>0</v>
      </c>
      <c r="H13" s="48">
        <f>County!Z8</f>
        <v>1</v>
      </c>
      <c r="I13" s="50">
        <f>County!AA8</f>
        <v>7332</v>
      </c>
    </row>
    <row r="14" spans="1:9" x14ac:dyDescent="0.25">
      <c r="A14" s="46" t="str">
        <f>County!A9</f>
        <v>NC0021</v>
      </c>
      <c r="B14" s="517" t="str">
        <f>County!B9</f>
        <v>Cabarrus</v>
      </c>
      <c r="C14" s="529">
        <f>County!GK9</f>
        <v>3</v>
      </c>
      <c r="D14" s="709">
        <v>195714</v>
      </c>
      <c r="E14" s="48">
        <f>County!W9</f>
        <v>1</v>
      </c>
      <c r="F14" s="48">
        <f>County!X9</f>
        <v>3</v>
      </c>
      <c r="G14" s="48">
        <f>County!Y9</f>
        <v>0</v>
      </c>
      <c r="H14" s="48">
        <f>County!Z9</f>
        <v>1</v>
      </c>
      <c r="I14" s="50">
        <f>County!AA9</f>
        <v>12480</v>
      </c>
    </row>
    <row r="15" spans="1:9" x14ac:dyDescent="0.25">
      <c r="A15" s="46" t="str">
        <f>County!A10</f>
        <v>NC0022</v>
      </c>
      <c r="B15" s="517" t="str">
        <f>County!B10</f>
        <v>Caldwell</v>
      </c>
      <c r="C15" s="529">
        <f>County!GK10</f>
        <v>1</v>
      </c>
      <c r="D15" s="709">
        <v>82577</v>
      </c>
      <c r="E15" s="48">
        <f>County!W10</f>
        <v>1</v>
      </c>
      <c r="F15" s="48">
        <f>County!X10</f>
        <v>2</v>
      </c>
      <c r="G15" s="48">
        <f>County!Y10</f>
        <v>0</v>
      </c>
      <c r="H15" s="48">
        <f>County!Z10</f>
        <v>0</v>
      </c>
      <c r="I15" s="50">
        <f>County!AA10</f>
        <v>7280</v>
      </c>
    </row>
    <row r="16" spans="1:9" x14ac:dyDescent="0.25">
      <c r="A16" s="46" t="str">
        <f>County!A11</f>
        <v>NC0107</v>
      </c>
      <c r="B16" s="517" t="str">
        <f>County!B11</f>
        <v>Caswell</v>
      </c>
      <c r="C16" s="529">
        <f>County!GK11</f>
        <v>1</v>
      </c>
      <c r="D16" s="709">
        <v>23606</v>
      </c>
      <c r="E16" s="48">
        <f>County!W11</f>
        <v>1</v>
      </c>
      <c r="F16" s="48">
        <f>County!X11</f>
        <v>0</v>
      </c>
      <c r="G16" s="48">
        <f>County!Y11</f>
        <v>0</v>
      </c>
      <c r="H16" s="48">
        <f>County!Z11</f>
        <v>1</v>
      </c>
      <c r="I16" s="50">
        <f>County!AA11</f>
        <v>2387</v>
      </c>
    </row>
    <row r="17" spans="1:9" x14ac:dyDescent="0.25">
      <c r="A17" s="46" t="str">
        <f>County!A12</f>
        <v>NC0023</v>
      </c>
      <c r="B17" s="517" t="str">
        <f>County!B12</f>
        <v>Catawba</v>
      </c>
      <c r="C17" s="529">
        <f>County!GK12</f>
        <v>2</v>
      </c>
      <c r="D17" s="709">
        <v>115477</v>
      </c>
      <c r="E17" s="48">
        <f>County!W12</f>
        <v>1</v>
      </c>
      <c r="F17" s="48">
        <f>County!X12</f>
        <v>6</v>
      </c>
      <c r="G17" s="48">
        <f>County!Y12</f>
        <v>0</v>
      </c>
      <c r="H17" s="48">
        <f>County!Z12</f>
        <v>0</v>
      </c>
      <c r="I17" s="50">
        <f>County!AA12</f>
        <v>16796</v>
      </c>
    </row>
    <row r="18" spans="1:9" x14ac:dyDescent="0.25">
      <c r="A18" s="46" t="str">
        <f>County!A13</f>
        <v>NC0104</v>
      </c>
      <c r="B18" s="517" t="str">
        <f>County!B13</f>
        <v>Chatham</v>
      </c>
      <c r="C18" s="529">
        <f>County!GK13</f>
        <v>3</v>
      </c>
      <c r="D18" s="709">
        <v>71815</v>
      </c>
      <c r="E18" s="48">
        <f>County!W13</f>
        <v>1</v>
      </c>
      <c r="F18" s="48">
        <f>County!X13</f>
        <v>2</v>
      </c>
      <c r="G18" s="48">
        <f>County!Y13</f>
        <v>0</v>
      </c>
      <c r="H18" s="48">
        <f>County!Z13</f>
        <v>0</v>
      </c>
      <c r="I18" s="50">
        <f>County!AA13</f>
        <v>7100</v>
      </c>
    </row>
    <row r="19" spans="1:9" x14ac:dyDescent="0.25">
      <c r="A19" s="46" t="str">
        <f>County!A14</f>
        <v>NC0024</v>
      </c>
      <c r="B19" s="517" t="str">
        <f>County!B14</f>
        <v>Cleveland</v>
      </c>
      <c r="C19" s="529">
        <f>County!GK14</f>
        <v>2</v>
      </c>
      <c r="D19" s="709">
        <v>87204</v>
      </c>
      <c r="E19" s="48">
        <f>County!W14</f>
        <v>1</v>
      </c>
      <c r="F19" s="48">
        <f>County!X14</f>
        <v>1</v>
      </c>
      <c r="G19" s="48">
        <f>County!Y14</f>
        <v>0</v>
      </c>
      <c r="H19" s="48">
        <f>County!Z14</f>
        <v>1</v>
      </c>
      <c r="I19" s="50">
        <f>County!AA14</f>
        <v>3597</v>
      </c>
    </row>
    <row r="20" spans="1:9" x14ac:dyDescent="0.25">
      <c r="A20" s="46" t="str">
        <f>County!A15</f>
        <v>NC0025</v>
      </c>
      <c r="B20" s="517" t="str">
        <f>County!B15</f>
        <v>Columbus</v>
      </c>
      <c r="C20" s="529">
        <f>County!GK15</f>
        <v>1</v>
      </c>
      <c r="D20" s="709">
        <v>57206</v>
      </c>
      <c r="E20" s="48">
        <f>County!W15</f>
        <v>1</v>
      </c>
      <c r="F20" s="48">
        <f>County!X15</f>
        <v>5</v>
      </c>
      <c r="G20" s="48">
        <f>County!Y15</f>
        <v>1</v>
      </c>
      <c r="H20" s="48">
        <f>County!Z15</f>
        <v>2</v>
      </c>
      <c r="I20" s="50">
        <f>County!AA15</f>
        <v>13244</v>
      </c>
    </row>
    <row r="21" spans="1:9" x14ac:dyDescent="0.25">
      <c r="A21" s="46" t="str">
        <f>County!A16</f>
        <v>NC0026</v>
      </c>
      <c r="B21" s="517" t="str">
        <f>County!B16</f>
        <v>Cumberland</v>
      </c>
      <c r="C21" s="529">
        <f>County!GK16</f>
        <v>2</v>
      </c>
      <c r="D21" s="709">
        <v>328860</v>
      </c>
      <c r="E21" s="48">
        <f>County!W16</f>
        <v>1</v>
      </c>
      <c r="F21" s="48">
        <f>County!X16</f>
        <v>8</v>
      </c>
      <c r="G21" s="48">
        <f>County!Y16</f>
        <v>0</v>
      </c>
      <c r="H21" s="48">
        <f>County!Z16</f>
        <v>2</v>
      </c>
      <c r="I21" s="50">
        <f>County!AA16</f>
        <v>30108</v>
      </c>
    </row>
    <row r="22" spans="1:9" x14ac:dyDescent="0.25">
      <c r="A22" s="46" t="str">
        <f>County!A17</f>
        <v>NC0027</v>
      </c>
      <c r="B22" s="517" t="str">
        <f>County!B17</f>
        <v>Davidson</v>
      </c>
      <c r="C22" s="529">
        <f>County!GK17</f>
        <v>2</v>
      </c>
      <c r="D22" s="709">
        <v>165193</v>
      </c>
      <c r="E22" s="48">
        <f>County!W17</f>
        <v>1</v>
      </c>
      <c r="F22" s="48">
        <f>County!X17</f>
        <v>4</v>
      </c>
      <c r="G22" s="48">
        <f>County!Y17</f>
        <v>1</v>
      </c>
      <c r="H22" s="48">
        <f>County!Z17</f>
        <v>0</v>
      </c>
      <c r="I22" s="50">
        <f>County!AA17</f>
        <v>16068</v>
      </c>
    </row>
    <row r="23" spans="1:9" x14ac:dyDescent="0.25">
      <c r="A23" s="46" t="str">
        <f>County!A18</f>
        <v>NC0028</v>
      </c>
      <c r="B23" s="517" t="str">
        <f>County!B18</f>
        <v>Davie</v>
      </c>
      <c r="C23" s="529">
        <f>County!GK18</f>
        <v>2</v>
      </c>
      <c r="D23" s="709">
        <v>41743</v>
      </c>
      <c r="E23" s="48">
        <f>County!W18</f>
        <v>1</v>
      </c>
      <c r="F23" s="48">
        <f>County!X18</f>
        <v>1</v>
      </c>
      <c r="G23" s="48">
        <f>County!Y18</f>
        <v>0</v>
      </c>
      <c r="H23" s="48">
        <f>County!Z18</f>
        <v>1</v>
      </c>
      <c r="I23" s="50">
        <f>County!AA18</f>
        <v>4640</v>
      </c>
    </row>
    <row r="24" spans="1:9" x14ac:dyDescent="0.25">
      <c r="A24" s="46" t="str">
        <f>County!A19</f>
        <v>NC0029</v>
      </c>
      <c r="B24" s="517" t="str">
        <f>County!B19</f>
        <v>Duplin</v>
      </c>
      <c r="C24" s="529">
        <f>County!GK19</f>
        <v>2</v>
      </c>
      <c r="D24" s="709">
        <v>59868</v>
      </c>
      <c r="E24" s="48">
        <f>County!W19</f>
        <v>1</v>
      </c>
      <c r="F24" s="48">
        <f>County!X19</f>
        <v>5</v>
      </c>
      <c r="G24" s="48">
        <f>County!Y19</f>
        <v>0</v>
      </c>
      <c r="H24" s="48">
        <f>County!Z19</f>
        <v>0</v>
      </c>
      <c r="I24" s="50">
        <f>County!AA19</f>
        <v>7496</v>
      </c>
    </row>
    <row r="25" spans="1:9" x14ac:dyDescent="0.25">
      <c r="A25" s="46" t="str">
        <f>County!A20</f>
        <v>NC0030</v>
      </c>
      <c r="B25" s="517" t="str">
        <f>County!B20</f>
        <v>Durham</v>
      </c>
      <c r="C25" s="529">
        <f>County!GK20</f>
        <v>3</v>
      </c>
      <c r="D25" s="709">
        <v>297219</v>
      </c>
      <c r="E25" s="48">
        <f>County!W20</f>
        <v>1</v>
      </c>
      <c r="F25" s="48">
        <f>County!X20</f>
        <v>6</v>
      </c>
      <c r="G25" s="48">
        <f>County!Y20</f>
        <v>1</v>
      </c>
      <c r="H25" s="48">
        <f>County!Z20</f>
        <v>2</v>
      </c>
      <c r="I25" s="50">
        <f>County!AA20</f>
        <v>19018</v>
      </c>
    </row>
    <row r="26" spans="1:9" x14ac:dyDescent="0.25">
      <c r="A26" s="46" t="str">
        <f>County!A21</f>
        <v>NC0031</v>
      </c>
      <c r="B26" s="517" t="str">
        <f>County!B21</f>
        <v>Edgecombe</v>
      </c>
      <c r="C26" s="529">
        <f>County!GK21</f>
        <v>1</v>
      </c>
      <c r="D26" s="710">
        <v>54367</v>
      </c>
      <c r="E26" s="48">
        <f>County!W21</f>
        <v>1</v>
      </c>
      <c r="F26" s="48">
        <f>County!X21</f>
        <v>1</v>
      </c>
      <c r="G26" s="48">
        <f>County!Y21</f>
        <v>0</v>
      </c>
      <c r="H26" s="48">
        <f>County!Z21</f>
        <v>1</v>
      </c>
      <c r="I26" s="50">
        <f>County!AA21</f>
        <v>4750</v>
      </c>
    </row>
    <row r="27" spans="1:9" x14ac:dyDescent="0.25">
      <c r="A27" s="46" t="str">
        <f>County!A22</f>
        <v>NC0032</v>
      </c>
      <c r="B27" s="517" t="str">
        <f>County!B22</f>
        <v>Forsyth</v>
      </c>
      <c r="C27" s="529">
        <f>County!GK22</f>
        <v>3</v>
      </c>
      <c r="D27" s="710">
        <v>366543</v>
      </c>
      <c r="E27" s="48">
        <f>County!W22</f>
        <v>1</v>
      </c>
      <c r="F27" s="48">
        <f>County!X22</f>
        <v>11</v>
      </c>
      <c r="G27" s="48">
        <f>County!Y22</f>
        <v>2</v>
      </c>
      <c r="H27" s="48">
        <f>County!Z22</f>
        <v>4</v>
      </c>
      <c r="I27" s="50">
        <f>County!AA22</f>
        <v>32164</v>
      </c>
    </row>
    <row r="28" spans="1:9" x14ac:dyDescent="0.25">
      <c r="A28" s="46" t="str">
        <f>County!A23</f>
        <v>NC0033</v>
      </c>
      <c r="B28" s="517" t="str">
        <f>County!B23</f>
        <v>Franklin</v>
      </c>
      <c r="C28" s="529">
        <f>County!GK23</f>
        <v>2</v>
      </c>
      <c r="D28" s="709">
        <v>64206</v>
      </c>
      <c r="E28" s="48">
        <f>County!W23</f>
        <v>1</v>
      </c>
      <c r="F28" s="48">
        <f>County!X23</f>
        <v>3</v>
      </c>
      <c r="G28" s="48">
        <f>County!Y23</f>
        <v>1</v>
      </c>
      <c r="H28" s="48">
        <f>County!Z23</f>
        <v>0</v>
      </c>
      <c r="I28" s="50">
        <f>County!AA23</f>
        <v>9450</v>
      </c>
    </row>
    <row r="29" spans="1:9" x14ac:dyDescent="0.25">
      <c r="A29" s="46" t="str">
        <f>County!A24</f>
        <v>NC0105</v>
      </c>
      <c r="B29" s="517" t="str">
        <f>County!B24</f>
        <v>Gaston</v>
      </c>
      <c r="C29" s="529">
        <f>County!GK24</f>
        <v>2</v>
      </c>
      <c r="D29" s="709">
        <v>212636</v>
      </c>
      <c r="E29" s="48">
        <f>County!W24</f>
        <v>1</v>
      </c>
      <c r="F29" s="48">
        <f>County!X24</f>
        <v>9</v>
      </c>
      <c r="G29" s="48">
        <f>County!Y24</f>
        <v>0</v>
      </c>
      <c r="H29" s="48">
        <f>County!Z24</f>
        <v>0</v>
      </c>
      <c r="I29" s="50">
        <f>County!AA24</f>
        <v>20436</v>
      </c>
    </row>
    <row r="30" spans="1:9" x14ac:dyDescent="0.25">
      <c r="A30" s="46" t="str">
        <f>County!A25</f>
        <v>NC0034</v>
      </c>
      <c r="B30" s="517" t="str">
        <f>County!B25</f>
        <v>Granville</v>
      </c>
      <c r="C30" s="529">
        <f>County!GK25</f>
        <v>2</v>
      </c>
      <c r="D30" s="709">
        <v>58547</v>
      </c>
      <c r="E30" s="48">
        <f>County!W25</f>
        <v>1</v>
      </c>
      <c r="F30" s="48">
        <f>County!X25</f>
        <v>3</v>
      </c>
      <c r="G30" s="48">
        <f>County!Y25</f>
        <v>0</v>
      </c>
      <c r="H30" s="48">
        <f>County!Z25</f>
        <v>0</v>
      </c>
      <c r="I30" s="50">
        <f>County!AA25</f>
        <v>7644</v>
      </c>
    </row>
    <row r="31" spans="1:9" x14ac:dyDescent="0.25">
      <c r="A31" s="46" t="str">
        <f>County!A26</f>
        <v>NC0035</v>
      </c>
      <c r="B31" s="517" t="str">
        <f>County!B26</f>
        <v>Guilford (Greensboro)</v>
      </c>
      <c r="C31" s="529">
        <f>County!GK26</f>
        <v>3</v>
      </c>
      <c r="D31" s="709">
        <v>407375</v>
      </c>
      <c r="E31" s="48">
        <f>County!W26</f>
        <v>1</v>
      </c>
      <c r="F31" s="48">
        <f>County!X26</f>
        <v>7</v>
      </c>
      <c r="G31" s="48">
        <f>County!Y26</f>
        <v>0</v>
      </c>
      <c r="H31" s="48">
        <f>County!Z26</f>
        <v>0</v>
      </c>
      <c r="I31" s="50">
        <f>County!AA26</f>
        <v>28517</v>
      </c>
    </row>
    <row r="32" spans="1:9" x14ac:dyDescent="0.25">
      <c r="A32" s="46" t="str">
        <f>County!A27</f>
        <v>NC0036</v>
      </c>
      <c r="B32" s="517" t="str">
        <f>County!B27</f>
        <v>Halifax</v>
      </c>
      <c r="C32" s="529">
        <f>County!GK27</f>
        <v>1</v>
      </c>
      <c r="D32" s="709">
        <v>37237</v>
      </c>
      <c r="E32" s="48">
        <f>County!W27</f>
        <v>1</v>
      </c>
      <c r="F32" s="48">
        <f>County!X27</f>
        <v>4</v>
      </c>
      <c r="G32" s="48">
        <f>County!Y27</f>
        <v>0</v>
      </c>
      <c r="H32" s="48">
        <f>County!Z27</f>
        <v>1</v>
      </c>
      <c r="I32" s="50">
        <f>County!AA27</f>
        <v>12428</v>
      </c>
    </row>
    <row r="33" spans="1:9" x14ac:dyDescent="0.25">
      <c r="A33" s="46" t="str">
        <f>County!A28</f>
        <v>NC0037</v>
      </c>
      <c r="B33" s="517" t="str">
        <f>County!B28</f>
        <v>Harnett</v>
      </c>
      <c r="C33" s="529">
        <f>County!GK28</f>
        <v>2</v>
      </c>
      <c r="D33" s="709">
        <v>127127</v>
      </c>
      <c r="E33" s="48">
        <f>County!W28</f>
        <v>1</v>
      </c>
      <c r="F33" s="48">
        <f>County!X28</f>
        <v>5</v>
      </c>
      <c r="G33" s="48">
        <f>County!Y28</f>
        <v>0</v>
      </c>
      <c r="H33" s="48">
        <f>County!Z28</f>
        <v>1</v>
      </c>
      <c r="I33" s="50">
        <f>County!AA28</f>
        <v>11674</v>
      </c>
    </row>
    <row r="34" spans="1:9" x14ac:dyDescent="0.25">
      <c r="A34" s="46" t="str">
        <f>County!A29</f>
        <v>NC0038</v>
      </c>
      <c r="B34" s="517" t="str">
        <f>County!B29</f>
        <v>Haywood</v>
      </c>
      <c r="C34" s="529">
        <f>County!GK29</f>
        <v>2</v>
      </c>
      <c r="D34" s="709">
        <v>60631</v>
      </c>
      <c r="E34" s="48">
        <f>County!W29</f>
        <v>1</v>
      </c>
      <c r="F34" s="48">
        <f>County!X29</f>
        <v>3</v>
      </c>
      <c r="G34" s="48">
        <f>County!Y29</f>
        <v>0</v>
      </c>
      <c r="H34" s="48">
        <f>County!Z29</f>
        <v>1</v>
      </c>
      <c r="I34" s="50">
        <f>County!AA29</f>
        <v>7022</v>
      </c>
    </row>
    <row r="35" spans="1:9" x14ac:dyDescent="0.25">
      <c r="A35" s="46" t="str">
        <f>County!A30</f>
        <v>NC0039</v>
      </c>
      <c r="B35" s="517" t="str">
        <f>County!B30</f>
        <v>Henderson</v>
      </c>
      <c r="C35" s="529">
        <f>County!GK30</f>
        <v>3</v>
      </c>
      <c r="D35" s="709">
        <v>112511</v>
      </c>
      <c r="E35" s="48">
        <f>County!W30</f>
        <v>1</v>
      </c>
      <c r="F35" s="48">
        <f>County!X30</f>
        <v>5</v>
      </c>
      <c r="G35" s="48">
        <f>County!Y30</f>
        <v>0</v>
      </c>
      <c r="H35" s="48">
        <f>County!Z30</f>
        <v>0</v>
      </c>
      <c r="I35" s="50">
        <f>County!AA30</f>
        <v>13600</v>
      </c>
    </row>
    <row r="36" spans="1:9" x14ac:dyDescent="0.25">
      <c r="A36" s="46" t="str">
        <f>County!A31</f>
        <v>NC0040</v>
      </c>
      <c r="B36" s="517" t="str">
        <f>County!B31</f>
        <v>Iredell</v>
      </c>
      <c r="C36" s="529">
        <f>County!GK31</f>
        <v>3</v>
      </c>
      <c r="D36" s="709">
        <v>132480</v>
      </c>
      <c r="E36" s="48">
        <f>County!W31</f>
        <v>1</v>
      </c>
      <c r="F36" s="48">
        <f>County!X31</f>
        <v>2</v>
      </c>
      <c r="G36" s="48">
        <f>County!Y31</f>
        <v>0</v>
      </c>
      <c r="H36" s="48">
        <f>County!Z31</f>
        <v>0</v>
      </c>
      <c r="I36" s="50">
        <f>County!AA31</f>
        <v>9048</v>
      </c>
    </row>
    <row r="37" spans="1:9" x14ac:dyDescent="0.25">
      <c r="A37" s="46" t="str">
        <f>County!A32</f>
        <v>NC0041</v>
      </c>
      <c r="B37" s="517" t="str">
        <f>County!B32</f>
        <v>Johnston</v>
      </c>
      <c r="C37" s="529">
        <f>County!GK32</f>
        <v>3</v>
      </c>
      <c r="D37" s="709">
        <v>165785</v>
      </c>
      <c r="E37" s="48">
        <f>County!W32</f>
        <v>1</v>
      </c>
      <c r="F37" s="48">
        <f>County!X32</f>
        <v>5</v>
      </c>
      <c r="G37" s="48">
        <f>County!Y32</f>
        <v>0</v>
      </c>
      <c r="H37" s="48">
        <f>County!Z32</f>
        <v>1</v>
      </c>
      <c r="I37" s="50">
        <f>County!AA32</f>
        <v>13834</v>
      </c>
    </row>
    <row r="38" spans="1:9" x14ac:dyDescent="0.25">
      <c r="A38" s="46" t="str">
        <f>County!A33</f>
        <v>NC0042</v>
      </c>
      <c r="B38" s="517" t="str">
        <f>County!B33</f>
        <v>Lee</v>
      </c>
      <c r="C38" s="529">
        <f>County!GK33</f>
        <v>2</v>
      </c>
      <c r="D38" s="709">
        <v>58908</v>
      </c>
      <c r="E38" s="48">
        <f>County!W33</f>
        <v>1</v>
      </c>
      <c r="F38" s="48">
        <f>County!X33</f>
        <v>1</v>
      </c>
      <c r="G38" s="48">
        <f>County!Y33</f>
        <v>0</v>
      </c>
      <c r="H38" s="48">
        <f>County!Z33</f>
        <v>2</v>
      </c>
      <c r="I38" s="50">
        <f>County!AA33</f>
        <v>3484</v>
      </c>
    </row>
    <row r="39" spans="1:9" x14ac:dyDescent="0.25">
      <c r="A39" s="46" t="str">
        <f>County!A34</f>
        <v>NC0106</v>
      </c>
      <c r="B39" s="517" t="str">
        <f>County!B34</f>
        <v>Lincoln</v>
      </c>
      <c r="C39" s="529">
        <f>County!GK34</f>
        <v>3</v>
      </c>
      <c r="D39" s="709">
        <v>81397</v>
      </c>
      <c r="E39" s="48">
        <f>County!W34</f>
        <v>1</v>
      </c>
      <c r="F39" s="48">
        <f>County!X34</f>
        <v>2</v>
      </c>
      <c r="G39" s="48">
        <f>County!Y34</f>
        <v>0</v>
      </c>
      <c r="H39" s="48">
        <f>County!Z34</f>
        <v>1</v>
      </c>
      <c r="I39" s="50">
        <f>County!AA34</f>
        <v>7574</v>
      </c>
    </row>
    <row r="40" spans="1:9" x14ac:dyDescent="0.25">
      <c r="A40" s="46" t="str">
        <f>County!A35</f>
        <v>NC0043</v>
      </c>
      <c r="B40" s="517" t="str">
        <f>County!B35</f>
        <v>Madison</v>
      </c>
      <c r="C40" s="529">
        <f>County!GK35</f>
        <v>2</v>
      </c>
      <c r="D40" s="709">
        <v>21663</v>
      </c>
      <c r="E40" s="48">
        <f>County!W35</f>
        <v>1</v>
      </c>
      <c r="F40" s="48">
        <f>County!X35</f>
        <v>2</v>
      </c>
      <c r="G40" s="48">
        <f>County!Y35</f>
        <v>0</v>
      </c>
      <c r="H40" s="48">
        <f>County!Z35</f>
        <v>0</v>
      </c>
      <c r="I40" s="50">
        <f>County!AA35</f>
        <v>6442</v>
      </c>
    </row>
    <row r="41" spans="1:9" x14ac:dyDescent="0.25">
      <c r="A41" s="46" t="str">
        <f>County!A36</f>
        <v>NC0044</v>
      </c>
      <c r="B41" s="517" t="str">
        <f>County!B36</f>
        <v>McDowell</v>
      </c>
      <c r="C41" s="529">
        <f>County!GK36</f>
        <v>1</v>
      </c>
      <c r="D41" s="709">
        <v>45370</v>
      </c>
      <c r="E41" s="48">
        <f>County!W36</f>
        <v>1</v>
      </c>
      <c r="F41" s="48">
        <f>County!X36</f>
        <v>1</v>
      </c>
      <c r="G41" s="48">
        <f>County!Y36</f>
        <v>0</v>
      </c>
      <c r="H41" s="48">
        <f>County!Z36</f>
        <v>0</v>
      </c>
      <c r="I41" s="50">
        <f>County!AA36</f>
        <v>4186</v>
      </c>
    </row>
    <row r="42" spans="1:9" x14ac:dyDescent="0.25">
      <c r="A42" s="46" t="str">
        <f>County!A37</f>
        <v>NC0045</v>
      </c>
      <c r="B42" s="517" t="str">
        <f>County!B37</f>
        <v>Mecklenburg</v>
      </c>
      <c r="C42" s="529">
        <f>County!GK37</f>
        <v>3</v>
      </c>
      <c r="D42" s="709">
        <v>1035605</v>
      </c>
      <c r="E42" s="48">
        <f>County!W37</f>
        <v>1</v>
      </c>
      <c r="F42" s="48">
        <f>County!X37</f>
        <v>19</v>
      </c>
      <c r="G42" s="48">
        <f>County!Y37</f>
        <v>0</v>
      </c>
      <c r="H42" s="48">
        <f>County!Z37</f>
        <v>0</v>
      </c>
      <c r="I42" s="50">
        <f>County!AA37</f>
        <v>62576</v>
      </c>
    </row>
    <row r="43" spans="1:9" x14ac:dyDescent="0.25">
      <c r="A43" s="46" t="str">
        <f>County!A38</f>
        <v>NC0046</v>
      </c>
      <c r="B43" s="517" t="str">
        <f>County!B38</f>
        <v>Nash (Braswell)</v>
      </c>
      <c r="C43" s="529">
        <f>County!GK38</f>
        <v>1</v>
      </c>
      <c r="D43" s="709">
        <v>89067</v>
      </c>
      <c r="E43" s="48">
        <f>County!W38</f>
        <v>1</v>
      </c>
      <c r="F43" s="48">
        <f>County!X38</f>
        <v>1</v>
      </c>
      <c r="G43" s="48">
        <f>County!Y38</f>
        <v>0</v>
      </c>
      <c r="H43" s="48">
        <f>County!Z38</f>
        <v>3</v>
      </c>
      <c r="I43" s="50">
        <f>County!AA38</f>
        <v>3770</v>
      </c>
    </row>
    <row r="44" spans="1:9" x14ac:dyDescent="0.25">
      <c r="A44" s="46" t="str">
        <f>County!A39</f>
        <v>NC0047</v>
      </c>
      <c r="B44" s="517" t="str">
        <f>County!B39</f>
        <v>New Hanover</v>
      </c>
      <c r="C44" s="529">
        <f>County!GK39</f>
        <v>3</v>
      </c>
      <c r="D44" s="709">
        <v>220231</v>
      </c>
      <c r="E44" s="48">
        <f>County!W39</f>
        <v>1</v>
      </c>
      <c r="F44" s="48">
        <f>County!X39</f>
        <v>3</v>
      </c>
      <c r="G44" s="48">
        <f>County!Y39</f>
        <v>0</v>
      </c>
      <c r="H44" s="48">
        <f>County!Z39</f>
        <v>1</v>
      </c>
      <c r="I44" s="50">
        <f>County!AA39</f>
        <v>11856</v>
      </c>
    </row>
    <row r="45" spans="1:9" x14ac:dyDescent="0.25">
      <c r="A45" s="46" t="str">
        <f>County!A40</f>
        <v>NC0048</v>
      </c>
      <c r="B45" s="517" t="str">
        <f>County!B40</f>
        <v>Onslow</v>
      </c>
      <c r="C45" s="529">
        <f>County!GK40</f>
        <v>2</v>
      </c>
      <c r="D45" s="709">
        <v>194636</v>
      </c>
      <c r="E45" s="48">
        <f>County!W40</f>
        <v>1</v>
      </c>
      <c r="F45" s="48">
        <f>County!X40</f>
        <v>3</v>
      </c>
      <c r="G45" s="48">
        <f>County!Y40</f>
        <v>0</v>
      </c>
      <c r="H45" s="48">
        <f>County!Z40</f>
        <v>0</v>
      </c>
      <c r="I45" s="50">
        <f>County!AA40</f>
        <v>10852</v>
      </c>
    </row>
    <row r="46" spans="1:9" x14ac:dyDescent="0.25">
      <c r="A46" s="46" t="str">
        <f>County!A41</f>
        <v>NC0108</v>
      </c>
      <c r="B46" s="517" t="str">
        <f>County!B41</f>
        <v>Orange</v>
      </c>
      <c r="C46" s="529">
        <f>County!GK41</f>
        <v>3</v>
      </c>
      <c r="D46" s="709">
        <v>80575</v>
      </c>
      <c r="E46" s="48">
        <f>County!W41</f>
        <v>1</v>
      </c>
      <c r="F46" s="48">
        <f>County!X41</f>
        <v>2</v>
      </c>
      <c r="G46" s="48">
        <f>County!Y41</f>
        <v>0</v>
      </c>
      <c r="H46" s="48">
        <f>County!Z41</f>
        <v>0</v>
      </c>
      <c r="I46" s="50">
        <f>County!AA41</f>
        <v>6916</v>
      </c>
    </row>
    <row r="47" spans="1:9" x14ac:dyDescent="0.25">
      <c r="A47" s="46" t="str">
        <f>County!A42</f>
        <v>NC0049</v>
      </c>
      <c r="B47" s="517" t="str">
        <f>County!B42</f>
        <v>Pender</v>
      </c>
      <c r="C47" s="529">
        <f>County!GK42</f>
        <v>3</v>
      </c>
      <c r="D47" s="709">
        <v>57941</v>
      </c>
      <c r="E47" s="48">
        <f>County!W42</f>
        <v>1</v>
      </c>
      <c r="F47" s="48">
        <f>County!X42</f>
        <v>1</v>
      </c>
      <c r="G47" s="48">
        <f>County!Y42</f>
        <v>0</v>
      </c>
      <c r="H47" s="48">
        <f>County!Z42</f>
        <v>0</v>
      </c>
      <c r="I47" s="50">
        <f>County!AA42</f>
        <v>4556</v>
      </c>
    </row>
    <row r="48" spans="1:9" x14ac:dyDescent="0.25">
      <c r="A48" s="46" t="str">
        <f>County!A43</f>
        <v>NC0109</v>
      </c>
      <c r="B48" s="517" t="str">
        <f>County!B43</f>
        <v>Person</v>
      </c>
      <c r="C48" s="529">
        <f>County!GK43</f>
        <v>2</v>
      </c>
      <c r="D48" s="709">
        <v>39574</v>
      </c>
      <c r="E48" s="48">
        <f>County!W43</f>
        <v>1</v>
      </c>
      <c r="F48" s="48">
        <f>County!X43</f>
        <v>0</v>
      </c>
      <c r="G48" s="48">
        <f>County!Y43</f>
        <v>0</v>
      </c>
      <c r="H48" s="48">
        <f>County!Z43</f>
        <v>1</v>
      </c>
      <c r="I48" s="50">
        <f>County!AA43</f>
        <v>3020</v>
      </c>
    </row>
    <row r="49" spans="1:9" x14ac:dyDescent="0.25">
      <c r="A49" s="46" t="str">
        <f>County!A44</f>
        <v>NC0050</v>
      </c>
      <c r="B49" s="517" t="str">
        <f>County!B44</f>
        <v>Pitt (Sheppard)</v>
      </c>
      <c r="C49" s="529">
        <f>County!GK44</f>
        <v>2</v>
      </c>
      <c r="D49" s="709">
        <v>170830</v>
      </c>
      <c r="E49" s="48">
        <f>County!W44</f>
        <v>1</v>
      </c>
      <c r="F49" s="48">
        <f>County!X44</f>
        <v>4</v>
      </c>
      <c r="G49" s="48">
        <f>County!Y44</f>
        <v>1</v>
      </c>
      <c r="H49" s="48">
        <f>County!Z44</f>
        <v>1</v>
      </c>
      <c r="I49" s="50">
        <f>County!AA44</f>
        <v>14478</v>
      </c>
    </row>
    <row r="50" spans="1:9" x14ac:dyDescent="0.25">
      <c r="A50" s="46" t="str">
        <f>County!A45</f>
        <v>NC0051</v>
      </c>
      <c r="B50" s="517" t="str">
        <f>County!B45</f>
        <v>Polk</v>
      </c>
      <c r="C50" s="529">
        <f>County!GK45</f>
        <v>2</v>
      </c>
      <c r="D50" s="709">
        <v>20828</v>
      </c>
      <c r="E50" s="48">
        <f>County!W45</f>
        <v>1</v>
      </c>
      <c r="F50" s="48">
        <f>County!X45</f>
        <v>1</v>
      </c>
      <c r="G50" s="48">
        <f>County!Y45</f>
        <v>0</v>
      </c>
      <c r="H50" s="48">
        <f>County!Z45</f>
        <v>1</v>
      </c>
      <c r="I50" s="50">
        <f>County!AA45</f>
        <v>5350</v>
      </c>
    </row>
    <row r="51" spans="1:9" x14ac:dyDescent="0.25">
      <c r="A51" s="46" t="str">
        <f>County!A46</f>
        <v>NC0052</v>
      </c>
      <c r="B51" s="517" t="str">
        <f>County!B46</f>
        <v>Randolph</v>
      </c>
      <c r="C51" s="529">
        <f>County!GK46</f>
        <v>2</v>
      </c>
      <c r="D51" s="709">
        <v>142943</v>
      </c>
      <c r="E51" s="48">
        <f>County!W46</f>
        <v>1</v>
      </c>
      <c r="F51" s="48">
        <f>County!X46</f>
        <v>6</v>
      </c>
      <c r="G51" s="48">
        <f>County!Y46</f>
        <v>0</v>
      </c>
      <c r="H51" s="48">
        <f>County!Z46</f>
        <v>3</v>
      </c>
      <c r="I51" s="50">
        <f>County!AA46</f>
        <v>16406</v>
      </c>
    </row>
    <row r="52" spans="1:9" x14ac:dyDescent="0.25">
      <c r="A52" s="46" t="str">
        <f>County!A47</f>
        <v>NC0053</v>
      </c>
      <c r="B52" s="517" t="str">
        <f>County!B47</f>
        <v>Robeson</v>
      </c>
      <c r="C52" s="529">
        <f>County!GK47</f>
        <v>1</v>
      </c>
      <c r="D52" s="709">
        <v>133375</v>
      </c>
      <c r="E52" s="48">
        <f>County!W47</f>
        <v>1</v>
      </c>
      <c r="F52" s="48">
        <f>County!X47</f>
        <v>6</v>
      </c>
      <c r="G52" s="48">
        <f>County!Y47</f>
        <v>1</v>
      </c>
      <c r="H52" s="48">
        <f>County!Z47</f>
        <v>1</v>
      </c>
      <c r="I52" s="50">
        <f>County!AA47</f>
        <v>13216</v>
      </c>
    </row>
    <row r="53" spans="1:9" x14ac:dyDescent="0.25">
      <c r="A53" s="46" t="str">
        <f>County!A48</f>
        <v>NC0054</v>
      </c>
      <c r="B53" s="517" t="str">
        <f>County!B48</f>
        <v>Rockingham</v>
      </c>
      <c r="C53" s="529">
        <f>County!GK48</f>
        <v>2</v>
      </c>
      <c r="D53" s="709">
        <v>92084</v>
      </c>
      <c r="E53" s="48">
        <f>County!W48</f>
        <v>0</v>
      </c>
      <c r="F53" s="48">
        <f>County!X48</f>
        <v>4</v>
      </c>
      <c r="G53" s="48">
        <f>County!Y48</f>
        <v>1</v>
      </c>
      <c r="H53" s="48">
        <f>County!Z48</f>
        <v>1</v>
      </c>
      <c r="I53" s="50">
        <f>County!AA48</f>
        <v>12324</v>
      </c>
    </row>
    <row r="54" spans="1:9" x14ac:dyDescent="0.25">
      <c r="A54" s="46" t="str">
        <f>County!A49</f>
        <v>NC0055</v>
      </c>
      <c r="B54" s="517" t="str">
        <f>County!B49</f>
        <v>Rowan</v>
      </c>
      <c r="C54" s="529">
        <f>County!GK49</f>
        <v>2</v>
      </c>
      <c r="D54" s="709">
        <v>140122</v>
      </c>
      <c r="E54" s="48">
        <f>County!W49</f>
        <v>1</v>
      </c>
      <c r="F54" s="48">
        <f>County!X49</f>
        <v>2</v>
      </c>
      <c r="G54" s="48">
        <f>County!Y49</f>
        <v>1</v>
      </c>
      <c r="H54" s="48">
        <f>County!Z49</f>
        <v>1</v>
      </c>
      <c r="I54" s="50">
        <f>County!AA49</f>
        <v>9546</v>
      </c>
    </row>
    <row r="55" spans="1:9" x14ac:dyDescent="0.25">
      <c r="A55" s="46" t="str">
        <f>County!A50</f>
        <v>NC0056</v>
      </c>
      <c r="B55" s="517" t="str">
        <f>County!B50</f>
        <v>Rutherford</v>
      </c>
      <c r="C55" s="529">
        <f>County!GK50</f>
        <v>1</v>
      </c>
      <c r="D55" s="709">
        <v>67617</v>
      </c>
      <c r="E55" s="48">
        <f>County!W50</f>
        <v>1</v>
      </c>
      <c r="F55" s="48">
        <f>County!X50</f>
        <v>2</v>
      </c>
      <c r="G55" s="48">
        <f>County!Y50</f>
        <v>0</v>
      </c>
      <c r="H55" s="48">
        <f>County!Z50</f>
        <v>1</v>
      </c>
      <c r="I55" s="50">
        <f>County!AA50</f>
        <v>6440</v>
      </c>
    </row>
    <row r="56" spans="1:9" x14ac:dyDescent="0.25">
      <c r="A56" s="46" t="str">
        <f>County!A51</f>
        <v>NC0057</v>
      </c>
      <c r="B56" s="517" t="str">
        <f>County!B51</f>
        <v>Sampson</v>
      </c>
      <c r="C56" s="529">
        <f>County!GK51</f>
        <v>2</v>
      </c>
      <c r="D56" s="709">
        <v>63993</v>
      </c>
      <c r="E56" s="48">
        <f>County!W51</f>
        <v>1</v>
      </c>
      <c r="F56" s="48">
        <f>County!X51</f>
        <v>3</v>
      </c>
      <c r="G56" s="48">
        <f>County!Y51</f>
        <v>0</v>
      </c>
      <c r="H56" s="48">
        <f>County!Z51</f>
        <v>2</v>
      </c>
      <c r="I56" s="50">
        <f>County!AA51</f>
        <v>7644</v>
      </c>
    </row>
    <row r="57" spans="1:9" x14ac:dyDescent="0.25">
      <c r="A57" s="46" t="str">
        <f>County!A52</f>
        <v>NC0058</v>
      </c>
      <c r="B57" s="517" t="str">
        <f>County!B52</f>
        <v>Scotland</v>
      </c>
      <c r="C57" s="529">
        <f>County!GK52</f>
        <v>1</v>
      </c>
      <c r="D57" s="709">
        <v>35821</v>
      </c>
      <c r="E57" s="48">
        <f>County!W52</f>
        <v>1</v>
      </c>
      <c r="F57" s="48">
        <f>County!X52</f>
        <v>0</v>
      </c>
      <c r="G57" s="48">
        <f>County!Y52</f>
        <v>1</v>
      </c>
      <c r="H57" s="48">
        <f>County!Z52</f>
        <v>0</v>
      </c>
      <c r="I57" s="50">
        <f>County!AA52</f>
        <v>2683</v>
      </c>
    </row>
    <row r="58" spans="1:9" x14ac:dyDescent="0.25">
      <c r="A58" s="46" t="str">
        <f>County!A53</f>
        <v>NC0059</v>
      </c>
      <c r="B58" s="517" t="str">
        <f>County!B53</f>
        <v>Stanly</v>
      </c>
      <c r="C58" s="529">
        <f>County!GK53</f>
        <v>2</v>
      </c>
      <c r="D58" s="709">
        <v>61234</v>
      </c>
      <c r="E58" s="48">
        <v>-1</v>
      </c>
      <c r="F58" s="48">
        <v>-1</v>
      </c>
      <c r="G58" s="48">
        <v>-1</v>
      </c>
      <c r="H58" s="48">
        <v>-1</v>
      </c>
      <c r="I58" s="486">
        <v>-1</v>
      </c>
    </row>
    <row r="59" spans="1:9" x14ac:dyDescent="0.25">
      <c r="A59" s="46" t="str">
        <f>County!A54</f>
        <v>NC0060</v>
      </c>
      <c r="B59" s="517" t="str">
        <f>County!B54</f>
        <v>Transylvania</v>
      </c>
      <c r="C59" s="529">
        <f>County!GK54</f>
        <v>2</v>
      </c>
      <c r="D59" s="709">
        <v>33745</v>
      </c>
      <c r="E59" s="48">
        <f>County!W54</f>
        <v>1</v>
      </c>
      <c r="F59" s="48">
        <f>County!X54</f>
        <v>0</v>
      </c>
      <c r="G59" s="48">
        <f>County!Y54</f>
        <v>1</v>
      </c>
      <c r="H59" s="48">
        <f>County!Z54</f>
        <v>0</v>
      </c>
      <c r="I59" s="50">
        <f>County!AA54</f>
        <v>3440</v>
      </c>
    </row>
    <row r="60" spans="1:9" x14ac:dyDescent="0.25">
      <c r="A60" s="46" t="str">
        <f>County!A55</f>
        <v>NC0061</v>
      </c>
      <c r="B60" s="517" t="str">
        <f>County!B55</f>
        <v>Union</v>
      </c>
      <c r="C60" s="529">
        <f>County!GK55</f>
        <v>3</v>
      </c>
      <c r="D60" s="709">
        <v>219992</v>
      </c>
      <c r="E60" s="48">
        <f>County!W55</f>
        <v>1</v>
      </c>
      <c r="F60" s="48">
        <f>County!X55</f>
        <v>3</v>
      </c>
      <c r="G60" s="48">
        <f>County!Y55</f>
        <v>0</v>
      </c>
      <c r="H60" s="48">
        <f>County!Z55</f>
        <v>0</v>
      </c>
      <c r="I60" s="50">
        <f>County!AA55</f>
        <v>10798</v>
      </c>
    </row>
    <row r="61" spans="1:9" x14ac:dyDescent="0.25">
      <c r="A61" s="46" t="str">
        <f>County!A56</f>
        <v>NC0062</v>
      </c>
      <c r="B61" s="517" t="str">
        <f>County!B56</f>
        <v>Vance (Perry)</v>
      </c>
      <c r="C61" s="529">
        <f>County!GK56</f>
        <v>1</v>
      </c>
      <c r="D61" s="709">
        <v>45097</v>
      </c>
      <c r="E61" s="48">
        <f>County!W56</f>
        <v>1</v>
      </c>
      <c r="F61" s="48">
        <f>County!X56</f>
        <v>0</v>
      </c>
      <c r="G61" s="48">
        <f>County!Y56</f>
        <v>0</v>
      </c>
      <c r="H61" s="48">
        <f>County!Z56</f>
        <v>0</v>
      </c>
      <c r="I61" s="50">
        <f>County!AA56</f>
        <v>2500</v>
      </c>
    </row>
    <row r="62" spans="1:9" x14ac:dyDescent="0.25">
      <c r="A62" s="46" t="str">
        <f>County!A57</f>
        <v>NC0063</v>
      </c>
      <c r="B62" s="517" t="str">
        <f>County!B57</f>
        <v>Wake</v>
      </c>
      <c r="C62" s="529">
        <f>County!GK57</f>
        <v>3</v>
      </c>
      <c r="D62" s="709">
        <v>1007631</v>
      </c>
      <c r="E62" s="48">
        <f>County!W57</f>
        <v>0</v>
      </c>
      <c r="F62" s="48">
        <f>County!X57</f>
        <v>21</v>
      </c>
      <c r="G62" s="48">
        <f>County!Y57</f>
        <v>0</v>
      </c>
      <c r="H62" s="48">
        <f>County!Z57</f>
        <v>0</v>
      </c>
      <c r="I62" s="50">
        <f>County!AA57</f>
        <v>60480</v>
      </c>
    </row>
    <row r="63" spans="1:9" x14ac:dyDescent="0.25">
      <c r="A63" s="46" t="str">
        <f>County!A58</f>
        <v>NC0101</v>
      </c>
      <c r="B63" s="517" t="str">
        <f>County!B58</f>
        <v>Warren</v>
      </c>
      <c r="C63" s="529">
        <f>County!GK58</f>
        <v>1</v>
      </c>
      <c r="D63" s="709">
        <v>20473</v>
      </c>
      <c r="E63" s="48">
        <f>County!W58</f>
        <v>1</v>
      </c>
      <c r="F63" s="48">
        <f>County!X58</f>
        <v>0</v>
      </c>
      <c r="G63" s="48">
        <f>County!Y58</f>
        <v>0</v>
      </c>
      <c r="H63" s="48">
        <f>County!Z58</f>
        <v>1</v>
      </c>
      <c r="I63" s="50">
        <f>County!AA58</f>
        <v>2704</v>
      </c>
    </row>
    <row r="64" spans="1:9" x14ac:dyDescent="0.25">
      <c r="A64" s="46" t="str">
        <f>County!A59</f>
        <v>NC0065</v>
      </c>
      <c r="B64" s="517" t="str">
        <f>County!B59</f>
        <v>Wayne</v>
      </c>
      <c r="C64" s="529">
        <f>County!GK59</f>
        <v>2</v>
      </c>
      <c r="D64" s="709">
        <v>124984</v>
      </c>
      <c r="E64" s="48">
        <f>County!W59</f>
        <v>1</v>
      </c>
      <c r="F64" s="48">
        <f>County!X59</f>
        <v>3</v>
      </c>
      <c r="G64" s="48">
        <f>County!Y59</f>
        <v>0</v>
      </c>
      <c r="H64" s="48">
        <f>County!Z59</f>
        <v>1</v>
      </c>
      <c r="I64" s="50">
        <f>County!AA59</f>
        <v>8122</v>
      </c>
    </row>
    <row r="65" spans="1:9" x14ac:dyDescent="0.25">
      <c r="A65" s="46" t="str">
        <f>County!A60</f>
        <v>NC0066</v>
      </c>
      <c r="B65" s="517" t="str">
        <f>County!B60</f>
        <v>Wilson</v>
      </c>
      <c r="C65" s="517">
        <f>County!GK60</f>
        <v>2</v>
      </c>
      <c r="D65" s="709">
        <v>81689</v>
      </c>
      <c r="E65" s="48">
        <f>County!W60</f>
        <v>1</v>
      </c>
      <c r="F65" s="48">
        <f>County!X60</f>
        <v>5</v>
      </c>
      <c r="G65" s="48">
        <f>County!Y60</f>
        <v>1</v>
      </c>
      <c r="H65" s="48">
        <f>County!Z60</f>
        <v>0</v>
      </c>
      <c r="I65" s="50">
        <f>County!AA60</f>
        <v>10881</v>
      </c>
    </row>
    <row r="66" spans="1:9" ht="15.75" thickBot="1" x14ac:dyDescent="0.3">
      <c r="A66" s="653"/>
      <c r="B66" s="654"/>
      <c r="C66" s="528" t="s">
        <v>1939</v>
      </c>
      <c r="D66" s="706">
        <f>SUM(D8:D65)</f>
        <v>8411322</v>
      </c>
      <c r="E66" s="53"/>
      <c r="F66" s="53"/>
      <c r="G66" s="53"/>
      <c r="H66" s="54" t="s">
        <v>1940</v>
      </c>
      <c r="I66" s="55">
        <f>AVERAGE(I8:I65)</f>
        <v>11994.01724137931</v>
      </c>
    </row>
    <row r="67" spans="1:9" ht="16.5" thickTop="1" thickBot="1" x14ac:dyDescent="0.3">
      <c r="A67" s="655" t="s">
        <v>1941</v>
      </c>
      <c r="B67" s="656"/>
      <c r="C67" s="56"/>
      <c r="D67" s="707"/>
      <c r="E67" s="58"/>
      <c r="F67" s="58"/>
      <c r="G67" s="58"/>
      <c r="H67" s="57"/>
      <c r="I67" s="59"/>
    </row>
    <row r="68" spans="1:9" ht="15.75" thickTop="1" x14ac:dyDescent="0.25">
      <c r="A68" s="60" t="str">
        <f>Regional!A3</f>
        <v>NC0001</v>
      </c>
      <c r="B68" s="60" t="str">
        <f>Regional!B3</f>
        <v>Albemarle</v>
      </c>
      <c r="C68" s="61">
        <f>Regional!GK3</f>
        <v>1</v>
      </c>
      <c r="D68" s="708">
        <v>77771</v>
      </c>
      <c r="E68" s="48">
        <f>Regional!W3</f>
        <v>1</v>
      </c>
      <c r="F68" s="48">
        <f>Regional!X3</f>
        <v>6</v>
      </c>
      <c r="G68" s="48">
        <f>Regional!Y3</f>
        <v>0</v>
      </c>
      <c r="H68" s="48">
        <f>Regional!Z3</f>
        <v>1</v>
      </c>
      <c r="I68" s="50">
        <f>Regional!AA3</f>
        <v>15106</v>
      </c>
    </row>
    <row r="69" spans="1:9" x14ac:dyDescent="0.25">
      <c r="A69" s="60" t="str">
        <f>Regional!A4</f>
        <v>NC0003</v>
      </c>
      <c r="B69" s="60" t="str">
        <f>Regional!B4</f>
        <v>AMY</v>
      </c>
      <c r="C69" s="61">
        <f>Regional!GK4</f>
        <v>2</v>
      </c>
      <c r="D69" s="709">
        <v>51110</v>
      </c>
      <c r="E69" s="48">
        <f>Regional!W4</f>
        <v>0</v>
      </c>
      <c r="F69" s="48">
        <f>Regional!X4</f>
        <v>4</v>
      </c>
      <c r="G69" s="48">
        <f>Regional!Y4</f>
        <v>1</v>
      </c>
      <c r="H69" s="48">
        <f>Regional!Z4</f>
        <v>1</v>
      </c>
      <c r="I69" s="50">
        <f>Regional!AA4</f>
        <v>11832</v>
      </c>
    </row>
    <row r="70" spans="1:9" x14ac:dyDescent="0.25">
      <c r="A70" s="60" t="str">
        <f>Regional!A5</f>
        <v>NC0002</v>
      </c>
      <c r="B70" s="60" t="str">
        <f>Regional!B5</f>
        <v>Appalachian</v>
      </c>
      <c r="C70" s="61">
        <f>Regional!GK5</f>
        <v>2</v>
      </c>
      <c r="D70" s="708">
        <v>150732</v>
      </c>
      <c r="E70" s="48">
        <f>Regional!W5</f>
        <v>0</v>
      </c>
      <c r="F70" s="48">
        <f>Regional!X5</f>
        <v>5</v>
      </c>
      <c r="G70" s="48">
        <f>Regional!Y5</f>
        <v>0</v>
      </c>
      <c r="H70" s="48">
        <f>Regional!Z5</f>
        <v>3</v>
      </c>
      <c r="I70" s="50">
        <f>Regional!AA5</f>
        <v>11300</v>
      </c>
    </row>
    <row r="71" spans="1:9" x14ac:dyDescent="0.25">
      <c r="A71" s="60" t="str">
        <f>Regional!A6</f>
        <v>NC0004</v>
      </c>
      <c r="B71" s="60" t="str">
        <f>Regional!B6</f>
        <v>BHM</v>
      </c>
      <c r="C71" s="61">
        <f>Regional!GK6</f>
        <v>1</v>
      </c>
      <c r="D71" s="709">
        <v>67567</v>
      </c>
      <c r="E71" s="48">
        <f>Regional!W6</f>
        <v>1</v>
      </c>
      <c r="F71" s="48">
        <f>Regional!X6</f>
        <v>7</v>
      </c>
      <c r="G71" s="48">
        <f>Regional!Y6</f>
        <v>0</v>
      </c>
      <c r="H71" s="48">
        <f>Regional!Z6</f>
        <v>1</v>
      </c>
      <c r="I71" s="50">
        <f>Regional!AA6</f>
        <v>16120</v>
      </c>
    </row>
    <row r="72" spans="1:9" x14ac:dyDescent="0.25">
      <c r="A72" s="60" t="str">
        <f>Regional!A7</f>
        <v>NC0006</v>
      </c>
      <c r="B72" s="60" t="str">
        <f>Regional!B7</f>
        <v>CPC</v>
      </c>
      <c r="C72" s="61">
        <f>Regional!GK7</f>
        <v>2</v>
      </c>
      <c r="D72" s="709">
        <v>186691</v>
      </c>
      <c r="E72" s="48">
        <f>Regional!W7</f>
        <v>0</v>
      </c>
      <c r="F72" s="48">
        <f>Regional!X7</f>
        <v>10</v>
      </c>
      <c r="G72" s="48">
        <f>Regional!Y7</f>
        <v>0</v>
      </c>
      <c r="H72" s="48">
        <f>Regional!Z7</f>
        <v>2</v>
      </c>
      <c r="I72" s="50">
        <f>Regional!AA7</f>
        <v>25816</v>
      </c>
    </row>
    <row r="73" spans="1:9" x14ac:dyDescent="0.25">
      <c r="A73" s="60" t="str">
        <f>Regional!A8</f>
        <v>NC0007</v>
      </c>
      <c r="B73" s="60" t="str">
        <f>Regional!B8</f>
        <v>E. Albemarle</v>
      </c>
      <c r="C73" s="61">
        <f>Regional!GK8</f>
        <v>2</v>
      </c>
      <c r="D73" s="710">
        <v>111583</v>
      </c>
      <c r="E73" s="48">
        <f>Regional!W8</f>
        <v>1</v>
      </c>
      <c r="F73" s="48">
        <f>Regional!X8</f>
        <v>7</v>
      </c>
      <c r="G73" s="48">
        <f>Regional!Y8</f>
        <v>1</v>
      </c>
      <c r="H73" s="48">
        <f>Regional!Z8</f>
        <v>2</v>
      </c>
      <c r="I73" s="50">
        <f>Regional!AA8</f>
        <v>19640</v>
      </c>
    </row>
    <row r="74" spans="1:9" x14ac:dyDescent="0.25">
      <c r="A74" s="60" t="str">
        <f>Regional!A9</f>
        <v>NC0008</v>
      </c>
      <c r="B74" s="60" t="str">
        <f>Regional!B9</f>
        <v>Fontana</v>
      </c>
      <c r="C74" s="61">
        <f>Regional!GK9</f>
        <v>1</v>
      </c>
      <c r="D74" s="709">
        <v>91321</v>
      </c>
      <c r="E74" s="48">
        <f>Regional!W9</f>
        <v>0</v>
      </c>
      <c r="F74" s="48">
        <f>Regional!X9</f>
        <v>6</v>
      </c>
      <c r="G74" s="48">
        <f>Regional!Y9</f>
        <v>0</v>
      </c>
      <c r="H74" s="48">
        <f>Regional!Z9</f>
        <v>1</v>
      </c>
      <c r="I74" s="50">
        <f>Regional!AA9</f>
        <v>12845</v>
      </c>
    </row>
    <row r="75" spans="1:9" x14ac:dyDescent="0.25">
      <c r="A75" s="60" t="str">
        <f>Regional!A10</f>
        <v>NC0011</v>
      </c>
      <c r="B75" s="60" t="str">
        <f>Regional!B10</f>
        <v>Nantahala</v>
      </c>
      <c r="C75" s="61">
        <f>Regional!GK10</f>
        <v>2</v>
      </c>
      <c r="D75" s="709">
        <v>47567</v>
      </c>
      <c r="E75" s="48">
        <f>Regional!W10</f>
        <v>0</v>
      </c>
      <c r="F75" s="48">
        <f>Regional!X10</f>
        <v>4</v>
      </c>
      <c r="G75" s="48">
        <f>Regional!Y10</f>
        <v>1</v>
      </c>
      <c r="H75" s="48">
        <f>Regional!Z10</f>
        <v>0</v>
      </c>
      <c r="I75" s="50">
        <f>Regional!AA10</f>
        <v>11986</v>
      </c>
    </row>
    <row r="76" spans="1:9" x14ac:dyDescent="0.25">
      <c r="A76" s="60" t="str">
        <f>Regional!A11</f>
        <v>NC0012</v>
      </c>
      <c r="B76" s="60" t="str">
        <f>Regional!B11</f>
        <v>Neuse</v>
      </c>
      <c r="C76" s="61">
        <f>Regional!GK11</f>
        <v>1</v>
      </c>
      <c r="D76" s="709">
        <v>89919</v>
      </c>
      <c r="E76" s="48">
        <f>Regional!W11</f>
        <v>1</v>
      </c>
      <c r="F76" s="48">
        <f>Regional!X11</f>
        <v>7</v>
      </c>
      <c r="G76" s="48">
        <f>Regional!Y11</f>
        <v>0</v>
      </c>
      <c r="H76" s="48">
        <f>Regional!Z11</f>
        <v>4</v>
      </c>
      <c r="I76" s="50">
        <f>Regional!AA11</f>
        <v>17368</v>
      </c>
    </row>
    <row r="77" spans="1:9" x14ac:dyDescent="0.25">
      <c r="A77" s="60" t="str">
        <f>Regional!A12</f>
        <v>NC0013</v>
      </c>
      <c r="B77" s="60" t="str">
        <f>Regional!B12</f>
        <v>Northwestern</v>
      </c>
      <c r="C77" s="61">
        <f>Regional!GK12</f>
        <v>2</v>
      </c>
      <c r="D77" s="709">
        <v>168853</v>
      </c>
      <c r="E77" s="48">
        <f>Regional!W12</f>
        <v>0</v>
      </c>
      <c r="F77" s="48">
        <f>Regional!X12</f>
        <v>13</v>
      </c>
      <c r="G77" s="48">
        <f>Regional!Y12</f>
        <v>1</v>
      </c>
      <c r="H77" s="48">
        <f>Regional!Z12</f>
        <v>0</v>
      </c>
      <c r="I77" s="50">
        <f>Regional!AA12</f>
        <v>33362</v>
      </c>
    </row>
    <row r="78" spans="1:9" x14ac:dyDescent="0.25">
      <c r="A78" s="60" t="str">
        <f>Regional!A13</f>
        <v>NC0014</v>
      </c>
      <c r="B78" s="60" t="str">
        <f>Regional!B13</f>
        <v>Pettigrew</v>
      </c>
      <c r="C78" s="61">
        <f>Regional!GK13</f>
        <v>1</v>
      </c>
      <c r="D78" s="709">
        <v>44995</v>
      </c>
      <c r="E78" s="48">
        <f>Regional!W13</f>
        <v>0</v>
      </c>
      <c r="F78" s="48">
        <f>Regional!X13</f>
        <v>4</v>
      </c>
      <c r="G78" s="48">
        <f>Regional!Y13</f>
        <v>0</v>
      </c>
      <c r="H78" s="48">
        <f>Regional!Z13</f>
        <v>1</v>
      </c>
      <c r="I78" s="50">
        <f>Regional!AA13</f>
        <v>9334</v>
      </c>
    </row>
    <row r="79" spans="1:9" x14ac:dyDescent="0.25">
      <c r="A79" s="60" t="str">
        <f>Regional!A14</f>
        <v>NC0015</v>
      </c>
      <c r="B79" s="60" t="str">
        <f>Regional!B14</f>
        <v>Sandhill</v>
      </c>
      <c r="C79" s="61">
        <f>Regional!GK14</f>
        <v>2</v>
      </c>
      <c r="D79" s="709">
        <v>232141</v>
      </c>
      <c r="E79" s="48">
        <f>Regional!W14</f>
        <v>0</v>
      </c>
      <c r="F79" s="48">
        <f>Regional!X14</f>
        <v>15</v>
      </c>
      <c r="G79" s="48">
        <f>Regional!Y14</f>
        <v>2</v>
      </c>
      <c r="H79" s="48">
        <f>Regional!Z14</f>
        <v>1</v>
      </c>
      <c r="I79" s="50">
        <f>Regional!AA14</f>
        <v>28102</v>
      </c>
    </row>
    <row r="80" spans="1:9" ht="15.75" thickBot="1" x14ac:dyDescent="0.3">
      <c r="A80" s="653"/>
      <c r="B80" s="654"/>
      <c r="C80" s="51" t="s">
        <v>1939</v>
      </c>
      <c r="D80" s="706">
        <f>SUM(D68:D79)</f>
        <v>1320250</v>
      </c>
      <c r="E80" s="53"/>
      <c r="F80" s="53"/>
      <c r="G80" s="53"/>
      <c r="H80" s="54" t="s">
        <v>1940</v>
      </c>
      <c r="I80" s="55">
        <f>AVERAGE(I68:I79)</f>
        <v>17734.25</v>
      </c>
    </row>
    <row r="81" spans="1:9" ht="16.5" thickTop="1" thickBot="1" x14ac:dyDescent="0.3">
      <c r="A81" s="62"/>
      <c r="B81" s="41" t="s">
        <v>1942</v>
      </c>
      <c r="C81" s="56"/>
      <c r="D81" s="707"/>
      <c r="E81" s="58"/>
      <c r="F81" s="58"/>
      <c r="G81" s="58"/>
      <c r="H81" s="57"/>
      <c r="I81" s="59"/>
    </row>
    <row r="82" spans="1:9" ht="15.75" thickTop="1" x14ac:dyDescent="0.25">
      <c r="A82" s="60" t="str">
        <f>Municipal!A3</f>
        <v>NC0071</v>
      </c>
      <c r="B82" s="60" t="str">
        <f>Municipal!B3</f>
        <v>Chapel Hill</v>
      </c>
      <c r="C82" s="61">
        <f>Municipal!GK3</f>
        <v>3</v>
      </c>
      <c r="D82" s="709">
        <v>59569</v>
      </c>
      <c r="E82" s="48">
        <f>Municipal!W3</f>
        <v>1</v>
      </c>
      <c r="F82" s="48">
        <f>Municipal!X3</f>
        <v>0</v>
      </c>
      <c r="G82" s="48">
        <f>Municipal!Y3</f>
        <v>0</v>
      </c>
      <c r="H82" s="48">
        <f>Municipal!Z3</f>
        <v>0</v>
      </c>
      <c r="I82" s="50">
        <f>Municipal!AA3</f>
        <v>3233</v>
      </c>
    </row>
    <row r="83" spans="1:9" x14ac:dyDescent="0.25">
      <c r="A83" s="60"/>
      <c r="B83" s="60" t="s">
        <v>1949</v>
      </c>
      <c r="C83" s="61">
        <f>Municipal!GK4</f>
        <v>3</v>
      </c>
      <c r="D83" s="709">
        <v>18734</v>
      </c>
      <c r="E83" s="48">
        <f>Municipal!W4</f>
        <v>1</v>
      </c>
      <c r="F83" s="48">
        <f>Municipal!X4</f>
        <v>0</v>
      </c>
      <c r="G83" s="48">
        <f>Municipal!Y4</f>
        <v>0</v>
      </c>
      <c r="H83" s="48">
        <f>Municipal!Z4</f>
        <v>1</v>
      </c>
      <c r="I83" s="50">
        <f>Municipal!AA4</f>
        <v>2449</v>
      </c>
    </row>
    <row r="84" spans="1:9" x14ac:dyDescent="0.25">
      <c r="A84" s="60" t="str">
        <f>Municipal!A4</f>
        <v>NC0110</v>
      </c>
      <c r="B84" s="60" t="str">
        <f>Municipal!B5</f>
        <v>Farmville</v>
      </c>
      <c r="C84" s="61">
        <f>Municipal!GK5</f>
        <v>2</v>
      </c>
      <c r="D84" s="709">
        <v>4702</v>
      </c>
      <c r="E84" s="48">
        <f>Municipal!W5</f>
        <v>1</v>
      </c>
      <c r="F84" s="48">
        <f>Municipal!X5</f>
        <v>0</v>
      </c>
      <c r="G84" s="48">
        <f>Municipal!Y5</f>
        <v>0</v>
      </c>
      <c r="H84" s="48">
        <f>Municipal!Z5</f>
        <v>0</v>
      </c>
      <c r="I84" s="50">
        <f>Municipal!AA5</f>
        <v>2652</v>
      </c>
    </row>
    <row r="85" spans="1:9" x14ac:dyDescent="0.25">
      <c r="A85" s="60" t="str">
        <f>Municipal!A5</f>
        <v>NC0075</v>
      </c>
      <c r="B85" s="60" t="str">
        <f>Municipal!B6</f>
        <v>Hickory</v>
      </c>
      <c r="C85" s="61">
        <f>Municipal!GK6</f>
        <v>2</v>
      </c>
      <c r="D85" s="709">
        <v>40351</v>
      </c>
      <c r="E85" s="48">
        <f>Municipal!W6</f>
        <v>1</v>
      </c>
      <c r="F85" s="48">
        <f>Municipal!X6</f>
        <v>1</v>
      </c>
      <c r="G85" s="48">
        <f>Municipal!Y6</f>
        <v>0</v>
      </c>
      <c r="H85" s="48">
        <f>Municipal!Z6</f>
        <v>2</v>
      </c>
      <c r="I85" s="50">
        <f>Municipal!AA6</f>
        <v>6656</v>
      </c>
    </row>
    <row r="86" spans="1:9" x14ac:dyDescent="0.25">
      <c r="A86" s="60" t="str">
        <f>Municipal!A6</f>
        <v>NC0079</v>
      </c>
      <c r="B86" s="60" t="str">
        <f>Municipal!B7</f>
        <v>High Point</v>
      </c>
      <c r="C86" s="61">
        <f>Municipal!GK7</f>
        <v>3</v>
      </c>
      <c r="D86" s="709">
        <v>109749</v>
      </c>
      <c r="E86" s="48">
        <f>Municipal!W7</f>
        <v>1</v>
      </c>
      <c r="F86" s="48">
        <f>Municipal!X7</f>
        <v>0</v>
      </c>
      <c r="G86" s="48">
        <f>Municipal!Y7</f>
        <v>1</v>
      </c>
      <c r="H86" s="48">
        <f>Municipal!Z7</f>
        <v>1</v>
      </c>
      <c r="I86" s="50">
        <f>Municipal!AA7</f>
        <v>3460</v>
      </c>
    </row>
    <row r="87" spans="1:9" x14ac:dyDescent="0.25">
      <c r="A87" s="60" t="str">
        <f>Municipal!A7</f>
        <v>NC0080</v>
      </c>
      <c r="B87" s="60" t="str">
        <f>Municipal!B8</f>
        <v>Kings Mountain</v>
      </c>
      <c r="C87" s="61">
        <f>Municipal!GK8</f>
        <v>2</v>
      </c>
      <c r="D87" s="709">
        <v>10667</v>
      </c>
      <c r="E87" s="48">
        <f>Municipal!W8</f>
        <v>1</v>
      </c>
      <c r="F87" s="48">
        <f>Municipal!X8</f>
        <v>0</v>
      </c>
      <c r="G87" s="48">
        <f>Municipal!Y8</f>
        <v>0</v>
      </c>
      <c r="H87" s="48">
        <f>Municipal!Z8</f>
        <v>1</v>
      </c>
      <c r="I87" s="50">
        <f>Municipal!AA8</f>
        <v>2704</v>
      </c>
    </row>
    <row r="88" spans="1:9" x14ac:dyDescent="0.25">
      <c r="A88" s="60" t="str">
        <f>Municipal!A8</f>
        <v>NC0100</v>
      </c>
      <c r="B88" s="60" t="str">
        <f>Municipal!B9</f>
        <v>Mooresville</v>
      </c>
      <c r="C88" s="61">
        <f>Municipal!GK9</f>
        <v>3</v>
      </c>
      <c r="D88" s="709">
        <v>37750</v>
      </c>
      <c r="E88" s="48">
        <f>Municipal!W9</f>
        <v>1</v>
      </c>
      <c r="F88" s="48">
        <f>Municipal!X9</f>
        <v>0</v>
      </c>
      <c r="G88" s="48">
        <f>Municipal!Y9</f>
        <v>0</v>
      </c>
      <c r="H88" s="48">
        <f>Municipal!Z9</f>
        <v>1</v>
      </c>
      <c r="I88" s="50">
        <f>Municipal!AA9</f>
        <v>3080</v>
      </c>
    </row>
    <row r="89" spans="1:9" x14ac:dyDescent="0.25">
      <c r="A89" s="60" t="str">
        <f>Municipal!A9</f>
        <v>NC0083</v>
      </c>
      <c r="B89" s="60" t="str">
        <f>Municipal!B10</f>
        <v>Nashville</v>
      </c>
      <c r="C89" s="61">
        <f>Municipal!GK10</f>
        <v>1</v>
      </c>
      <c r="D89" s="709">
        <v>5303</v>
      </c>
      <c r="E89" s="48">
        <f>Municipal!W10</f>
        <v>1</v>
      </c>
      <c r="F89" s="48">
        <f>Municipal!X10</f>
        <v>0</v>
      </c>
      <c r="G89" s="48">
        <f>Municipal!Y10</f>
        <v>0</v>
      </c>
      <c r="H89" s="48">
        <f>Municipal!Z10</f>
        <v>0</v>
      </c>
      <c r="I89" s="50">
        <f>Municipal!AA10</f>
        <v>2652</v>
      </c>
    </row>
    <row r="90" spans="1:9" x14ac:dyDescent="0.25">
      <c r="A90" s="60" t="str">
        <f>Municipal!A10</f>
        <v>NC0102</v>
      </c>
      <c r="B90" s="60" t="str">
        <f>Municipal!B11</f>
        <v>Roanoke Rapids</v>
      </c>
      <c r="C90" s="61">
        <f>Municipal!GK11</f>
        <v>1</v>
      </c>
      <c r="D90" s="709">
        <v>15186</v>
      </c>
      <c r="E90" s="48">
        <f>Municipal!W11</f>
        <v>1</v>
      </c>
      <c r="F90" s="48">
        <f>Municipal!X11</f>
        <v>0</v>
      </c>
      <c r="G90" s="48">
        <f>Municipal!Y11</f>
        <v>0</v>
      </c>
      <c r="H90" s="48">
        <f>Municipal!Z11</f>
        <v>0</v>
      </c>
      <c r="I90" s="50">
        <f>Municipal!AA11</f>
        <v>2346</v>
      </c>
    </row>
    <row r="91" spans="1:9" x14ac:dyDescent="0.25">
      <c r="A91" s="60" t="str">
        <f>Municipal!A11</f>
        <v>NC0088</v>
      </c>
      <c r="B91" s="60" t="str">
        <f>Municipal!B12</f>
        <v>Southern Pines</v>
      </c>
      <c r="C91" s="61">
        <f>Municipal!GK12</f>
        <v>3</v>
      </c>
      <c r="D91" s="709">
        <v>13461</v>
      </c>
      <c r="E91" s="48">
        <f>Municipal!W12</f>
        <v>1</v>
      </c>
      <c r="F91" s="48">
        <f>Municipal!X12</f>
        <v>0</v>
      </c>
      <c r="G91" s="48">
        <f>Municipal!Y12</f>
        <v>0</v>
      </c>
      <c r="H91" s="48">
        <f>Municipal!Z12</f>
        <v>0</v>
      </c>
      <c r="I91" s="50">
        <f>Municipal!AA12</f>
        <v>2756</v>
      </c>
    </row>
    <row r="92" spans="1:9" x14ac:dyDescent="0.25">
      <c r="A92" s="60" t="str">
        <f>Municipal!A12</f>
        <v>NC0093</v>
      </c>
      <c r="B92" s="60" t="str">
        <f>Municipal!B13</f>
        <v>Washington</v>
      </c>
      <c r="C92" s="61">
        <f>Municipal!GK12</f>
        <v>3</v>
      </c>
      <c r="D92" s="709">
        <v>9639</v>
      </c>
      <c r="E92" s="48">
        <f>Municipal!W13</f>
        <v>1</v>
      </c>
      <c r="F92" s="48">
        <f>Municipal!X13</f>
        <v>0</v>
      </c>
      <c r="G92" s="48">
        <f>Municipal!Y13</f>
        <v>0</v>
      </c>
      <c r="H92" s="48">
        <f>Municipal!Z13</f>
        <v>0</v>
      </c>
      <c r="I92" s="50">
        <f>Municipal!AA13</f>
        <v>2860</v>
      </c>
    </row>
    <row r="93" spans="1:9" x14ac:dyDescent="0.25">
      <c r="A93" s="657"/>
      <c r="B93" s="658"/>
      <c r="C93" s="63" t="s">
        <v>1939</v>
      </c>
      <c r="D93" s="64">
        <f>SUM(D82:D92)</f>
        <v>325111</v>
      </c>
      <c r="E93" s="65"/>
      <c r="F93" s="65"/>
      <c r="G93" s="65"/>
      <c r="H93" s="66" t="s">
        <v>1940</v>
      </c>
      <c r="I93" s="67">
        <f>AVERAGE(I82:I92)</f>
        <v>3168</v>
      </c>
    </row>
    <row r="94" spans="1:9" ht="15.75" thickBot="1" x14ac:dyDescent="0.3">
      <c r="A94" s="33"/>
      <c r="B94" s="68"/>
      <c r="C94" s="69"/>
      <c r="D94" s="70"/>
      <c r="E94" s="71"/>
      <c r="F94" s="71"/>
      <c r="G94" s="71"/>
      <c r="H94" s="70"/>
      <c r="I94" s="72"/>
    </row>
    <row r="95" spans="1:9" ht="15.75" thickTop="1" x14ac:dyDescent="0.25">
      <c r="A95" s="659"/>
      <c r="B95" s="660"/>
      <c r="C95" s="73" t="s">
        <v>1943</v>
      </c>
      <c r="D95" s="74">
        <f>D93+D66+D80</f>
        <v>10056683</v>
      </c>
      <c r="E95" s="75"/>
      <c r="F95" s="75"/>
      <c r="G95" s="75"/>
      <c r="H95" s="76" t="s">
        <v>1944</v>
      </c>
      <c r="I95" s="77">
        <f>AVERAGE(I82:I92,I68:I79,I8:I65)</f>
        <v>11645.827160493827</v>
      </c>
    </row>
    <row r="96" spans="1:9" x14ac:dyDescent="0.25">
      <c r="I96" s="81"/>
    </row>
  </sheetData>
  <mergeCells count="11">
    <mergeCell ref="A66:B66"/>
    <mergeCell ref="A67:B67"/>
    <mergeCell ref="A80:B80"/>
    <mergeCell ref="A93:B93"/>
    <mergeCell ref="A95:B95"/>
    <mergeCell ref="I4:I6"/>
    <mergeCell ref="A4:A6"/>
    <mergeCell ref="B4:B6"/>
    <mergeCell ref="C4:C6"/>
    <mergeCell ref="D4:D6"/>
    <mergeCell ref="E4:H4"/>
  </mergeCells>
  <pageMargins left="0.7" right="0.7" top="0.75" bottom="0.75" header="0.3" footer="0.3"/>
  <pageSetup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8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G96" sqref="BG96"/>
    </sheetView>
  </sheetViews>
  <sheetFormatPr defaultColWidth="8.85546875" defaultRowHeight="15" x14ac:dyDescent="0.25"/>
  <cols>
    <col min="60" max="60" width="12.42578125" bestFit="1" customWidth="1"/>
    <col min="102" max="102" width="9.85546875" bestFit="1" customWidth="1"/>
    <col min="119" max="119" width="12.140625" customWidth="1"/>
    <col min="254" max="254" width="9.85546875" bestFit="1" customWidth="1"/>
    <col min="256" max="256" width="10.140625" bestFit="1" customWidth="1"/>
  </cols>
  <sheetData>
    <row r="1" spans="1:269" ht="141" x14ac:dyDescent="0.25">
      <c r="A1" s="3" t="s">
        <v>0</v>
      </c>
      <c r="B1" s="3" t="s">
        <v>1</v>
      </c>
      <c r="C1" s="3" t="s">
        <v>2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4" t="s">
        <v>106</v>
      </c>
      <c r="DE1" s="4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4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5" t="s">
        <v>195</v>
      </c>
      <c r="GP1" s="5" t="s">
        <v>196</v>
      </c>
      <c r="GQ1" s="5" t="s">
        <v>197</v>
      </c>
      <c r="GR1" s="5" t="s">
        <v>198</v>
      </c>
      <c r="GS1" s="5" t="s">
        <v>199</v>
      </c>
      <c r="GT1" s="5" t="s">
        <v>200</v>
      </c>
      <c r="GU1" s="5" t="s">
        <v>201</v>
      </c>
      <c r="GV1" s="5" t="s">
        <v>202</v>
      </c>
      <c r="GW1" s="5" t="s">
        <v>203</v>
      </c>
      <c r="GX1" s="5" t="s">
        <v>204</v>
      </c>
      <c r="GY1" s="5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/>
      <c r="HN1" s="3" t="s">
        <v>219</v>
      </c>
      <c r="HO1" s="3" t="s">
        <v>220</v>
      </c>
      <c r="HP1" s="5" t="s">
        <v>111</v>
      </c>
      <c r="HQ1" s="3" t="s">
        <v>221</v>
      </c>
      <c r="HR1" s="3" t="s">
        <v>222</v>
      </c>
      <c r="HS1" s="3" t="s">
        <v>223</v>
      </c>
      <c r="HT1" s="3" t="s">
        <v>224</v>
      </c>
      <c r="HU1" s="3" t="s">
        <v>225</v>
      </c>
      <c r="HV1" s="3" t="s">
        <v>226</v>
      </c>
      <c r="HW1" s="3" t="s">
        <v>227</v>
      </c>
      <c r="HX1" s="3" t="s">
        <v>228</v>
      </c>
      <c r="HY1" s="3" t="s">
        <v>229</v>
      </c>
      <c r="HZ1" s="3" t="s">
        <v>230</v>
      </c>
      <c r="IA1" s="3" t="s">
        <v>231</v>
      </c>
      <c r="IB1" s="3" t="s">
        <v>232</v>
      </c>
      <c r="IC1" s="3" t="s">
        <v>233</v>
      </c>
      <c r="ID1" s="3" t="s">
        <v>234</v>
      </c>
      <c r="IE1" s="3" t="s">
        <v>235</v>
      </c>
      <c r="IF1" s="3" t="s">
        <v>236</v>
      </c>
      <c r="IG1" s="3" t="s">
        <v>237</v>
      </c>
      <c r="IH1" s="3" t="s">
        <v>238</v>
      </c>
      <c r="II1" s="3" t="s">
        <v>239</v>
      </c>
      <c r="IJ1" s="3" t="s">
        <v>240</v>
      </c>
      <c r="IK1" s="3" t="s">
        <v>241</v>
      </c>
      <c r="IL1" s="3" t="s">
        <v>242</v>
      </c>
      <c r="IM1" s="3" t="s">
        <v>243</v>
      </c>
      <c r="IN1" s="3" t="s">
        <v>244</v>
      </c>
      <c r="IO1" s="3" t="s">
        <v>245</v>
      </c>
      <c r="IP1" s="3"/>
      <c r="IQ1" s="3" t="s">
        <v>246</v>
      </c>
      <c r="IR1" s="3" t="s">
        <v>247</v>
      </c>
      <c r="IS1" s="5" t="s">
        <v>248</v>
      </c>
      <c r="IT1" s="5" t="s">
        <v>249</v>
      </c>
      <c r="IU1" s="3" t="s">
        <v>250</v>
      </c>
      <c r="IV1" s="5" t="s">
        <v>251</v>
      </c>
      <c r="IW1" s="3" t="s">
        <v>252</v>
      </c>
      <c r="IX1" s="3" t="s">
        <v>253</v>
      </c>
      <c r="IY1" s="3" t="s">
        <v>254</v>
      </c>
      <c r="IZ1" s="3" t="s">
        <v>255</v>
      </c>
      <c r="JA1" s="3" t="s">
        <v>256</v>
      </c>
      <c r="JB1" s="3" t="s">
        <v>257</v>
      </c>
      <c r="JC1" s="3" t="s">
        <v>258</v>
      </c>
      <c r="JD1" s="3" t="s">
        <v>259</v>
      </c>
      <c r="JE1" s="3" t="s">
        <v>260</v>
      </c>
      <c r="JF1" s="3" t="s">
        <v>261</v>
      </c>
      <c r="JG1" s="3" t="s">
        <v>262</v>
      </c>
      <c r="JH1" s="3" t="s">
        <v>263</v>
      </c>
      <c r="JI1" s="3" t="s">
        <v>264</v>
      </c>
    </row>
    <row r="2" spans="1:269" x14ac:dyDescent="0.25">
      <c r="A2" s="1" t="s">
        <v>265</v>
      </c>
      <c r="B2" s="1" t="s">
        <v>266</v>
      </c>
      <c r="C2" s="1" t="s">
        <v>266</v>
      </c>
      <c r="D2" s="1">
        <v>2016</v>
      </c>
      <c r="E2" s="1" t="s">
        <v>267</v>
      </c>
      <c r="F2" s="1" t="s">
        <v>268</v>
      </c>
      <c r="G2" s="1" t="s">
        <v>269</v>
      </c>
      <c r="H2" s="1">
        <v>27215</v>
      </c>
      <c r="I2" s="1">
        <v>5863</v>
      </c>
      <c r="J2" s="1" t="s">
        <v>268</v>
      </c>
      <c r="K2" s="1" t="s">
        <v>269</v>
      </c>
      <c r="L2" s="1">
        <v>27215</v>
      </c>
      <c r="M2" s="1"/>
      <c r="N2" s="1" t="s">
        <v>270</v>
      </c>
      <c r="O2" s="1" t="s">
        <v>271</v>
      </c>
      <c r="P2" s="1" t="s">
        <v>272</v>
      </c>
      <c r="Q2" s="1" t="s">
        <v>273</v>
      </c>
      <c r="R2" s="1" t="s">
        <v>274</v>
      </c>
      <c r="S2" s="1" t="s">
        <v>275</v>
      </c>
      <c r="T2" s="1" t="s">
        <v>276</v>
      </c>
      <c r="U2" s="1" t="s">
        <v>272</v>
      </c>
      <c r="V2" s="1" t="s">
        <v>277</v>
      </c>
      <c r="W2" s="1">
        <v>1</v>
      </c>
      <c r="X2" s="1">
        <v>4</v>
      </c>
      <c r="Y2" s="1">
        <v>0</v>
      </c>
      <c r="Z2" s="1">
        <v>0</v>
      </c>
      <c r="AA2" s="6">
        <v>11012</v>
      </c>
      <c r="AB2" s="1">
        <v>10</v>
      </c>
      <c r="AC2" s="1">
        <v>0</v>
      </c>
      <c r="AD2" s="1">
        <v>10</v>
      </c>
      <c r="AE2" s="1">
        <v>35.229999999999997</v>
      </c>
      <c r="AF2" s="1">
        <v>45.23</v>
      </c>
      <c r="AG2" s="7">
        <v>0.22109999999999999</v>
      </c>
      <c r="AH2" s="8">
        <v>76404</v>
      </c>
      <c r="AI2" s="1"/>
      <c r="AJ2" s="1"/>
      <c r="AK2" s="8">
        <v>39062</v>
      </c>
      <c r="AL2" s="9">
        <v>11.07</v>
      </c>
      <c r="AM2" s="9">
        <v>11.57</v>
      </c>
      <c r="AN2" s="9">
        <v>15.75</v>
      </c>
      <c r="AO2" s="8">
        <v>232000</v>
      </c>
      <c r="AP2" s="8">
        <v>2397591</v>
      </c>
      <c r="AQ2" s="8">
        <v>2629591</v>
      </c>
      <c r="AR2" s="8">
        <v>180565</v>
      </c>
      <c r="AS2" s="8">
        <v>0</v>
      </c>
      <c r="AT2" s="8">
        <v>180565</v>
      </c>
      <c r="AU2" s="8">
        <v>49980</v>
      </c>
      <c r="AV2" s="8">
        <v>10000</v>
      </c>
      <c r="AW2" s="8">
        <v>59980</v>
      </c>
      <c r="AX2" s="8">
        <v>104431</v>
      </c>
      <c r="AY2" s="8">
        <v>2974567</v>
      </c>
      <c r="AZ2" s="8">
        <v>1534408</v>
      </c>
      <c r="BA2" s="8">
        <v>459677</v>
      </c>
      <c r="BB2" s="8">
        <v>1994085</v>
      </c>
      <c r="BC2" s="8">
        <v>156815</v>
      </c>
      <c r="BD2" s="8">
        <v>32846</v>
      </c>
      <c r="BE2" s="8">
        <v>69116</v>
      </c>
      <c r="BF2" s="8">
        <v>258777</v>
      </c>
      <c r="BG2" s="8">
        <v>406736</v>
      </c>
      <c r="BH2" s="8">
        <v>2659598</v>
      </c>
      <c r="BI2" s="8">
        <v>314969</v>
      </c>
      <c r="BJ2" s="7">
        <v>0.10589999999999999</v>
      </c>
      <c r="BK2" s="8">
        <v>35937</v>
      </c>
      <c r="BL2" s="8">
        <v>0</v>
      </c>
      <c r="BM2" s="8">
        <v>0</v>
      </c>
      <c r="BN2" s="8">
        <v>0</v>
      </c>
      <c r="BO2" s="8">
        <v>35937</v>
      </c>
      <c r="BP2" s="8">
        <v>35937</v>
      </c>
      <c r="BQ2" s="6">
        <v>52825</v>
      </c>
      <c r="BR2" s="6">
        <v>49846</v>
      </c>
      <c r="BS2" s="6">
        <v>102671</v>
      </c>
      <c r="BT2" s="6">
        <v>44520</v>
      </c>
      <c r="BU2" s="6">
        <v>20673</v>
      </c>
      <c r="BV2" s="6">
        <v>65193</v>
      </c>
      <c r="BW2" s="6">
        <v>8674</v>
      </c>
      <c r="BX2" s="1">
        <v>0</v>
      </c>
      <c r="BY2" s="6">
        <v>8674</v>
      </c>
      <c r="BZ2" s="6">
        <v>176538</v>
      </c>
      <c r="CA2" s="1"/>
      <c r="CB2" s="6">
        <v>176538</v>
      </c>
      <c r="CC2" s="6">
        <v>3478</v>
      </c>
      <c r="CD2" s="6">
        <v>28540</v>
      </c>
      <c r="CE2" s="1">
        <v>5</v>
      </c>
      <c r="CF2" s="1">
        <v>74</v>
      </c>
      <c r="CG2" s="1">
        <v>79</v>
      </c>
      <c r="CH2" s="6">
        <v>14802</v>
      </c>
      <c r="CI2" s="6">
        <v>6848</v>
      </c>
      <c r="CJ2" s="6">
        <v>24149</v>
      </c>
      <c r="CK2" s="1">
        <v>0</v>
      </c>
      <c r="CL2" s="1">
        <v>56</v>
      </c>
      <c r="CM2" s="1">
        <v>120</v>
      </c>
      <c r="CN2" s="1">
        <v>330</v>
      </c>
      <c r="CO2" s="6">
        <v>177015</v>
      </c>
      <c r="CP2" s="6">
        <v>56364</v>
      </c>
      <c r="CQ2" s="6">
        <v>233379</v>
      </c>
      <c r="CR2" s="6">
        <v>22859</v>
      </c>
      <c r="CS2" s="1">
        <v>0</v>
      </c>
      <c r="CT2" s="6">
        <v>22859</v>
      </c>
      <c r="CU2" s="6">
        <v>164231</v>
      </c>
      <c r="CV2" s="6">
        <v>36477</v>
      </c>
      <c r="CW2" s="6">
        <v>200708</v>
      </c>
      <c r="CX2" s="6">
        <v>456946</v>
      </c>
      <c r="CY2" s="6">
        <v>6418</v>
      </c>
      <c r="CZ2" s="6">
        <v>7109</v>
      </c>
      <c r="DA2" s="6">
        <v>470473</v>
      </c>
      <c r="DB2" s="6">
        <v>54550</v>
      </c>
      <c r="DC2" s="6">
        <v>4641</v>
      </c>
      <c r="DD2" s="6">
        <f>SUM(DB2:DC2)</f>
        <v>59191</v>
      </c>
      <c r="DE2" s="6">
        <v>285299</v>
      </c>
      <c r="DF2" s="6">
        <v>5212</v>
      </c>
      <c r="DG2" s="6">
        <v>3765</v>
      </c>
      <c r="DH2" s="6">
        <v>13618</v>
      </c>
      <c r="DI2" s="6">
        <v>1962</v>
      </c>
      <c r="DJ2" s="6"/>
      <c r="DK2" s="6">
        <v>353962</v>
      </c>
      <c r="DL2" s="6">
        <v>475650</v>
      </c>
      <c r="DM2" s="1"/>
      <c r="DN2" s="1"/>
      <c r="DO2" s="6">
        <v>830914</v>
      </c>
      <c r="DP2" s="6">
        <v>1671</v>
      </c>
      <c r="DQ2" s="6">
        <v>54725</v>
      </c>
      <c r="DR2" s="6">
        <v>10016</v>
      </c>
      <c r="DS2" s="6">
        <v>64741</v>
      </c>
      <c r="DT2" s="6">
        <v>542142</v>
      </c>
      <c r="DU2" s="1">
        <v>725</v>
      </c>
      <c r="DV2" s="1">
        <v>43</v>
      </c>
      <c r="DW2" s="1">
        <v>851</v>
      </c>
      <c r="DX2" s="1">
        <v>98</v>
      </c>
      <c r="DY2" s="1">
        <v>69</v>
      </c>
      <c r="DZ2" s="1">
        <v>2</v>
      </c>
      <c r="EA2" s="6">
        <v>1788</v>
      </c>
      <c r="EB2" s="6">
        <v>6378</v>
      </c>
      <c r="EC2" s="6">
        <v>2025</v>
      </c>
      <c r="ED2" s="6">
        <v>8403</v>
      </c>
      <c r="EE2" s="6">
        <v>25375</v>
      </c>
      <c r="EF2" s="6">
        <v>11246</v>
      </c>
      <c r="EG2" s="6">
        <v>36621</v>
      </c>
      <c r="EH2" s="1">
        <v>762</v>
      </c>
      <c r="EI2" s="1">
        <v>553</v>
      </c>
      <c r="EJ2" s="6">
        <v>1315</v>
      </c>
      <c r="EK2" s="6">
        <v>46339</v>
      </c>
      <c r="EL2" s="1">
        <v>362</v>
      </c>
      <c r="EM2" s="6">
        <v>1630</v>
      </c>
      <c r="EN2" s="1">
        <v>128</v>
      </c>
      <c r="EO2" s="1">
        <v>717</v>
      </c>
      <c r="EP2" s="1">
        <v>232</v>
      </c>
      <c r="EQ2" s="6">
        <v>3224</v>
      </c>
      <c r="ER2" s="6">
        <v>75190</v>
      </c>
      <c r="ES2" s="6">
        <v>25400</v>
      </c>
      <c r="ET2" s="6">
        <v>13111</v>
      </c>
      <c r="EU2" s="1">
        <v>217</v>
      </c>
      <c r="EV2" s="1">
        <v>298</v>
      </c>
      <c r="EW2" s="1" t="s">
        <v>278</v>
      </c>
      <c r="EX2" s="1">
        <v>55</v>
      </c>
      <c r="EY2" s="1">
        <v>93</v>
      </c>
      <c r="EZ2" s="6">
        <v>103008</v>
      </c>
      <c r="FA2" s="6">
        <v>305693</v>
      </c>
      <c r="FB2" s="1"/>
      <c r="FC2" s="1"/>
      <c r="FD2" s="1" t="s">
        <v>279</v>
      </c>
      <c r="FE2" s="1"/>
      <c r="FF2" s="1"/>
      <c r="FG2" s="1" t="s">
        <v>280</v>
      </c>
      <c r="FH2" s="1" t="s">
        <v>281</v>
      </c>
      <c r="FI2" s="1" t="s">
        <v>268</v>
      </c>
      <c r="FJ2" s="1" t="s">
        <v>269</v>
      </c>
      <c r="FK2" s="1">
        <v>27215</v>
      </c>
      <c r="FL2" s="1">
        <v>5863</v>
      </c>
      <c r="FM2" s="1" t="s">
        <v>268</v>
      </c>
      <c r="FN2" s="1" t="s">
        <v>269</v>
      </c>
      <c r="FO2" s="1">
        <v>27215</v>
      </c>
      <c r="FP2" s="1">
        <v>5863</v>
      </c>
      <c r="FQ2" s="1" t="s">
        <v>267</v>
      </c>
      <c r="FR2" s="6">
        <v>56056</v>
      </c>
      <c r="FS2" s="1">
        <v>45.23</v>
      </c>
      <c r="FT2" s="1" t="s">
        <v>282</v>
      </c>
      <c r="FU2" s="6">
        <v>11012</v>
      </c>
      <c r="FV2" s="1">
        <v>260</v>
      </c>
      <c r="FW2" s="1"/>
      <c r="FX2" s="1" t="s">
        <v>283</v>
      </c>
      <c r="FY2" s="1"/>
      <c r="FZ2" s="1"/>
      <c r="GA2" s="1">
        <v>0</v>
      </c>
      <c r="GB2" s="1" t="s">
        <v>284</v>
      </c>
      <c r="GC2" s="1">
        <v>54.77</v>
      </c>
      <c r="GD2" s="1">
        <v>60.67</v>
      </c>
      <c r="GE2" s="1"/>
      <c r="GF2" s="1" t="s">
        <v>285</v>
      </c>
      <c r="GG2" s="1" t="s">
        <v>286</v>
      </c>
      <c r="GH2" s="1" t="s">
        <v>287</v>
      </c>
      <c r="GI2" s="1" t="s">
        <v>288</v>
      </c>
      <c r="GJ2" s="1" t="s">
        <v>289</v>
      </c>
      <c r="GK2" s="1" t="s">
        <v>290</v>
      </c>
      <c r="GL2" s="1" t="s">
        <v>291</v>
      </c>
      <c r="GM2" s="1" t="s">
        <v>279</v>
      </c>
      <c r="GN2" s="6">
        <v>153595</v>
      </c>
      <c r="GO2" s="2" t="s">
        <v>292</v>
      </c>
      <c r="GP2" s="2">
        <v>923</v>
      </c>
      <c r="GQ2" s="2">
        <v>274</v>
      </c>
      <c r="GR2" s="10">
        <v>10828</v>
      </c>
      <c r="GS2" s="10">
        <v>73064</v>
      </c>
      <c r="GT2" s="10">
        <v>393604</v>
      </c>
      <c r="GU2" s="2">
        <v>73</v>
      </c>
      <c r="GV2" s="2">
        <v>31</v>
      </c>
      <c r="GW2" s="2">
        <v>434</v>
      </c>
      <c r="GX2" s="10">
        <v>7285</v>
      </c>
      <c r="GY2" s="10">
        <v>29491</v>
      </c>
      <c r="GZ2" s="1"/>
      <c r="HA2" s="1">
        <v>2</v>
      </c>
      <c r="HB2" s="1"/>
      <c r="HC2" s="1"/>
      <c r="HD2" s="1"/>
      <c r="HE2" s="1"/>
      <c r="HF2" s="1"/>
      <c r="HG2" s="1"/>
      <c r="HH2" s="1"/>
      <c r="HI2" s="1"/>
      <c r="HJ2" s="1"/>
      <c r="HK2" s="1">
        <v>5</v>
      </c>
      <c r="HL2" s="6">
        <v>5527</v>
      </c>
      <c r="HN2" s="6">
        <v>45799</v>
      </c>
      <c r="HO2" s="6">
        <v>256782</v>
      </c>
      <c r="HP2" s="10">
        <v>1962</v>
      </c>
      <c r="HQ2" s="1"/>
      <c r="HR2" s="1">
        <v>56</v>
      </c>
      <c r="HS2" s="6">
        <v>26725</v>
      </c>
      <c r="HT2" s="1"/>
      <c r="HU2" s="1"/>
      <c r="HV2" s="6">
        <v>1815</v>
      </c>
      <c r="HW2" s="6">
        <v>2022</v>
      </c>
      <c r="HX2" s="1"/>
      <c r="HY2" s="1"/>
      <c r="HZ2" s="6">
        <v>4826</v>
      </c>
      <c r="IA2" s="1">
        <v>0</v>
      </c>
      <c r="IB2" s="1"/>
      <c r="IC2" s="1"/>
      <c r="ID2" s="1">
        <v>0</v>
      </c>
      <c r="IE2" s="6">
        <v>830914</v>
      </c>
      <c r="IF2" s="6">
        <v>344490</v>
      </c>
      <c r="IG2" s="6">
        <v>6974</v>
      </c>
      <c r="IH2" s="6">
        <v>817431</v>
      </c>
      <c r="II2" s="6">
        <v>346823</v>
      </c>
      <c r="IJ2" s="1">
        <v>232</v>
      </c>
      <c r="IK2" s="6">
        <v>4980</v>
      </c>
      <c r="IL2" s="6">
        <v>1070</v>
      </c>
      <c r="IM2" s="6">
        <v>3571</v>
      </c>
      <c r="IN2" s="1">
        <v>0</v>
      </c>
      <c r="IO2" s="1">
        <v>0</v>
      </c>
      <c r="IQ2" s="6">
        <v>33602</v>
      </c>
      <c r="IR2" s="6">
        <v>72582</v>
      </c>
      <c r="IS2" s="10">
        <v>106184</v>
      </c>
      <c r="IT2" s="10">
        <v>119802</v>
      </c>
      <c r="IU2" s="6">
        <v>59191</v>
      </c>
      <c r="IV2" s="10">
        <v>937098</v>
      </c>
      <c r="IW2" s="6">
        <v>200708</v>
      </c>
      <c r="IX2" s="1">
        <v>768</v>
      </c>
      <c r="IY2" s="1">
        <v>949</v>
      </c>
      <c r="IZ2" s="1">
        <v>71</v>
      </c>
      <c r="JA2" s="1">
        <v>0.79</v>
      </c>
      <c r="JB2" s="1">
        <v>0.18</v>
      </c>
      <c r="JC2" s="1">
        <v>25.92</v>
      </c>
      <c r="JD2" s="1">
        <v>38.590000000000003</v>
      </c>
      <c r="JE2" s="1">
        <v>10.94</v>
      </c>
      <c r="JF2" s="6">
        <v>1645</v>
      </c>
      <c r="JG2" s="6">
        <v>32515</v>
      </c>
      <c r="JH2" s="1">
        <v>143</v>
      </c>
      <c r="JI2" s="6">
        <v>13824</v>
      </c>
    </row>
    <row r="3" spans="1:269" x14ac:dyDescent="0.25">
      <c r="A3" s="1" t="s">
        <v>293</v>
      </c>
      <c r="B3" s="1" t="s">
        <v>294</v>
      </c>
      <c r="C3" s="1" t="s">
        <v>294</v>
      </c>
      <c r="D3" s="1">
        <v>2016</v>
      </c>
      <c r="E3" s="1" t="s">
        <v>295</v>
      </c>
      <c r="F3" s="1" t="s">
        <v>296</v>
      </c>
      <c r="G3" s="1" t="s">
        <v>297</v>
      </c>
      <c r="H3" s="1">
        <v>27986</v>
      </c>
      <c r="I3" s="1">
        <v>68</v>
      </c>
      <c r="J3" s="1" t="s">
        <v>298</v>
      </c>
      <c r="K3" s="1" t="s">
        <v>297</v>
      </c>
      <c r="L3" s="1">
        <v>27986</v>
      </c>
      <c r="M3" s="1"/>
      <c r="N3" s="1" t="s">
        <v>299</v>
      </c>
      <c r="O3" s="1" t="s">
        <v>300</v>
      </c>
      <c r="P3" s="1" t="s">
        <v>301</v>
      </c>
      <c r="Q3" s="1" t="s">
        <v>302</v>
      </c>
      <c r="R3" s="1" t="s">
        <v>303</v>
      </c>
      <c r="S3" s="1" t="s">
        <v>304</v>
      </c>
      <c r="T3" s="1" t="s">
        <v>300</v>
      </c>
      <c r="U3" s="1" t="s">
        <v>301</v>
      </c>
      <c r="V3" s="1" t="s">
        <v>305</v>
      </c>
      <c r="W3" s="1">
        <v>1</v>
      </c>
      <c r="X3" s="1">
        <v>6</v>
      </c>
      <c r="Y3" s="1">
        <v>0</v>
      </c>
      <c r="Z3" s="1">
        <v>1</v>
      </c>
      <c r="AA3" s="6">
        <v>15106</v>
      </c>
      <c r="AB3" s="1">
        <v>1</v>
      </c>
      <c r="AC3" s="1">
        <v>1</v>
      </c>
      <c r="AD3" s="1">
        <v>2</v>
      </c>
      <c r="AE3" s="1">
        <v>15.89</v>
      </c>
      <c r="AF3" s="1">
        <v>17.89</v>
      </c>
      <c r="AG3" s="7">
        <v>5.5899999999999998E-2</v>
      </c>
      <c r="AH3" s="8">
        <v>72100</v>
      </c>
      <c r="AI3" s="1"/>
      <c r="AJ3" s="1"/>
      <c r="AK3" s="8">
        <v>36090</v>
      </c>
      <c r="AL3" s="9">
        <v>7.43</v>
      </c>
      <c r="AM3" s="9">
        <v>8</v>
      </c>
      <c r="AN3" s="9">
        <v>13.7</v>
      </c>
      <c r="AO3" s="8">
        <v>223608</v>
      </c>
      <c r="AP3" s="8">
        <v>470060</v>
      </c>
      <c r="AQ3" s="8">
        <v>693668</v>
      </c>
      <c r="AR3" s="8">
        <v>392930</v>
      </c>
      <c r="AS3" s="8">
        <v>0</v>
      </c>
      <c r="AT3" s="8">
        <v>392930</v>
      </c>
      <c r="AU3" s="8">
        <v>0</v>
      </c>
      <c r="AV3" s="8">
        <v>0</v>
      </c>
      <c r="AW3" s="8">
        <v>0</v>
      </c>
      <c r="AX3" s="8">
        <v>154258</v>
      </c>
      <c r="AY3" s="8">
        <v>1240856</v>
      </c>
      <c r="AZ3" s="8">
        <v>611950</v>
      </c>
      <c r="BA3" s="8">
        <v>163665</v>
      </c>
      <c r="BB3" s="8">
        <v>775615</v>
      </c>
      <c r="BC3" s="8">
        <v>59469</v>
      </c>
      <c r="BD3" s="8">
        <v>3736</v>
      </c>
      <c r="BE3" s="8">
        <v>26115</v>
      </c>
      <c r="BF3" s="8">
        <v>89320</v>
      </c>
      <c r="BG3" s="8">
        <v>314628</v>
      </c>
      <c r="BH3" s="8">
        <v>1179563</v>
      </c>
      <c r="BI3" s="8">
        <v>61293</v>
      </c>
      <c r="BJ3" s="7">
        <v>4.9399999999999999E-2</v>
      </c>
      <c r="BK3" s="8">
        <v>100257</v>
      </c>
      <c r="BL3" s="8">
        <v>0</v>
      </c>
      <c r="BM3" s="8">
        <v>0</v>
      </c>
      <c r="BN3" s="8">
        <v>0</v>
      </c>
      <c r="BO3" s="8">
        <v>100257</v>
      </c>
      <c r="BP3" s="8">
        <v>92268</v>
      </c>
      <c r="BQ3" s="6">
        <v>55107</v>
      </c>
      <c r="BR3" s="6">
        <v>44371</v>
      </c>
      <c r="BS3" s="6">
        <v>99478</v>
      </c>
      <c r="BT3" s="6">
        <v>40337</v>
      </c>
      <c r="BU3" s="6">
        <v>21584</v>
      </c>
      <c r="BV3" s="6">
        <v>61921</v>
      </c>
      <c r="BW3" s="6">
        <v>4287</v>
      </c>
      <c r="BX3" s="6">
        <v>1915</v>
      </c>
      <c r="BY3" s="6">
        <v>6202</v>
      </c>
      <c r="BZ3" s="6">
        <v>167601</v>
      </c>
      <c r="CA3" s="1"/>
      <c r="CB3" s="6">
        <v>167601</v>
      </c>
      <c r="CC3" s="6">
        <v>5994</v>
      </c>
      <c r="CD3" s="6">
        <v>26726</v>
      </c>
      <c r="CE3" s="1">
        <v>4</v>
      </c>
      <c r="CF3" s="1">
        <v>74</v>
      </c>
      <c r="CG3" s="1">
        <v>78</v>
      </c>
      <c r="CH3" s="6">
        <v>7141</v>
      </c>
      <c r="CI3" s="6">
        <v>2022</v>
      </c>
      <c r="CJ3" s="6">
        <v>12460</v>
      </c>
      <c r="CK3" s="1">
        <v>0</v>
      </c>
      <c r="CL3" s="1">
        <v>0</v>
      </c>
      <c r="CM3" s="1">
        <v>6</v>
      </c>
      <c r="CN3" s="1">
        <v>119</v>
      </c>
      <c r="CO3" s="6">
        <v>31913</v>
      </c>
      <c r="CP3" s="6">
        <v>8831</v>
      </c>
      <c r="CQ3" s="6">
        <v>40744</v>
      </c>
      <c r="CR3" s="6">
        <v>2877</v>
      </c>
      <c r="CS3" s="1">
        <v>291</v>
      </c>
      <c r="CT3" s="6">
        <v>3168</v>
      </c>
      <c r="CU3" s="6">
        <v>23577</v>
      </c>
      <c r="CV3" s="6">
        <v>5834</v>
      </c>
      <c r="CW3" s="6">
        <v>29411</v>
      </c>
      <c r="CX3" s="6">
        <v>73323</v>
      </c>
      <c r="CY3" s="1">
        <v>435</v>
      </c>
      <c r="CZ3" s="1">
        <v>0</v>
      </c>
      <c r="DA3" s="6">
        <v>73758</v>
      </c>
      <c r="DB3" s="6">
        <v>4042</v>
      </c>
      <c r="DC3" s="1">
        <v>25</v>
      </c>
      <c r="DD3" s="6">
        <f t="shared" ref="DD3:DD66" si="0">SUM(DB3:DC3)</f>
        <v>4067</v>
      </c>
      <c r="DE3" s="6">
        <v>14767</v>
      </c>
      <c r="DF3" s="1">
        <v>34</v>
      </c>
      <c r="DG3" s="1">
        <v>0</v>
      </c>
      <c r="DH3" s="1">
        <v>59</v>
      </c>
      <c r="DI3" s="1">
        <v>303</v>
      </c>
      <c r="DJ3" s="1"/>
      <c r="DK3" s="6">
        <v>6431</v>
      </c>
      <c r="DL3" s="6">
        <v>86156</v>
      </c>
      <c r="DM3" s="1">
        <v>0</v>
      </c>
      <c r="DN3" s="1">
        <v>0</v>
      </c>
      <c r="DO3" s="6">
        <v>92646</v>
      </c>
      <c r="DP3" s="1">
        <v>0</v>
      </c>
      <c r="DQ3" s="6">
        <v>25914</v>
      </c>
      <c r="DR3" s="6">
        <v>6475</v>
      </c>
      <c r="DS3" s="6">
        <v>32389</v>
      </c>
      <c r="DT3" s="1">
        <v>0</v>
      </c>
      <c r="DU3" s="1">
        <v>62</v>
      </c>
      <c r="DV3" s="1">
        <v>26</v>
      </c>
      <c r="DW3" s="1">
        <v>161</v>
      </c>
      <c r="DX3" s="1">
        <v>126</v>
      </c>
      <c r="DY3" s="1">
        <v>16</v>
      </c>
      <c r="DZ3" s="1">
        <v>8</v>
      </c>
      <c r="EA3" s="1">
        <v>399</v>
      </c>
      <c r="EB3" s="1">
        <v>733</v>
      </c>
      <c r="EC3" s="1">
        <v>660</v>
      </c>
      <c r="ED3" s="6">
        <v>1393</v>
      </c>
      <c r="EE3" s="6">
        <v>4767</v>
      </c>
      <c r="EF3" s="6">
        <v>4823</v>
      </c>
      <c r="EG3" s="6">
        <v>9590</v>
      </c>
      <c r="EH3" s="1">
        <v>132</v>
      </c>
      <c r="EI3" s="1">
        <v>130</v>
      </c>
      <c r="EJ3" s="1">
        <v>262</v>
      </c>
      <c r="EK3" s="6">
        <v>11245</v>
      </c>
      <c r="EL3" s="1">
        <v>0</v>
      </c>
      <c r="EM3" s="1">
        <v>0</v>
      </c>
      <c r="EN3" s="1">
        <v>0</v>
      </c>
      <c r="EO3" s="1">
        <v>0</v>
      </c>
      <c r="EP3" s="1">
        <v>121</v>
      </c>
      <c r="EQ3" s="1">
        <v>695</v>
      </c>
      <c r="ER3" s="6">
        <v>9054</v>
      </c>
      <c r="ES3" s="6">
        <v>5227</v>
      </c>
      <c r="ET3" s="6">
        <v>1586</v>
      </c>
      <c r="EU3" s="1">
        <v>0</v>
      </c>
      <c r="EV3" s="1">
        <v>11</v>
      </c>
      <c r="EW3" s="1" t="s">
        <v>306</v>
      </c>
      <c r="EX3" s="1">
        <v>37</v>
      </c>
      <c r="EY3" s="1">
        <v>99</v>
      </c>
      <c r="EZ3" s="6">
        <v>44579</v>
      </c>
      <c r="FA3" s="6">
        <v>93952</v>
      </c>
      <c r="FB3" s="6">
        <v>33080</v>
      </c>
      <c r="FC3" s="1"/>
      <c r="FD3" s="1"/>
      <c r="FE3" s="1"/>
      <c r="FF3" s="1"/>
      <c r="FG3" s="1" t="s">
        <v>307</v>
      </c>
      <c r="FH3" s="1" t="s">
        <v>308</v>
      </c>
      <c r="FI3" s="1" t="s">
        <v>296</v>
      </c>
      <c r="FJ3" s="1" t="s">
        <v>297</v>
      </c>
      <c r="FK3" s="1">
        <v>27986</v>
      </c>
      <c r="FL3" s="1">
        <v>68</v>
      </c>
      <c r="FM3" s="1" t="s">
        <v>298</v>
      </c>
      <c r="FN3" s="1" t="s">
        <v>297</v>
      </c>
      <c r="FO3" s="1">
        <v>27986</v>
      </c>
      <c r="FP3" s="1">
        <v>68</v>
      </c>
      <c r="FQ3" s="1" t="s">
        <v>295</v>
      </c>
      <c r="FR3" s="6">
        <v>32361</v>
      </c>
      <c r="FS3" s="1">
        <v>13.45</v>
      </c>
      <c r="FT3" s="1" t="s">
        <v>309</v>
      </c>
      <c r="FU3" s="6">
        <v>15106</v>
      </c>
      <c r="FV3" s="1">
        <v>364</v>
      </c>
      <c r="FW3" s="1"/>
      <c r="FX3" s="1" t="s">
        <v>310</v>
      </c>
      <c r="FY3" s="1"/>
      <c r="FZ3" s="1"/>
      <c r="GA3" s="1">
        <v>0</v>
      </c>
      <c r="GB3" s="1" t="s">
        <v>311</v>
      </c>
      <c r="GC3" s="1">
        <v>7.38</v>
      </c>
      <c r="GD3" s="1">
        <v>10.8</v>
      </c>
      <c r="GE3" s="1"/>
      <c r="GF3" s="1"/>
      <c r="GG3" s="1" t="s">
        <v>312</v>
      </c>
      <c r="GH3" s="1" t="s">
        <v>287</v>
      </c>
      <c r="GI3" s="1" t="s">
        <v>313</v>
      </c>
      <c r="GJ3" s="1" t="s">
        <v>289</v>
      </c>
      <c r="GK3" s="1" t="s">
        <v>290</v>
      </c>
      <c r="GL3" s="1" t="s">
        <v>314</v>
      </c>
      <c r="GM3" s="1" t="s">
        <v>279</v>
      </c>
      <c r="GN3" s="6">
        <v>78340</v>
      </c>
      <c r="GO3" s="2" t="s">
        <v>292</v>
      </c>
      <c r="GP3" s="2">
        <v>340</v>
      </c>
      <c r="GQ3" s="2">
        <v>94</v>
      </c>
      <c r="GR3" s="10">
        <v>3653</v>
      </c>
      <c r="GS3" s="10">
        <v>8927</v>
      </c>
      <c r="GT3" s="2"/>
      <c r="GU3" s="2">
        <v>40</v>
      </c>
      <c r="GV3" s="2">
        <v>8</v>
      </c>
      <c r="GW3" s="2">
        <v>71</v>
      </c>
      <c r="GX3" s="10">
        <v>1079</v>
      </c>
      <c r="GY3" s="2"/>
      <c r="GZ3" s="1"/>
      <c r="HA3" s="1">
        <v>1</v>
      </c>
      <c r="HB3" s="1"/>
      <c r="HC3" s="1"/>
      <c r="HD3" s="1"/>
      <c r="HE3" s="1"/>
      <c r="HF3" s="1"/>
      <c r="HG3" s="1"/>
      <c r="HH3" s="1"/>
      <c r="HI3" s="1"/>
      <c r="HJ3" s="1"/>
      <c r="HK3" s="1">
        <v>8</v>
      </c>
      <c r="HL3" s="1">
        <v>175</v>
      </c>
      <c r="HN3" s="6">
        <v>21623</v>
      </c>
      <c r="HO3" s="6">
        <v>222444</v>
      </c>
      <c r="HP3" s="2">
        <v>303</v>
      </c>
      <c r="HQ3" s="1"/>
      <c r="HR3" s="1">
        <v>0</v>
      </c>
      <c r="HS3" s="6">
        <v>26725</v>
      </c>
      <c r="HT3" s="1"/>
      <c r="HU3" s="1"/>
      <c r="HV3" s="1">
        <v>1</v>
      </c>
      <c r="HW3" s="6">
        <v>2022</v>
      </c>
      <c r="HX3" s="1"/>
      <c r="HY3" s="1"/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6">
        <v>92646</v>
      </c>
      <c r="IF3" s="6">
        <v>18834</v>
      </c>
      <c r="IG3" s="1">
        <v>20</v>
      </c>
      <c r="IH3" s="6">
        <v>92567</v>
      </c>
      <c r="II3" s="6">
        <v>18829</v>
      </c>
      <c r="IJ3" s="1">
        <v>34</v>
      </c>
      <c r="IK3" s="1">
        <v>0</v>
      </c>
      <c r="IL3" s="1">
        <v>25</v>
      </c>
      <c r="IM3" s="1">
        <v>0</v>
      </c>
      <c r="IN3" s="1">
        <v>0</v>
      </c>
      <c r="IO3" s="1">
        <v>0</v>
      </c>
      <c r="IQ3" s="6">
        <v>3266</v>
      </c>
      <c r="IR3" s="1"/>
      <c r="IS3" s="10">
        <v>3266</v>
      </c>
      <c r="IT3" s="10">
        <v>3325</v>
      </c>
      <c r="IU3" s="6">
        <v>4067</v>
      </c>
      <c r="IV3" s="10">
        <v>95912</v>
      </c>
      <c r="IW3" s="6">
        <v>29411</v>
      </c>
      <c r="IX3" s="1">
        <v>88</v>
      </c>
      <c r="IY3" s="1">
        <v>287</v>
      </c>
      <c r="IZ3" s="1">
        <v>24</v>
      </c>
      <c r="JA3" s="1">
        <v>0.85</v>
      </c>
      <c r="JB3" s="1">
        <v>0.12</v>
      </c>
      <c r="JC3" s="1">
        <v>28.18</v>
      </c>
      <c r="JD3" s="1">
        <v>33.409999999999997</v>
      </c>
      <c r="JE3" s="1">
        <v>15.83</v>
      </c>
      <c r="JF3" s="1">
        <v>239</v>
      </c>
      <c r="JG3" s="6">
        <v>5632</v>
      </c>
      <c r="JH3" s="1">
        <v>160</v>
      </c>
      <c r="JI3" s="6">
        <v>5613</v>
      </c>
    </row>
    <row r="4" spans="1:269" x14ac:dyDescent="0.25">
      <c r="A4" s="1" t="s">
        <v>315</v>
      </c>
      <c r="B4" s="1" t="s">
        <v>316</v>
      </c>
      <c r="C4" s="1" t="s">
        <v>316</v>
      </c>
      <c r="D4" s="1">
        <v>2016</v>
      </c>
      <c r="E4" s="1" t="s">
        <v>317</v>
      </c>
      <c r="F4" s="1" t="s">
        <v>318</v>
      </c>
      <c r="G4" s="1" t="s">
        <v>319</v>
      </c>
      <c r="H4" s="1">
        <v>28681</v>
      </c>
      <c r="I4" s="1">
        <v>2698</v>
      </c>
      <c r="J4" s="1" t="s">
        <v>318</v>
      </c>
      <c r="K4" s="1" t="s">
        <v>319</v>
      </c>
      <c r="L4" s="1">
        <v>28681</v>
      </c>
      <c r="M4" s="1"/>
      <c r="N4" s="1" t="s">
        <v>320</v>
      </c>
      <c r="O4" s="1" t="s">
        <v>321</v>
      </c>
      <c r="P4" s="1" t="s">
        <v>322</v>
      </c>
      <c r="Q4" s="1" t="s">
        <v>323</v>
      </c>
      <c r="R4" s="1" t="s">
        <v>320</v>
      </c>
      <c r="S4" s="1" t="s">
        <v>324</v>
      </c>
      <c r="T4" s="1" t="s">
        <v>321</v>
      </c>
      <c r="U4" s="1" t="s">
        <v>322</v>
      </c>
      <c r="V4" s="1" t="s">
        <v>323</v>
      </c>
      <c r="W4" s="1">
        <v>1</v>
      </c>
      <c r="X4" s="1">
        <v>1</v>
      </c>
      <c r="Y4" s="1">
        <v>0</v>
      </c>
      <c r="Z4" s="1">
        <v>0</v>
      </c>
      <c r="AA4" s="6">
        <v>3801</v>
      </c>
      <c r="AB4" s="1">
        <v>1</v>
      </c>
      <c r="AC4" s="1">
        <v>0</v>
      </c>
      <c r="AD4" s="1">
        <v>1</v>
      </c>
      <c r="AE4" s="1">
        <v>6.7</v>
      </c>
      <c r="AF4" s="1">
        <v>7.7</v>
      </c>
      <c r="AG4" s="7">
        <v>0.12989999999999999</v>
      </c>
      <c r="AH4" s="8">
        <v>47983</v>
      </c>
      <c r="AI4" s="1"/>
      <c r="AJ4" s="1"/>
      <c r="AK4" s="1"/>
      <c r="AL4" s="1"/>
      <c r="AM4" s="1"/>
      <c r="AN4" s="1"/>
      <c r="AO4" s="8">
        <v>0</v>
      </c>
      <c r="AP4" s="8">
        <v>492259</v>
      </c>
      <c r="AQ4" s="8">
        <v>492259</v>
      </c>
      <c r="AR4" s="8">
        <v>95790</v>
      </c>
      <c r="AS4" s="8">
        <v>0</v>
      </c>
      <c r="AT4" s="8">
        <v>95790</v>
      </c>
      <c r="AU4" s="8">
        <v>11810</v>
      </c>
      <c r="AV4" s="8">
        <v>0</v>
      </c>
      <c r="AW4" s="8">
        <v>11810</v>
      </c>
      <c r="AX4" s="8">
        <v>12037</v>
      </c>
      <c r="AY4" s="8">
        <v>611896</v>
      </c>
      <c r="AZ4" s="8">
        <v>240201</v>
      </c>
      <c r="BA4" s="8">
        <v>90660</v>
      </c>
      <c r="BB4" s="8">
        <v>330861</v>
      </c>
      <c r="BC4" s="8">
        <v>29954</v>
      </c>
      <c r="BD4" s="8">
        <v>3081</v>
      </c>
      <c r="BE4" s="8">
        <v>7274</v>
      </c>
      <c r="BF4" s="8">
        <v>40309</v>
      </c>
      <c r="BG4" s="8">
        <v>80676</v>
      </c>
      <c r="BH4" s="8">
        <v>451846</v>
      </c>
      <c r="BI4" s="8">
        <v>160050</v>
      </c>
      <c r="BJ4" s="7">
        <v>0.2616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6">
        <v>16283</v>
      </c>
      <c r="BR4" s="6">
        <v>12239</v>
      </c>
      <c r="BS4" s="6">
        <v>28522</v>
      </c>
      <c r="BT4" s="6">
        <v>14863</v>
      </c>
      <c r="BU4" s="6">
        <v>6704</v>
      </c>
      <c r="BV4" s="6">
        <v>21567</v>
      </c>
      <c r="BW4" s="6">
        <v>3728</v>
      </c>
      <c r="BX4" s="1"/>
      <c r="BY4" s="1"/>
      <c r="BZ4" s="6">
        <v>53817</v>
      </c>
      <c r="CA4" s="1"/>
      <c r="CB4" s="6">
        <v>53817</v>
      </c>
      <c r="CC4" s="1">
        <v>105</v>
      </c>
      <c r="CD4" s="6">
        <v>27037</v>
      </c>
      <c r="CE4" s="1">
        <v>1</v>
      </c>
      <c r="CF4" s="1">
        <v>74</v>
      </c>
      <c r="CG4" s="1">
        <v>75</v>
      </c>
      <c r="CH4" s="6">
        <v>2626</v>
      </c>
      <c r="CI4" s="6">
        <v>2023</v>
      </c>
      <c r="CJ4" s="6">
        <v>4454</v>
      </c>
      <c r="CK4" s="1">
        <v>0</v>
      </c>
      <c r="CL4" s="1">
        <v>0</v>
      </c>
      <c r="CM4" s="1">
        <v>20</v>
      </c>
      <c r="CN4" s="1">
        <v>64</v>
      </c>
      <c r="CO4" s="6">
        <v>28620</v>
      </c>
      <c r="CP4" s="6">
        <v>5880</v>
      </c>
      <c r="CQ4" s="6">
        <v>34500</v>
      </c>
      <c r="CR4" s="6">
        <v>7404</v>
      </c>
      <c r="CS4" s="1"/>
      <c r="CT4" s="1"/>
      <c r="CU4" s="6">
        <v>36858</v>
      </c>
      <c r="CV4" s="6">
        <v>6120</v>
      </c>
      <c r="CW4" s="6">
        <v>42978</v>
      </c>
      <c r="CX4" s="6">
        <v>84882</v>
      </c>
      <c r="CY4" s="1">
        <v>558</v>
      </c>
      <c r="CZ4" s="1">
        <v>60</v>
      </c>
      <c r="DA4" s="6">
        <v>85500</v>
      </c>
      <c r="DB4" s="6">
        <v>5952</v>
      </c>
      <c r="DC4" s="1">
        <v>432</v>
      </c>
      <c r="DD4" s="6">
        <f t="shared" si="0"/>
        <v>6384</v>
      </c>
      <c r="DE4" s="6">
        <v>19926</v>
      </c>
      <c r="DF4" s="1">
        <v>300</v>
      </c>
      <c r="DG4" s="1">
        <v>0</v>
      </c>
      <c r="DH4" s="1">
        <v>732</v>
      </c>
      <c r="DI4" s="1">
        <v>0</v>
      </c>
      <c r="DJ4" s="1"/>
      <c r="DK4" s="6">
        <v>87446</v>
      </c>
      <c r="DL4" s="6">
        <v>24664</v>
      </c>
      <c r="DM4" s="1"/>
      <c r="DN4" s="1"/>
      <c r="DO4" s="6">
        <v>112110</v>
      </c>
      <c r="DP4" s="1">
        <v>22</v>
      </c>
      <c r="DQ4" s="6">
        <v>16293</v>
      </c>
      <c r="DR4" s="6">
        <v>5141</v>
      </c>
      <c r="DS4" s="6">
        <v>21434</v>
      </c>
      <c r="DT4" s="6">
        <v>34676</v>
      </c>
      <c r="DU4" s="1">
        <v>36</v>
      </c>
      <c r="DV4" s="1">
        <v>41</v>
      </c>
      <c r="DW4" s="1">
        <v>192</v>
      </c>
      <c r="DX4" s="1">
        <v>169</v>
      </c>
      <c r="DY4" s="1">
        <v>0</v>
      </c>
      <c r="DZ4" s="1">
        <v>0</v>
      </c>
      <c r="EA4" s="1">
        <v>438</v>
      </c>
      <c r="EB4" s="1">
        <v>627</v>
      </c>
      <c r="EC4" s="6">
        <v>3716</v>
      </c>
      <c r="ED4" s="6">
        <v>4343</v>
      </c>
      <c r="EE4" s="6">
        <v>3038</v>
      </c>
      <c r="EF4" s="6">
        <v>3851</v>
      </c>
      <c r="EG4" s="6">
        <v>6889</v>
      </c>
      <c r="EH4" s="1">
        <v>0</v>
      </c>
      <c r="EI4" s="1">
        <v>0</v>
      </c>
      <c r="EJ4" s="1">
        <v>0</v>
      </c>
      <c r="EK4" s="6">
        <v>11232</v>
      </c>
      <c r="EL4" s="1">
        <v>0</v>
      </c>
      <c r="EM4" s="1">
        <v>0</v>
      </c>
      <c r="EN4" s="1">
        <v>4</v>
      </c>
      <c r="EO4" s="1">
        <v>27</v>
      </c>
      <c r="EP4" s="1"/>
      <c r="EQ4" s="1"/>
      <c r="ER4" s="6">
        <v>3122</v>
      </c>
      <c r="ES4" s="6">
        <v>1967</v>
      </c>
      <c r="ET4" s="1">
        <v>756</v>
      </c>
      <c r="EU4" s="1">
        <v>355</v>
      </c>
      <c r="EV4" s="1">
        <v>281</v>
      </c>
      <c r="EW4" s="1" t="s">
        <v>325</v>
      </c>
      <c r="EX4" s="1">
        <v>12</v>
      </c>
      <c r="EY4" s="1">
        <v>13</v>
      </c>
      <c r="EZ4" s="6">
        <v>12359</v>
      </c>
      <c r="FA4" s="6">
        <v>45978</v>
      </c>
      <c r="FB4" s="1"/>
      <c r="FC4" s="1"/>
      <c r="FD4" s="1" t="s">
        <v>279</v>
      </c>
      <c r="FE4" s="1"/>
      <c r="FF4" s="1"/>
      <c r="FG4" s="1" t="s">
        <v>316</v>
      </c>
      <c r="FH4" s="1" t="s">
        <v>308</v>
      </c>
      <c r="FI4" s="1" t="s">
        <v>318</v>
      </c>
      <c r="FJ4" s="1" t="s">
        <v>319</v>
      </c>
      <c r="FK4" s="1">
        <v>28681</v>
      </c>
      <c r="FL4" s="1">
        <v>2639</v>
      </c>
      <c r="FM4" s="1" t="s">
        <v>318</v>
      </c>
      <c r="FN4" s="1" t="s">
        <v>319</v>
      </c>
      <c r="FO4" s="1">
        <v>28681</v>
      </c>
      <c r="FP4" s="1">
        <v>2639</v>
      </c>
      <c r="FQ4" s="1" t="s">
        <v>317</v>
      </c>
      <c r="FR4" s="6">
        <v>10620</v>
      </c>
      <c r="FS4" s="1">
        <v>15.33</v>
      </c>
      <c r="FT4" s="1" t="s">
        <v>320</v>
      </c>
      <c r="FU4" s="6">
        <v>3801</v>
      </c>
      <c r="FV4" s="1">
        <v>104</v>
      </c>
      <c r="FW4" s="1"/>
      <c r="FX4" s="1" t="s">
        <v>326</v>
      </c>
      <c r="FY4" s="1"/>
      <c r="FZ4" s="1"/>
      <c r="GA4" s="1">
        <v>0</v>
      </c>
      <c r="GB4" s="1" t="s">
        <v>327</v>
      </c>
      <c r="GC4" s="1">
        <v>2.13</v>
      </c>
      <c r="GD4" s="1">
        <v>39.11</v>
      </c>
      <c r="GE4" s="1"/>
      <c r="GF4" s="1" t="s">
        <v>328</v>
      </c>
      <c r="GG4" s="1" t="s">
        <v>329</v>
      </c>
      <c r="GH4" s="1" t="s">
        <v>287</v>
      </c>
      <c r="GI4" s="1" t="s">
        <v>288</v>
      </c>
      <c r="GJ4" s="1" t="s">
        <v>289</v>
      </c>
      <c r="GK4" s="1" t="s">
        <v>290</v>
      </c>
      <c r="GL4" s="1" t="s">
        <v>291</v>
      </c>
      <c r="GM4" s="1" t="s">
        <v>279</v>
      </c>
      <c r="GN4" s="6">
        <v>37436</v>
      </c>
      <c r="GO4" s="2" t="s">
        <v>330</v>
      </c>
      <c r="GP4" s="2">
        <v>514</v>
      </c>
      <c r="GQ4" s="2">
        <v>39</v>
      </c>
      <c r="GR4" s="10">
        <v>1285</v>
      </c>
      <c r="GS4" s="10">
        <v>10485</v>
      </c>
      <c r="GT4" s="10">
        <v>496380</v>
      </c>
      <c r="GU4" s="2">
        <v>115</v>
      </c>
      <c r="GV4" s="2">
        <v>2</v>
      </c>
      <c r="GW4" s="2">
        <v>31</v>
      </c>
      <c r="GX4" s="10">
        <v>1893</v>
      </c>
      <c r="GY4" s="10">
        <v>352200</v>
      </c>
      <c r="GZ4" s="1"/>
      <c r="HA4" s="1">
        <v>2</v>
      </c>
      <c r="HB4" s="1"/>
      <c r="HC4" s="1"/>
      <c r="HD4" s="1"/>
      <c r="HE4" s="1"/>
      <c r="HF4" s="1"/>
      <c r="HG4" s="1"/>
      <c r="HH4" s="1"/>
      <c r="HI4" s="1"/>
      <c r="HJ4" s="1"/>
      <c r="HK4" s="1">
        <v>2</v>
      </c>
      <c r="HL4" s="1">
        <v>948</v>
      </c>
      <c r="HN4" s="6">
        <v>9103</v>
      </c>
      <c r="HO4" s="6">
        <v>90201</v>
      </c>
      <c r="HP4" s="2">
        <v>0</v>
      </c>
      <c r="HQ4" s="1"/>
      <c r="HR4" s="1">
        <v>0</v>
      </c>
      <c r="HS4" s="6">
        <v>26725</v>
      </c>
      <c r="HT4" s="1"/>
      <c r="HU4" s="1"/>
      <c r="HV4" s="1">
        <v>312</v>
      </c>
      <c r="HW4" s="6">
        <v>2022</v>
      </c>
      <c r="HX4" s="1"/>
      <c r="HY4" s="1"/>
      <c r="HZ4" s="1">
        <v>1</v>
      </c>
      <c r="IA4" s="1">
        <v>0</v>
      </c>
      <c r="IB4" s="1"/>
      <c r="IC4" s="1"/>
      <c r="ID4" s="1">
        <v>0</v>
      </c>
      <c r="IE4" s="6">
        <v>112110</v>
      </c>
      <c r="IF4" s="6">
        <v>26310</v>
      </c>
      <c r="IG4" s="1">
        <v>0</v>
      </c>
      <c r="IH4" s="6">
        <v>111438</v>
      </c>
      <c r="II4" s="6">
        <v>25878</v>
      </c>
      <c r="IJ4" s="1">
        <v>73</v>
      </c>
      <c r="IK4" s="1">
        <v>227</v>
      </c>
      <c r="IL4" s="1">
        <v>408</v>
      </c>
      <c r="IM4" s="1">
        <v>24</v>
      </c>
      <c r="IN4" s="1">
        <v>0</v>
      </c>
      <c r="IO4" s="1">
        <v>0</v>
      </c>
      <c r="IQ4" s="6">
        <v>1193</v>
      </c>
      <c r="IR4" s="1">
        <v>119</v>
      </c>
      <c r="IS4" s="10">
        <v>1312</v>
      </c>
      <c r="IT4" s="10">
        <v>2044</v>
      </c>
      <c r="IU4" s="6">
        <v>6384</v>
      </c>
      <c r="IV4" s="10">
        <v>113422</v>
      </c>
      <c r="IW4" s="6">
        <v>42978</v>
      </c>
      <c r="IX4" s="1">
        <v>77</v>
      </c>
      <c r="IY4" s="1">
        <v>361</v>
      </c>
      <c r="IZ4" s="1">
        <v>0</v>
      </c>
      <c r="JA4" s="1">
        <v>0.61</v>
      </c>
      <c r="JB4" s="1">
        <v>0.39</v>
      </c>
      <c r="JC4" s="1">
        <v>25.64</v>
      </c>
      <c r="JD4" s="1">
        <v>19.079999999999998</v>
      </c>
      <c r="JE4" s="1">
        <v>56.4</v>
      </c>
      <c r="JF4" s="1">
        <v>228</v>
      </c>
      <c r="JG4" s="6">
        <v>3665</v>
      </c>
      <c r="JH4" s="1">
        <v>210</v>
      </c>
      <c r="JI4" s="6">
        <v>7567</v>
      </c>
    </row>
    <row r="5" spans="1:269" x14ac:dyDescent="0.25">
      <c r="A5" s="1" t="s">
        <v>331</v>
      </c>
      <c r="B5" s="1" t="s">
        <v>332</v>
      </c>
      <c r="C5" s="1" t="s">
        <v>332</v>
      </c>
      <c r="D5" s="1">
        <v>2016</v>
      </c>
      <c r="E5" s="1" t="s">
        <v>333</v>
      </c>
      <c r="F5" s="1" t="s">
        <v>334</v>
      </c>
      <c r="G5" s="1" t="s">
        <v>335</v>
      </c>
      <c r="H5" s="1">
        <v>28694</v>
      </c>
      <c r="I5" s="1"/>
      <c r="J5" s="1" t="s">
        <v>334</v>
      </c>
      <c r="K5" s="1" t="s">
        <v>335</v>
      </c>
      <c r="L5" s="1">
        <v>28694</v>
      </c>
      <c r="M5" s="1"/>
      <c r="N5" s="1" t="s">
        <v>336</v>
      </c>
      <c r="O5" s="1" t="s">
        <v>337</v>
      </c>
      <c r="P5" s="1" t="s">
        <v>338</v>
      </c>
      <c r="Q5" s="1" t="s">
        <v>339</v>
      </c>
      <c r="R5" s="1" t="s">
        <v>336</v>
      </c>
      <c r="S5" s="1" t="s">
        <v>340</v>
      </c>
      <c r="T5" s="1" t="s">
        <v>337</v>
      </c>
      <c r="U5" s="1" t="s">
        <v>338</v>
      </c>
      <c r="V5" s="1" t="s">
        <v>339</v>
      </c>
      <c r="W5" s="1">
        <v>0</v>
      </c>
      <c r="X5" s="1">
        <v>5</v>
      </c>
      <c r="Y5" s="1">
        <v>0</v>
      </c>
      <c r="Z5" s="1">
        <v>3</v>
      </c>
      <c r="AA5" s="6">
        <v>11300</v>
      </c>
      <c r="AB5" s="1">
        <v>7.63</v>
      </c>
      <c r="AC5" s="1">
        <v>3</v>
      </c>
      <c r="AD5" s="1">
        <v>10.63</v>
      </c>
      <c r="AE5" s="1">
        <v>33.83</v>
      </c>
      <c r="AF5" s="1">
        <v>44.46</v>
      </c>
      <c r="AG5" s="7">
        <v>0.1716</v>
      </c>
      <c r="AH5" s="8">
        <v>67619</v>
      </c>
      <c r="AI5" s="1"/>
      <c r="AJ5" s="1"/>
      <c r="AK5" s="8">
        <v>29500</v>
      </c>
      <c r="AL5" s="9">
        <v>7.4</v>
      </c>
      <c r="AM5" s="9">
        <v>8.01</v>
      </c>
      <c r="AN5" s="9">
        <v>11.81</v>
      </c>
      <c r="AO5" s="8">
        <v>2000</v>
      </c>
      <c r="AP5" s="8">
        <v>1507766</v>
      </c>
      <c r="AQ5" s="8">
        <v>1509766</v>
      </c>
      <c r="AR5" s="8">
        <v>382787</v>
      </c>
      <c r="AS5" s="8">
        <v>0</v>
      </c>
      <c r="AT5" s="8">
        <v>382787</v>
      </c>
      <c r="AU5" s="8">
        <v>43648</v>
      </c>
      <c r="AV5" s="8">
        <v>0</v>
      </c>
      <c r="AW5" s="8">
        <v>43648</v>
      </c>
      <c r="AX5" s="8">
        <v>278507</v>
      </c>
      <c r="AY5" s="8">
        <v>2214708</v>
      </c>
      <c r="AZ5" s="8">
        <v>1258852</v>
      </c>
      <c r="BA5" s="8">
        <v>371322</v>
      </c>
      <c r="BB5" s="8">
        <v>1630174</v>
      </c>
      <c r="BC5" s="8">
        <v>123379</v>
      </c>
      <c r="BD5" s="8">
        <v>16825</v>
      </c>
      <c r="BE5" s="8">
        <v>23898</v>
      </c>
      <c r="BF5" s="8">
        <v>164102</v>
      </c>
      <c r="BG5" s="8">
        <v>402117</v>
      </c>
      <c r="BH5" s="8">
        <v>2196393</v>
      </c>
      <c r="BI5" s="8">
        <v>18315</v>
      </c>
      <c r="BJ5" s="7">
        <v>8.3000000000000001E-3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6">
        <v>67211</v>
      </c>
      <c r="BR5" s="6">
        <v>61237</v>
      </c>
      <c r="BS5" s="6">
        <v>128448</v>
      </c>
      <c r="BT5" s="6">
        <v>47412</v>
      </c>
      <c r="BU5" s="6">
        <v>16802</v>
      </c>
      <c r="BV5" s="6">
        <v>64214</v>
      </c>
      <c r="BW5" s="6">
        <v>10647</v>
      </c>
      <c r="BX5" s="1">
        <v>275</v>
      </c>
      <c r="BY5" s="6">
        <v>10922</v>
      </c>
      <c r="BZ5" s="6">
        <v>203584</v>
      </c>
      <c r="CA5" s="1"/>
      <c r="CB5" s="6">
        <v>203584</v>
      </c>
      <c r="CC5" s="6">
        <v>2707</v>
      </c>
      <c r="CD5" s="6">
        <v>30491</v>
      </c>
      <c r="CE5" s="1">
        <v>1</v>
      </c>
      <c r="CF5" s="1">
        <v>74</v>
      </c>
      <c r="CG5" s="1">
        <v>75</v>
      </c>
      <c r="CH5" s="6">
        <v>8978</v>
      </c>
      <c r="CI5" s="6">
        <v>2182</v>
      </c>
      <c r="CJ5" s="6">
        <v>10624</v>
      </c>
      <c r="CK5" s="1">
        <v>0</v>
      </c>
      <c r="CL5" s="1">
        <v>0</v>
      </c>
      <c r="CM5" s="1">
        <v>198</v>
      </c>
      <c r="CN5" s="1">
        <v>194</v>
      </c>
      <c r="CO5" s="6">
        <v>181279</v>
      </c>
      <c r="CP5" s="6">
        <v>51033</v>
      </c>
      <c r="CQ5" s="6">
        <v>232312</v>
      </c>
      <c r="CR5" s="6">
        <v>28017</v>
      </c>
      <c r="CS5" s="1">
        <v>457</v>
      </c>
      <c r="CT5" s="6">
        <v>28474</v>
      </c>
      <c r="CU5" s="6">
        <v>160138</v>
      </c>
      <c r="CV5" s="6">
        <v>33936</v>
      </c>
      <c r="CW5" s="6">
        <v>194074</v>
      </c>
      <c r="CX5" s="6">
        <v>454860</v>
      </c>
      <c r="CY5" s="6">
        <v>4026</v>
      </c>
      <c r="CZ5" s="6">
        <v>11360</v>
      </c>
      <c r="DA5" s="6">
        <v>470246</v>
      </c>
      <c r="DB5" s="6">
        <v>38370</v>
      </c>
      <c r="DC5" s="6">
        <v>2142</v>
      </c>
      <c r="DD5" s="6">
        <f t="shared" si="0"/>
        <v>40512</v>
      </c>
      <c r="DE5" s="6">
        <v>120258</v>
      </c>
      <c r="DF5" s="6">
        <v>12076</v>
      </c>
      <c r="DG5" s="1">
        <v>0</v>
      </c>
      <c r="DH5" s="6">
        <v>14218</v>
      </c>
      <c r="DI5" s="1">
        <v>423</v>
      </c>
      <c r="DJ5" s="6"/>
      <c r="DK5" s="1"/>
      <c r="DL5" s="6">
        <v>629659</v>
      </c>
      <c r="DM5" s="1"/>
      <c r="DN5" s="6">
        <v>8706</v>
      </c>
      <c r="DO5" s="6">
        <v>643916</v>
      </c>
      <c r="DP5" s="1">
        <v>807</v>
      </c>
      <c r="DQ5" s="6">
        <v>60946</v>
      </c>
      <c r="DR5" s="6">
        <v>15101</v>
      </c>
      <c r="DS5" s="6">
        <v>76047</v>
      </c>
      <c r="DT5" s="6">
        <v>409993</v>
      </c>
      <c r="DU5" s="1">
        <v>395</v>
      </c>
      <c r="DV5" s="1">
        <v>102</v>
      </c>
      <c r="DW5" s="6">
        <v>1025</v>
      </c>
      <c r="DX5" s="1">
        <v>73</v>
      </c>
      <c r="DY5" s="1">
        <v>136</v>
      </c>
      <c r="DZ5" s="1">
        <v>15</v>
      </c>
      <c r="EA5" s="6">
        <v>1746</v>
      </c>
      <c r="EB5" s="6">
        <v>4107</v>
      </c>
      <c r="EC5" s="6">
        <v>1285</v>
      </c>
      <c r="ED5" s="6">
        <v>5392</v>
      </c>
      <c r="EE5" s="6">
        <v>22881</v>
      </c>
      <c r="EF5" s="6">
        <v>4696</v>
      </c>
      <c r="EG5" s="6">
        <v>27577</v>
      </c>
      <c r="EH5" s="6">
        <v>1455</v>
      </c>
      <c r="EI5" s="1">
        <v>324</v>
      </c>
      <c r="EJ5" s="6">
        <v>1779</v>
      </c>
      <c r="EK5" s="6">
        <v>34748</v>
      </c>
      <c r="EL5" s="1">
        <v>0</v>
      </c>
      <c r="EM5" s="1">
        <v>0</v>
      </c>
      <c r="EN5" s="1">
        <v>44</v>
      </c>
      <c r="EO5" s="1">
        <v>258</v>
      </c>
      <c r="EP5" s="6">
        <v>1537</v>
      </c>
      <c r="EQ5" s="6">
        <v>10968</v>
      </c>
      <c r="ER5" s="6">
        <v>33278</v>
      </c>
      <c r="ES5" s="6">
        <v>11430</v>
      </c>
      <c r="ET5" s="6">
        <v>3752</v>
      </c>
      <c r="EU5" s="6">
        <v>37170</v>
      </c>
      <c r="EV5" s="6">
        <v>38214</v>
      </c>
      <c r="EW5" s="1" t="s">
        <v>341</v>
      </c>
      <c r="EX5" s="1">
        <v>66</v>
      </c>
      <c r="EY5" s="1">
        <v>130</v>
      </c>
      <c r="EZ5" s="6">
        <v>78741</v>
      </c>
      <c r="FA5" s="6">
        <v>281272</v>
      </c>
      <c r="FB5" s="6">
        <v>35195</v>
      </c>
      <c r="FC5" s="1"/>
      <c r="FD5" s="1" t="s">
        <v>290</v>
      </c>
      <c r="FE5" s="1"/>
      <c r="FF5" s="1"/>
      <c r="FG5" s="1" t="s">
        <v>342</v>
      </c>
      <c r="FH5" s="1" t="s">
        <v>308</v>
      </c>
      <c r="FI5" s="1" t="s">
        <v>334</v>
      </c>
      <c r="FJ5" s="1" t="s">
        <v>335</v>
      </c>
      <c r="FK5" s="1">
        <v>28694</v>
      </c>
      <c r="FL5" s="1">
        <v>9793</v>
      </c>
      <c r="FM5" s="1" t="s">
        <v>334</v>
      </c>
      <c r="FN5" s="1" t="s">
        <v>335</v>
      </c>
      <c r="FO5" s="1">
        <v>28694</v>
      </c>
      <c r="FP5" s="1"/>
      <c r="FQ5" s="1" t="s">
        <v>333</v>
      </c>
      <c r="FR5" s="6">
        <v>71101</v>
      </c>
      <c r="FS5" s="1">
        <v>42.28</v>
      </c>
      <c r="FT5" s="1" t="s">
        <v>343</v>
      </c>
      <c r="FU5" s="6">
        <v>11300</v>
      </c>
      <c r="FV5" s="1">
        <v>260</v>
      </c>
      <c r="FW5" s="1"/>
      <c r="FX5" s="1" t="s">
        <v>344</v>
      </c>
      <c r="FY5" s="1"/>
      <c r="FZ5" s="1"/>
      <c r="GA5" s="1">
        <v>0</v>
      </c>
      <c r="GB5" s="1" t="s">
        <v>345</v>
      </c>
      <c r="GC5" s="1">
        <v>20</v>
      </c>
      <c r="GD5" s="1">
        <v>20</v>
      </c>
      <c r="GE5" s="1"/>
      <c r="GF5" s="1" t="s">
        <v>285</v>
      </c>
      <c r="GG5" s="1" t="s">
        <v>346</v>
      </c>
      <c r="GH5" s="1" t="s">
        <v>287</v>
      </c>
      <c r="GI5" s="1" t="s">
        <v>313</v>
      </c>
      <c r="GJ5" s="1" t="s">
        <v>347</v>
      </c>
      <c r="GK5" s="1" t="s">
        <v>290</v>
      </c>
      <c r="GL5" s="1" t="s">
        <v>314</v>
      </c>
      <c r="GM5" s="1" t="s">
        <v>279</v>
      </c>
      <c r="GN5" s="6">
        <v>149870</v>
      </c>
      <c r="GO5" s="2" t="s">
        <v>292</v>
      </c>
      <c r="GP5" s="10">
        <v>1805</v>
      </c>
      <c r="GQ5" s="2">
        <v>265</v>
      </c>
      <c r="GR5" s="10">
        <v>11099</v>
      </c>
      <c r="GS5" s="10">
        <v>76016</v>
      </c>
      <c r="GT5" s="10">
        <v>359640</v>
      </c>
      <c r="GU5" s="2">
        <v>280</v>
      </c>
      <c r="GV5" s="2">
        <v>48</v>
      </c>
      <c r="GW5" s="2">
        <v>342</v>
      </c>
      <c r="GX5" s="10">
        <v>9228</v>
      </c>
      <c r="GY5" s="10">
        <v>323604</v>
      </c>
      <c r="GZ5" s="1"/>
      <c r="HA5" s="1">
        <v>2</v>
      </c>
      <c r="HB5" s="1"/>
      <c r="HC5" s="1"/>
      <c r="HD5" s="1"/>
      <c r="HE5" s="1"/>
      <c r="HF5" s="1"/>
      <c r="HG5" s="1"/>
      <c r="HH5" s="1"/>
      <c r="HI5" s="1"/>
      <c r="HJ5" s="1"/>
      <c r="HK5" s="1">
        <v>8</v>
      </c>
      <c r="HL5" s="6">
        <v>6447</v>
      </c>
      <c r="HN5" s="6">
        <v>21784</v>
      </c>
      <c r="HO5" s="6">
        <v>259258</v>
      </c>
      <c r="HP5" s="2">
        <v>423</v>
      </c>
      <c r="HQ5" s="1"/>
      <c r="HR5" s="1">
        <v>0</v>
      </c>
      <c r="HS5" s="6">
        <v>26725</v>
      </c>
      <c r="HT5" s="1"/>
      <c r="HU5" s="1"/>
      <c r="HV5" s="6">
        <v>3766</v>
      </c>
      <c r="HW5" s="6">
        <v>2022</v>
      </c>
      <c r="HX5" s="1"/>
      <c r="HY5" s="1"/>
      <c r="HZ5" s="1">
        <v>160</v>
      </c>
      <c r="IA5" s="1">
        <v>0</v>
      </c>
      <c r="IB5" s="1"/>
      <c r="IC5" s="1"/>
      <c r="ID5" s="1">
        <v>0</v>
      </c>
      <c r="IE5" s="6">
        <v>643916</v>
      </c>
      <c r="IF5" s="6">
        <v>160770</v>
      </c>
      <c r="IG5" s="1">
        <v>824</v>
      </c>
      <c r="IH5" s="6">
        <v>640234</v>
      </c>
      <c r="II5" s="6">
        <v>159452</v>
      </c>
      <c r="IJ5" s="1">
        <v>37</v>
      </c>
      <c r="IK5" s="6">
        <v>12039</v>
      </c>
      <c r="IL5" s="1">
        <v>252</v>
      </c>
      <c r="IM5" s="6">
        <v>1890</v>
      </c>
      <c r="IN5" s="1">
        <v>0</v>
      </c>
      <c r="IO5" s="1">
        <v>0</v>
      </c>
      <c r="IQ5" s="6">
        <v>24606</v>
      </c>
      <c r="IR5" s="6">
        <v>56554</v>
      </c>
      <c r="IS5" s="10">
        <v>81160</v>
      </c>
      <c r="IT5" s="10">
        <v>95378</v>
      </c>
      <c r="IU5" s="6">
        <v>40512</v>
      </c>
      <c r="IV5" s="10">
        <v>725076</v>
      </c>
      <c r="IW5" s="6">
        <v>222548</v>
      </c>
      <c r="IX5" s="1">
        <v>497</v>
      </c>
      <c r="IY5" s="6">
        <v>1098</v>
      </c>
      <c r="IZ5" s="1">
        <v>151</v>
      </c>
      <c r="JA5" s="1">
        <v>0.79</v>
      </c>
      <c r="JB5" s="1">
        <v>0.16</v>
      </c>
      <c r="JC5" s="1">
        <v>19.899999999999999</v>
      </c>
      <c r="JD5" s="1">
        <v>25.12</v>
      </c>
      <c r="JE5" s="1">
        <v>10.85</v>
      </c>
      <c r="JF5" s="6">
        <v>1556</v>
      </c>
      <c r="JG5" s="6">
        <v>28443</v>
      </c>
      <c r="JH5" s="1">
        <v>190</v>
      </c>
      <c r="JI5" s="6">
        <v>6305</v>
      </c>
    </row>
    <row r="6" spans="1:269" x14ac:dyDescent="0.25">
      <c r="A6" s="1" t="s">
        <v>348</v>
      </c>
      <c r="B6" s="1" t="s">
        <v>349</v>
      </c>
      <c r="C6" s="1" t="s">
        <v>349</v>
      </c>
      <c r="D6" s="1">
        <v>2016</v>
      </c>
      <c r="E6" s="1" t="s">
        <v>350</v>
      </c>
      <c r="F6" s="1" t="s">
        <v>351</v>
      </c>
      <c r="G6" s="1" t="s">
        <v>352</v>
      </c>
      <c r="H6" s="1">
        <v>28714</v>
      </c>
      <c r="I6" s="1">
        <v>310</v>
      </c>
      <c r="J6" s="1" t="s">
        <v>353</v>
      </c>
      <c r="K6" s="1" t="s">
        <v>352</v>
      </c>
      <c r="L6" s="1">
        <v>28714</v>
      </c>
      <c r="M6" s="1"/>
      <c r="N6" s="1" t="s">
        <v>354</v>
      </c>
      <c r="O6" s="1" t="s">
        <v>355</v>
      </c>
      <c r="P6" s="1" t="s">
        <v>356</v>
      </c>
      <c r="Q6" s="1" t="s">
        <v>357</v>
      </c>
      <c r="R6" s="1" t="s">
        <v>358</v>
      </c>
      <c r="S6" s="1" t="s">
        <v>359</v>
      </c>
      <c r="T6" s="1" t="s">
        <v>355</v>
      </c>
      <c r="U6" s="1" t="s">
        <v>356</v>
      </c>
      <c r="V6" s="1" t="s">
        <v>360</v>
      </c>
      <c r="W6" s="1">
        <v>0</v>
      </c>
      <c r="X6" s="1">
        <v>4</v>
      </c>
      <c r="Y6" s="1">
        <v>1</v>
      </c>
      <c r="Z6" s="1">
        <v>1</v>
      </c>
      <c r="AA6" s="6">
        <v>11832</v>
      </c>
      <c r="AB6" s="1">
        <v>2</v>
      </c>
      <c r="AC6" s="1">
        <v>0</v>
      </c>
      <c r="AD6" s="1">
        <v>2</v>
      </c>
      <c r="AE6" s="1">
        <v>17</v>
      </c>
      <c r="AF6" s="1">
        <v>19</v>
      </c>
      <c r="AG6" s="7">
        <v>0.1053</v>
      </c>
      <c r="AH6" s="8">
        <v>41376</v>
      </c>
      <c r="AI6" s="1"/>
      <c r="AJ6" s="1"/>
      <c r="AK6" s="8">
        <v>26291</v>
      </c>
      <c r="AL6" s="9">
        <v>9</v>
      </c>
      <c r="AM6" s="9">
        <v>9.5</v>
      </c>
      <c r="AN6" s="9">
        <v>11.5</v>
      </c>
      <c r="AO6" s="8">
        <v>80957</v>
      </c>
      <c r="AP6" s="8">
        <v>314154</v>
      </c>
      <c r="AQ6" s="8">
        <v>395111</v>
      </c>
      <c r="AR6" s="8">
        <v>297005</v>
      </c>
      <c r="AS6" s="8">
        <v>0</v>
      </c>
      <c r="AT6" s="8">
        <v>297005</v>
      </c>
      <c r="AU6" s="8">
        <v>4916</v>
      </c>
      <c r="AV6" s="8">
        <v>0</v>
      </c>
      <c r="AW6" s="8">
        <v>4916</v>
      </c>
      <c r="AX6" s="8">
        <v>181515</v>
      </c>
      <c r="AY6" s="8">
        <v>878547</v>
      </c>
      <c r="AZ6" s="8">
        <v>370271</v>
      </c>
      <c r="BA6" s="8">
        <v>106736</v>
      </c>
      <c r="BB6" s="8">
        <v>477007</v>
      </c>
      <c r="BC6" s="8">
        <v>106834</v>
      </c>
      <c r="BD6" s="8">
        <v>0</v>
      </c>
      <c r="BE6" s="8">
        <v>0</v>
      </c>
      <c r="BF6" s="8">
        <v>106834</v>
      </c>
      <c r="BG6" s="8">
        <v>243267</v>
      </c>
      <c r="BH6" s="8">
        <v>827108</v>
      </c>
      <c r="BI6" s="8">
        <v>51439</v>
      </c>
      <c r="BJ6" s="7">
        <v>5.8599999999999999E-2</v>
      </c>
      <c r="BK6" s="8">
        <v>0</v>
      </c>
      <c r="BL6" s="8">
        <v>0</v>
      </c>
      <c r="BM6" s="8">
        <v>4916</v>
      </c>
      <c r="BN6" s="8">
        <v>16500</v>
      </c>
      <c r="BO6" s="8">
        <v>21416</v>
      </c>
      <c r="BP6" s="8">
        <v>21416</v>
      </c>
      <c r="BQ6" s="6">
        <v>62840</v>
      </c>
      <c r="BR6" s="6">
        <v>60975</v>
      </c>
      <c r="BS6" s="6">
        <v>123815</v>
      </c>
      <c r="BT6" s="6">
        <v>25033</v>
      </c>
      <c r="BU6" s="6">
        <v>7172</v>
      </c>
      <c r="BV6" s="6">
        <v>32205</v>
      </c>
      <c r="BW6" s="6">
        <v>2056</v>
      </c>
      <c r="BX6" s="1">
        <v>23</v>
      </c>
      <c r="BY6" s="6">
        <v>2079</v>
      </c>
      <c r="BZ6" s="6">
        <v>158099</v>
      </c>
      <c r="CA6" s="1"/>
      <c r="CB6" s="6">
        <v>158099</v>
      </c>
      <c r="CC6" s="6">
        <v>4801</v>
      </c>
      <c r="CD6" s="6">
        <v>26725</v>
      </c>
      <c r="CE6" s="1">
        <v>0</v>
      </c>
      <c r="CF6" s="1">
        <v>74</v>
      </c>
      <c r="CG6" s="1">
        <v>74</v>
      </c>
      <c r="CH6" s="6">
        <v>3456</v>
      </c>
      <c r="CI6" s="6">
        <v>2022</v>
      </c>
      <c r="CJ6" s="6">
        <v>3623</v>
      </c>
      <c r="CK6" s="1">
        <v>0</v>
      </c>
      <c r="CL6" s="1">
        <v>0</v>
      </c>
      <c r="CM6" s="1">
        <v>36</v>
      </c>
      <c r="CN6" s="1">
        <v>115</v>
      </c>
      <c r="CO6" s="6">
        <v>106352</v>
      </c>
      <c r="CP6" s="6">
        <v>14963</v>
      </c>
      <c r="CQ6" s="6">
        <v>121315</v>
      </c>
      <c r="CR6" s="6">
        <v>9255</v>
      </c>
      <c r="CS6" s="1">
        <v>20</v>
      </c>
      <c r="CT6" s="6">
        <v>9275</v>
      </c>
      <c r="CU6" s="6">
        <v>139809</v>
      </c>
      <c r="CV6" s="6">
        <v>26220</v>
      </c>
      <c r="CW6" s="6">
        <v>166029</v>
      </c>
      <c r="CX6" s="6">
        <v>296619</v>
      </c>
      <c r="CY6" s="6">
        <v>14939</v>
      </c>
      <c r="CZ6" s="1">
        <v>404</v>
      </c>
      <c r="DA6" s="6">
        <v>311962</v>
      </c>
      <c r="DB6" s="6">
        <v>4174</v>
      </c>
      <c r="DC6" s="1">
        <v>440</v>
      </c>
      <c r="DD6" s="6">
        <f t="shared" si="0"/>
        <v>4614</v>
      </c>
      <c r="DE6" s="6">
        <v>8879</v>
      </c>
      <c r="DF6" s="1">
        <v>74</v>
      </c>
      <c r="DG6" s="1">
        <v>0</v>
      </c>
      <c r="DH6" s="1">
        <v>514</v>
      </c>
      <c r="DI6" s="6">
        <v>2740</v>
      </c>
      <c r="DJ6" s="1"/>
      <c r="DK6" s="1">
        <v>0</v>
      </c>
      <c r="DL6" s="6">
        <v>128121</v>
      </c>
      <c r="DM6" s="6">
        <v>167272</v>
      </c>
      <c r="DN6" s="6">
        <v>29218</v>
      </c>
      <c r="DO6" s="6">
        <v>329263</v>
      </c>
      <c r="DP6" s="6">
        <v>3248</v>
      </c>
      <c r="DQ6" s="6">
        <v>30929</v>
      </c>
      <c r="DR6" s="6">
        <v>7055</v>
      </c>
      <c r="DS6" s="6">
        <v>37984</v>
      </c>
      <c r="DT6" s="6">
        <v>93283</v>
      </c>
      <c r="DU6" s="6">
        <v>1320</v>
      </c>
      <c r="DV6" s="1">
        <v>15</v>
      </c>
      <c r="DW6" s="1">
        <v>244</v>
      </c>
      <c r="DX6" s="1">
        <v>6</v>
      </c>
      <c r="DY6" s="1">
        <v>0</v>
      </c>
      <c r="DZ6" s="1">
        <v>2</v>
      </c>
      <c r="EA6" s="6">
        <v>1587</v>
      </c>
      <c r="EB6" s="6">
        <v>13235</v>
      </c>
      <c r="EC6" s="1">
        <v>132</v>
      </c>
      <c r="ED6" s="6">
        <v>13367</v>
      </c>
      <c r="EE6" s="6">
        <v>3871</v>
      </c>
      <c r="EF6" s="1">
        <v>240</v>
      </c>
      <c r="EG6" s="6">
        <v>4111</v>
      </c>
      <c r="EH6" s="1">
        <v>0</v>
      </c>
      <c r="EI6" s="1">
        <v>85</v>
      </c>
      <c r="EJ6" s="1">
        <v>85</v>
      </c>
      <c r="EK6" s="6">
        <v>17563</v>
      </c>
      <c r="EL6" s="1">
        <v>2</v>
      </c>
      <c r="EM6" s="1">
        <v>11</v>
      </c>
      <c r="EN6" s="1">
        <v>2</v>
      </c>
      <c r="EO6" s="1">
        <v>16</v>
      </c>
      <c r="EP6" s="6">
        <v>1568</v>
      </c>
      <c r="EQ6" s="6">
        <v>17133</v>
      </c>
      <c r="ER6" s="6">
        <v>36819</v>
      </c>
      <c r="ES6" s="6">
        <v>15688</v>
      </c>
      <c r="ET6" s="6">
        <v>1147</v>
      </c>
      <c r="EU6" s="1">
        <v>0</v>
      </c>
      <c r="EV6" s="1">
        <v>0</v>
      </c>
      <c r="EW6" s="1" t="s">
        <v>361</v>
      </c>
      <c r="EX6" s="1">
        <v>13</v>
      </c>
      <c r="EY6" s="1">
        <v>109</v>
      </c>
      <c r="EZ6" s="6">
        <v>65915</v>
      </c>
      <c r="FA6" s="6">
        <v>11880</v>
      </c>
      <c r="FB6" s="6">
        <v>17643</v>
      </c>
      <c r="FC6" s="1"/>
      <c r="FD6" s="1" t="s">
        <v>279</v>
      </c>
      <c r="FE6" s="1"/>
      <c r="FF6" s="1"/>
      <c r="FG6" s="1" t="s">
        <v>362</v>
      </c>
      <c r="FH6" s="1" t="s">
        <v>308</v>
      </c>
      <c r="FI6" s="1" t="s">
        <v>363</v>
      </c>
      <c r="FJ6" s="1" t="s">
        <v>364</v>
      </c>
      <c r="FK6" s="1">
        <v>28657</v>
      </c>
      <c r="FL6" s="1">
        <v>250</v>
      </c>
      <c r="FM6" s="1" t="s">
        <v>365</v>
      </c>
      <c r="FN6" s="1" t="s">
        <v>364</v>
      </c>
      <c r="FO6" s="1">
        <v>28657</v>
      </c>
      <c r="FP6" s="1">
        <v>250</v>
      </c>
      <c r="FQ6" s="1" t="s">
        <v>366</v>
      </c>
      <c r="FR6" s="6">
        <v>28512</v>
      </c>
      <c r="FS6" s="1">
        <v>8</v>
      </c>
      <c r="FT6" s="1" t="s">
        <v>367</v>
      </c>
      <c r="FU6" s="6">
        <v>11832</v>
      </c>
      <c r="FV6" s="1">
        <v>260</v>
      </c>
      <c r="FW6" s="1"/>
      <c r="FX6" s="1" t="s">
        <v>368</v>
      </c>
      <c r="FY6" s="1"/>
      <c r="FZ6" s="1"/>
      <c r="GA6" s="1">
        <v>0</v>
      </c>
      <c r="GB6" s="1" t="s">
        <v>369</v>
      </c>
      <c r="GC6" s="1">
        <v>0.91</v>
      </c>
      <c r="GD6" s="1">
        <v>16.93</v>
      </c>
      <c r="GE6" s="1"/>
      <c r="GF6" s="1" t="s">
        <v>285</v>
      </c>
      <c r="GG6" s="1" t="s">
        <v>370</v>
      </c>
      <c r="GH6" s="1" t="s">
        <v>287</v>
      </c>
      <c r="GI6" s="1" t="s">
        <v>313</v>
      </c>
      <c r="GJ6" s="1" t="s">
        <v>347</v>
      </c>
      <c r="GK6" s="1" t="s">
        <v>290</v>
      </c>
      <c r="GL6" s="1" t="s">
        <v>314</v>
      </c>
      <c r="GM6" s="1" t="s">
        <v>279</v>
      </c>
      <c r="GN6" s="6">
        <v>51200</v>
      </c>
      <c r="GO6" s="2" t="s">
        <v>330</v>
      </c>
      <c r="GP6" s="2">
        <v>80</v>
      </c>
      <c r="GQ6" s="2">
        <v>23</v>
      </c>
      <c r="GR6" s="2">
        <v>428</v>
      </c>
      <c r="GS6" s="10">
        <v>8738</v>
      </c>
      <c r="GT6" s="10">
        <v>26400</v>
      </c>
      <c r="GU6" s="2"/>
      <c r="GV6" s="2"/>
      <c r="GW6" s="2"/>
      <c r="GX6" s="2"/>
      <c r="GY6" s="2"/>
      <c r="GZ6" s="1"/>
      <c r="HA6" s="1">
        <v>2</v>
      </c>
      <c r="HB6" s="1"/>
      <c r="HC6" s="1"/>
      <c r="HD6" s="1"/>
      <c r="HE6" s="1"/>
      <c r="HF6" s="1"/>
      <c r="HG6" s="1"/>
      <c r="HH6" s="1"/>
      <c r="HI6" s="1"/>
      <c r="HJ6" s="1"/>
      <c r="HK6" s="1">
        <v>6</v>
      </c>
      <c r="HL6" s="6">
        <v>1733</v>
      </c>
      <c r="HN6" s="6">
        <v>9101</v>
      </c>
      <c r="HO6" s="6">
        <v>201655</v>
      </c>
      <c r="HP6" s="10">
        <v>2740</v>
      </c>
      <c r="HQ6" s="1"/>
      <c r="HR6" s="1">
        <v>0</v>
      </c>
      <c r="HS6" s="6">
        <v>26725</v>
      </c>
      <c r="HT6" s="1"/>
      <c r="HU6" s="1"/>
      <c r="HV6" s="1">
        <v>0</v>
      </c>
      <c r="HW6" s="6">
        <v>2022</v>
      </c>
      <c r="HX6" s="1"/>
      <c r="HY6" s="1"/>
      <c r="HZ6" s="1">
        <v>0</v>
      </c>
      <c r="IA6" s="1">
        <v>0</v>
      </c>
      <c r="IB6" s="1"/>
      <c r="IC6" s="1"/>
      <c r="ID6" s="1">
        <v>0</v>
      </c>
      <c r="IE6" s="6">
        <v>329263</v>
      </c>
      <c r="IF6" s="6">
        <v>13493</v>
      </c>
      <c r="IG6" s="6">
        <v>3734</v>
      </c>
      <c r="IH6" s="6">
        <v>325419</v>
      </c>
      <c r="II6" s="6">
        <v>16787</v>
      </c>
      <c r="IJ6" s="1">
        <v>74</v>
      </c>
      <c r="IK6" s="1">
        <v>0</v>
      </c>
      <c r="IL6" s="1">
        <v>440</v>
      </c>
      <c r="IM6" s="1">
        <v>0</v>
      </c>
      <c r="IN6" s="1">
        <v>0</v>
      </c>
      <c r="IO6" s="1">
        <v>0</v>
      </c>
      <c r="IQ6" s="6">
        <v>2472</v>
      </c>
      <c r="IR6" s="1">
        <v>0</v>
      </c>
      <c r="IS6" s="10">
        <v>2472</v>
      </c>
      <c r="IT6" s="10">
        <v>2986</v>
      </c>
      <c r="IU6" s="6">
        <v>4614</v>
      </c>
      <c r="IV6" s="10">
        <v>331735</v>
      </c>
      <c r="IW6" s="6">
        <v>175304</v>
      </c>
      <c r="IX6" s="6">
        <v>1335</v>
      </c>
      <c r="IY6" s="1">
        <v>250</v>
      </c>
      <c r="IZ6" s="1">
        <v>2</v>
      </c>
      <c r="JA6" s="1">
        <v>0.23</v>
      </c>
      <c r="JB6" s="1">
        <v>0.76</v>
      </c>
      <c r="JC6" s="1">
        <v>11.07</v>
      </c>
      <c r="JD6" s="1">
        <v>16.440000000000001</v>
      </c>
      <c r="JE6" s="1">
        <v>10.01</v>
      </c>
      <c r="JF6" s="6">
        <v>1564</v>
      </c>
      <c r="JG6" s="6">
        <v>17106</v>
      </c>
      <c r="JH6" s="1">
        <v>23</v>
      </c>
      <c r="JI6" s="1">
        <v>457</v>
      </c>
    </row>
    <row r="7" spans="1:269" x14ac:dyDescent="0.25">
      <c r="A7" s="1" t="s">
        <v>371</v>
      </c>
      <c r="B7" s="1" t="s">
        <v>372</v>
      </c>
      <c r="C7" s="1" t="s">
        <v>372</v>
      </c>
      <c r="D7" s="1">
        <v>2016</v>
      </c>
      <c r="E7" s="1" t="s">
        <v>373</v>
      </c>
      <c r="F7" s="1" t="s">
        <v>374</v>
      </c>
      <c r="G7" s="1" t="s">
        <v>375</v>
      </c>
      <c r="H7" s="1">
        <v>27889</v>
      </c>
      <c r="I7" s="1">
        <v>4948</v>
      </c>
      <c r="J7" s="1" t="s">
        <v>374</v>
      </c>
      <c r="K7" s="1" t="s">
        <v>375</v>
      </c>
      <c r="L7" s="1">
        <v>27889</v>
      </c>
      <c r="M7" s="1"/>
      <c r="N7" s="1" t="s">
        <v>376</v>
      </c>
      <c r="O7" s="1" t="s">
        <v>377</v>
      </c>
      <c r="P7" s="1" t="s">
        <v>378</v>
      </c>
      <c r="Q7" s="1" t="s">
        <v>379</v>
      </c>
      <c r="R7" s="1" t="s">
        <v>376</v>
      </c>
      <c r="S7" s="1" t="s">
        <v>324</v>
      </c>
      <c r="T7" s="1" t="s">
        <v>377</v>
      </c>
      <c r="U7" s="1" t="s">
        <v>378</v>
      </c>
      <c r="V7" s="1" t="s">
        <v>379</v>
      </c>
      <c r="W7" s="1">
        <v>1</v>
      </c>
      <c r="X7" s="1">
        <v>7</v>
      </c>
      <c r="Y7" s="1">
        <v>0</v>
      </c>
      <c r="Z7" s="1">
        <v>1</v>
      </c>
      <c r="AA7" s="6">
        <v>16120</v>
      </c>
      <c r="AB7" s="1">
        <v>2</v>
      </c>
      <c r="AC7" s="1">
        <v>1</v>
      </c>
      <c r="AD7" s="1">
        <v>3</v>
      </c>
      <c r="AE7" s="1">
        <v>14.96</v>
      </c>
      <c r="AF7" s="1">
        <v>17.96</v>
      </c>
      <c r="AG7" s="7">
        <v>0.1114</v>
      </c>
      <c r="AH7" s="8">
        <v>50551</v>
      </c>
      <c r="AI7" s="1"/>
      <c r="AJ7" s="1"/>
      <c r="AK7" s="8">
        <v>38125</v>
      </c>
      <c r="AL7" s="9">
        <v>7.55</v>
      </c>
      <c r="AM7" s="9">
        <v>8.8000000000000007</v>
      </c>
      <c r="AN7" s="9">
        <v>11</v>
      </c>
      <c r="AO7" s="8">
        <v>123575</v>
      </c>
      <c r="AP7" s="8">
        <v>335832</v>
      </c>
      <c r="AQ7" s="8">
        <v>459407</v>
      </c>
      <c r="AR7" s="8">
        <v>304479</v>
      </c>
      <c r="AS7" s="8">
        <v>0</v>
      </c>
      <c r="AT7" s="8">
        <v>304479</v>
      </c>
      <c r="AU7" s="8">
        <v>1950</v>
      </c>
      <c r="AV7" s="8">
        <v>0</v>
      </c>
      <c r="AW7" s="8">
        <v>1950</v>
      </c>
      <c r="AX7" s="8">
        <v>72610</v>
      </c>
      <c r="AY7" s="8">
        <v>838446</v>
      </c>
      <c r="AZ7" s="8">
        <v>455619</v>
      </c>
      <c r="BA7" s="8">
        <v>99480</v>
      </c>
      <c r="BB7" s="8">
        <v>555099</v>
      </c>
      <c r="BC7" s="8">
        <v>69528</v>
      </c>
      <c r="BD7" s="8">
        <v>14996</v>
      </c>
      <c r="BE7" s="8">
        <v>10654</v>
      </c>
      <c r="BF7" s="8">
        <v>95178</v>
      </c>
      <c r="BG7" s="8">
        <v>219979</v>
      </c>
      <c r="BH7" s="8">
        <v>870256</v>
      </c>
      <c r="BI7" s="8">
        <v>-31810</v>
      </c>
      <c r="BJ7" s="7">
        <v>-3.7900000000000003E-2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6">
        <v>42699</v>
      </c>
      <c r="BR7" s="6">
        <v>37618</v>
      </c>
      <c r="BS7" s="6">
        <v>80317</v>
      </c>
      <c r="BT7" s="6">
        <v>30588</v>
      </c>
      <c r="BU7" s="6">
        <v>16010</v>
      </c>
      <c r="BV7" s="6">
        <v>46598</v>
      </c>
      <c r="BW7" s="6">
        <v>1009</v>
      </c>
      <c r="BX7" s="1"/>
      <c r="BY7" s="6">
        <v>1009</v>
      </c>
      <c r="BZ7" s="6">
        <v>127924</v>
      </c>
      <c r="CA7" s="1"/>
      <c r="CB7" s="6">
        <v>127924</v>
      </c>
      <c r="CC7" s="1">
        <v>343</v>
      </c>
      <c r="CD7" s="6">
        <v>49720</v>
      </c>
      <c r="CE7" s="1">
        <v>0</v>
      </c>
      <c r="CF7" s="1">
        <v>74</v>
      </c>
      <c r="CG7" s="1">
        <v>74</v>
      </c>
      <c r="CH7" s="6">
        <v>2019</v>
      </c>
      <c r="CI7" s="6">
        <v>2304</v>
      </c>
      <c r="CJ7" s="6">
        <v>6705</v>
      </c>
      <c r="CK7" s="1">
        <v>0</v>
      </c>
      <c r="CL7" s="1">
        <v>50</v>
      </c>
      <c r="CM7" s="1">
        <v>50</v>
      </c>
      <c r="CN7" s="1">
        <v>66</v>
      </c>
      <c r="CO7" s="6">
        <v>36804</v>
      </c>
      <c r="CP7" s="6">
        <v>4763</v>
      </c>
      <c r="CQ7" s="6">
        <v>41567</v>
      </c>
      <c r="CR7" s="1">
        <v>122</v>
      </c>
      <c r="CS7" s="1">
        <v>15</v>
      </c>
      <c r="CT7" s="1">
        <v>137</v>
      </c>
      <c r="CU7" s="6">
        <v>21485</v>
      </c>
      <c r="CV7" s="6">
        <v>5919</v>
      </c>
      <c r="CW7" s="6">
        <v>27404</v>
      </c>
      <c r="CX7" s="6">
        <v>69108</v>
      </c>
      <c r="CY7" s="1">
        <v>616</v>
      </c>
      <c r="CZ7" s="1">
        <v>551</v>
      </c>
      <c r="DA7" s="6">
        <v>70275</v>
      </c>
      <c r="DB7" s="6">
        <v>1404</v>
      </c>
      <c r="DC7" s="1">
        <v>362</v>
      </c>
      <c r="DD7" s="6">
        <f t="shared" si="0"/>
        <v>1766</v>
      </c>
      <c r="DE7" s="6">
        <v>11271</v>
      </c>
      <c r="DF7" s="1">
        <v>866</v>
      </c>
      <c r="DG7" s="1">
        <v>128</v>
      </c>
      <c r="DH7" s="6">
        <v>1356</v>
      </c>
      <c r="DI7" s="1">
        <v>31</v>
      </c>
      <c r="DJ7" s="6"/>
      <c r="DK7" s="6">
        <v>11635</v>
      </c>
      <c r="DL7" s="6">
        <v>67651</v>
      </c>
      <c r="DM7" s="1"/>
      <c r="DN7" s="1"/>
      <c r="DO7" s="6">
        <v>84330</v>
      </c>
      <c r="DP7" s="1">
        <v>-1</v>
      </c>
      <c r="DQ7" s="6">
        <v>6925</v>
      </c>
      <c r="DR7" s="6">
        <v>2603</v>
      </c>
      <c r="DS7" s="6">
        <v>9528</v>
      </c>
      <c r="DT7" s="6">
        <v>106992</v>
      </c>
      <c r="DU7" s="1">
        <v>184</v>
      </c>
      <c r="DV7" s="1">
        <v>4</v>
      </c>
      <c r="DW7" s="1">
        <v>294</v>
      </c>
      <c r="DX7" s="1">
        <v>105</v>
      </c>
      <c r="DY7" s="1">
        <v>28</v>
      </c>
      <c r="DZ7" s="1">
        <v>0</v>
      </c>
      <c r="EA7" s="1">
        <v>615</v>
      </c>
      <c r="EB7" s="6">
        <v>1309</v>
      </c>
      <c r="EC7" s="1">
        <v>68</v>
      </c>
      <c r="ED7" s="6">
        <v>1377</v>
      </c>
      <c r="EE7" s="6">
        <v>5154</v>
      </c>
      <c r="EF7" s="6">
        <v>4017</v>
      </c>
      <c r="EG7" s="6">
        <v>9171</v>
      </c>
      <c r="EH7" s="1">
        <v>380</v>
      </c>
      <c r="EI7" s="1">
        <v>0</v>
      </c>
      <c r="EJ7" s="1">
        <v>380</v>
      </c>
      <c r="EK7" s="6">
        <v>10928</v>
      </c>
      <c r="EL7" s="1">
        <v>8</v>
      </c>
      <c r="EM7" s="1">
        <v>105</v>
      </c>
      <c r="EN7" s="1">
        <v>80</v>
      </c>
      <c r="EO7" s="1">
        <v>294</v>
      </c>
      <c r="EP7" s="1">
        <v>105</v>
      </c>
      <c r="EQ7" s="1">
        <v>820</v>
      </c>
      <c r="ER7" s="6">
        <v>21265</v>
      </c>
      <c r="ES7" s="6">
        <v>4788</v>
      </c>
      <c r="ET7" s="6">
        <v>1522</v>
      </c>
      <c r="EU7" s="6">
        <v>6441</v>
      </c>
      <c r="EV7" s="6">
        <v>6257</v>
      </c>
      <c r="EW7" s="1" t="s">
        <v>380</v>
      </c>
      <c r="EX7" s="1">
        <v>22</v>
      </c>
      <c r="EY7" s="1">
        <v>83</v>
      </c>
      <c r="EZ7" s="6">
        <v>32460</v>
      </c>
      <c r="FA7" s="6">
        <v>72000</v>
      </c>
      <c r="FB7" s="1"/>
      <c r="FC7" s="1"/>
      <c r="FD7" s="1" t="s">
        <v>279</v>
      </c>
      <c r="FE7" s="1"/>
      <c r="FF7" s="1"/>
      <c r="FG7" s="1" t="s">
        <v>381</v>
      </c>
      <c r="FH7" s="1" t="s">
        <v>382</v>
      </c>
      <c r="FI7" s="1" t="s">
        <v>374</v>
      </c>
      <c r="FJ7" s="1" t="s">
        <v>375</v>
      </c>
      <c r="FK7" s="1">
        <v>27889</v>
      </c>
      <c r="FL7" s="1">
        <v>4948</v>
      </c>
      <c r="FM7" s="1" t="s">
        <v>374</v>
      </c>
      <c r="FN7" s="1" t="s">
        <v>375</v>
      </c>
      <c r="FO7" s="1">
        <v>27889</v>
      </c>
      <c r="FP7" s="1">
        <v>4948</v>
      </c>
      <c r="FQ7" s="1" t="s">
        <v>373</v>
      </c>
      <c r="FR7" s="6">
        <v>31962</v>
      </c>
      <c r="FS7" s="1">
        <v>18.38</v>
      </c>
      <c r="FT7" s="1" t="s">
        <v>376</v>
      </c>
      <c r="FU7" s="6">
        <v>16120</v>
      </c>
      <c r="FV7" s="1">
        <v>416</v>
      </c>
      <c r="FW7" s="1"/>
      <c r="FX7" s="1" t="s">
        <v>383</v>
      </c>
      <c r="FY7" s="1"/>
      <c r="FZ7" s="1"/>
      <c r="GA7" s="1">
        <v>0</v>
      </c>
      <c r="GB7" s="1" t="s">
        <v>384</v>
      </c>
      <c r="GC7" s="1">
        <v>20</v>
      </c>
      <c r="GD7" s="1">
        <v>5</v>
      </c>
      <c r="GE7" s="1"/>
      <c r="GF7" s="1" t="s">
        <v>285</v>
      </c>
      <c r="GG7" s="1" t="s">
        <v>385</v>
      </c>
      <c r="GH7" s="1" t="s">
        <v>287</v>
      </c>
      <c r="GI7" s="1" t="s">
        <v>313</v>
      </c>
      <c r="GJ7" s="1" t="s">
        <v>289</v>
      </c>
      <c r="GK7" s="1" t="s">
        <v>290</v>
      </c>
      <c r="GL7" s="1" t="s">
        <v>386</v>
      </c>
      <c r="GM7" s="1" t="s">
        <v>279</v>
      </c>
      <c r="GN7" s="6">
        <v>67645</v>
      </c>
      <c r="GO7" s="2" t="s">
        <v>292</v>
      </c>
      <c r="GP7" s="2">
        <v>451</v>
      </c>
      <c r="GQ7" s="2">
        <v>108</v>
      </c>
      <c r="GR7" s="10">
        <v>2449</v>
      </c>
      <c r="GS7" s="10">
        <v>9790</v>
      </c>
      <c r="GT7" s="10">
        <v>118983</v>
      </c>
      <c r="GU7" s="2">
        <v>68</v>
      </c>
      <c r="GV7" s="2">
        <v>14</v>
      </c>
      <c r="GW7" s="2">
        <v>82</v>
      </c>
      <c r="GX7" s="2">
        <v>572</v>
      </c>
      <c r="GY7" s="10">
        <v>7170</v>
      </c>
      <c r="GZ7" s="1"/>
      <c r="HA7" s="1">
        <v>1</v>
      </c>
      <c r="HB7" s="1"/>
      <c r="HC7" s="1"/>
      <c r="HD7" s="1"/>
      <c r="HE7" s="1"/>
      <c r="HF7" s="1"/>
      <c r="HG7" s="1"/>
      <c r="HH7" s="1"/>
      <c r="HI7" s="1"/>
      <c r="HJ7" s="1"/>
      <c r="HK7" s="1">
        <v>9</v>
      </c>
      <c r="HL7" s="1">
        <v>250</v>
      </c>
      <c r="HN7" s="6">
        <v>11028</v>
      </c>
      <c r="HO7" s="6">
        <v>189236</v>
      </c>
      <c r="HP7" s="2">
        <v>31</v>
      </c>
      <c r="HQ7" s="1"/>
      <c r="HR7" s="1">
        <v>50</v>
      </c>
      <c r="HS7" s="6">
        <v>26725</v>
      </c>
      <c r="HT7" s="1"/>
      <c r="HU7" s="1"/>
      <c r="HV7" s="6">
        <v>22995</v>
      </c>
      <c r="HW7" s="6">
        <v>2022</v>
      </c>
      <c r="HX7" s="1"/>
      <c r="HY7" s="1"/>
      <c r="HZ7" s="1">
        <v>282</v>
      </c>
      <c r="IA7" s="1">
        <v>0</v>
      </c>
      <c r="IB7" s="1"/>
      <c r="IC7" s="1"/>
      <c r="ID7" s="1">
        <v>0</v>
      </c>
      <c r="IE7" s="6">
        <v>84330</v>
      </c>
      <c r="IF7" s="6">
        <v>13037</v>
      </c>
      <c r="IG7" s="1">
        <v>24</v>
      </c>
      <c r="IH7" s="6">
        <v>83501</v>
      </c>
      <c r="II7" s="6">
        <v>12699</v>
      </c>
      <c r="IJ7" s="1">
        <v>76</v>
      </c>
      <c r="IK7" s="1">
        <v>790</v>
      </c>
      <c r="IL7" s="1">
        <v>311</v>
      </c>
      <c r="IM7" s="1">
        <v>51</v>
      </c>
      <c r="IN7" s="1">
        <v>0</v>
      </c>
      <c r="IO7" s="1">
        <v>0</v>
      </c>
      <c r="IQ7" s="6">
        <v>3980</v>
      </c>
      <c r="IR7" s="1">
        <v>0</v>
      </c>
      <c r="IS7" s="10">
        <v>3980</v>
      </c>
      <c r="IT7" s="10">
        <v>5336</v>
      </c>
      <c r="IU7" s="6">
        <v>1766</v>
      </c>
      <c r="IV7" s="10">
        <v>88310</v>
      </c>
      <c r="IW7" s="6">
        <v>27541</v>
      </c>
      <c r="IX7" s="1">
        <v>188</v>
      </c>
      <c r="IY7" s="1">
        <v>399</v>
      </c>
      <c r="IZ7" s="1">
        <v>28</v>
      </c>
      <c r="JA7" s="1">
        <v>0.84</v>
      </c>
      <c r="JB7" s="1">
        <v>0.13</v>
      </c>
      <c r="JC7" s="1">
        <v>17.77</v>
      </c>
      <c r="JD7" s="1">
        <v>22.98</v>
      </c>
      <c r="JE7" s="1">
        <v>7.32</v>
      </c>
      <c r="JF7" s="1">
        <v>506</v>
      </c>
      <c r="JG7" s="6">
        <v>6843</v>
      </c>
      <c r="JH7" s="1">
        <v>109</v>
      </c>
      <c r="JI7" s="6">
        <v>4085</v>
      </c>
    </row>
    <row r="8" spans="1:269" x14ac:dyDescent="0.25">
      <c r="A8" s="1" t="s">
        <v>387</v>
      </c>
      <c r="B8" s="1" t="s">
        <v>388</v>
      </c>
      <c r="C8" s="1" t="s">
        <v>388</v>
      </c>
      <c r="D8" s="1">
        <v>2016</v>
      </c>
      <c r="E8" s="1" t="s">
        <v>389</v>
      </c>
      <c r="F8" s="1" t="s">
        <v>390</v>
      </c>
      <c r="G8" s="1" t="s">
        <v>391</v>
      </c>
      <c r="H8" s="1">
        <v>28337</v>
      </c>
      <c r="I8" s="1">
        <v>1419</v>
      </c>
      <c r="J8" s="1" t="s">
        <v>392</v>
      </c>
      <c r="K8" s="1" t="s">
        <v>391</v>
      </c>
      <c r="L8" s="1">
        <v>28337</v>
      </c>
      <c r="M8" s="1"/>
      <c r="N8" s="1" t="s">
        <v>393</v>
      </c>
      <c r="O8" s="1" t="s">
        <v>394</v>
      </c>
      <c r="P8" s="1" t="s">
        <v>395</v>
      </c>
      <c r="Q8" s="1" t="s">
        <v>396</v>
      </c>
      <c r="R8" s="1" t="s">
        <v>393</v>
      </c>
      <c r="S8" s="1" t="s">
        <v>397</v>
      </c>
      <c r="T8" s="1" t="s">
        <v>398</v>
      </c>
      <c r="U8" s="1" t="s">
        <v>395</v>
      </c>
      <c r="V8" s="1" t="s">
        <v>396</v>
      </c>
      <c r="W8" s="1">
        <v>1</v>
      </c>
      <c r="X8" s="1">
        <v>2</v>
      </c>
      <c r="Y8" s="1">
        <v>1</v>
      </c>
      <c r="Z8" s="1">
        <v>2</v>
      </c>
      <c r="AA8" s="6">
        <v>6496</v>
      </c>
      <c r="AB8" s="1">
        <v>1</v>
      </c>
      <c r="AC8" s="1">
        <v>0</v>
      </c>
      <c r="AD8" s="1">
        <v>1</v>
      </c>
      <c r="AE8" s="1">
        <v>9.26</v>
      </c>
      <c r="AF8" s="1">
        <v>10.26</v>
      </c>
      <c r="AG8" s="7">
        <v>9.7500000000000003E-2</v>
      </c>
      <c r="AH8" s="8">
        <v>49099</v>
      </c>
      <c r="AI8" s="1"/>
      <c r="AJ8" s="1"/>
      <c r="AK8" s="8">
        <v>49099</v>
      </c>
      <c r="AL8" s="9">
        <v>11.82</v>
      </c>
      <c r="AM8" s="1"/>
      <c r="AN8" s="1"/>
      <c r="AO8" s="8">
        <v>15000</v>
      </c>
      <c r="AP8" s="8">
        <v>393906</v>
      </c>
      <c r="AQ8" s="8">
        <v>408906</v>
      </c>
      <c r="AR8" s="8">
        <v>92985</v>
      </c>
      <c r="AS8" s="8">
        <v>0</v>
      </c>
      <c r="AT8" s="8">
        <v>92985</v>
      </c>
      <c r="AU8" s="8">
        <v>3882</v>
      </c>
      <c r="AV8" s="8">
        <v>0</v>
      </c>
      <c r="AW8" s="8">
        <v>3882</v>
      </c>
      <c r="AX8" s="8">
        <v>0</v>
      </c>
      <c r="AY8" s="8">
        <v>505773</v>
      </c>
      <c r="AZ8" s="8">
        <v>303690</v>
      </c>
      <c r="BA8" s="8">
        <v>126081</v>
      </c>
      <c r="BB8" s="8">
        <v>429771</v>
      </c>
      <c r="BC8" s="8">
        <v>14635</v>
      </c>
      <c r="BD8" s="8">
        <v>3700</v>
      </c>
      <c r="BE8" s="8">
        <v>4856</v>
      </c>
      <c r="BF8" s="8">
        <v>23191</v>
      </c>
      <c r="BG8" s="8">
        <v>45672</v>
      </c>
      <c r="BH8" s="8">
        <v>498634</v>
      </c>
      <c r="BI8" s="8">
        <v>7139</v>
      </c>
      <c r="BJ8" s="7">
        <v>1.41E-2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6">
        <v>24886</v>
      </c>
      <c r="BR8" s="6">
        <v>15328</v>
      </c>
      <c r="BS8" s="6">
        <v>40214</v>
      </c>
      <c r="BT8" s="6">
        <v>11012</v>
      </c>
      <c r="BU8" s="6">
        <v>5011</v>
      </c>
      <c r="BV8" s="6">
        <v>16023</v>
      </c>
      <c r="BW8" s="1"/>
      <c r="BX8" s="1"/>
      <c r="BY8" s="1"/>
      <c r="BZ8" s="6">
        <v>56237</v>
      </c>
      <c r="CA8" s="1"/>
      <c r="CB8" s="6">
        <v>56237</v>
      </c>
      <c r="CC8" s="1">
        <v>308</v>
      </c>
      <c r="CD8" s="6">
        <v>26918</v>
      </c>
      <c r="CE8" s="1">
        <v>2</v>
      </c>
      <c r="CF8" s="1">
        <v>74</v>
      </c>
      <c r="CG8" s="1">
        <v>76</v>
      </c>
      <c r="CH8" s="6">
        <v>2504</v>
      </c>
      <c r="CI8" s="6">
        <v>2184</v>
      </c>
      <c r="CJ8" s="6">
        <v>3155</v>
      </c>
      <c r="CK8" s="1">
        <v>-1</v>
      </c>
      <c r="CL8" s="1">
        <v>0</v>
      </c>
      <c r="CM8" s="1">
        <v>20</v>
      </c>
      <c r="CN8" s="1">
        <v>39</v>
      </c>
      <c r="CO8" s="6">
        <v>11423</v>
      </c>
      <c r="CP8" s="6">
        <v>2887</v>
      </c>
      <c r="CQ8" s="6">
        <v>14310</v>
      </c>
      <c r="CR8" s="1"/>
      <c r="CS8" s="1"/>
      <c r="CT8" s="1"/>
      <c r="CU8" s="6">
        <v>11581</v>
      </c>
      <c r="CV8" s="6">
        <v>1404</v>
      </c>
      <c r="CW8" s="6">
        <v>12985</v>
      </c>
      <c r="CX8" s="6">
        <v>27295</v>
      </c>
      <c r="CY8" s="1">
        <v>17</v>
      </c>
      <c r="CZ8" s="1">
        <v>0</v>
      </c>
      <c r="DA8" s="6">
        <v>27312</v>
      </c>
      <c r="DB8" s="6">
        <v>1362</v>
      </c>
      <c r="DC8" s="1">
        <v>373</v>
      </c>
      <c r="DD8" s="6">
        <f t="shared" si="0"/>
        <v>1735</v>
      </c>
      <c r="DE8" s="6">
        <v>3374</v>
      </c>
      <c r="DF8" s="1">
        <v>114</v>
      </c>
      <c r="DG8" s="1">
        <v>0</v>
      </c>
      <c r="DH8" s="1">
        <v>487</v>
      </c>
      <c r="DI8" s="1">
        <v>150</v>
      </c>
      <c r="DJ8" s="1"/>
      <c r="DK8" s="6">
        <v>25590</v>
      </c>
      <c r="DL8" s="6">
        <v>18974</v>
      </c>
      <c r="DM8" s="6">
        <v>3184</v>
      </c>
      <c r="DN8" s="6">
        <v>5916</v>
      </c>
      <c r="DO8" s="6">
        <v>32535</v>
      </c>
      <c r="DP8" s="1">
        <v>-1</v>
      </c>
      <c r="DQ8" s="6">
        <v>14825</v>
      </c>
      <c r="DR8" s="6">
        <v>5272</v>
      </c>
      <c r="DS8" s="6">
        <v>20097</v>
      </c>
      <c r="DT8" s="6">
        <v>35331</v>
      </c>
      <c r="DU8" s="1">
        <v>18</v>
      </c>
      <c r="DV8" s="1">
        <v>2</v>
      </c>
      <c r="DW8" s="1">
        <v>82</v>
      </c>
      <c r="DX8" s="1">
        <v>193</v>
      </c>
      <c r="DY8" s="1">
        <v>0</v>
      </c>
      <c r="DZ8" s="1">
        <v>0</v>
      </c>
      <c r="EA8" s="1">
        <v>295</v>
      </c>
      <c r="EB8" s="1">
        <v>122</v>
      </c>
      <c r="EC8" s="1">
        <v>148</v>
      </c>
      <c r="ED8" s="1">
        <v>270</v>
      </c>
      <c r="EE8" s="1">
        <v>897</v>
      </c>
      <c r="EF8" s="6">
        <v>3537</v>
      </c>
      <c r="EG8" s="6">
        <v>4434</v>
      </c>
      <c r="EH8" s="1">
        <v>0</v>
      </c>
      <c r="EI8" s="1">
        <v>0</v>
      </c>
      <c r="EJ8" s="1">
        <v>0</v>
      </c>
      <c r="EK8" s="6">
        <v>4704</v>
      </c>
      <c r="EL8" s="1">
        <v>13</v>
      </c>
      <c r="EM8" s="1">
        <v>35</v>
      </c>
      <c r="EN8" s="1">
        <v>0</v>
      </c>
      <c r="EO8" s="1">
        <v>0</v>
      </c>
      <c r="EP8" s="1">
        <v>135</v>
      </c>
      <c r="EQ8" s="1"/>
      <c r="ER8" s="6">
        <v>3964</v>
      </c>
      <c r="ES8" s="1">
        <v>700</v>
      </c>
      <c r="ET8" s="1">
        <v>415</v>
      </c>
      <c r="EU8" s="1">
        <v>0</v>
      </c>
      <c r="EV8" s="1">
        <v>18</v>
      </c>
      <c r="EW8" s="1" t="s">
        <v>399</v>
      </c>
      <c r="EX8" s="1">
        <v>14</v>
      </c>
      <c r="EY8" s="1">
        <v>14</v>
      </c>
      <c r="EZ8" s="6">
        <v>9017</v>
      </c>
      <c r="FA8" s="6">
        <v>13266</v>
      </c>
      <c r="FB8" s="1"/>
      <c r="FC8" s="1"/>
      <c r="FD8" s="1" t="s">
        <v>279</v>
      </c>
      <c r="FE8" s="1"/>
      <c r="FF8" s="1"/>
      <c r="FG8" s="1" t="s">
        <v>388</v>
      </c>
      <c r="FH8" s="1" t="s">
        <v>308</v>
      </c>
      <c r="FI8" s="1" t="s">
        <v>390</v>
      </c>
      <c r="FJ8" s="1" t="s">
        <v>391</v>
      </c>
      <c r="FK8" s="1">
        <v>28337</v>
      </c>
      <c r="FL8" s="1">
        <v>1419</v>
      </c>
      <c r="FM8" s="1" t="s">
        <v>392</v>
      </c>
      <c r="FN8" s="1" t="s">
        <v>391</v>
      </c>
      <c r="FO8" s="1">
        <v>28337</v>
      </c>
      <c r="FP8" s="1">
        <v>1419</v>
      </c>
      <c r="FQ8" s="1" t="s">
        <v>389</v>
      </c>
      <c r="FR8" s="6">
        <v>15388</v>
      </c>
      <c r="FS8" s="1">
        <v>10.26</v>
      </c>
      <c r="FT8" s="1" t="s">
        <v>393</v>
      </c>
      <c r="FU8" s="6">
        <v>6496</v>
      </c>
      <c r="FV8" s="1">
        <v>202</v>
      </c>
      <c r="FW8" s="1"/>
      <c r="FX8" s="1" t="s">
        <v>400</v>
      </c>
      <c r="FY8" s="1"/>
      <c r="FZ8" s="1"/>
      <c r="GA8" s="1">
        <v>0</v>
      </c>
      <c r="GB8" s="1" t="s">
        <v>401</v>
      </c>
      <c r="GC8" s="1">
        <v>25</v>
      </c>
      <c r="GD8" s="1">
        <v>5</v>
      </c>
      <c r="GE8" s="1"/>
      <c r="GF8" s="1" t="s">
        <v>285</v>
      </c>
      <c r="GG8" s="1" t="s">
        <v>402</v>
      </c>
      <c r="GH8" s="1" t="s">
        <v>287</v>
      </c>
      <c r="GI8" s="1" t="s">
        <v>288</v>
      </c>
      <c r="GJ8" s="1" t="s">
        <v>289</v>
      </c>
      <c r="GK8" s="1" t="s">
        <v>290</v>
      </c>
      <c r="GL8" s="1" t="s">
        <v>291</v>
      </c>
      <c r="GM8" s="1" t="s">
        <v>279</v>
      </c>
      <c r="GN8" s="6">
        <v>35209</v>
      </c>
      <c r="GO8" s="2" t="s">
        <v>292</v>
      </c>
      <c r="GP8" s="2">
        <v>195</v>
      </c>
      <c r="GQ8" s="2">
        <v>29</v>
      </c>
      <c r="GR8" s="2">
        <v>696</v>
      </c>
      <c r="GS8" s="10">
        <v>3428</v>
      </c>
      <c r="GT8" s="10">
        <v>18048</v>
      </c>
      <c r="GU8" s="2"/>
      <c r="GV8" s="2"/>
      <c r="GW8" s="2"/>
      <c r="GX8" s="2"/>
      <c r="GY8" s="2"/>
      <c r="GZ8" s="1"/>
      <c r="HA8" s="1">
        <v>1</v>
      </c>
      <c r="HB8" s="1"/>
      <c r="HC8" s="1"/>
      <c r="HD8" s="1"/>
      <c r="HE8" s="1"/>
      <c r="HF8" s="1"/>
      <c r="HG8" s="1"/>
      <c r="HH8" s="1"/>
      <c r="HI8" s="1"/>
      <c r="HJ8" s="1"/>
      <c r="HK8" s="1">
        <v>6</v>
      </c>
      <c r="HL8" s="1">
        <v>475</v>
      </c>
      <c r="HN8" s="6">
        <v>7842</v>
      </c>
      <c r="HO8" s="6">
        <v>91570</v>
      </c>
      <c r="HP8" s="2">
        <v>150</v>
      </c>
      <c r="HQ8" s="1"/>
      <c r="HR8" s="1">
        <v>0</v>
      </c>
      <c r="HS8" s="6">
        <v>26725</v>
      </c>
      <c r="HT8" s="1"/>
      <c r="HU8" s="1"/>
      <c r="HV8" s="1">
        <v>193</v>
      </c>
      <c r="HW8" s="6">
        <v>2022</v>
      </c>
      <c r="HX8" s="1"/>
      <c r="HY8" s="1"/>
      <c r="HZ8" s="1">
        <v>162</v>
      </c>
      <c r="IA8" s="1">
        <v>0</v>
      </c>
      <c r="IB8" s="1"/>
      <c r="IC8" s="1"/>
      <c r="ID8" s="1">
        <v>-1</v>
      </c>
      <c r="IE8" s="6">
        <v>32535</v>
      </c>
      <c r="IF8" s="6">
        <v>5109</v>
      </c>
      <c r="IG8" s="1">
        <v>0</v>
      </c>
      <c r="IH8" s="6">
        <v>32048</v>
      </c>
      <c r="II8" s="6">
        <v>4736</v>
      </c>
      <c r="IJ8" s="1">
        <v>15</v>
      </c>
      <c r="IK8" s="1">
        <v>99</v>
      </c>
      <c r="IL8" s="1">
        <v>174</v>
      </c>
      <c r="IM8" s="1">
        <v>199</v>
      </c>
      <c r="IN8" s="1">
        <v>0</v>
      </c>
      <c r="IO8" s="1">
        <v>0</v>
      </c>
      <c r="IQ8" s="6">
        <v>3336</v>
      </c>
      <c r="IR8" s="6">
        <v>1155</v>
      </c>
      <c r="IS8" s="10">
        <v>4491</v>
      </c>
      <c r="IT8" s="10">
        <v>4978</v>
      </c>
      <c r="IU8" s="6">
        <v>1735</v>
      </c>
      <c r="IV8" s="10">
        <v>37026</v>
      </c>
      <c r="IW8" s="6">
        <v>13217</v>
      </c>
      <c r="IX8" s="1">
        <v>20</v>
      </c>
      <c r="IY8" s="1">
        <v>275</v>
      </c>
      <c r="IZ8" s="1">
        <v>0</v>
      </c>
      <c r="JA8" s="1">
        <v>0.94</v>
      </c>
      <c r="JB8" s="1">
        <v>0.06</v>
      </c>
      <c r="JC8" s="1">
        <v>15.95</v>
      </c>
      <c r="JD8" s="1">
        <v>16.12</v>
      </c>
      <c r="JE8" s="1">
        <v>13.5</v>
      </c>
      <c r="JF8" s="1">
        <v>100</v>
      </c>
      <c r="JG8" s="6">
        <v>1019</v>
      </c>
      <c r="JH8" s="1">
        <v>195</v>
      </c>
      <c r="JI8" s="6">
        <v>3685</v>
      </c>
    </row>
    <row r="9" spans="1:269" x14ac:dyDescent="0.25">
      <c r="A9" s="1" t="s">
        <v>403</v>
      </c>
      <c r="B9" s="1" t="s">
        <v>404</v>
      </c>
      <c r="C9" s="1" t="s">
        <v>404</v>
      </c>
      <c r="D9" s="1">
        <v>2016</v>
      </c>
      <c r="E9" s="1" t="s">
        <v>405</v>
      </c>
      <c r="F9" s="1" t="s">
        <v>406</v>
      </c>
      <c r="G9" s="1" t="s">
        <v>407</v>
      </c>
      <c r="H9" s="1">
        <v>27804</v>
      </c>
      <c r="I9" s="1">
        <v>4842</v>
      </c>
      <c r="J9" s="1" t="s">
        <v>406</v>
      </c>
      <c r="K9" s="1" t="s">
        <v>407</v>
      </c>
      <c r="L9" s="1">
        <v>27804</v>
      </c>
      <c r="M9" s="1"/>
      <c r="N9" s="1" t="s">
        <v>408</v>
      </c>
      <c r="O9" s="1" t="s">
        <v>409</v>
      </c>
      <c r="P9" s="1" t="s">
        <v>410</v>
      </c>
      <c r="Q9" s="1" t="s">
        <v>411</v>
      </c>
      <c r="R9" s="1" t="s">
        <v>412</v>
      </c>
      <c r="S9" s="1" t="s">
        <v>324</v>
      </c>
      <c r="T9" s="1" t="s">
        <v>409</v>
      </c>
      <c r="U9" s="1" t="s">
        <v>410</v>
      </c>
      <c r="V9" s="1" t="s">
        <v>411</v>
      </c>
      <c r="W9" s="1">
        <v>1</v>
      </c>
      <c r="X9" s="1">
        <v>1</v>
      </c>
      <c r="Y9" s="1">
        <v>0</v>
      </c>
      <c r="Z9" s="1">
        <v>3</v>
      </c>
      <c r="AA9" s="6">
        <v>3770</v>
      </c>
      <c r="AB9" s="1">
        <v>8.9</v>
      </c>
      <c r="AC9" s="1">
        <v>0</v>
      </c>
      <c r="AD9" s="1">
        <v>8.9</v>
      </c>
      <c r="AE9" s="1">
        <v>16.5</v>
      </c>
      <c r="AF9" s="1">
        <v>25.4</v>
      </c>
      <c r="AG9" s="7">
        <v>0.35039999999999999</v>
      </c>
      <c r="AH9" s="8">
        <v>76600</v>
      </c>
      <c r="AI9" s="1"/>
      <c r="AJ9" s="1"/>
      <c r="AK9" s="8">
        <v>34649</v>
      </c>
      <c r="AL9" s="9">
        <v>7.25</v>
      </c>
      <c r="AM9" s="9">
        <v>10.1</v>
      </c>
      <c r="AN9" s="9">
        <v>13.46</v>
      </c>
      <c r="AO9" s="8">
        <v>613260</v>
      </c>
      <c r="AP9" s="8">
        <v>1046182</v>
      </c>
      <c r="AQ9" s="8">
        <v>1659442</v>
      </c>
      <c r="AR9" s="8">
        <v>131397</v>
      </c>
      <c r="AS9" s="8">
        <v>0</v>
      </c>
      <c r="AT9" s="8">
        <v>131397</v>
      </c>
      <c r="AU9" s="8">
        <v>32163</v>
      </c>
      <c r="AV9" s="8">
        <v>0</v>
      </c>
      <c r="AW9" s="8">
        <v>32163</v>
      </c>
      <c r="AX9" s="8">
        <v>338294</v>
      </c>
      <c r="AY9" s="8">
        <v>2161296</v>
      </c>
      <c r="AZ9" s="8">
        <v>1068836</v>
      </c>
      <c r="BA9" s="8">
        <v>337058</v>
      </c>
      <c r="BB9" s="8">
        <v>1405894</v>
      </c>
      <c r="BC9" s="8">
        <v>71957</v>
      </c>
      <c r="BD9" s="8">
        <v>24121</v>
      </c>
      <c r="BE9" s="8">
        <v>25324</v>
      </c>
      <c r="BF9" s="8">
        <v>121402</v>
      </c>
      <c r="BG9" s="8">
        <v>565194</v>
      </c>
      <c r="BH9" s="8">
        <v>2092490</v>
      </c>
      <c r="BI9" s="8">
        <v>68806</v>
      </c>
      <c r="BJ9" s="7">
        <v>3.1800000000000002E-2</v>
      </c>
      <c r="BK9" s="8">
        <v>17894</v>
      </c>
      <c r="BL9" s="8">
        <v>0</v>
      </c>
      <c r="BM9" s="8">
        <v>0</v>
      </c>
      <c r="BN9" s="8">
        <v>0</v>
      </c>
      <c r="BO9" s="8">
        <v>17894</v>
      </c>
      <c r="BP9" s="8">
        <v>27663</v>
      </c>
      <c r="BQ9" s="6">
        <v>23286</v>
      </c>
      <c r="BR9" s="6">
        <v>23996</v>
      </c>
      <c r="BS9" s="6">
        <v>47282</v>
      </c>
      <c r="BT9" s="6">
        <v>29842</v>
      </c>
      <c r="BU9" s="6">
        <v>13702</v>
      </c>
      <c r="BV9" s="6">
        <v>43544</v>
      </c>
      <c r="BW9" s="6">
        <v>4243</v>
      </c>
      <c r="BX9" s="6">
        <v>1145</v>
      </c>
      <c r="BY9" s="6">
        <v>5388</v>
      </c>
      <c r="BZ9" s="6">
        <v>96214</v>
      </c>
      <c r="CA9" s="1"/>
      <c r="CB9" s="6">
        <v>96214</v>
      </c>
      <c r="CC9" s="1">
        <v>842</v>
      </c>
      <c r="CD9" s="6">
        <v>50523</v>
      </c>
      <c r="CE9" s="1">
        <v>3</v>
      </c>
      <c r="CF9" s="1">
        <v>74</v>
      </c>
      <c r="CG9" s="1">
        <v>77</v>
      </c>
      <c r="CH9" s="6">
        <v>3266</v>
      </c>
      <c r="CI9" s="6">
        <v>3205</v>
      </c>
      <c r="CJ9" s="6">
        <v>2556</v>
      </c>
      <c r="CK9" s="1">
        <v>205</v>
      </c>
      <c r="CL9" s="1">
        <v>0</v>
      </c>
      <c r="CM9" s="1">
        <v>52</v>
      </c>
      <c r="CN9" s="1">
        <v>106</v>
      </c>
      <c r="CO9" s="6">
        <v>59841</v>
      </c>
      <c r="CP9" s="6">
        <v>20262</v>
      </c>
      <c r="CQ9" s="6">
        <v>80103</v>
      </c>
      <c r="CR9" s="6">
        <v>10819</v>
      </c>
      <c r="CS9" s="1">
        <v>914</v>
      </c>
      <c r="CT9" s="6">
        <v>11733</v>
      </c>
      <c r="CU9" s="6">
        <v>79514</v>
      </c>
      <c r="CV9" s="6">
        <v>15179</v>
      </c>
      <c r="CW9" s="6">
        <v>94693</v>
      </c>
      <c r="CX9" s="6">
        <v>186529</v>
      </c>
      <c r="CY9" s="1">
        <v>797</v>
      </c>
      <c r="CZ9" s="1"/>
      <c r="DA9" s="6">
        <v>187326</v>
      </c>
      <c r="DB9" s="6">
        <v>8776</v>
      </c>
      <c r="DC9" s="6">
        <v>1561</v>
      </c>
      <c r="DD9" s="6">
        <f t="shared" si="0"/>
        <v>10337</v>
      </c>
      <c r="DE9" s="6">
        <v>29316</v>
      </c>
      <c r="DF9" s="6">
        <v>17944</v>
      </c>
      <c r="DG9" s="1">
        <v>0</v>
      </c>
      <c r="DH9" s="6">
        <v>19527</v>
      </c>
      <c r="DI9" s="1">
        <v>243</v>
      </c>
      <c r="DJ9" s="6"/>
      <c r="DK9" s="6">
        <v>245706</v>
      </c>
      <c r="DL9" s="6">
        <v>3928</v>
      </c>
      <c r="DM9" s="1"/>
      <c r="DN9" s="1"/>
      <c r="DO9" s="6">
        <v>245264</v>
      </c>
      <c r="DP9" s="6">
        <v>7522</v>
      </c>
      <c r="DQ9" s="6">
        <v>12391</v>
      </c>
      <c r="DR9" s="6">
        <v>5177</v>
      </c>
      <c r="DS9" s="6">
        <v>17568</v>
      </c>
      <c r="DT9" s="6">
        <v>195064</v>
      </c>
      <c r="DU9" s="1">
        <v>340</v>
      </c>
      <c r="DV9" s="1">
        <v>18</v>
      </c>
      <c r="DW9" s="1">
        <v>272</v>
      </c>
      <c r="DX9" s="1">
        <v>951</v>
      </c>
      <c r="DY9" s="1">
        <v>57</v>
      </c>
      <c r="DZ9" s="1">
        <v>5</v>
      </c>
      <c r="EA9" s="6">
        <v>1643</v>
      </c>
      <c r="EB9" s="1">
        <v>878</v>
      </c>
      <c r="EC9" s="1">
        <v>551</v>
      </c>
      <c r="ED9" s="6">
        <v>1429</v>
      </c>
      <c r="EE9" s="6">
        <v>11207</v>
      </c>
      <c r="EF9" s="6">
        <v>28739</v>
      </c>
      <c r="EG9" s="6">
        <v>39946</v>
      </c>
      <c r="EH9" s="1">
        <v>964</v>
      </c>
      <c r="EI9" s="6">
        <v>1240</v>
      </c>
      <c r="EJ9" s="6">
        <v>2204</v>
      </c>
      <c r="EK9" s="6">
        <v>43579</v>
      </c>
      <c r="EL9" s="1">
        <v>67</v>
      </c>
      <c r="EM9" s="1">
        <v>204</v>
      </c>
      <c r="EN9" s="1">
        <v>158</v>
      </c>
      <c r="EO9" s="1">
        <v>174</v>
      </c>
      <c r="EP9" s="1">
        <v>401</v>
      </c>
      <c r="EQ9" s="6">
        <v>7005</v>
      </c>
      <c r="ER9" s="6">
        <v>38998</v>
      </c>
      <c r="ES9" s="6">
        <v>14261</v>
      </c>
      <c r="ET9" s="6">
        <v>4128</v>
      </c>
      <c r="EU9" s="1">
        <v>44</v>
      </c>
      <c r="EV9" s="1">
        <v>144</v>
      </c>
      <c r="EW9" s="1" t="s">
        <v>413</v>
      </c>
      <c r="EX9" s="1">
        <v>40</v>
      </c>
      <c r="EY9" s="1">
        <v>87</v>
      </c>
      <c r="EZ9" s="6">
        <v>121881</v>
      </c>
      <c r="FA9" s="6">
        <v>144349</v>
      </c>
      <c r="FB9" s="6">
        <v>61028</v>
      </c>
      <c r="FC9" s="1"/>
      <c r="FD9" s="1" t="s">
        <v>279</v>
      </c>
      <c r="FE9" s="1"/>
      <c r="FF9" s="1"/>
      <c r="FG9" s="1" t="s">
        <v>414</v>
      </c>
      <c r="FH9" s="1" t="s">
        <v>415</v>
      </c>
      <c r="FI9" s="1" t="s">
        <v>406</v>
      </c>
      <c r="FJ9" s="1" t="s">
        <v>407</v>
      </c>
      <c r="FK9" s="1">
        <v>27804</v>
      </c>
      <c r="FL9" s="1">
        <v>4842</v>
      </c>
      <c r="FM9" s="1" t="s">
        <v>406</v>
      </c>
      <c r="FN9" s="1" t="s">
        <v>407</v>
      </c>
      <c r="FO9" s="1">
        <v>27804</v>
      </c>
      <c r="FP9" s="1">
        <v>4842</v>
      </c>
      <c r="FQ9" s="1" t="s">
        <v>405</v>
      </c>
      <c r="FR9" s="6">
        <v>60756</v>
      </c>
      <c r="FS9" s="1">
        <v>25.85</v>
      </c>
      <c r="FT9" s="1" t="s">
        <v>412</v>
      </c>
      <c r="FU9" s="6">
        <v>3770</v>
      </c>
      <c r="FV9" s="1">
        <v>104</v>
      </c>
      <c r="FW9" s="1"/>
      <c r="FX9" s="1" t="s">
        <v>416</v>
      </c>
      <c r="FY9" s="1"/>
      <c r="FZ9" s="1"/>
      <c r="GA9" s="1">
        <v>0</v>
      </c>
      <c r="GB9" s="1" t="s">
        <v>417</v>
      </c>
      <c r="GC9" s="1">
        <v>50</v>
      </c>
      <c r="GD9" s="1">
        <v>50</v>
      </c>
      <c r="GE9" s="1"/>
      <c r="GF9" s="1" t="s">
        <v>285</v>
      </c>
      <c r="GG9" s="1" t="s">
        <v>417</v>
      </c>
      <c r="GH9" s="1" t="s">
        <v>287</v>
      </c>
      <c r="GI9" s="1" t="s">
        <v>313</v>
      </c>
      <c r="GJ9" s="1" t="s">
        <v>289</v>
      </c>
      <c r="GK9" s="1" t="s">
        <v>290</v>
      </c>
      <c r="GL9" s="1" t="s">
        <v>418</v>
      </c>
      <c r="GM9" s="1" t="s">
        <v>279</v>
      </c>
      <c r="GN9" s="6">
        <v>89369</v>
      </c>
      <c r="GO9" s="2" t="s">
        <v>292</v>
      </c>
      <c r="GP9" s="10">
        <v>1448</v>
      </c>
      <c r="GQ9" s="2">
        <v>9</v>
      </c>
      <c r="GR9" s="10">
        <v>4719</v>
      </c>
      <c r="GS9" s="10">
        <v>22937</v>
      </c>
      <c r="GT9" s="2"/>
      <c r="GU9" s="2">
        <v>75</v>
      </c>
      <c r="GV9" s="2">
        <v>11</v>
      </c>
      <c r="GW9" s="2">
        <v>161</v>
      </c>
      <c r="GX9" s="10">
        <v>2536</v>
      </c>
      <c r="GY9" s="2"/>
      <c r="GZ9" s="1"/>
      <c r="HA9" s="1">
        <v>1</v>
      </c>
      <c r="HB9" s="1"/>
      <c r="HC9" s="1"/>
      <c r="HD9" s="1"/>
      <c r="HE9" s="1"/>
      <c r="HF9" s="1"/>
      <c r="HG9" s="1"/>
      <c r="HH9" s="1"/>
      <c r="HI9" s="1"/>
      <c r="HJ9" s="1"/>
      <c r="HK9" s="1">
        <v>5</v>
      </c>
      <c r="HL9" s="6">
        <v>1908</v>
      </c>
      <c r="HN9" s="6">
        <v>9027</v>
      </c>
      <c r="HO9" s="6">
        <v>157237</v>
      </c>
      <c r="HP9" s="2">
        <v>243</v>
      </c>
      <c r="HQ9" s="1"/>
      <c r="HR9" s="1">
        <v>0</v>
      </c>
      <c r="HS9" s="6">
        <v>26725</v>
      </c>
      <c r="HT9" s="6">
        <v>23798</v>
      </c>
      <c r="HU9" s="1"/>
      <c r="HV9" s="1">
        <v>0</v>
      </c>
      <c r="HW9" s="6">
        <v>2022</v>
      </c>
      <c r="HX9" s="6">
        <v>1183</v>
      </c>
      <c r="HY9" s="1"/>
      <c r="HZ9" s="1">
        <v>0</v>
      </c>
      <c r="IA9" s="1">
        <v>0</v>
      </c>
      <c r="IB9" s="1">
        <v>205</v>
      </c>
      <c r="IC9" s="1"/>
      <c r="ID9" s="1">
        <v>0</v>
      </c>
      <c r="IE9" s="6">
        <v>245264</v>
      </c>
      <c r="IF9" s="6">
        <v>39653</v>
      </c>
      <c r="IG9" s="1">
        <v>341</v>
      </c>
      <c r="IH9" s="6">
        <v>225396</v>
      </c>
      <c r="II9" s="6">
        <v>38411</v>
      </c>
      <c r="IJ9" s="1">
        <v>188</v>
      </c>
      <c r="IK9" s="6">
        <v>17756</v>
      </c>
      <c r="IL9" s="1">
        <v>100</v>
      </c>
      <c r="IM9" s="6">
        <v>1461</v>
      </c>
      <c r="IN9" s="1">
        <v>0</v>
      </c>
      <c r="IO9" s="1">
        <v>22</v>
      </c>
      <c r="IQ9" s="6">
        <v>22272</v>
      </c>
      <c r="IR9" s="1">
        <v>787</v>
      </c>
      <c r="IS9" s="10">
        <v>23059</v>
      </c>
      <c r="IT9" s="10">
        <v>42586</v>
      </c>
      <c r="IU9" s="6">
        <v>10337</v>
      </c>
      <c r="IV9" s="10">
        <v>268323</v>
      </c>
      <c r="IW9" s="6">
        <v>130874</v>
      </c>
      <c r="IX9" s="1">
        <v>358</v>
      </c>
      <c r="IY9" s="6">
        <v>1223</v>
      </c>
      <c r="IZ9" s="1">
        <v>62</v>
      </c>
      <c r="JA9" s="1">
        <v>0.92</v>
      </c>
      <c r="JB9" s="1">
        <v>0.03</v>
      </c>
      <c r="JC9" s="1">
        <v>26.52</v>
      </c>
      <c r="JD9" s="1">
        <v>32.659999999999997</v>
      </c>
      <c r="JE9" s="1">
        <v>3.99</v>
      </c>
      <c r="JF9" s="1">
        <v>669</v>
      </c>
      <c r="JG9" s="6">
        <v>13049</v>
      </c>
      <c r="JH9" s="1">
        <v>974</v>
      </c>
      <c r="JI9" s="6">
        <v>30530</v>
      </c>
    </row>
    <row r="10" spans="1:269" x14ac:dyDescent="0.25">
      <c r="A10" s="1" t="s">
        <v>419</v>
      </c>
      <c r="B10" s="1" t="s">
        <v>420</v>
      </c>
      <c r="C10" s="1" t="s">
        <v>420</v>
      </c>
      <c r="D10" s="1">
        <v>2016</v>
      </c>
      <c r="E10" s="1" t="s">
        <v>421</v>
      </c>
      <c r="F10" s="1" t="s">
        <v>422</v>
      </c>
      <c r="G10" s="1" t="s">
        <v>423</v>
      </c>
      <c r="H10" s="1">
        <v>28461</v>
      </c>
      <c r="I10" s="1">
        <v>3827</v>
      </c>
      <c r="J10" s="1" t="s">
        <v>422</v>
      </c>
      <c r="K10" s="1" t="s">
        <v>423</v>
      </c>
      <c r="L10" s="1">
        <v>28461</v>
      </c>
      <c r="M10" s="1"/>
      <c r="N10" s="1" t="s">
        <v>424</v>
      </c>
      <c r="O10" s="1" t="s">
        <v>425</v>
      </c>
      <c r="P10" s="1" t="s">
        <v>426</v>
      </c>
      <c r="Q10" s="1" t="s">
        <v>427</v>
      </c>
      <c r="R10" s="1" t="s">
        <v>424</v>
      </c>
      <c r="S10" s="1" t="s">
        <v>324</v>
      </c>
      <c r="T10" s="1" t="s">
        <v>425</v>
      </c>
      <c r="U10" s="1" t="s">
        <v>426</v>
      </c>
      <c r="V10" s="1" t="s">
        <v>427</v>
      </c>
      <c r="W10" s="1">
        <v>0</v>
      </c>
      <c r="X10" s="1">
        <v>5</v>
      </c>
      <c r="Y10" s="1">
        <v>0</v>
      </c>
      <c r="Z10" s="1">
        <v>0</v>
      </c>
      <c r="AA10" s="6">
        <v>11852</v>
      </c>
      <c r="AB10" s="1">
        <v>1</v>
      </c>
      <c r="AC10" s="1">
        <v>0</v>
      </c>
      <c r="AD10" s="1">
        <v>1</v>
      </c>
      <c r="AE10" s="1">
        <v>15</v>
      </c>
      <c r="AF10" s="1">
        <v>16</v>
      </c>
      <c r="AG10" s="7">
        <v>6.25E-2</v>
      </c>
      <c r="AH10" s="8">
        <v>107769</v>
      </c>
      <c r="AI10" s="1"/>
      <c r="AJ10" s="1"/>
      <c r="AK10" s="1"/>
      <c r="AL10" s="9">
        <v>13.51</v>
      </c>
      <c r="AM10" s="9">
        <v>13.51</v>
      </c>
      <c r="AN10" s="9">
        <v>21.2</v>
      </c>
      <c r="AO10" s="8">
        <v>0</v>
      </c>
      <c r="AP10" s="8">
        <v>1124513</v>
      </c>
      <c r="AQ10" s="8">
        <v>1124513</v>
      </c>
      <c r="AR10" s="8">
        <v>139960</v>
      </c>
      <c r="AS10" s="8">
        <v>0</v>
      </c>
      <c r="AT10" s="8">
        <v>139960</v>
      </c>
      <c r="AU10" s="8">
        <v>0</v>
      </c>
      <c r="AV10" s="8">
        <v>0</v>
      </c>
      <c r="AW10" s="8">
        <v>0</v>
      </c>
      <c r="AX10" s="8">
        <v>0</v>
      </c>
      <c r="AY10" s="8">
        <v>1264473</v>
      </c>
      <c r="AZ10" s="8">
        <v>671375</v>
      </c>
      <c r="BA10" s="8">
        <v>290953</v>
      </c>
      <c r="BB10" s="8">
        <v>962328</v>
      </c>
      <c r="BC10" s="8">
        <v>66352</v>
      </c>
      <c r="BD10" s="8">
        <v>8000</v>
      </c>
      <c r="BE10" s="8">
        <v>9129</v>
      </c>
      <c r="BF10" s="8">
        <v>83481</v>
      </c>
      <c r="BG10" s="8">
        <v>169426</v>
      </c>
      <c r="BH10" s="8">
        <v>1215235</v>
      </c>
      <c r="BI10" s="8">
        <v>49238</v>
      </c>
      <c r="BJ10" s="7">
        <v>3.8899999999999997E-2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6">
        <v>49693</v>
      </c>
      <c r="BR10" s="6">
        <v>37139</v>
      </c>
      <c r="BS10" s="6">
        <v>86832</v>
      </c>
      <c r="BT10" s="6">
        <v>30993</v>
      </c>
      <c r="BU10" s="6">
        <v>11948</v>
      </c>
      <c r="BV10" s="6">
        <v>42941</v>
      </c>
      <c r="BW10" s="6">
        <v>25007</v>
      </c>
      <c r="BX10" s="1">
        <v>0</v>
      </c>
      <c r="BY10" s="6">
        <v>25007</v>
      </c>
      <c r="BZ10" s="6">
        <v>154780</v>
      </c>
      <c r="CA10" s="1"/>
      <c r="CB10" s="6">
        <v>154780</v>
      </c>
      <c r="CC10" s="6">
        <v>5000</v>
      </c>
      <c r="CD10" s="6">
        <v>29500</v>
      </c>
      <c r="CE10" s="1">
        <v>0</v>
      </c>
      <c r="CF10" s="1">
        <v>74</v>
      </c>
      <c r="CG10" s="1">
        <v>74</v>
      </c>
      <c r="CH10" s="6">
        <v>3137</v>
      </c>
      <c r="CI10" s="6">
        <v>2022</v>
      </c>
      <c r="CJ10" s="6">
        <v>6398</v>
      </c>
      <c r="CK10" s="1">
        <v>2</v>
      </c>
      <c r="CL10" s="1">
        <v>0</v>
      </c>
      <c r="CM10" s="1">
        <v>51</v>
      </c>
      <c r="CN10" s="1">
        <v>132</v>
      </c>
      <c r="CO10" s="6">
        <v>189592</v>
      </c>
      <c r="CP10" s="6">
        <v>38230</v>
      </c>
      <c r="CQ10" s="6">
        <v>227822</v>
      </c>
      <c r="CR10" s="1"/>
      <c r="CS10" s="1"/>
      <c r="CT10" s="1"/>
      <c r="CU10" s="6">
        <v>72957</v>
      </c>
      <c r="CV10" s="6">
        <v>11905</v>
      </c>
      <c r="CW10" s="6">
        <v>84862</v>
      </c>
      <c r="CX10" s="6">
        <v>312684</v>
      </c>
      <c r="CY10" s="1">
        <v>750</v>
      </c>
      <c r="CZ10" s="1">
        <v>0</v>
      </c>
      <c r="DA10" s="6">
        <v>313434</v>
      </c>
      <c r="DB10" s="6">
        <v>17041</v>
      </c>
      <c r="DC10" s="6">
        <v>1336</v>
      </c>
      <c r="DD10" s="6">
        <f t="shared" si="0"/>
        <v>18377</v>
      </c>
      <c r="DE10" s="6">
        <v>36859</v>
      </c>
      <c r="DF10" s="6">
        <v>12938</v>
      </c>
      <c r="DG10" s="1">
        <v>0</v>
      </c>
      <c r="DH10" s="6">
        <v>14275</v>
      </c>
      <c r="DI10" s="6">
        <v>1202</v>
      </c>
      <c r="DJ10" s="6"/>
      <c r="DK10" s="1"/>
      <c r="DL10" s="6">
        <v>367333</v>
      </c>
      <c r="DM10" s="1"/>
      <c r="DN10" s="1"/>
      <c r="DO10" s="6">
        <v>381608</v>
      </c>
      <c r="DP10" s="1">
        <v>-1</v>
      </c>
      <c r="DQ10" s="6">
        <v>46591</v>
      </c>
      <c r="DR10" s="6">
        <v>9750</v>
      </c>
      <c r="DS10" s="6">
        <v>56341</v>
      </c>
      <c r="DT10" s="6">
        <v>262026</v>
      </c>
      <c r="DU10" s="1">
        <v>958</v>
      </c>
      <c r="DV10" s="1">
        <v>1</v>
      </c>
      <c r="DW10" s="1">
        <v>231</v>
      </c>
      <c r="DX10" s="1">
        <v>0</v>
      </c>
      <c r="DY10" s="1">
        <v>0</v>
      </c>
      <c r="DZ10" s="1">
        <v>0</v>
      </c>
      <c r="EA10" s="6">
        <v>1190</v>
      </c>
      <c r="EB10" s="6">
        <v>15589</v>
      </c>
      <c r="EC10" s="1">
        <v>38</v>
      </c>
      <c r="ED10" s="6">
        <v>15627</v>
      </c>
      <c r="EE10" s="6">
        <v>4505</v>
      </c>
      <c r="EF10" s="1">
        <v>0</v>
      </c>
      <c r="EG10" s="6">
        <v>4505</v>
      </c>
      <c r="EH10" s="1">
        <v>0</v>
      </c>
      <c r="EI10" s="1">
        <v>0</v>
      </c>
      <c r="EJ10" s="1">
        <v>0</v>
      </c>
      <c r="EK10" s="6">
        <v>20132</v>
      </c>
      <c r="EL10" s="1">
        <v>0</v>
      </c>
      <c r="EM10" s="1">
        <v>0</v>
      </c>
      <c r="EN10" s="1">
        <v>27</v>
      </c>
      <c r="EO10" s="1">
        <v>197</v>
      </c>
      <c r="EP10" s="1"/>
      <c r="EQ10" s="1"/>
      <c r="ER10" s="6">
        <v>57977</v>
      </c>
      <c r="ES10" s="6">
        <v>9768</v>
      </c>
      <c r="ET10" s="6">
        <v>2746</v>
      </c>
      <c r="EU10" s="1">
        <v>14</v>
      </c>
      <c r="EV10" s="1">
        <v>257</v>
      </c>
      <c r="EW10" s="1" t="s">
        <v>428</v>
      </c>
      <c r="EX10" s="1">
        <v>16</v>
      </c>
      <c r="EY10" s="1">
        <v>65</v>
      </c>
      <c r="EZ10" s="6">
        <v>85650</v>
      </c>
      <c r="FA10" s="1"/>
      <c r="FB10" s="6">
        <v>12792</v>
      </c>
      <c r="FC10" s="1"/>
      <c r="FD10" s="1" t="s">
        <v>279</v>
      </c>
      <c r="FE10" s="1"/>
      <c r="FF10" s="1"/>
      <c r="FG10" s="1" t="s">
        <v>429</v>
      </c>
      <c r="FH10" s="1" t="s">
        <v>308</v>
      </c>
      <c r="FI10" s="1" t="s">
        <v>422</v>
      </c>
      <c r="FJ10" s="1" t="s">
        <v>423</v>
      </c>
      <c r="FK10" s="1">
        <v>28461</v>
      </c>
      <c r="FL10" s="1">
        <v>3827</v>
      </c>
      <c r="FM10" s="1" t="s">
        <v>422</v>
      </c>
      <c r="FN10" s="1" t="s">
        <v>423</v>
      </c>
      <c r="FO10" s="1">
        <v>28461</v>
      </c>
      <c r="FP10" s="1">
        <v>3827</v>
      </c>
      <c r="FQ10" s="1" t="s">
        <v>421</v>
      </c>
      <c r="FR10" s="6">
        <v>33856</v>
      </c>
      <c r="FS10" s="1">
        <v>16</v>
      </c>
      <c r="FT10" s="1" t="s">
        <v>430</v>
      </c>
      <c r="FU10" s="6">
        <v>11852</v>
      </c>
      <c r="FV10" s="1">
        <v>260</v>
      </c>
      <c r="FW10" s="1"/>
      <c r="FX10" s="1" t="s">
        <v>431</v>
      </c>
      <c r="FY10" s="1"/>
      <c r="FZ10" s="1"/>
      <c r="GA10" s="1">
        <v>0</v>
      </c>
      <c r="GB10" s="1" t="s">
        <v>432</v>
      </c>
      <c r="GC10" s="1">
        <v>1.76</v>
      </c>
      <c r="GD10" s="1">
        <v>13.21</v>
      </c>
      <c r="GE10" s="1"/>
      <c r="GF10" s="1" t="s">
        <v>285</v>
      </c>
      <c r="GG10" s="1" t="s">
        <v>433</v>
      </c>
      <c r="GH10" s="1" t="s">
        <v>287</v>
      </c>
      <c r="GI10" s="1" t="s">
        <v>288</v>
      </c>
      <c r="GJ10" s="1" t="s">
        <v>289</v>
      </c>
      <c r="GK10" s="1" t="s">
        <v>290</v>
      </c>
      <c r="GL10" s="1" t="s">
        <v>291</v>
      </c>
      <c r="GM10" s="1" t="s">
        <v>279</v>
      </c>
      <c r="GN10" s="6">
        <v>115716</v>
      </c>
      <c r="GO10" s="2" t="s">
        <v>330</v>
      </c>
      <c r="GP10" s="2">
        <v>675</v>
      </c>
      <c r="GQ10" s="2">
        <v>65</v>
      </c>
      <c r="GR10" s="10">
        <v>3173</v>
      </c>
      <c r="GS10" s="10">
        <v>27071</v>
      </c>
      <c r="GT10" s="10">
        <v>312160</v>
      </c>
      <c r="GU10" s="2"/>
      <c r="GV10" s="2">
        <v>0</v>
      </c>
      <c r="GW10" s="2">
        <v>0</v>
      </c>
      <c r="GX10" s="2"/>
      <c r="GY10" s="2"/>
      <c r="GZ10" s="1"/>
      <c r="HA10" s="1">
        <v>3</v>
      </c>
      <c r="HB10" s="1"/>
      <c r="HC10" s="1"/>
      <c r="HD10" s="1"/>
      <c r="HE10" s="1"/>
      <c r="HF10" s="1"/>
      <c r="HG10" s="1"/>
      <c r="HH10" s="1"/>
      <c r="HI10" s="1"/>
      <c r="HJ10" s="1"/>
      <c r="HK10" s="1">
        <v>5</v>
      </c>
      <c r="HL10" s="6">
        <v>2835</v>
      </c>
      <c r="HN10" s="6">
        <v>11559</v>
      </c>
      <c r="HO10" s="6">
        <v>202247</v>
      </c>
      <c r="HP10" s="10">
        <v>1202</v>
      </c>
      <c r="HQ10" s="1"/>
      <c r="HR10" s="1">
        <v>0</v>
      </c>
      <c r="HS10" s="6">
        <v>26725</v>
      </c>
      <c r="HT10" s="1"/>
      <c r="HU10" s="1"/>
      <c r="HV10" s="6">
        <v>2775</v>
      </c>
      <c r="HW10" s="6">
        <v>2022</v>
      </c>
      <c r="HX10" s="1"/>
      <c r="HY10" s="1"/>
      <c r="HZ10" s="1">
        <v>0</v>
      </c>
      <c r="IA10" s="1">
        <v>0</v>
      </c>
      <c r="IB10" s="1"/>
      <c r="IC10" s="1"/>
      <c r="ID10" s="1">
        <v>2</v>
      </c>
      <c r="IE10" s="6">
        <v>381608</v>
      </c>
      <c r="IF10" s="6">
        <v>55236</v>
      </c>
      <c r="IG10" s="1">
        <v>0</v>
      </c>
      <c r="IH10" s="6">
        <v>367333</v>
      </c>
      <c r="II10" s="6">
        <v>53899</v>
      </c>
      <c r="IJ10" s="1">
        <v>114</v>
      </c>
      <c r="IK10" s="6">
        <v>12824</v>
      </c>
      <c r="IL10" s="6">
        <v>1336</v>
      </c>
      <c r="IM10" s="1">
        <v>0</v>
      </c>
      <c r="IN10" s="1">
        <v>0</v>
      </c>
      <c r="IO10" s="1">
        <v>1</v>
      </c>
      <c r="IQ10" s="6">
        <v>29018</v>
      </c>
      <c r="IR10" s="1">
        <v>0</v>
      </c>
      <c r="IS10" s="10">
        <v>29018</v>
      </c>
      <c r="IT10" s="10">
        <v>43293</v>
      </c>
      <c r="IU10" s="6">
        <v>18377</v>
      </c>
      <c r="IV10" s="10">
        <v>410626</v>
      </c>
      <c r="IW10" s="6">
        <v>84862</v>
      </c>
      <c r="IX10" s="1">
        <v>959</v>
      </c>
      <c r="IY10" s="1">
        <v>231</v>
      </c>
      <c r="IZ10" s="1">
        <v>0</v>
      </c>
      <c r="JA10" s="1">
        <v>0.22</v>
      </c>
      <c r="JB10" s="1">
        <v>0.78</v>
      </c>
      <c r="JC10" s="1">
        <v>16.920000000000002</v>
      </c>
      <c r="JD10" s="1">
        <v>19.5</v>
      </c>
      <c r="JE10" s="1">
        <v>16.3</v>
      </c>
      <c r="JF10" s="6">
        <v>1189</v>
      </c>
      <c r="JG10" s="6">
        <v>20094</v>
      </c>
      <c r="JH10" s="1">
        <v>1</v>
      </c>
      <c r="JI10" s="1">
        <v>38</v>
      </c>
    </row>
    <row r="11" spans="1:269" x14ac:dyDescent="0.25">
      <c r="A11" s="1" t="s">
        <v>434</v>
      </c>
      <c r="B11" s="1" t="s">
        <v>435</v>
      </c>
      <c r="C11" s="1" t="s">
        <v>435</v>
      </c>
      <c r="D11" s="1">
        <v>2016</v>
      </c>
      <c r="E11" s="1" t="s">
        <v>436</v>
      </c>
      <c r="F11" s="1" t="s">
        <v>437</v>
      </c>
      <c r="G11" s="1" t="s">
        <v>438</v>
      </c>
      <c r="H11" s="1">
        <v>28801</v>
      </c>
      <c r="I11" s="1">
        <v>2834</v>
      </c>
      <c r="J11" s="1" t="s">
        <v>437</v>
      </c>
      <c r="K11" s="1" t="s">
        <v>438</v>
      </c>
      <c r="L11" s="1">
        <v>28801</v>
      </c>
      <c r="M11" s="1"/>
      <c r="N11" s="1" t="s">
        <v>439</v>
      </c>
      <c r="O11" s="1" t="s">
        <v>440</v>
      </c>
      <c r="P11" s="1"/>
      <c r="Q11" s="1" t="s">
        <v>441</v>
      </c>
      <c r="R11" s="1" t="s">
        <v>442</v>
      </c>
      <c r="S11" s="1" t="s">
        <v>397</v>
      </c>
      <c r="T11" s="1" t="s">
        <v>440</v>
      </c>
      <c r="U11" s="1"/>
      <c r="V11" s="1" t="s">
        <v>441</v>
      </c>
      <c r="W11" s="1">
        <v>1</v>
      </c>
      <c r="X11" s="1">
        <v>12</v>
      </c>
      <c r="Y11" s="1">
        <v>0</v>
      </c>
      <c r="Z11" s="1">
        <v>0</v>
      </c>
      <c r="AA11" s="6">
        <v>32136</v>
      </c>
      <c r="AB11" s="1">
        <v>11</v>
      </c>
      <c r="AC11" s="1">
        <v>1</v>
      </c>
      <c r="AD11" s="1">
        <v>12</v>
      </c>
      <c r="AE11" s="1">
        <v>46</v>
      </c>
      <c r="AF11" s="1">
        <v>58</v>
      </c>
      <c r="AG11" s="7">
        <v>0.18970000000000001</v>
      </c>
      <c r="AH11" s="8">
        <v>99500</v>
      </c>
      <c r="AI11" s="1"/>
      <c r="AJ11" s="1"/>
      <c r="AK11" s="8">
        <v>40417</v>
      </c>
      <c r="AL11" s="9">
        <v>12.6</v>
      </c>
      <c r="AM11" s="9">
        <v>14.38</v>
      </c>
      <c r="AN11" s="9">
        <v>17.940000000000001</v>
      </c>
      <c r="AO11" s="8">
        <v>0</v>
      </c>
      <c r="AP11" s="8">
        <v>4469407</v>
      </c>
      <c r="AQ11" s="8">
        <v>4469407</v>
      </c>
      <c r="AR11" s="8">
        <v>224470</v>
      </c>
      <c r="AS11" s="8">
        <v>0</v>
      </c>
      <c r="AT11" s="8">
        <v>224470</v>
      </c>
      <c r="AU11" s="8">
        <v>37491</v>
      </c>
      <c r="AV11" s="8">
        <v>0</v>
      </c>
      <c r="AW11" s="8">
        <v>37491</v>
      </c>
      <c r="AX11" s="8">
        <v>234889</v>
      </c>
      <c r="AY11" s="8">
        <v>4966257</v>
      </c>
      <c r="AZ11" s="8">
        <v>2450785</v>
      </c>
      <c r="BA11" s="8">
        <v>1195365</v>
      </c>
      <c r="BB11" s="8">
        <v>3646150</v>
      </c>
      <c r="BC11" s="8">
        <v>577685</v>
      </c>
      <c r="BD11" s="8">
        <v>96268</v>
      </c>
      <c r="BE11" s="8">
        <v>0</v>
      </c>
      <c r="BF11" s="8">
        <v>673953</v>
      </c>
      <c r="BG11" s="8">
        <v>609412</v>
      </c>
      <c r="BH11" s="8">
        <v>4929515</v>
      </c>
      <c r="BI11" s="8">
        <v>36742</v>
      </c>
      <c r="BJ11" s="7">
        <v>7.4000000000000003E-3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6">
        <v>152988</v>
      </c>
      <c r="BR11" s="6">
        <v>143465</v>
      </c>
      <c r="BS11" s="6">
        <v>296453</v>
      </c>
      <c r="BT11" s="6">
        <v>122714</v>
      </c>
      <c r="BU11" s="6">
        <v>54618</v>
      </c>
      <c r="BV11" s="6">
        <v>177332</v>
      </c>
      <c r="BW11" s="6">
        <v>18525</v>
      </c>
      <c r="BX11" s="6">
        <v>7136</v>
      </c>
      <c r="BY11" s="6">
        <f>SUM(BW11:BX11)</f>
        <v>25661</v>
      </c>
      <c r="BZ11" s="6">
        <v>499446</v>
      </c>
      <c r="CA11" s="1"/>
      <c r="CB11" s="6">
        <v>499446</v>
      </c>
      <c r="CC11" s="6">
        <v>2634</v>
      </c>
      <c r="CD11" s="6">
        <v>61895</v>
      </c>
      <c r="CE11" s="1">
        <v>8</v>
      </c>
      <c r="CF11" s="1">
        <v>74</v>
      </c>
      <c r="CG11" s="1">
        <v>82</v>
      </c>
      <c r="CH11" s="6">
        <v>43502</v>
      </c>
      <c r="CI11" s="6">
        <v>16374</v>
      </c>
      <c r="CJ11" s="6">
        <v>19280</v>
      </c>
      <c r="CK11" s="1">
        <v>371</v>
      </c>
      <c r="CL11" s="1">
        <v>145</v>
      </c>
      <c r="CM11" s="1">
        <v>170</v>
      </c>
      <c r="CN11" s="1">
        <v>614</v>
      </c>
      <c r="CO11" s="6">
        <v>408712</v>
      </c>
      <c r="CP11" s="6">
        <v>188534</v>
      </c>
      <c r="CQ11" s="6">
        <v>597246</v>
      </c>
      <c r="CR11" s="6">
        <v>28931</v>
      </c>
      <c r="CS11" s="6">
        <v>12895</v>
      </c>
      <c r="CT11" s="6">
        <v>41826</v>
      </c>
      <c r="CU11" s="6">
        <v>409769</v>
      </c>
      <c r="CV11" s="6">
        <v>101672</v>
      </c>
      <c r="CW11" s="6">
        <v>511441</v>
      </c>
      <c r="CX11" s="6">
        <v>1150513</v>
      </c>
      <c r="CY11" s="1">
        <v>3</v>
      </c>
      <c r="CZ11" s="6">
        <v>2687</v>
      </c>
      <c r="DA11" s="6">
        <v>1153203</v>
      </c>
      <c r="DB11" s="6">
        <v>178713</v>
      </c>
      <c r="DC11" s="6">
        <v>100219</v>
      </c>
      <c r="DD11" s="6">
        <f t="shared" si="0"/>
        <v>278932</v>
      </c>
      <c r="DE11" s="6">
        <v>166028</v>
      </c>
      <c r="DF11" s="6">
        <v>148361</v>
      </c>
      <c r="DG11" s="6">
        <v>9099</v>
      </c>
      <c r="DH11" s="6">
        <v>260329</v>
      </c>
      <c r="DI11" s="1">
        <v>449</v>
      </c>
      <c r="DJ11" s="6"/>
      <c r="DK11" s="6">
        <v>477965</v>
      </c>
      <c r="DL11" s="6">
        <v>1175070</v>
      </c>
      <c r="DM11" s="1"/>
      <c r="DN11" s="6">
        <v>17847</v>
      </c>
      <c r="DO11" s="6">
        <v>1757157</v>
      </c>
      <c r="DP11" s="6">
        <v>1487</v>
      </c>
      <c r="DQ11" s="6">
        <v>138400</v>
      </c>
      <c r="DR11" s="6">
        <v>25897</v>
      </c>
      <c r="DS11" s="6">
        <v>164297</v>
      </c>
      <c r="DT11" s="6">
        <v>2108588</v>
      </c>
      <c r="DU11" s="1">
        <v>788</v>
      </c>
      <c r="DV11" s="1">
        <v>6</v>
      </c>
      <c r="DW11" s="6">
        <v>2135</v>
      </c>
      <c r="DX11" s="6">
        <v>2229</v>
      </c>
      <c r="DY11" s="1">
        <v>50</v>
      </c>
      <c r="DZ11" s="1">
        <v>0</v>
      </c>
      <c r="EA11" s="6">
        <v>5208</v>
      </c>
      <c r="EB11" s="6">
        <v>6871</v>
      </c>
      <c r="EC11" s="1">
        <v>0</v>
      </c>
      <c r="ED11" s="6">
        <v>6871</v>
      </c>
      <c r="EE11" s="6">
        <v>59578</v>
      </c>
      <c r="EF11" s="6">
        <v>37155</v>
      </c>
      <c r="EG11" s="6">
        <v>96733</v>
      </c>
      <c r="EH11" s="1">
        <v>458</v>
      </c>
      <c r="EI11" s="1">
        <v>0</v>
      </c>
      <c r="EJ11" s="1">
        <v>458</v>
      </c>
      <c r="EK11" s="6">
        <v>104062</v>
      </c>
      <c r="EL11" s="1">
        <v>2</v>
      </c>
      <c r="EM11" s="1">
        <v>120</v>
      </c>
      <c r="EN11" s="1">
        <v>149</v>
      </c>
      <c r="EO11" s="1">
        <v>619</v>
      </c>
      <c r="EP11" s="6">
        <v>1527</v>
      </c>
      <c r="EQ11" s="6">
        <v>25507</v>
      </c>
      <c r="ER11" s="6">
        <v>89398</v>
      </c>
      <c r="ES11" s="6">
        <v>14596</v>
      </c>
      <c r="ET11" s="6">
        <v>3209</v>
      </c>
      <c r="EU11" s="6">
        <v>67620</v>
      </c>
      <c r="EV11" s="6">
        <v>68360</v>
      </c>
      <c r="EW11" s="1" t="s">
        <v>443</v>
      </c>
      <c r="EX11" s="1">
        <v>82</v>
      </c>
      <c r="EY11" s="1">
        <v>162</v>
      </c>
      <c r="EZ11" s="6">
        <v>120401</v>
      </c>
      <c r="FA11" s="6">
        <v>200520</v>
      </c>
      <c r="FB11" s="1"/>
      <c r="FC11" s="1"/>
      <c r="FD11" s="1" t="s">
        <v>290</v>
      </c>
      <c r="FE11" s="1"/>
      <c r="FF11" s="1"/>
      <c r="FG11" s="1" t="s">
        <v>444</v>
      </c>
      <c r="FH11" s="1" t="s">
        <v>308</v>
      </c>
      <c r="FI11" s="1" t="s">
        <v>437</v>
      </c>
      <c r="FJ11" s="1" t="s">
        <v>438</v>
      </c>
      <c r="FK11" s="1">
        <v>28801</v>
      </c>
      <c r="FL11" s="1">
        <v>2834</v>
      </c>
      <c r="FM11" s="1" t="s">
        <v>437</v>
      </c>
      <c r="FN11" s="1" t="s">
        <v>438</v>
      </c>
      <c r="FO11" s="1">
        <v>28801</v>
      </c>
      <c r="FP11" s="1">
        <v>2834</v>
      </c>
      <c r="FQ11" s="1" t="s">
        <v>436</v>
      </c>
      <c r="FR11" s="6">
        <v>118803</v>
      </c>
      <c r="FS11" s="1">
        <v>58</v>
      </c>
      <c r="FT11" s="1" t="s">
        <v>439</v>
      </c>
      <c r="FU11" s="6">
        <v>32136</v>
      </c>
      <c r="FV11" s="1">
        <v>676</v>
      </c>
      <c r="FW11" s="1"/>
      <c r="FX11" s="1" t="s">
        <v>445</v>
      </c>
      <c r="FY11" s="1"/>
      <c r="FZ11" s="1"/>
      <c r="GA11" s="1">
        <v>0</v>
      </c>
      <c r="GB11" s="1" t="s">
        <v>446</v>
      </c>
      <c r="GC11" s="1">
        <v>95.55</v>
      </c>
      <c r="GD11" s="1">
        <v>92.9</v>
      </c>
      <c r="GE11" s="1"/>
      <c r="GF11" s="1" t="s">
        <v>285</v>
      </c>
      <c r="GG11" s="1" t="s">
        <v>447</v>
      </c>
      <c r="GH11" s="1" t="s">
        <v>287</v>
      </c>
      <c r="GI11" s="1" t="s">
        <v>288</v>
      </c>
      <c r="GJ11" s="1" t="s">
        <v>289</v>
      </c>
      <c r="GK11" s="1" t="s">
        <v>290</v>
      </c>
      <c r="GL11" s="1" t="s">
        <v>291</v>
      </c>
      <c r="GM11" s="1" t="s">
        <v>279</v>
      </c>
      <c r="GN11" s="6">
        <v>248872</v>
      </c>
      <c r="GO11" s="2" t="s">
        <v>292</v>
      </c>
      <c r="GP11" s="10">
        <v>6721</v>
      </c>
      <c r="GQ11" s="2">
        <v>540</v>
      </c>
      <c r="GR11" s="10">
        <v>18671</v>
      </c>
      <c r="GS11" s="10">
        <v>146946</v>
      </c>
      <c r="GT11" s="10">
        <v>10805454</v>
      </c>
      <c r="GU11" s="2">
        <v>329</v>
      </c>
      <c r="GV11" s="2">
        <v>25</v>
      </c>
      <c r="GW11" s="2">
        <v>215</v>
      </c>
      <c r="GX11" s="10">
        <v>13159</v>
      </c>
      <c r="GY11" s="10">
        <v>3603420</v>
      </c>
      <c r="GZ11" s="1"/>
      <c r="HA11" s="1">
        <v>3</v>
      </c>
      <c r="HB11" s="1"/>
      <c r="HC11" s="1"/>
      <c r="HD11" s="1"/>
      <c r="HE11" s="1"/>
      <c r="HF11" s="1"/>
      <c r="HG11" s="1"/>
      <c r="HH11" s="1"/>
      <c r="HI11" s="1"/>
      <c r="HJ11" s="1"/>
      <c r="HK11" s="1">
        <v>13</v>
      </c>
      <c r="HL11" s="6">
        <v>16244</v>
      </c>
      <c r="HN11" s="6">
        <v>79527</v>
      </c>
      <c r="HO11" s="6">
        <v>644792</v>
      </c>
      <c r="HP11" s="2">
        <v>449</v>
      </c>
      <c r="HQ11" s="1">
        <v>87</v>
      </c>
      <c r="HR11" s="1">
        <v>58</v>
      </c>
      <c r="HS11" s="6">
        <v>26725</v>
      </c>
      <c r="HT11" s="1"/>
      <c r="HU11" s="6">
        <v>34298</v>
      </c>
      <c r="HV11" s="1">
        <v>872</v>
      </c>
      <c r="HW11" s="6">
        <v>2022</v>
      </c>
      <c r="HX11" s="1"/>
      <c r="HY11" s="6">
        <v>13913</v>
      </c>
      <c r="HZ11" s="1">
        <v>439</v>
      </c>
      <c r="IA11" s="1">
        <v>0</v>
      </c>
      <c r="IB11" s="1"/>
      <c r="IC11" s="1">
        <v>370</v>
      </c>
      <c r="ID11" s="1">
        <v>1</v>
      </c>
      <c r="IE11" s="6">
        <v>1757157</v>
      </c>
      <c r="IF11" s="6">
        <v>444960</v>
      </c>
      <c r="IG11" s="6">
        <v>1534</v>
      </c>
      <c r="IH11" s="6">
        <v>1497981</v>
      </c>
      <c r="II11" s="6">
        <v>343625</v>
      </c>
      <c r="IJ11" s="1">
        <v>171</v>
      </c>
      <c r="IK11" s="6">
        <v>148190</v>
      </c>
      <c r="IL11" s="1">
        <v>790</v>
      </c>
      <c r="IM11" s="6">
        <v>99429</v>
      </c>
      <c r="IN11" s="1">
        <v>0</v>
      </c>
      <c r="IO11" s="6">
        <v>2650</v>
      </c>
      <c r="IQ11" s="6">
        <v>155708</v>
      </c>
      <c r="IR11" s="1">
        <v>676</v>
      </c>
      <c r="IS11" s="10">
        <v>156384</v>
      </c>
      <c r="IT11" s="10">
        <v>416713</v>
      </c>
      <c r="IU11" s="6">
        <v>278932</v>
      </c>
      <c r="IV11" s="10">
        <v>1913541</v>
      </c>
      <c r="IW11" s="6">
        <v>553267</v>
      </c>
      <c r="IX11" s="1">
        <v>794</v>
      </c>
      <c r="IY11" s="6">
        <v>4364</v>
      </c>
      <c r="IZ11" s="1">
        <v>50</v>
      </c>
      <c r="JA11" s="1">
        <v>0.93</v>
      </c>
      <c r="JB11" s="1">
        <v>7.0000000000000007E-2</v>
      </c>
      <c r="JC11" s="1">
        <v>19.98</v>
      </c>
      <c r="JD11" s="1">
        <v>22.17</v>
      </c>
      <c r="JE11" s="1">
        <v>8.65</v>
      </c>
      <c r="JF11" s="6">
        <v>2973</v>
      </c>
      <c r="JG11" s="6">
        <v>66907</v>
      </c>
      <c r="JH11" s="6">
        <v>2235</v>
      </c>
      <c r="JI11" s="6">
        <v>37155</v>
      </c>
    </row>
    <row r="12" spans="1:269" x14ac:dyDescent="0.25">
      <c r="A12" s="1" t="s">
        <v>448</v>
      </c>
      <c r="B12" s="1" t="s">
        <v>449</v>
      </c>
      <c r="C12" s="1" t="s">
        <v>449</v>
      </c>
      <c r="D12" s="1">
        <v>2016</v>
      </c>
      <c r="E12" s="1" t="s">
        <v>450</v>
      </c>
      <c r="F12" s="1" t="s">
        <v>451</v>
      </c>
      <c r="G12" s="1" t="s">
        <v>452</v>
      </c>
      <c r="H12" s="1">
        <v>28655</v>
      </c>
      <c r="I12" s="1">
        <v>3535</v>
      </c>
      <c r="J12" s="1" t="s">
        <v>451</v>
      </c>
      <c r="K12" s="1" t="s">
        <v>452</v>
      </c>
      <c r="L12" s="1">
        <v>28655</v>
      </c>
      <c r="M12" s="1"/>
      <c r="N12" s="1" t="s">
        <v>453</v>
      </c>
      <c r="O12" s="1" t="s">
        <v>454</v>
      </c>
      <c r="P12" s="1" t="s">
        <v>455</v>
      </c>
      <c r="Q12" s="1" t="s">
        <v>456</v>
      </c>
      <c r="R12" s="1" t="s">
        <v>453</v>
      </c>
      <c r="S12" s="1" t="s">
        <v>324</v>
      </c>
      <c r="T12" s="1" t="s">
        <v>454</v>
      </c>
      <c r="U12" s="1" t="s">
        <v>455</v>
      </c>
      <c r="V12" s="1" t="s">
        <v>456</v>
      </c>
      <c r="W12" s="1">
        <v>1</v>
      </c>
      <c r="X12" s="1">
        <v>2</v>
      </c>
      <c r="Y12" s="1">
        <v>0</v>
      </c>
      <c r="Z12" s="1">
        <v>1</v>
      </c>
      <c r="AA12" s="6">
        <v>7332</v>
      </c>
      <c r="AB12" s="1">
        <v>2</v>
      </c>
      <c r="AC12" s="1">
        <v>2</v>
      </c>
      <c r="AD12" s="1">
        <v>4</v>
      </c>
      <c r="AE12" s="1">
        <v>17.05</v>
      </c>
      <c r="AF12" s="1">
        <v>21.05</v>
      </c>
      <c r="AG12" s="7">
        <v>9.5000000000000001E-2</v>
      </c>
      <c r="AH12" s="8">
        <v>66300</v>
      </c>
      <c r="AI12" s="1"/>
      <c r="AJ12" s="1"/>
      <c r="AK12" s="8">
        <v>34301</v>
      </c>
      <c r="AL12" s="9">
        <v>10.119999999999999</v>
      </c>
      <c r="AM12" s="9">
        <v>11.72</v>
      </c>
      <c r="AN12" s="9">
        <v>12.93</v>
      </c>
      <c r="AO12" s="8">
        <v>268500</v>
      </c>
      <c r="AP12" s="8">
        <v>810360</v>
      </c>
      <c r="AQ12" s="8">
        <v>1078860</v>
      </c>
      <c r="AR12" s="8">
        <v>142287</v>
      </c>
      <c r="AS12" s="8">
        <v>0</v>
      </c>
      <c r="AT12" s="8">
        <v>142287</v>
      </c>
      <c r="AU12" s="8">
        <v>21250</v>
      </c>
      <c r="AV12" s="8">
        <v>11855</v>
      </c>
      <c r="AW12" s="8">
        <v>33105</v>
      </c>
      <c r="AX12" s="8">
        <v>40387</v>
      </c>
      <c r="AY12" s="8">
        <v>1294639</v>
      </c>
      <c r="AZ12" s="8">
        <v>688612</v>
      </c>
      <c r="BA12" s="8">
        <v>250700</v>
      </c>
      <c r="BB12" s="8">
        <v>939312</v>
      </c>
      <c r="BC12" s="8">
        <v>111627</v>
      </c>
      <c r="BD12" s="8">
        <v>15996</v>
      </c>
      <c r="BE12" s="8">
        <v>3934</v>
      </c>
      <c r="BF12" s="8">
        <v>131557</v>
      </c>
      <c r="BG12" s="8">
        <v>202895</v>
      </c>
      <c r="BH12" s="8">
        <v>1273764</v>
      </c>
      <c r="BI12" s="8">
        <v>20875</v>
      </c>
      <c r="BJ12" s="7">
        <v>1.61E-2</v>
      </c>
      <c r="BK12" s="8">
        <v>70000</v>
      </c>
      <c r="BL12" s="8">
        <v>0</v>
      </c>
      <c r="BM12" s="8">
        <v>0</v>
      </c>
      <c r="BN12" s="8">
        <v>0</v>
      </c>
      <c r="BO12" s="8">
        <v>70000</v>
      </c>
      <c r="BP12" s="8">
        <v>0</v>
      </c>
      <c r="BQ12" s="6">
        <v>34541</v>
      </c>
      <c r="BR12" s="6">
        <v>35916</v>
      </c>
      <c r="BS12" s="6">
        <v>70457</v>
      </c>
      <c r="BT12" s="6">
        <v>27368</v>
      </c>
      <c r="BU12" s="6">
        <v>13459</v>
      </c>
      <c r="BV12" s="6">
        <v>40827</v>
      </c>
      <c r="BW12" s="6">
        <v>6530</v>
      </c>
      <c r="BX12" s="6">
        <v>2007</v>
      </c>
      <c r="BY12" s="6">
        <v>8537</v>
      </c>
      <c r="BZ12" s="6">
        <v>119821</v>
      </c>
      <c r="CA12" s="1"/>
      <c r="CB12" s="6">
        <v>119821</v>
      </c>
      <c r="CC12" s="6">
        <v>1675</v>
      </c>
      <c r="CD12" s="6">
        <v>51041</v>
      </c>
      <c r="CE12" s="1">
        <v>0</v>
      </c>
      <c r="CF12" s="1">
        <v>74</v>
      </c>
      <c r="CG12" s="1">
        <v>74</v>
      </c>
      <c r="CH12" s="6">
        <v>3791</v>
      </c>
      <c r="CI12" s="6">
        <v>3214</v>
      </c>
      <c r="CJ12" s="6">
        <v>1493</v>
      </c>
      <c r="CK12" s="1">
        <v>232</v>
      </c>
      <c r="CL12" s="1">
        <v>0</v>
      </c>
      <c r="CM12" s="1">
        <v>52</v>
      </c>
      <c r="CN12" s="1">
        <v>90</v>
      </c>
      <c r="CO12" s="6">
        <v>60924</v>
      </c>
      <c r="CP12" s="6">
        <v>22543</v>
      </c>
      <c r="CQ12" s="6">
        <v>83467</v>
      </c>
      <c r="CR12" s="6">
        <v>10167</v>
      </c>
      <c r="CS12" s="6">
        <v>2110</v>
      </c>
      <c r="CT12" s="6">
        <v>12277</v>
      </c>
      <c r="CU12" s="6">
        <v>50167</v>
      </c>
      <c r="CV12" s="6">
        <v>11189</v>
      </c>
      <c r="CW12" s="6">
        <v>61356</v>
      </c>
      <c r="CX12" s="6">
        <v>157100</v>
      </c>
      <c r="CY12" s="1">
        <v>219</v>
      </c>
      <c r="CZ12" s="1">
        <v>23</v>
      </c>
      <c r="DA12" s="6">
        <v>157342</v>
      </c>
      <c r="DB12" s="6">
        <v>5694</v>
      </c>
      <c r="DC12" s="6">
        <v>2557</v>
      </c>
      <c r="DD12" s="6">
        <f t="shared" si="0"/>
        <v>8251</v>
      </c>
      <c r="DE12" s="6">
        <v>1421</v>
      </c>
      <c r="DF12" s="6">
        <v>15585</v>
      </c>
      <c r="DG12" s="1">
        <v>0</v>
      </c>
      <c r="DH12" s="6">
        <v>18214</v>
      </c>
      <c r="DI12" s="1">
        <v>628</v>
      </c>
      <c r="DJ12" s="6"/>
      <c r="DK12" s="6">
        <v>137177</v>
      </c>
      <c r="DL12" s="6">
        <v>51622</v>
      </c>
      <c r="DM12" s="1"/>
      <c r="DN12" s="1"/>
      <c r="DO12" s="6">
        <v>188799</v>
      </c>
      <c r="DP12" s="1">
        <v>0</v>
      </c>
      <c r="DQ12" s="6">
        <v>45659</v>
      </c>
      <c r="DR12" s="6">
        <v>17262</v>
      </c>
      <c r="DS12" s="6">
        <v>62921</v>
      </c>
      <c r="DT12" s="6">
        <v>127855</v>
      </c>
      <c r="DU12" s="1">
        <v>167</v>
      </c>
      <c r="DV12" s="1">
        <v>29</v>
      </c>
      <c r="DW12" s="1">
        <v>756</v>
      </c>
      <c r="DX12" s="1">
        <v>163</v>
      </c>
      <c r="DY12" s="1">
        <v>111</v>
      </c>
      <c r="DZ12" s="1">
        <v>32</v>
      </c>
      <c r="EA12" s="6">
        <v>1258</v>
      </c>
      <c r="EB12" s="6">
        <v>2045</v>
      </c>
      <c r="EC12" s="6">
        <v>1883</v>
      </c>
      <c r="ED12" s="6">
        <v>3928</v>
      </c>
      <c r="EE12" s="6">
        <v>15860</v>
      </c>
      <c r="EF12" s="6">
        <v>3821</v>
      </c>
      <c r="EG12" s="6">
        <v>19681</v>
      </c>
      <c r="EH12" s="6">
        <v>1827</v>
      </c>
      <c r="EI12" s="6">
        <v>1883</v>
      </c>
      <c r="EJ12" s="6">
        <v>3710</v>
      </c>
      <c r="EK12" s="6">
        <v>27319</v>
      </c>
      <c r="EL12" s="1">
        <v>14</v>
      </c>
      <c r="EM12" s="1">
        <v>337</v>
      </c>
      <c r="EN12" s="1">
        <v>22</v>
      </c>
      <c r="EO12" s="1">
        <v>253</v>
      </c>
      <c r="EP12" s="1">
        <v>97</v>
      </c>
      <c r="EQ12" s="1">
        <v>918</v>
      </c>
      <c r="ER12" s="6">
        <v>25688</v>
      </c>
      <c r="ES12" s="6">
        <v>7644</v>
      </c>
      <c r="ET12" s="6">
        <v>2340</v>
      </c>
      <c r="EU12" s="1">
        <v>103</v>
      </c>
      <c r="EV12" s="1">
        <v>355</v>
      </c>
      <c r="EW12" s="1" t="s">
        <v>457</v>
      </c>
      <c r="EX12" s="1">
        <v>35</v>
      </c>
      <c r="EY12" s="1">
        <v>37</v>
      </c>
      <c r="EZ12" s="6">
        <v>30170</v>
      </c>
      <c r="FA12" s="6">
        <v>132639</v>
      </c>
      <c r="FB12" s="1"/>
      <c r="FC12" s="1"/>
      <c r="FD12" s="1" t="s">
        <v>290</v>
      </c>
      <c r="FE12" s="1"/>
      <c r="FF12" s="1"/>
      <c r="FG12" s="1" t="s">
        <v>449</v>
      </c>
      <c r="FH12" s="1" t="s">
        <v>308</v>
      </c>
      <c r="FI12" s="1" t="s">
        <v>451</v>
      </c>
      <c r="FJ12" s="1" t="s">
        <v>452</v>
      </c>
      <c r="FK12" s="1">
        <v>28655</v>
      </c>
      <c r="FL12" s="1">
        <v>3535</v>
      </c>
      <c r="FM12" s="1" t="s">
        <v>451</v>
      </c>
      <c r="FN12" s="1" t="s">
        <v>452</v>
      </c>
      <c r="FO12" s="1">
        <v>28655</v>
      </c>
      <c r="FP12" s="1">
        <v>3535</v>
      </c>
      <c r="FQ12" s="1" t="s">
        <v>450</v>
      </c>
      <c r="FR12" s="6">
        <v>26200</v>
      </c>
      <c r="FS12" s="1">
        <v>21.05</v>
      </c>
      <c r="FT12" s="1" t="s">
        <v>453</v>
      </c>
      <c r="FU12" s="6">
        <v>7332</v>
      </c>
      <c r="FV12" s="1">
        <v>156</v>
      </c>
      <c r="FW12" s="1"/>
      <c r="FX12" s="1" t="s">
        <v>458</v>
      </c>
      <c r="FY12" s="1"/>
      <c r="FZ12" s="1"/>
      <c r="GA12" s="1">
        <v>0</v>
      </c>
      <c r="GB12" s="1" t="s">
        <v>459</v>
      </c>
      <c r="GC12" s="1">
        <v>9.5500000000000007</v>
      </c>
      <c r="GD12" s="1">
        <v>48.08</v>
      </c>
      <c r="GE12" s="1"/>
      <c r="GF12" s="1" t="s">
        <v>285</v>
      </c>
      <c r="GG12" s="1" t="s">
        <v>460</v>
      </c>
      <c r="GH12" s="1" t="s">
        <v>287</v>
      </c>
      <c r="GI12" s="1" t="s">
        <v>288</v>
      </c>
      <c r="GJ12" s="1" t="s">
        <v>289</v>
      </c>
      <c r="GK12" s="1" t="s">
        <v>290</v>
      </c>
      <c r="GL12" s="1" t="s">
        <v>291</v>
      </c>
      <c r="GM12" s="1" t="s">
        <v>279</v>
      </c>
      <c r="GN12" s="6">
        <v>89452</v>
      </c>
      <c r="GO12" s="2" t="s">
        <v>292</v>
      </c>
      <c r="GP12" s="2">
        <v>606</v>
      </c>
      <c r="GQ12" s="2">
        <v>193</v>
      </c>
      <c r="GR12" s="10">
        <v>4338</v>
      </c>
      <c r="GS12" s="10">
        <v>14129</v>
      </c>
      <c r="GT12" s="10">
        <v>175214</v>
      </c>
      <c r="GU12" s="2">
        <v>194</v>
      </c>
      <c r="GV12" s="2">
        <v>29</v>
      </c>
      <c r="GW12" s="10">
        <v>2108</v>
      </c>
      <c r="GX12" s="10">
        <v>2942</v>
      </c>
      <c r="GY12" s="2"/>
      <c r="GZ12" s="1"/>
      <c r="HA12" s="1">
        <v>2</v>
      </c>
      <c r="HB12" s="1"/>
      <c r="HC12" s="1"/>
      <c r="HD12" s="1"/>
      <c r="HE12" s="1"/>
      <c r="HF12" s="1"/>
      <c r="HG12" s="1"/>
      <c r="HH12" s="1"/>
      <c r="HI12" s="1"/>
      <c r="HJ12" s="1"/>
      <c r="HK12" s="1">
        <v>4</v>
      </c>
      <c r="HL12" s="6">
        <v>3800</v>
      </c>
      <c r="HN12" s="6">
        <v>8525</v>
      </c>
      <c r="HO12" s="6">
        <v>182059</v>
      </c>
      <c r="HP12" s="2">
        <v>628</v>
      </c>
      <c r="HQ12" s="1"/>
      <c r="HR12" s="1">
        <v>0</v>
      </c>
      <c r="HS12" s="6">
        <v>26725</v>
      </c>
      <c r="HT12" s="6">
        <v>23798</v>
      </c>
      <c r="HU12" s="1"/>
      <c r="HV12" s="1">
        <v>518</v>
      </c>
      <c r="HW12" s="6">
        <v>2022</v>
      </c>
      <c r="HX12" s="6">
        <v>1183</v>
      </c>
      <c r="HY12" s="1"/>
      <c r="HZ12" s="1">
        <v>9</v>
      </c>
      <c r="IA12" s="1">
        <v>0</v>
      </c>
      <c r="IB12" s="1">
        <v>205</v>
      </c>
      <c r="IC12" s="1"/>
      <c r="ID12" s="1">
        <v>27</v>
      </c>
      <c r="IE12" s="6">
        <v>188799</v>
      </c>
      <c r="IF12" s="6">
        <v>9672</v>
      </c>
      <c r="IG12" s="6">
        <v>6200</v>
      </c>
      <c r="IH12" s="6">
        <v>164408</v>
      </c>
      <c r="II12" s="6">
        <v>13243</v>
      </c>
      <c r="IJ12" s="1">
        <v>40</v>
      </c>
      <c r="IK12" s="6">
        <v>15545</v>
      </c>
      <c r="IL12" s="1">
        <v>448</v>
      </c>
      <c r="IM12" s="6">
        <v>2109</v>
      </c>
      <c r="IN12" s="1">
        <v>0</v>
      </c>
      <c r="IO12" s="1">
        <v>72</v>
      </c>
      <c r="IQ12" s="6">
        <v>11910</v>
      </c>
      <c r="IR12" s="6">
        <v>6969</v>
      </c>
      <c r="IS12" s="10">
        <v>18879</v>
      </c>
      <c r="IT12" s="10">
        <v>37093</v>
      </c>
      <c r="IU12" s="6">
        <v>8251</v>
      </c>
      <c r="IV12" s="10">
        <v>207678</v>
      </c>
      <c r="IW12" s="6">
        <v>74997</v>
      </c>
      <c r="IX12" s="1">
        <v>196</v>
      </c>
      <c r="IY12" s="1">
        <v>919</v>
      </c>
      <c r="IZ12" s="1">
        <v>143</v>
      </c>
      <c r="JA12" s="1">
        <v>0.72</v>
      </c>
      <c r="JB12" s="1">
        <v>0.14000000000000001</v>
      </c>
      <c r="JC12" s="1">
        <v>21.72</v>
      </c>
      <c r="JD12" s="1">
        <v>21.42</v>
      </c>
      <c r="JE12" s="1">
        <v>20.04</v>
      </c>
      <c r="JF12" s="6">
        <v>1034</v>
      </c>
      <c r="JG12" s="6">
        <v>19732</v>
      </c>
      <c r="JH12" s="1">
        <v>224</v>
      </c>
      <c r="JI12" s="6">
        <v>7587</v>
      </c>
    </row>
    <row r="13" spans="1:269" x14ac:dyDescent="0.25">
      <c r="A13" s="1" t="s">
        <v>461</v>
      </c>
      <c r="B13" s="1" t="s">
        <v>462</v>
      </c>
      <c r="C13" s="1" t="s">
        <v>462</v>
      </c>
      <c r="D13" s="1">
        <v>2016</v>
      </c>
      <c r="E13" s="1" t="s">
        <v>463</v>
      </c>
      <c r="F13" s="1" t="s">
        <v>464</v>
      </c>
      <c r="G13" s="1" t="s">
        <v>465</v>
      </c>
      <c r="H13" s="1">
        <v>28025</v>
      </c>
      <c r="I13" s="1">
        <v>4793</v>
      </c>
      <c r="J13" s="1" t="s">
        <v>464</v>
      </c>
      <c r="K13" s="1" t="s">
        <v>465</v>
      </c>
      <c r="L13" s="1">
        <v>28025</v>
      </c>
      <c r="M13" s="1"/>
      <c r="N13" s="1" t="s">
        <v>466</v>
      </c>
      <c r="O13" s="1" t="s">
        <v>467</v>
      </c>
      <c r="P13" s="1" t="s">
        <v>468</v>
      </c>
      <c r="Q13" s="1" t="s">
        <v>469</v>
      </c>
      <c r="R13" s="1" t="s">
        <v>466</v>
      </c>
      <c r="S13" s="1" t="s">
        <v>397</v>
      </c>
      <c r="T13" s="1" t="s">
        <v>467</v>
      </c>
      <c r="U13" s="1"/>
      <c r="V13" s="1" t="s">
        <v>469</v>
      </c>
      <c r="W13" s="1">
        <v>1</v>
      </c>
      <c r="X13" s="1">
        <v>3</v>
      </c>
      <c r="Y13" s="1">
        <v>0</v>
      </c>
      <c r="Z13" s="1">
        <v>1</v>
      </c>
      <c r="AA13" s="6">
        <v>12480</v>
      </c>
      <c r="AB13" s="1">
        <v>9</v>
      </c>
      <c r="AC13" s="1">
        <v>0</v>
      </c>
      <c r="AD13" s="1">
        <v>9</v>
      </c>
      <c r="AE13" s="1">
        <v>39.5</v>
      </c>
      <c r="AF13" s="1">
        <v>48.5</v>
      </c>
      <c r="AG13" s="7">
        <v>0.18559999999999999</v>
      </c>
      <c r="AH13" s="8">
        <v>79035</v>
      </c>
      <c r="AI13" s="1"/>
      <c r="AJ13" s="1"/>
      <c r="AK13" s="8">
        <v>42329</v>
      </c>
      <c r="AL13" s="9">
        <v>14.45</v>
      </c>
      <c r="AM13" s="9">
        <v>14.45</v>
      </c>
      <c r="AN13" s="9">
        <v>16.72</v>
      </c>
      <c r="AO13" s="8">
        <v>0</v>
      </c>
      <c r="AP13" s="8">
        <v>3098094</v>
      </c>
      <c r="AQ13" s="8">
        <v>3098094</v>
      </c>
      <c r="AR13" s="8">
        <v>195223</v>
      </c>
      <c r="AS13" s="8">
        <v>0</v>
      </c>
      <c r="AT13" s="8">
        <v>195223</v>
      </c>
      <c r="AU13" s="8">
        <v>0</v>
      </c>
      <c r="AV13" s="8">
        <v>0</v>
      </c>
      <c r="AW13" s="8">
        <v>0</v>
      </c>
      <c r="AX13" s="8">
        <v>0</v>
      </c>
      <c r="AY13" s="8">
        <v>3293317</v>
      </c>
      <c r="AZ13" s="8">
        <v>1727478</v>
      </c>
      <c r="BA13" s="8">
        <v>640331</v>
      </c>
      <c r="BB13" s="8">
        <v>2367809</v>
      </c>
      <c r="BC13" s="8">
        <v>253789</v>
      </c>
      <c r="BD13" s="8">
        <v>134512</v>
      </c>
      <c r="BE13" s="8">
        <v>51060</v>
      </c>
      <c r="BF13" s="8">
        <v>439361</v>
      </c>
      <c r="BG13" s="8">
        <v>394543</v>
      </c>
      <c r="BH13" s="8">
        <v>3201713</v>
      </c>
      <c r="BI13" s="8">
        <v>91604</v>
      </c>
      <c r="BJ13" s="7">
        <v>2.7799999999999998E-2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6">
        <v>57693</v>
      </c>
      <c r="BR13" s="6">
        <v>46430</v>
      </c>
      <c r="BS13" s="6">
        <v>104123</v>
      </c>
      <c r="BT13" s="6">
        <v>54074</v>
      </c>
      <c r="BU13" s="6">
        <v>25002</v>
      </c>
      <c r="BV13" s="6">
        <v>79076</v>
      </c>
      <c r="BW13" s="6">
        <v>9356</v>
      </c>
      <c r="BX13" s="1"/>
      <c r="BY13" s="1"/>
      <c r="BZ13" s="6">
        <v>192555</v>
      </c>
      <c r="CA13" s="1"/>
      <c r="CB13" s="6">
        <v>192555</v>
      </c>
      <c r="CC13" s="6">
        <v>2297</v>
      </c>
      <c r="CD13" s="6">
        <v>30383</v>
      </c>
      <c r="CE13" s="1">
        <v>8</v>
      </c>
      <c r="CF13" s="1">
        <v>74</v>
      </c>
      <c r="CG13" s="1">
        <v>82</v>
      </c>
      <c r="CH13" s="6">
        <v>7392</v>
      </c>
      <c r="CI13" s="6">
        <v>7237</v>
      </c>
      <c r="CJ13" s="6">
        <v>7469</v>
      </c>
      <c r="CK13" s="1">
        <v>0</v>
      </c>
      <c r="CL13" s="1">
        <v>67</v>
      </c>
      <c r="CM13" s="1">
        <v>60</v>
      </c>
      <c r="CN13" s="1">
        <v>150</v>
      </c>
      <c r="CO13" s="6">
        <v>191624</v>
      </c>
      <c r="CP13" s="6">
        <v>61752</v>
      </c>
      <c r="CQ13" s="6">
        <v>253376</v>
      </c>
      <c r="CR13" s="6">
        <v>19457</v>
      </c>
      <c r="CS13" s="1"/>
      <c r="CT13" s="1"/>
      <c r="CU13" s="6">
        <v>292408</v>
      </c>
      <c r="CV13" s="6">
        <v>66378</v>
      </c>
      <c r="CW13" s="6">
        <v>358786</v>
      </c>
      <c r="CX13" s="6">
        <v>631619</v>
      </c>
      <c r="CY13" s="6">
        <v>1004</v>
      </c>
      <c r="CZ13" s="1"/>
      <c r="DA13" s="6">
        <v>632623</v>
      </c>
      <c r="DB13" s="6">
        <v>26751</v>
      </c>
      <c r="DC13" s="6">
        <v>14622</v>
      </c>
      <c r="DD13" s="6">
        <f t="shared" si="0"/>
        <v>41373</v>
      </c>
      <c r="DE13" s="6">
        <v>52854</v>
      </c>
      <c r="DF13" s="6">
        <v>11421</v>
      </c>
      <c r="DG13" s="6">
        <v>3970</v>
      </c>
      <c r="DH13" s="6">
        <v>30013</v>
      </c>
      <c r="DI13" s="6">
        <v>1039</v>
      </c>
      <c r="DJ13" s="6"/>
      <c r="DK13" s="6">
        <v>326044</v>
      </c>
      <c r="DL13" s="6">
        <v>416197</v>
      </c>
      <c r="DM13" s="1"/>
      <c r="DN13" s="1"/>
      <c r="DO13" s="6">
        <v>765574</v>
      </c>
      <c r="DP13" s="1">
        <v>0</v>
      </c>
      <c r="DQ13" s="6">
        <v>58307</v>
      </c>
      <c r="DR13" s="6">
        <v>14720</v>
      </c>
      <c r="DS13" s="6">
        <v>73027</v>
      </c>
      <c r="DT13" s="6">
        <v>440041</v>
      </c>
      <c r="DU13" s="1">
        <v>578</v>
      </c>
      <c r="DV13" s="1">
        <v>90</v>
      </c>
      <c r="DW13" s="6">
        <v>1867</v>
      </c>
      <c r="DX13" s="1">
        <v>89</v>
      </c>
      <c r="DY13" s="1">
        <v>472</v>
      </c>
      <c r="DZ13" s="1">
        <v>31</v>
      </c>
      <c r="EA13" s="6">
        <v>3127</v>
      </c>
      <c r="EB13" s="6">
        <v>4412</v>
      </c>
      <c r="EC13" s="6">
        <v>1714</v>
      </c>
      <c r="ED13" s="6">
        <v>6126</v>
      </c>
      <c r="EE13" s="6">
        <v>43355</v>
      </c>
      <c r="EF13" s="6">
        <v>8007</v>
      </c>
      <c r="EG13" s="6">
        <v>51362</v>
      </c>
      <c r="EH13" s="6">
        <v>6518</v>
      </c>
      <c r="EI13" s="1">
        <v>928</v>
      </c>
      <c r="EJ13" s="6">
        <v>7446</v>
      </c>
      <c r="EK13" s="6">
        <v>64934</v>
      </c>
      <c r="EL13" s="1">
        <v>46</v>
      </c>
      <c r="EM13" s="1">
        <v>326</v>
      </c>
      <c r="EN13" s="1">
        <v>536</v>
      </c>
      <c r="EO13" s="6">
        <v>8592</v>
      </c>
      <c r="EP13" s="1">
        <v>361</v>
      </c>
      <c r="EQ13" s="6">
        <v>5754</v>
      </c>
      <c r="ER13" s="6">
        <v>77891</v>
      </c>
      <c r="ES13" s="6">
        <v>30863</v>
      </c>
      <c r="ET13" s="6">
        <v>4905</v>
      </c>
      <c r="EU13" s="1">
        <v>357</v>
      </c>
      <c r="EV13" s="1">
        <v>341</v>
      </c>
      <c r="EW13" s="1" t="s">
        <v>470</v>
      </c>
      <c r="EX13" s="1">
        <v>54</v>
      </c>
      <c r="EY13" s="1">
        <v>62</v>
      </c>
      <c r="EZ13" s="6">
        <v>65333</v>
      </c>
      <c r="FA13" s="1"/>
      <c r="FB13" s="1"/>
      <c r="FC13" s="1"/>
      <c r="FD13" s="1" t="s">
        <v>279</v>
      </c>
      <c r="FE13" s="1"/>
      <c r="FF13" s="1"/>
      <c r="FG13" s="1" t="s">
        <v>462</v>
      </c>
      <c r="FH13" s="1" t="s">
        <v>308</v>
      </c>
      <c r="FI13" s="1" t="s">
        <v>464</v>
      </c>
      <c r="FJ13" s="1" t="s">
        <v>465</v>
      </c>
      <c r="FK13" s="1">
        <v>28025</v>
      </c>
      <c r="FL13" s="1">
        <v>4793</v>
      </c>
      <c r="FM13" s="1" t="s">
        <v>464</v>
      </c>
      <c r="FN13" s="1" t="s">
        <v>465</v>
      </c>
      <c r="FO13" s="1">
        <v>28025</v>
      </c>
      <c r="FP13" s="1">
        <v>4793</v>
      </c>
      <c r="FQ13" s="1" t="s">
        <v>463</v>
      </c>
      <c r="FR13" s="6">
        <v>55060</v>
      </c>
      <c r="FS13" s="1">
        <v>48.5</v>
      </c>
      <c r="FT13" s="1" t="s">
        <v>471</v>
      </c>
      <c r="FU13" s="6">
        <v>12480</v>
      </c>
      <c r="FV13" s="1">
        <v>208</v>
      </c>
      <c r="FW13" s="1"/>
      <c r="FX13" s="1" t="s">
        <v>472</v>
      </c>
      <c r="FY13" s="1"/>
      <c r="FZ13" s="1"/>
      <c r="GA13" s="1">
        <v>0</v>
      </c>
      <c r="GB13" s="1" t="s">
        <v>473</v>
      </c>
      <c r="GC13" s="1">
        <v>46.91</v>
      </c>
      <c r="GD13" s="1">
        <v>88.77</v>
      </c>
      <c r="GE13" s="1"/>
      <c r="GF13" s="1" t="s">
        <v>285</v>
      </c>
      <c r="GG13" s="1" t="s">
        <v>474</v>
      </c>
      <c r="GH13" s="1" t="s">
        <v>287</v>
      </c>
      <c r="GI13" s="1" t="s">
        <v>288</v>
      </c>
      <c r="GJ13" s="1" t="s">
        <v>289</v>
      </c>
      <c r="GK13" s="1" t="s">
        <v>290</v>
      </c>
      <c r="GL13" s="1" t="s">
        <v>291</v>
      </c>
      <c r="GM13" s="1" t="s">
        <v>279</v>
      </c>
      <c r="GN13" s="6">
        <v>192103</v>
      </c>
      <c r="GO13" s="2" t="s">
        <v>292</v>
      </c>
      <c r="GP13" s="10">
        <v>3774</v>
      </c>
      <c r="GQ13" s="2">
        <v>381</v>
      </c>
      <c r="GR13" s="10">
        <v>10223</v>
      </c>
      <c r="GS13" s="10">
        <v>106272</v>
      </c>
      <c r="GT13" s="2"/>
      <c r="GU13" s="2">
        <v>704</v>
      </c>
      <c r="GV13" s="2">
        <v>135</v>
      </c>
      <c r="GW13" s="10">
        <v>2993</v>
      </c>
      <c r="GX13" s="10">
        <v>10458</v>
      </c>
      <c r="GY13" s="2"/>
      <c r="GZ13" s="1"/>
      <c r="HA13" s="1">
        <v>3</v>
      </c>
      <c r="HB13" s="1"/>
      <c r="HC13" s="1"/>
      <c r="HD13" s="1"/>
      <c r="HE13" s="1"/>
      <c r="HF13" s="1"/>
      <c r="HG13" s="1"/>
      <c r="HH13" s="1"/>
      <c r="HI13" s="1"/>
      <c r="HJ13" s="1"/>
      <c r="HK13" s="1">
        <v>5</v>
      </c>
      <c r="HL13" s="6">
        <v>5962</v>
      </c>
      <c r="HN13" s="6">
        <v>22098</v>
      </c>
      <c r="HO13" s="6">
        <v>248671</v>
      </c>
      <c r="HP13" s="10">
        <v>1039</v>
      </c>
      <c r="HQ13" s="1"/>
      <c r="HR13" s="1">
        <v>67</v>
      </c>
      <c r="HS13" s="6">
        <v>26725</v>
      </c>
      <c r="HT13" s="1"/>
      <c r="HU13" s="1"/>
      <c r="HV13" s="6">
        <v>3658</v>
      </c>
      <c r="HW13" s="6">
        <v>2022</v>
      </c>
      <c r="HX13" s="1"/>
      <c r="HY13" s="1"/>
      <c r="HZ13" s="6">
        <v>5215</v>
      </c>
      <c r="IA13" s="1">
        <v>0</v>
      </c>
      <c r="IB13" s="1"/>
      <c r="IC13" s="1"/>
      <c r="ID13" s="1">
        <v>0</v>
      </c>
      <c r="IE13" s="6">
        <v>765574</v>
      </c>
      <c r="IF13" s="6">
        <v>94227</v>
      </c>
      <c r="IG13" s="6">
        <v>23333</v>
      </c>
      <c r="IH13" s="6">
        <v>712228</v>
      </c>
      <c r="II13" s="6">
        <v>102938</v>
      </c>
      <c r="IJ13" s="1">
        <v>976</v>
      </c>
      <c r="IK13" s="6">
        <v>10445</v>
      </c>
      <c r="IL13" s="6">
        <v>1981</v>
      </c>
      <c r="IM13" s="6">
        <v>12641</v>
      </c>
      <c r="IN13" s="1">
        <v>0</v>
      </c>
      <c r="IO13" s="1">
        <v>0</v>
      </c>
      <c r="IQ13" s="6">
        <v>50391</v>
      </c>
      <c r="IR13" s="1"/>
      <c r="IS13" s="10">
        <v>50391</v>
      </c>
      <c r="IT13" s="10">
        <v>80404</v>
      </c>
      <c r="IU13" s="6">
        <v>41373</v>
      </c>
      <c r="IV13" s="10">
        <v>815965</v>
      </c>
      <c r="IW13" s="6">
        <v>378243</v>
      </c>
      <c r="IX13" s="1">
        <v>668</v>
      </c>
      <c r="IY13" s="6">
        <v>1956</v>
      </c>
      <c r="IZ13" s="1">
        <v>503</v>
      </c>
      <c r="JA13" s="1">
        <v>0.79</v>
      </c>
      <c r="JB13" s="1">
        <v>0.09</v>
      </c>
      <c r="JC13" s="1">
        <v>20.77</v>
      </c>
      <c r="JD13" s="1">
        <v>26.26</v>
      </c>
      <c r="JE13" s="1">
        <v>9.17</v>
      </c>
      <c r="JF13" s="6">
        <v>2917</v>
      </c>
      <c r="JG13" s="6">
        <v>54285</v>
      </c>
      <c r="JH13" s="1">
        <v>210</v>
      </c>
      <c r="JI13" s="6">
        <v>10649</v>
      </c>
    </row>
    <row r="14" spans="1:269" x14ac:dyDescent="0.25">
      <c r="A14" s="1" t="s">
        <v>475</v>
      </c>
      <c r="B14" s="1" t="s">
        <v>476</v>
      </c>
      <c r="C14" s="1" t="s">
        <v>476</v>
      </c>
      <c r="D14" s="1">
        <v>2016</v>
      </c>
      <c r="E14" s="1" t="s">
        <v>477</v>
      </c>
      <c r="F14" s="1" t="s">
        <v>478</v>
      </c>
      <c r="G14" s="1" t="s">
        <v>479</v>
      </c>
      <c r="H14" s="1">
        <v>28645</v>
      </c>
      <c r="I14" s="1">
        <v>4454</v>
      </c>
      <c r="J14" s="1" t="s">
        <v>478</v>
      </c>
      <c r="K14" s="1" t="s">
        <v>479</v>
      </c>
      <c r="L14" s="1">
        <v>28645</v>
      </c>
      <c r="M14" s="1"/>
      <c r="N14" s="1" t="s">
        <v>480</v>
      </c>
      <c r="O14" s="1" t="s">
        <v>481</v>
      </c>
      <c r="P14" s="1" t="s">
        <v>482</v>
      </c>
      <c r="Q14" s="1" t="s">
        <v>483</v>
      </c>
      <c r="R14" s="1" t="s">
        <v>480</v>
      </c>
      <c r="S14" s="1" t="s">
        <v>484</v>
      </c>
      <c r="T14" s="1" t="s">
        <v>481</v>
      </c>
      <c r="U14" s="1" t="s">
        <v>482</v>
      </c>
      <c r="V14" s="1" t="s">
        <v>483</v>
      </c>
      <c r="W14" s="1">
        <v>1</v>
      </c>
      <c r="X14" s="1">
        <v>2</v>
      </c>
      <c r="Y14" s="1">
        <v>0</v>
      </c>
      <c r="Z14" s="1">
        <v>0</v>
      </c>
      <c r="AA14" s="6">
        <v>7280</v>
      </c>
      <c r="AB14" s="1">
        <v>4</v>
      </c>
      <c r="AC14" s="1">
        <v>1</v>
      </c>
      <c r="AD14" s="1">
        <v>5</v>
      </c>
      <c r="AE14" s="1">
        <v>14</v>
      </c>
      <c r="AF14" s="1">
        <v>19</v>
      </c>
      <c r="AG14" s="7">
        <v>0.21049999999999999</v>
      </c>
      <c r="AH14" s="8">
        <v>48687</v>
      </c>
      <c r="AI14" s="1"/>
      <c r="AJ14" s="1"/>
      <c r="AK14" s="8">
        <v>34236</v>
      </c>
      <c r="AL14" s="1"/>
      <c r="AM14" s="9">
        <v>11.05</v>
      </c>
      <c r="AN14" s="9">
        <v>11.05</v>
      </c>
      <c r="AO14" s="8">
        <v>0</v>
      </c>
      <c r="AP14" s="8">
        <v>837223</v>
      </c>
      <c r="AQ14" s="8">
        <v>837223</v>
      </c>
      <c r="AR14" s="8">
        <v>138156</v>
      </c>
      <c r="AS14" s="8">
        <v>0</v>
      </c>
      <c r="AT14" s="8">
        <v>138156</v>
      </c>
      <c r="AU14" s="8">
        <v>750</v>
      </c>
      <c r="AV14" s="8">
        <v>0</v>
      </c>
      <c r="AW14" s="8">
        <v>750</v>
      </c>
      <c r="AX14" s="8">
        <v>32902</v>
      </c>
      <c r="AY14" s="8">
        <v>1009031</v>
      </c>
      <c r="AZ14" s="8">
        <v>613058</v>
      </c>
      <c r="BA14" s="8">
        <v>197214</v>
      </c>
      <c r="BB14" s="8">
        <v>810272</v>
      </c>
      <c r="BC14" s="8">
        <v>77898</v>
      </c>
      <c r="BD14" s="8">
        <v>22135</v>
      </c>
      <c r="BE14" s="8">
        <v>19498</v>
      </c>
      <c r="BF14" s="8">
        <v>119531</v>
      </c>
      <c r="BG14" s="8">
        <v>46326</v>
      </c>
      <c r="BH14" s="8">
        <v>976129</v>
      </c>
      <c r="BI14" s="8">
        <v>32902</v>
      </c>
      <c r="BJ14" s="7">
        <v>3.2599999999999997E-2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6">
        <v>41062</v>
      </c>
      <c r="BR14" s="6">
        <v>41730</v>
      </c>
      <c r="BS14" s="6">
        <v>82792</v>
      </c>
      <c r="BT14" s="6">
        <v>24236</v>
      </c>
      <c r="BU14" s="6">
        <v>10952</v>
      </c>
      <c r="BV14" s="6">
        <v>35188</v>
      </c>
      <c r="BW14" s="6">
        <v>6910</v>
      </c>
      <c r="BX14" s="1">
        <v>0</v>
      </c>
      <c r="BY14" s="6">
        <v>6910</v>
      </c>
      <c r="BZ14" s="6">
        <v>124890</v>
      </c>
      <c r="CA14" s="1"/>
      <c r="CB14" s="6">
        <v>124890</v>
      </c>
      <c r="CC14" s="1">
        <v>649</v>
      </c>
      <c r="CD14" s="6">
        <v>61023</v>
      </c>
      <c r="CE14" s="1">
        <v>4</v>
      </c>
      <c r="CF14" s="1">
        <v>74</v>
      </c>
      <c r="CG14" s="1">
        <v>78</v>
      </c>
      <c r="CH14" s="6">
        <v>6769</v>
      </c>
      <c r="CI14" s="6">
        <v>15935</v>
      </c>
      <c r="CJ14" s="6">
        <v>11262</v>
      </c>
      <c r="CK14" s="1">
        <v>370</v>
      </c>
      <c r="CL14" s="1">
        <v>107</v>
      </c>
      <c r="CM14" s="1">
        <v>7</v>
      </c>
      <c r="CN14" s="1">
        <v>205</v>
      </c>
      <c r="CO14" s="6">
        <v>73410</v>
      </c>
      <c r="CP14" s="6">
        <v>23770</v>
      </c>
      <c r="CQ14" s="6">
        <v>97180</v>
      </c>
      <c r="CR14" s="6">
        <v>10958</v>
      </c>
      <c r="CS14" s="1">
        <v>13</v>
      </c>
      <c r="CT14" s="6">
        <v>10971</v>
      </c>
      <c r="CU14" s="6">
        <v>53479</v>
      </c>
      <c r="CV14" s="6">
        <v>9625</v>
      </c>
      <c r="CW14" s="6">
        <v>63104</v>
      </c>
      <c r="CX14" s="6">
        <v>171255</v>
      </c>
      <c r="CY14" s="6">
        <v>3830</v>
      </c>
      <c r="CZ14" s="1">
        <v>208</v>
      </c>
      <c r="DA14" s="6">
        <v>175293</v>
      </c>
      <c r="DB14" s="6">
        <v>9467</v>
      </c>
      <c r="DC14" s="6">
        <v>9839</v>
      </c>
      <c r="DD14" s="6">
        <f t="shared" si="0"/>
        <v>19306</v>
      </c>
      <c r="DE14" s="6">
        <v>53348</v>
      </c>
      <c r="DF14" s="6">
        <v>16086</v>
      </c>
      <c r="DG14" s="1">
        <v>425</v>
      </c>
      <c r="DH14" s="6">
        <v>26448</v>
      </c>
      <c r="DI14" s="1">
        <v>0</v>
      </c>
      <c r="DJ14" s="6"/>
      <c r="DK14" s="6">
        <v>151678</v>
      </c>
      <c r="DL14" s="6">
        <v>85391</v>
      </c>
      <c r="DM14" s="1"/>
      <c r="DN14" s="1"/>
      <c r="DO14" s="6">
        <v>264460</v>
      </c>
      <c r="DP14" s="1">
        <v>0</v>
      </c>
      <c r="DQ14" s="6">
        <v>31892</v>
      </c>
      <c r="DR14" s="6">
        <v>8190</v>
      </c>
      <c r="DS14" s="6">
        <v>40082</v>
      </c>
      <c r="DT14" s="6">
        <v>297928</v>
      </c>
      <c r="DU14" s="1">
        <v>72</v>
      </c>
      <c r="DV14" s="1">
        <v>28</v>
      </c>
      <c r="DW14" s="1">
        <v>261</v>
      </c>
      <c r="DX14" s="1">
        <v>0</v>
      </c>
      <c r="DY14" s="1">
        <v>16</v>
      </c>
      <c r="DZ14" s="1">
        <v>0</v>
      </c>
      <c r="EA14" s="1">
        <v>377</v>
      </c>
      <c r="EB14" s="1">
        <v>429</v>
      </c>
      <c r="EC14" s="1">
        <v>103</v>
      </c>
      <c r="ED14" s="1">
        <v>532</v>
      </c>
      <c r="EE14" s="6">
        <v>6547</v>
      </c>
      <c r="EF14" s="1">
        <v>0</v>
      </c>
      <c r="EG14" s="6">
        <v>6547</v>
      </c>
      <c r="EH14" s="1">
        <v>140</v>
      </c>
      <c r="EI14" s="1">
        <v>0</v>
      </c>
      <c r="EJ14" s="1">
        <v>140</v>
      </c>
      <c r="EK14" s="6">
        <v>7219</v>
      </c>
      <c r="EL14" s="1">
        <v>5</v>
      </c>
      <c r="EM14" s="1">
        <v>15</v>
      </c>
      <c r="EN14" s="1">
        <v>48</v>
      </c>
      <c r="EO14" s="1">
        <v>222</v>
      </c>
      <c r="EP14" s="6">
        <v>1235</v>
      </c>
      <c r="EQ14" s="6">
        <v>22730</v>
      </c>
      <c r="ER14" s="6">
        <v>50856</v>
      </c>
      <c r="ES14" s="6">
        <v>10140</v>
      </c>
      <c r="ET14" s="1">
        <v>780</v>
      </c>
      <c r="EU14" s="6">
        <v>15592</v>
      </c>
      <c r="EV14" s="6">
        <v>15659</v>
      </c>
      <c r="EW14" s="1" t="s">
        <v>485</v>
      </c>
      <c r="EX14" s="1">
        <v>33</v>
      </c>
      <c r="EY14" s="1">
        <v>43</v>
      </c>
      <c r="EZ14" s="6">
        <v>43223</v>
      </c>
      <c r="FA14" s="1"/>
      <c r="FB14" s="1"/>
      <c r="FC14" s="1"/>
      <c r="FD14" s="1" t="s">
        <v>279</v>
      </c>
      <c r="FE14" s="1"/>
      <c r="FF14" s="1"/>
      <c r="FG14" s="1" t="s">
        <v>476</v>
      </c>
      <c r="FH14" s="1" t="s">
        <v>308</v>
      </c>
      <c r="FI14" s="1" t="s">
        <v>478</v>
      </c>
      <c r="FJ14" s="1" t="s">
        <v>479</v>
      </c>
      <c r="FK14" s="1">
        <v>28645</v>
      </c>
      <c r="FL14" s="1">
        <v>4454</v>
      </c>
      <c r="FM14" s="1" t="s">
        <v>478</v>
      </c>
      <c r="FN14" s="1" t="s">
        <v>479</v>
      </c>
      <c r="FO14" s="1">
        <v>28645</v>
      </c>
      <c r="FP14" s="1">
        <v>4454</v>
      </c>
      <c r="FQ14" s="1" t="s">
        <v>477</v>
      </c>
      <c r="FR14" s="6">
        <v>58314</v>
      </c>
      <c r="FS14" s="1">
        <v>19</v>
      </c>
      <c r="FT14" s="1" t="s">
        <v>480</v>
      </c>
      <c r="FU14" s="6">
        <v>7280</v>
      </c>
      <c r="FV14" s="1">
        <v>156</v>
      </c>
      <c r="FW14" s="1"/>
      <c r="FX14" s="1" t="s">
        <v>486</v>
      </c>
      <c r="FY14" s="1"/>
      <c r="FZ14" s="1"/>
      <c r="GA14" s="1">
        <v>0</v>
      </c>
      <c r="GB14" s="1" t="s">
        <v>487</v>
      </c>
      <c r="GC14" s="1">
        <v>63.13</v>
      </c>
      <c r="GD14" s="1">
        <v>4.1900000000000004</v>
      </c>
      <c r="GE14" s="1"/>
      <c r="GF14" s="1"/>
      <c r="GG14" s="1" t="s">
        <v>488</v>
      </c>
      <c r="GH14" s="1" t="s">
        <v>287</v>
      </c>
      <c r="GI14" s="1" t="s">
        <v>288</v>
      </c>
      <c r="GJ14" s="1" t="s">
        <v>289</v>
      </c>
      <c r="GK14" s="1" t="s">
        <v>290</v>
      </c>
      <c r="GL14" s="1" t="s">
        <v>291</v>
      </c>
      <c r="GM14" s="1" t="s">
        <v>279</v>
      </c>
      <c r="GN14" s="6">
        <v>82485</v>
      </c>
      <c r="GO14" s="2" t="s">
        <v>330</v>
      </c>
      <c r="GP14" s="2">
        <v>658</v>
      </c>
      <c r="GQ14" s="2">
        <v>65</v>
      </c>
      <c r="GR14" s="10">
        <v>2658</v>
      </c>
      <c r="GS14" s="10">
        <v>27628</v>
      </c>
      <c r="GT14" s="10">
        <v>310800</v>
      </c>
      <c r="GU14" s="2">
        <v>226</v>
      </c>
      <c r="GV14" s="2">
        <v>8</v>
      </c>
      <c r="GW14" s="2">
        <v>82</v>
      </c>
      <c r="GX14" s="10">
        <v>4251</v>
      </c>
      <c r="GY14" s="10">
        <v>161580</v>
      </c>
      <c r="GZ14" s="1"/>
      <c r="HA14" s="1">
        <v>1</v>
      </c>
      <c r="HB14" s="1"/>
      <c r="HC14" s="1"/>
      <c r="HD14" s="1"/>
      <c r="HE14" s="1"/>
      <c r="HF14" s="1"/>
      <c r="HG14" s="1"/>
      <c r="HH14" s="1"/>
      <c r="HI14" s="1"/>
      <c r="HJ14" s="1"/>
      <c r="HK14" s="1">
        <v>3</v>
      </c>
      <c r="HL14" s="1">
        <v>58</v>
      </c>
      <c r="HN14" s="6">
        <v>34336</v>
      </c>
      <c r="HO14" s="6">
        <v>221288</v>
      </c>
      <c r="HP14" s="2">
        <v>0</v>
      </c>
      <c r="HQ14" s="1">
        <v>87</v>
      </c>
      <c r="HR14" s="1">
        <v>20</v>
      </c>
      <c r="HS14" s="6">
        <v>26725</v>
      </c>
      <c r="HT14" s="1"/>
      <c r="HU14" s="6">
        <v>34298</v>
      </c>
      <c r="HV14" s="1">
        <v>0</v>
      </c>
      <c r="HW14" s="6">
        <v>2022</v>
      </c>
      <c r="HX14" s="1"/>
      <c r="HY14" s="6">
        <v>13913</v>
      </c>
      <c r="HZ14" s="1">
        <v>0</v>
      </c>
      <c r="IA14" s="1">
        <v>0</v>
      </c>
      <c r="IB14" s="1"/>
      <c r="IC14" s="1">
        <v>370</v>
      </c>
      <c r="ID14" s="1">
        <v>0</v>
      </c>
      <c r="IE14" s="6">
        <v>264460</v>
      </c>
      <c r="IF14" s="6">
        <v>72654</v>
      </c>
      <c r="IG14" s="1">
        <v>2</v>
      </c>
      <c r="IH14" s="6">
        <v>238218</v>
      </c>
      <c r="II14" s="6">
        <v>62719</v>
      </c>
      <c r="IJ14" s="1">
        <v>132</v>
      </c>
      <c r="IK14" s="6">
        <v>15954</v>
      </c>
      <c r="IL14" s="1">
        <v>103</v>
      </c>
      <c r="IM14" s="6">
        <v>9736</v>
      </c>
      <c r="IN14" s="1">
        <v>0</v>
      </c>
      <c r="IO14" s="1">
        <v>98</v>
      </c>
      <c r="IQ14" s="6">
        <v>7461</v>
      </c>
      <c r="IR14" s="6">
        <v>14788</v>
      </c>
      <c r="IS14" s="10">
        <v>22249</v>
      </c>
      <c r="IT14" s="10">
        <v>48697</v>
      </c>
      <c r="IU14" s="6">
        <v>19306</v>
      </c>
      <c r="IV14" s="10">
        <v>286709</v>
      </c>
      <c r="IW14" s="6">
        <v>97859</v>
      </c>
      <c r="IX14" s="1">
        <v>100</v>
      </c>
      <c r="IY14" s="1">
        <v>261</v>
      </c>
      <c r="IZ14" s="1">
        <v>16</v>
      </c>
      <c r="JA14" s="1">
        <v>0.91</v>
      </c>
      <c r="JB14" s="1">
        <v>7.0000000000000007E-2</v>
      </c>
      <c r="JC14" s="1">
        <v>19.149999999999999</v>
      </c>
      <c r="JD14" s="1">
        <v>25.08</v>
      </c>
      <c r="JE14" s="1">
        <v>5.32</v>
      </c>
      <c r="JF14" s="1">
        <v>349</v>
      </c>
      <c r="JG14" s="6">
        <v>7116</v>
      </c>
      <c r="JH14" s="1">
        <v>28</v>
      </c>
      <c r="JI14" s="1">
        <v>103</v>
      </c>
    </row>
    <row r="15" spans="1:269" x14ac:dyDescent="0.25">
      <c r="A15" s="1" t="s">
        <v>489</v>
      </c>
      <c r="B15" s="1" t="s">
        <v>490</v>
      </c>
      <c r="C15" s="1" t="s">
        <v>490</v>
      </c>
      <c r="D15" s="1">
        <v>2016</v>
      </c>
      <c r="E15" s="1" t="s">
        <v>491</v>
      </c>
      <c r="F15" s="1" t="s">
        <v>492</v>
      </c>
      <c r="G15" s="1" t="s">
        <v>493</v>
      </c>
      <c r="H15" s="1">
        <v>27379</v>
      </c>
      <c r="I15" s="1"/>
      <c r="J15" s="1" t="s">
        <v>492</v>
      </c>
      <c r="K15" s="1" t="s">
        <v>493</v>
      </c>
      <c r="L15" s="1">
        <v>27379</v>
      </c>
      <c r="M15" s="1"/>
      <c r="N15" s="1" t="s">
        <v>494</v>
      </c>
      <c r="O15" s="1" t="s">
        <v>495</v>
      </c>
      <c r="P15" s="1" t="s">
        <v>496</v>
      </c>
      <c r="Q15" s="1" t="s">
        <v>497</v>
      </c>
      <c r="R15" s="1" t="s">
        <v>494</v>
      </c>
      <c r="S15" s="1" t="s">
        <v>397</v>
      </c>
      <c r="T15" s="1" t="s">
        <v>495</v>
      </c>
      <c r="U15" s="1" t="s">
        <v>496</v>
      </c>
      <c r="V15" s="1" t="s">
        <v>497</v>
      </c>
      <c r="W15" s="1">
        <v>1</v>
      </c>
      <c r="X15" s="1">
        <v>0</v>
      </c>
      <c r="Y15" s="1">
        <v>0</v>
      </c>
      <c r="Z15" s="1">
        <v>1</v>
      </c>
      <c r="AA15" s="6">
        <v>2387</v>
      </c>
      <c r="AB15" s="1">
        <v>1</v>
      </c>
      <c r="AC15" s="1">
        <v>0</v>
      </c>
      <c r="AD15" s="1">
        <v>1</v>
      </c>
      <c r="AE15" s="1">
        <v>6.02</v>
      </c>
      <c r="AF15" s="1">
        <v>7.02</v>
      </c>
      <c r="AG15" s="7">
        <v>0.14249999999999999</v>
      </c>
      <c r="AH15" s="8">
        <v>52890</v>
      </c>
      <c r="AI15" s="1"/>
      <c r="AJ15" s="1"/>
      <c r="AK15" s="1"/>
      <c r="AL15" s="9">
        <v>10</v>
      </c>
      <c r="AM15" s="9">
        <v>10</v>
      </c>
      <c r="AN15" s="9">
        <v>10</v>
      </c>
      <c r="AO15" s="8">
        <v>0</v>
      </c>
      <c r="AP15" s="8">
        <v>175409</v>
      </c>
      <c r="AQ15" s="8">
        <v>175409</v>
      </c>
      <c r="AR15" s="8">
        <v>86436</v>
      </c>
      <c r="AS15" s="8">
        <v>0</v>
      </c>
      <c r="AT15" s="8">
        <v>86436</v>
      </c>
      <c r="AU15" s="8">
        <v>39814</v>
      </c>
      <c r="AV15" s="8">
        <v>0</v>
      </c>
      <c r="AW15" s="8">
        <v>39814</v>
      </c>
      <c r="AX15" s="8">
        <v>24890</v>
      </c>
      <c r="AY15" s="8">
        <v>326549</v>
      </c>
      <c r="AZ15" s="8">
        <v>173852</v>
      </c>
      <c r="BA15" s="8">
        <v>48745</v>
      </c>
      <c r="BB15" s="8">
        <v>222597</v>
      </c>
      <c r="BC15" s="8">
        <v>21614</v>
      </c>
      <c r="BD15" s="8">
        <v>3000</v>
      </c>
      <c r="BE15" s="8">
        <v>2774</v>
      </c>
      <c r="BF15" s="8">
        <v>27388</v>
      </c>
      <c r="BG15" s="8">
        <v>72370</v>
      </c>
      <c r="BH15" s="8">
        <v>322355</v>
      </c>
      <c r="BI15" s="8">
        <v>4194</v>
      </c>
      <c r="BJ15" s="7">
        <v>1.2800000000000001E-2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6">
        <v>13340</v>
      </c>
      <c r="BR15" s="6">
        <v>9364</v>
      </c>
      <c r="BS15" s="6">
        <v>22704</v>
      </c>
      <c r="BT15" s="6">
        <v>9149</v>
      </c>
      <c r="BU15" s="6">
        <v>4522</v>
      </c>
      <c r="BV15" s="6">
        <v>13671</v>
      </c>
      <c r="BW15" s="6">
        <v>1336</v>
      </c>
      <c r="BX15" s="1">
        <v>590</v>
      </c>
      <c r="BY15" s="6">
        <v>1926</v>
      </c>
      <c r="BZ15" s="6">
        <v>38301</v>
      </c>
      <c r="CA15" s="1"/>
      <c r="CB15" s="6">
        <v>38301</v>
      </c>
      <c r="CC15" s="6">
        <v>1279</v>
      </c>
      <c r="CD15" s="6">
        <v>50522</v>
      </c>
      <c r="CE15" s="1">
        <v>2</v>
      </c>
      <c r="CF15" s="1">
        <v>74</v>
      </c>
      <c r="CG15" s="1">
        <v>76</v>
      </c>
      <c r="CH15" s="1">
        <v>879</v>
      </c>
      <c r="CI15" s="6">
        <v>3204</v>
      </c>
      <c r="CJ15" s="6">
        <v>1945</v>
      </c>
      <c r="CK15" s="1">
        <v>204</v>
      </c>
      <c r="CL15" s="1">
        <v>-1</v>
      </c>
      <c r="CM15" s="1">
        <v>36</v>
      </c>
      <c r="CN15" s="1">
        <v>31</v>
      </c>
      <c r="CO15" s="6">
        <v>14077</v>
      </c>
      <c r="CP15" s="6">
        <v>3458</v>
      </c>
      <c r="CQ15" s="6">
        <v>17535</v>
      </c>
      <c r="CR15" s="6">
        <v>2666</v>
      </c>
      <c r="CS15" s="6">
        <v>1183</v>
      </c>
      <c r="CT15" s="6">
        <v>3849</v>
      </c>
      <c r="CU15" s="6">
        <v>12209</v>
      </c>
      <c r="CV15" s="6">
        <v>3880</v>
      </c>
      <c r="CW15" s="6">
        <v>16089</v>
      </c>
      <c r="CX15" s="6">
        <v>37473</v>
      </c>
      <c r="CY15" s="1">
        <v>600</v>
      </c>
      <c r="CZ15" s="6">
        <v>3505</v>
      </c>
      <c r="DA15" s="6">
        <v>41578</v>
      </c>
      <c r="DB15" s="6">
        <v>1223</v>
      </c>
      <c r="DC15" s="1">
        <v>424</v>
      </c>
      <c r="DD15" s="6">
        <f t="shared" si="0"/>
        <v>1647</v>
      </c>
      <c r="DE15" s="6">
        <v>8925</v>
      </c>
      <c r="DF15" s="6">
        <v>1963</v>
      </c>
      <c r="DG15" s="1">
        <v>-1</v>
      </c>
      <c r="DH15" s="6">
        <v>2389</v>
      </c>
      <c r="DI15" s="1">
        <v>9</v>
      </c>
      <c r="DJ15" s="6"/>
      <c r="DK15" s="6">
        <v>51692</v>
      </c>
      <c r="DL15" s="1"/>
      <c r="DM15" s="1"/>
      <c r="DN15" s="1"/>
      <c r="DO15" s="6">
        <v>54114</v>
      </c>
      <c r="DP15" s="6">
        <v>1238</v>
      </c>
      <c r="DQ15" s="6">
        <v>8183</v>
      </c>
      <c r="DR15" s="6">
        <v>2738</v>
      </c>
      <c r="DS15" s="6">
        <v>10921</v>
      </c>
      <c r="DT15" s="6">
        <v>76884</v>
      </c>
      <c r="DU15" s="1">
        <v>50</v>
      </c>
      <c r="DV15" s="1">
        <v>71</v>
      </c>
      <c r="DW15" s="1">
        <v>115</v>
      </c>
      <c r="DX15" s="1">
        <v>2</v>
      </c>
      <c r="DY15" s="1">
        <v>58</v>
      </c>
      <c r="DZ15" s="1">
        <v>0</v>
      </c>
      <c r="EA15" s="1">
        <v>296</v>
      </c>
      <c r="EB15" s="1">
        <v>615</v>
      </c>
      <c r="EC15" s="1">
        <v>484</v>
      </c>
      <c r="ED15" s="6">
        <v>1099</v>
      </c>
      <c r="EE15" s="6">
        <v>3631</v>
      </c>
      <c r="EF15" s="1">
        <v>55</v>
      </c>
      <c r="EG15" s="6">
        <v>3686</v>
      </c>
      <c r="EH15" s="1">
        <v>399</v>
      </c>
      <c r="EI15" s="1">
        <v>-1</v>
      </c>
      <c r="EJ15" s="1">
        <v>398</v>
      </c>
      <c r="EK15" s="6">
        <v>5183</v>
      </c>
      <c r="EL15" s="1">
        <v>8</v>
      </c>
      <c r="EM15" s="1">
        <v>42</v>
      </c>
      <c r="EN15" s="1">
        <v>11</v>
      </c>
      <c r="EO15" s="1">
        <v>104</v>
      </c>
      <c r="EP15" s="1">
        <v>83</v>
      </c>
      <c r="EQ15" s="1">
        <v>495</v>
      </c>
      <c r="ER15" s="6">
        <v>8539</v>
      </c>
      <c r="ES15" s="6">
        <v>5836</v>
      </c>
      <c r="ET15" s="1">
        <v>924</v>
      </c>
      <c r="EU15" s="6">
        <v>3823</v>
      </c>
      <c r="EV15" s="6">
        <v>3822</v>
      </c>
      <c r="EW15" s="1" t="s">
        <v>498</v>
      </c>
      <c r="EX15" s="1">
        <v>9</v>
      </c>
      <c r="EY15" s="1">
        <v>32</v>
      </c>
      <c r="EZ15" s="6">
        <v>12774</v>
      </c>
      <c r="FA15" s="1"/>
      <c r="FB15" s="6">
        <v>1016</v>
      </c>
      <c r="FC15" s="1"/>
      <c r="FD15" s="1" t="s">
        <v>279</v>
      </c>
      <c r="FE15" s="1"/>
      <c r="FF15" s="1"/>
      <c r="FG15" s="1" t="s">
        <v>499</v>
      </c>
      <c r="FH15" s="1"/>
      <c r="FI15" s="1" t="s">
        <v>492</v>
      </c>
      <c r="FJ15" s="1" t="s">
        <v>493</v>
      </c>
      <c r="FK15" s="1">
        <v>27379</v>
      </c>
      <c r="FL15" s="1"/>
      <c r="FM15" s="1" t="s">
        <v>500</v>
      </c>
      <c r="FN15" s="1" t="s">
        <v>493</v>
      </c>
      <c r="FO15" s="1">
        <v>27379</v>
      </c>
      <c r="FP15" s="1"/>
      <c r="FQ15" s="1" t="s">
        <v>491</v>
      </c>
      <c r="FR15" s="6">
        <v>7584</v>
      </c>
      <c r="FS15" s="1">
        <v>6.02</v>
      </c>
      <c r="FT15" s="1" t="s">
        <v>494</v>
      </c>
      <c r="FU15" s="6">
        <v>2387</v>
      </c>
      <c r="FV15" s="1">
        <v>52</v>
      </c>
      <c r="FW15" s="1"/>
      <c r="FX15" s="1" t="s">
        <v>501</v>
      </c>
      <c r="FY15" s="1"/>
      <c r="FZ15" s="1"/>
      <c r="GA15" s="1">
        <v>0</v>
      </c>
      <c r="GB15" s="1" t="s">
        <v>502</v>
      </c>
      <c r="GC15" s="1">
        <v>0.31</v>
      </c>
      <c r="GD15" s="1">
        <v>4.7</v>
      </c>
      <c r="GE15" s="1"/>
      <c r="GF15" s="1" t="s">
        <v>285</v>
      </c>
      <c r="GG15" s="1" t="s">
        <v>502</v>
      </c>
      <c r="GH15" s="1" t="s">
        <v>287</v>
      </c>
      <c r="GI15" s="1" t="s">
        <v>288</v>
      </c>
      <c r="GJ15" s="1" t="s">
        <v>503</v>
      </c>
      <c r="GK15" s="1" t="s">
        <v>290</v>
      </c>
      <c r="GL15" s="1" t="s">
        <v>291</v>
      </c>
      <c r="GM15" s="1" t="s">
        <v>279</v>
      </c>
      <c r="GN15" s="6">
        <v>23844</v>
      </c>
      <c r="GO15" s="2" t="s">
        <v>292</v>
      </c>
      <c r="GP15" s="2">
        <v>368</v>
      </c>
      <c r="GQ15" s="2">
        <v>16</v>
      </c>
      <c r="GR15" s="2">
        <v>836</v>
      </c>
      <c r="GS15" s="10">
        <v>5052</v>
      </c>
      <c r="GT15" s="10">
        <v>51809</v>
      </c>
      <c r="GU15" s="2">
        <v>31</v>
      </c>
      <c r="GV15" s="2">
        <v>2</v>
      </c>
      <c r="GW15" s="2">
        <v>11</v>
      </c>
      <c r="GX15" s="2">
        <v>983</v>
      </c>
      <c r="GY15" s="2"/>
      <c r="GZ15" s="1"/>
      <c r="HA15" s="1">
        <v>1</v>
      </c>
      <c r="HB15" s="1"/>
      <c r="HC15" s="1"/>
      <c r="HD15" s="1"/>
      <c r="HE15" s="1"/>
      <c r="HF15" s="1"/>
      <c r="HG15" s="1"/>
      <c r="HH15" s="1"/>
      <c r="HI15" s="1"/>
      <c r="HJ15" s="1"/>
      <c r="HK15" s="1">
        <v>2</v>
      </c>
      <c r="HL15" s="1">
        <v>488</v>
      </c>
      <c r="HN15" s="6">
        <v>6027</v>
      </c>
      <c r="HO15" s="6">
        <v>96417</v>
      </c>
      <c r="HP15" s="2">
        <v>9</v>
      </c>
      <c r="HQ15" s="1"/>
      <c r="HR15" s="1">
        <v>-1</v>
      </c>
      <c r="HS15" s="6">
        <v>26725</v>
      </c>
      <c r="HT15" s="6">
        <v>23798</v>
      </c>
      <c r="HU15" s="1"/>
      <c r="HV15" s="1">
        <v>-1</v>
      </c>
      <c r="HW15" s="6">
        <v>2022</v>
      </c>
      <c r="HX15" s="6">
        <v>1183</v>
      </c>
      <c r="HY15" s="1"/>
      <c r="HZ15" s="1">
        <v>-1</v>
      </c>
      <c r="IA15" s="1">
        <v>0</v>
      </c>
      <c r="IB15" s="1">
        <v>205</v>
      </c>
      <c r="IC15" s="1"/>
      <c r="ID15" s="1">
        <v>-1</v>
      </c>
      <c r="IE15" s="6">
        <v>54114</v>
      </c>
      <c r="IF15" s="6">
        <v>10572</v>
      </c>
      <c r="IG15" s="1">
        <v>2</v>
      </c>
      <c r="IH15" s="6">
        <v>55228</v>
      </c>
      <c r="II15" s="6">
        <v>10147</v>
      </c>
      <c r="IJ15" s="1">
        <v>65</v>
      </c>
      <c r="IK15" s="6">
        <v>1898</v>
      </c>
      <c r="IL15" s="1">
        <v>1</v>
      </c>
      <c r="IM15" s="1">
        <v>423</v>
      </c>
      <c r="IN15" s="1">
        <v>0</v>
      </c>
      <c r="IO15" s="1">
        <v>3</v>
      </c>
      <c r="IQ15" s="1">
        <v>77</v>
      </c>
      <c r="IR15" s="1">
        <v>-1</v>
      </c>
      <c r="IS15" s="2">
        <v>76</v>
      </c>
      <c r="IT15" s="10">
        <v>2465</v>
      </c>
      <c r="IU15" s="6">
        <v>1647</v>
      </c>
      <c r="IV15" s="10">
        <v>54190</v>
      </c>
      <c r="IW15" s="6">
        <v>19938</v>
      </c>
      <c r="IX15" s="1">
        <v>121</v>
      </c>
      <c r="IY15" s="1">
        <v>117</v>
      </c>
      <c r="IZ15" s="1">
        <v>58</v>
      </c>
      <c r="JA15" s="1">
        <v>0.71</v>
      </c>
      <c r="JB15" s="1">
        <v>0.21</v>
      </c>
      <c r="JC15" s="1">
        <v>17.510000000000002</v>
      </c>
      <c r="JD15" s="1">
        <v>31.5</v>
      </c>
      <c r="JE15" s="1">
        <v>9.08</v>
      </c>
      <c r="JF15" s="1">
        <v>223</v>
      </c>
      <c r="JG15" s="6">
        <v>4645</v>
      </c>
      <c r="JH15" s="1">
        <v>73</v>
      </c>
      <c r="JI15" s="1">
        <v>538</v>
      </c>
    </row>
    <row r="16" spans="1:269" x14ac:dyDescent="0.25">
      <c r="A16" s="1" t="s">
        <v>504</v>
      </c>
      <c r="B16" s="1" t="s">
        <v>505</v>
      </c>
      <c r="C16" s="1" t="s">
        <v>505</v>
      </c>
      <c r="D16" s="1">
        <v>2016</v>
      </c>
      <c r="E16" s="1" t="s">
        <v>506</v>
      </c>
      <c r="F16" s="1" t="s">
        <v>507</v>
      </c>
      <c r="G16" s="1" t="s">
        <v>508</v>
      </c>
      <c r="H16" s="1">
        <v>28658</v>
      </c>
      <c r="I16" s="1">
        <v>3397</v>
      </c>
      <c r="J16" s="1" t="s">
        <v>507</v>
      </c>
      <c r="K16" s="1" t="s">
        <v>508</v>
      </c>
      <c r="L16" s="1">
        <v>28658</v>
      </c>
      <c r="M16" s="1"/>
      <c r="N16" s="1" t="s">
        <v>509</v>
      </c>
      <c r="O16" s="1" t="s">
        <v>510</v>
      </c>
      <c r="P16" s="1" t="s">
        <v>511</v>
      </c>
      <c r="Q16" s="1" t="s">
        <v>512</v>
      </c>
      <c r="R16" s="1" t="s">
        <v>513</v>
      </c>
      <c r="S16" s="1" t="s">
        <v>397</v>
      </c>
      <c r="T16" s="1" t="s">
        <v>510</v>
      </c>
      <c r="U16" s="1" t="s">
        <v>511</v>
      </c>
      <c r="V16" s="1" t="s">
        <v>512</v>
      </c>
      <c r="W16" s="1">
        <v>1</v>
      </c>
      <c r="X16" s="1">
        <v>6</v>
      </c>
      <c r="Y16" s="1">
        <v>0</v>
      </c>
      <c r="Z16" s="1">
        <v>0</v>
      </c>
      <c r="AA16" s="6">
        <v>16796</v>
      </c>
      <c r="AB16" s="1">
        <v>9</v>
      </c>
      <c r="AC16" s="1">
        <v>2</v>
      </c>
      <c r="AD16" s="1">
        <v>11</v>
      </c>
      <c r="AE16" s="1">
        <v>23.8</v>
      </c>
      <c r="AF16" s="1">
        <v>34.799999999999997</v>
      </c>
      <c r="AG16" s="7">
        <v>0.2586</v>
      </c>
      <c r="AH16" s="8">
        <v>81824</v>
      </c>
      <c r="AI16" s="1"/>
      <c r="AJ16" s="1"/>
      <c r="AK16" s="8">
        <v>40214</v>
      </c>
      <c r="AL16" s="9">
        <v>11.3</v>
      </c>
      <c r="AM16" s="9">
        <v>13.73</v>
      </c>
      <c r="AN16" s="9">
        <v>16.7</v>
      </c>
      <c r="AO16" s="8">
        <v>59024</v>
      </c>
      <c r="AP16" s="8">
        <v>2546325</v>
      </c>
      <c r="AQ16" s="8">
        <v>2605349</v>
      </c>
      <c r="AR16" s="8">
        <v>150133</v>
      </c>
      <c r="AS16" s="8">
        <v>0</v>
      </c>
      <c r="AT16" s="8">
        <v>150133</v>
      </c>
      <c r="AU16" s="8">
        <v>100208</v>
      </c>
      <c r="AV16" s="8">
        <v>19800</v>
      </c>
      <c r="AW16" s="8">
        <v>120008</v>
      </c>
      <c r="AX16" s="8">
        <v>68693</v>
      </c>
      <c r="AY16" s="8">
        <v>2944183</v>
      </c>
      <c r="AZ16" s="8">
        <v>1400853</v>
      </c>
      <c r="BA16" s="8">
        <v>394358</v>
      </c>
      <c r="BB16" s="8">
        <v>1795211</v>
      </c>
      <c r="BC16" s="8">
        <v>315801</v>
      </c>
      <c r="BD16" s="8">
        <v>36779</v>
      </c>
      <c r="BE16" s="8">
        <v>79687</v>
      </c>
      <c r="BF16" s="8">
        <v>432267</v>
      </c>
      <c r="BG16" s="8">
        <v>716705</v>
      </c>
      <c r="BH16" s="8">
        <v>2944183</v>
      </c>
      <c r="BI16" s="8">
        <v>0</v>
      </c>
      <c r="BJ16" s="7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6">
        <v>43891</v>
      </c>
      <c r="BR16" s="6">
        <v>36499</v>
      </c>
      <c r="BS16" s="6">
        <v>80390</v>
      </c>
      <c r="BT16" s="6">
        <v>46063</v>
      </c>
      <c r="BU16" s="6">
        <v>15234</v>
      </c>
      <c r="BV16" s="6">
        <v>61297</v>
      </c>
      <c r="BW16" s="6">
        <v>8938</v>
      </c>
      <c r="BX16" s="6">
        <v>2327</v>
      </c>
      <c r="BY16" s="6">
        <v>11265</v>
      </c>
      <c r="BZ16" s="6">
        <v>152952</v>
      </c>
      <c r="CA16" s="1"/>
      <c r="CB16" s="6">
        <v>152952</v>
      </c>
      <c r="CC16" s="1">
        <v>0</v>
      </c>
      <c r="CD16" s="6">
        <v>61043</v>
      </c>
      <c r="CE16" s="1">
        <v>9</v>
      </c>
      <c r="CF16" s="1">
        <v>74</v>
      </c>
      <c r="CG16" s="1">
        <v>83</v>
      </c>
      <c r="CH16" s="6">
        <v>9365</v>
      </c>
      <c r="CI16" s="6">
        <v>15934</v>
      </c>
      <c r="CJ16" s="6">
        <v>19917</v>
      </c>
      <c r="CK16" s="1">
        <v>370</v>
      </c>
      <c r="CL16" s="1">
        <v>87</v>
      </c>
      <c r="CM16" s="1">
        <v>95</v>
      </c>
      <c r="CN16" s="1">
        <v>277</v>
      </c>
      <c r="CO16" s="6">
        <v>125557</v>
      </c>
      <c r="CP16" s="6">
        <v>30763</v>
      </c>
      <c r="CQ16" s="6">
        <v>156320</v>
      </c>
      <c r="CR16" s="6">
        <v>18128</v>
      </c>
      <c r="CS16" s="6">
        <v>1798</v>
      </c>
      <c r="CT16" s="6">
        <v>19926</v>
      </c>
      <c r="CU16" s="6">
        <v>120720</v>
      </c>
      <c r="CV16" s="6">
        <v>18662</v>
      </c>
      <c r="CW16" s="6">
        <v>139382</v>
      </c>
      <c r="CX16" s="6">
        <v>315628</v>
      </c>
      <c r="CY16" s="6">
        <v>5014</v>
      </c>
      <c r="CZ16" s="1">
        <v>0</v>
      </c>
      <c r="DA16" s="6">
        <v>320642</v>
      </c>
      <c r="DB16" s="6">
        <v>20763</v>
      </c>
      <c r="DC16" s="6">
        <v>24301</v>
      </c>
      <c r="DD16" s="6">
        <f t="shared" si="0"/>
        <v>45064</v>
      </c>
      <c r="DE16" s="6">
        <v>164837</v>
      </c>
      <c r="DF16" s="6">
        <v>23793</v>
      </c>
      <c r="DG16" s="1">
        <v>518</v>
      </c>
      <c r="DH16" s="6">
        <v>50301</v>
      </c>
      <c r="DI16" s="6">
        <v>7513</v>
      </c>
      <c r="DJ16" s="6"/>
      <c r="DK16" s="6">
        <v>200013</v>
      </c>
      <c r="DL16" s="6">
        <v>355630</v>
      </c>
      <c r="DM16" s="1"/>
      <c r="DN16" s="1"/>
      <c r="DO16" s="6">
        <v>554854</v>
      </c>
      <c r="DP16" s="1">
        <v>7</v>
      </c>
      <c r="DQ16" s="6">
        <v>69521</v>
      </c>
      <c r="DR16" s="6">
        <v>14672</v>
      </c>
      <c r="DS16" s="6">
        <v>84193</v>
      </c>
      <c r="DT16" s="6">
        <v>408275</v>
      </c>
      <c r="DU16" s="1">
        <v>444</v>
      </c>
      <c r="DV16" s="1">
        <v>37</v>
      </c>
      <c r="DW16" s="6">
        <v>1131</v>
      </c>
      <c r="DX16" s="1">
        <v>75</v>
      </c>
      <c r="DY16" s="1">
        <v>20</v>
      </c>
      <c r="DZ16" s="1">
        <v>2</v>
      </c>
      <c r="EA16" s="6">
        <v>1709</v>
      </c>
      <c r="EB16" s="6">
        <v>4224</v>
      </c>
      <c r="EC16" s="6">
        <v>2301</v>
      </c>
      <c r="ED16" s="6">
        <v>6525</v>
      </c>
      <c r="EE16" s="6">
        <v>17624</v>
      </c>
      <c r="EF16" s="6">
        <v>5052</v>
      </c>
      <c r="EG16" s="6">
        <v>22676</v>
      </c>
      <c r="EH16" s="1">
        <v>248</v>
      </c>
      <c r="EI16" s="1">
        <v>360</v>
      </c>
      <c r="EJ16" s="1">
        <v>608</v>
      </c>
      <c r="EK16" s="6">
        <v>29809</v>
      </c>
      <c r="EL16" s="1">
        <v>35</v>
      </c>
      <c r="EM16" s="1">
        <v>332</v>
      </c>
      <c r="EN16" s="1">
        <v>171</v>
      </c>
      <c r="EO16" s="1">
        <v>326</v>
      </c>
      <c r="EP16" s="1">
        <v>380</v>
      </c>
      <c r="EQ16" s="6">
        <v>14333</v>
      </c>
      <c r="ER16" s="6">
        <v>30805</v>
      </c>
      <c r="ES16" s="6">
        <v>23210</v>
      </c>
      <c r="ET16" s="6">
        <v>4309</v>
      </c>
      <c r="EU16" s="1">
        <v>0</v>
      </c>
      <c r="EV16" s="1">
        <v>129</v>
      </c>
      <c r="EW16" s="1" t="s">
        <v>514</v>
      </c>
      <c r="EX16" s="1">
        <v>60</v>
      </c>
      <c r="EY16" s="1">
        <v>127</v>
      </c>
      <c r="EZ16" s="6">
        <v>91049</v>
      </c>
      <c r="FA16" s="6">
        <v>94405</v>
      </c>
      <c r="FB16" s="1"/>
      <c r="FC16" s="1"/>
      <c r="FD16" s="1" t="s">
        <v>279</v>
      </c>
      <c r="FE16" s="1"/>
      <c r="FF16" s="1"/>
      <c r="FG16" s="1" t="s">
        <v>505</v>
      </c>
      <c r="FH16" s="1" t="s">
        <v>308</v>
      </c>
      <c r="FI16" s="1" t="s">
        <v>507</v>
      </c>
      <c r="FJ16" s="1" t="s">
        <v>508</v>
      </c>
      <c r="FK16" s="1">
        <v>28658</v>
      </c>
      <c r="FL16" s="1">
        <v>3397</v>
      </c>
      <c r="FM16" s="1" t="s">
        <v>507</v>
      </c>
      <c r="FN16" s="1" t="s">
        <v>508</v>
      </c>
      <c r="FO16" s="1">
        <v>28658</v>
      </c>
      <c r="FP16" s="1">
        <v>3397</v>
      </c>
      <c r="FQ16" s="1" t="s">
        <v>506</v>
      </c>
      <c r="FR16" s="6">
        <v>58075</v>
      </c>
      <c r="FS16" s="1">
        <v>33.799999999999997</v>
      </c>
      <c r="FT16" s="1" t="s">
        <v>515</v>
      </c>
      <c r="FU16" s="6">
        <v>16796</v>
      </c>
      <c r="FV16" s="1">
        <v>364</v>
      </c>
      <c r="FW16" s="1"/>
      <c r="FX16" s="1" t="s">
        <v>516</v>
      </c>
      <c r="FY16" s="1"/>
      <c r="FZ16" s="1"/>
      <c r="GA16" s="1">
        <v>0</v>
      </c>
      <c r="GB16" s="1" t="s">
        <v>517</v>
      </c>
      <c r="GC16" s="1">
        <v>90.6</v>
      </c>
      <c r="GD16" s="1">
        <v>86.1</v>
      </c>
      <c r="GE16" s="1"/>
      <c r="GF16" s="1" t="s">
        <v>285</v>
      </c>
      <c r="GG16" s="1" t="s">
        <v>518</v>
      </c>
      <c r="GH16" s="1" t="s">
        <v>287</v>
      </c>
      <c r="GI16" s="1" t="s">
        <v>288</v>
      </c>
      <c r="GJ16" s="1" t="s">
        <v>289</v>
      </c>
      <c r="GK16" s="1" t="s">
        <v>290</v>
      </c>
      <c r="GL16" s="1" t="s">
        <v>418</v>
      </c>
      <c r="GM16" s="1" t="s">
        <v>279</v>
      </c>
      <c r="GN16" s="6">
        <v>115587</v>
      </c>
      <c r="GO16" s="2" t="s">
        <v>292</v>
      </c>
      <c r="GP16" s="10">
        <v>1334</v>
      </c>
      <c r="GQ16" s="2">
        <v>167</v>
      </c>
      <c r="GR16" s="10">
        <v>3525</v>
      </c>
      <c r="GS16" s="10">
        <v>32875</v>
      </c>
      <c r="GT16" s="10">
        <v>247707</v>
      </c>
      <c r="GU16" s="2">
        <v>372</v>
      </c>
      <c r="GV16" s="2">
        <v>12</v>
      </c>
      <c r="GW16" s="2">
        <v>150</v>
      </c>
      <c r="GX16" s="10">
        <v>5565</v>
      </c>
      <c r="GY16" s="10">
        <v>50110</v>
      </c>
      <c r="GZ16" s="1"/>
      <c r="HA16" s="1">
        <v>2</v>
      </c>
      <c r="HB16" s="1"/>
      <c r="HC16" s="1"/>
      <c r="HD16" s="1"/>
      <c r="HE16" s="1"/>
      <c r="HF16" s="1"/>
      <c r="HG16" s="1"/>
      <c r="HH16" s="1"/>
      <c r="HI16" s="1"/>
      <c r="HJ16" s="1"/>
      <c r="HK16" s="1">
        <v>7</v>
      </c>
      <c r="HL16" s="6">
        <v>3770</v>
      </c>
      <c r="HN16" s="6">
        <v>45586</v>
      </c>
      <c r="HO16" s="6">
        <v>267541</v>
      </c>
      <c r="HP16" s="10">
        <v>7513</v>
      </c>
      <c r="HQ16" s="1">
        <v>87</v>
      </c>
      <c r="HR16" s="1">
        <v>0</v>
      </c>
      <c r="HS16" s="6">
        <v>26725</v>
      </c>
      <c r="HT16" s="1"/>
      <c r="HU16" s="6">
        <v>34298</v>
      </c>
      <c r="HV16" s="1">
        <v>20</v>
      </c>
      <c r="HW16" s="6">
        <v>2022</v>
      </c>
      <c r="HX16" s="1"/>
      <c r="HY16" s="6">
        <v>13913</v>
      </c>
      <c r="HZ16" s="1">
        <v>-1</v>
      </c>
      <c r="IA16" s="1">
        <v>0</v>
      </c>
      <c r="IB16" s="1"/>
      <c r="IC16" s="1">
        <v>370</v>
      </c>
      <c r="ID16" s="1">
        <v>0</v>
      </c>
      <c r="IE16" s="6">
        <v>554854</v>
      </c>
      <c r="IF16" s="6">
        <v>209901</v>
      </c>
      <c r="IG16" s="1">
        <v>0</v>
      </c>
      <c r="IH16" s="6">
        <v>504553</v>
      </c>
      <c r="II16" s="6">
        <v>183911</v>
      </c>
      <c r="IJ16" s="1">
        <v>72</v>
      </c>
      <c r="IK16" s="6">
        <v>23721</v>
      </c>
      <c r="IL16" s="1">
        <v>17</v>
      </c>
      <c r="IM16" s="6">
        <v>24284</v>
      </c>
      <c r="IN16" s="1">
        <v>0</v>
      </c>
      <c r="IO16" s="6">
        <v>1689</v>
      </c>
      <c r="IQ16" s="6">
        <v>20257</v>
      </c>
      <c r="IR16" s="6">
        <v>90875</v>
      </c>
      <c r="IS16" s="10">
        <v>111132</v>
      </c>
      <c r="IT16" s="10">
        <v>161433</v>
      </c>
      <c r="IU16" s="6">
        <v>45064</v>
      </c>
      <c r="IV16" s="10">
        <v>665986</v>
      </c>
      <c r="IW16" s="6">
        <v>149308</v>
      </c>
      <c r="IX16" s="1">
        <v>481</v>
      </c>
      <c r="IY16" s="6">
        <v>1206</v>
      </c>
      <c r="IZ16" s="1">
        <v>22</v>
      </c>
      <c r="JA16" s="1">
        <v>0.76</v>
      </c>
      <c r="JB16" s="1">
        <v>0.22</v>
      </c>
      <c r="JC16" s="1">
        <v>17.440000000000001</v>
      </c>
      <c r="JD16" s="1">
        <v>18.8</v>
      </c>
      <c r="JE16" s="1">
        <v>13.57</v>
      </c>
      <c r="JF16" s="6">
        <v>1595</v>
      </c>
      <c r="JG16" s="6">
        <v>22096</v>
      </c>
      <c r="JH16" s="1">
        <v>114</v>
      </c>
      <c r="JI16" s="6">
        <v>7713</v>
      </c>
    </row>
    <row r="17" spans="1:269" x14ac:dyDescent="0.25">
      <c r="A17" s="1" t="s">
        <v>519</v>
      </c>
      <c r="B17" s="1" t="s">
        <v>520</v>
      </c>
      <c r="C17" s="1" t="s">
        <v>520</v>
      </c>
      <c r="D17" s="1">
        <v>2016</v>
      </c>
      <c r="E17" s="1" t="s">
        <v>521</v>
      </c>
      <c r="F17" s="1" t="s">
        <v>522</v>
      </c>
      <c r="G17" s="1" t="s">
        <v>523</v>
      </c>
      <c r="H17" s="1">
        <v>27514</v>
      </c>
      <c r="I17" s="1">
        <v>3649</v>
      </c>
      <c r="J17" s="1" t="s">
        <v>522</v>
      </c>
      <c r="K17" s="1" t="s">
        <v>523</v>
      </c>
      <c r="L17" s="1">
        <v>27514</v>
      </c>
      <c r="M17" s="1"/>
      <c r="N17" s="1" t="s">
        <v>524</v>
      </c>
      <c r="O17" s="1" t="s">
        <v>525</v>
      </c>
      <c r="P17" s="1" t="s">
        <v>526</v>
      </c>
      <c r="Q17" s="1" t="s">
        <v>527</v>
      </c>
      <c r="R17" s="1" t="s">
        <v>528</v>
      </c>
      <c r="S17" s="1" t="s">
        <v>529</v>
      </c>
      <c r="T17" s="1" t="s">
        <v>530</v>
      </c>
      <c r="U17" s="1" t="s">
        <v>526</v>
      </c>
      <c r="V17" s="1" t="s">
        <v>531</v>
      </c>
      <c r="W17" s="1">
        <v>1</v>
      </c>
      <c r="X17" s="1">
        <v>0</v>
      </c>
      <c r="Y17" s="1">
        <v>0</v>
      </c>
      <c r="Z17" s="1">
        <v>0</v>
      </c>
      <c r="AA17" s="6">
        <v>3233</v>
      </c>
      <c r="AB17" s="1">
        <v>10</v>
      </c>
      <c r="AC17" s="1">
        <v>0</v>
      </c>
      <c r="AD17" s="1">
        <v>10</v>
      </c>
      <c r="AE17" s="1">
        <v>24.38</v>
      </c>
      <c r="AF17" s="1">
        <v>34.380000000000003</v>
      </c>
      <c r="AG17" s="7">
        <v>0.29089999999999999</v>
      </c>
      <c r="AH17" s="8">
        <v>95464</v>
      </c>
      <c r="AI17" s="1"/>
      <c r="AJ17" s="1"/>
      <c r="AK17" s="8">
        <v>47117</v>
      </c>
      <c r="AL17" s="9">
        <v>12.75</v>
      </c>
      <c r="AM17" s="1"/>
      <c r="AN17" s="11">
        <v>33824</v>
      </c>
      <c r="AO17" s="8">
        <v>2077373</v>
      </c>
      <c r="AP17" s="8">
        <v>568139</v>
      </c>
      <c r="AQ17" s="8">
        <v>2645512</v>
      </c>
      <c r="AR17" s="8">
        <v>29102</v>
      </c>
      <c r="AS17" s="8">
        <v>0</v>
      </c>
      <c r="AT17" s="8">
        <v>29102</v>
      </c>
      <c r="AU17" s="8">
        <v>91152</v>
      </c>
      <c r="AV17" s="8">
        <v>0</v>
      </c>
      <c r="AW17" s="8">
        <v>91152</v>
      </c>
      <c r="AX17" s="8">
        <v>198842</v>
      </c>
      <c r="AY17" s="8">
        <v>2964608</v>
      </c>
      <c r="AZ17" s="8">
        <v>1555052</v>
      </c>
      <c r="BA17" s="8">
        <v>490319</v>
      </c>
      <c r="BB17" s="8">
        <v>2045371</v>
      </c>
      <c r="BC17" s="8">
        <v>132061</v>
      </c>
      <c r="BD17" s="8">
        <v>60700</v>
      </c>
      <c r="BE17" s="8">
        <v>46571</v>
      </c>
      <c r="BF17" s="8">
        <v>239332</v>
      </c>
      <c r="BG17" s="8">
        <v>588798</v>
      </c>
      <c r="BH17" s="8">
        <v>2873501</v>
      </c>
      <c r="BI17" s="8">
        <v>91107</v>
      </c>
      <c r="BJ17" s="7">
        <v>3.0700000000000002E-2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6">
        <v>45729</v>
      </c>
      <c r="BR17" s="6">
        <v>42886</v>
      </c>
      <c r="BS17" s="6">
        <v>88615</v>
      </c>
      <c r="BT17" s="6">
        <v>58694</v>
      </c>
      <c r="BU17" s="6">
        <v>20038</v>
      </c>
      <c r="BV17" s="6">
        <v>78732</v>
      </c>
      <c r="BW17" s="6">
        <v>8221</v>
      </c>
      <c r="BX17" s="1">
        <v>975</v>
      </c>
      <c r="BY17" s="6">
        <v>9196</v>
      </c>
      <c r="BZ17" s="6">
        <v>176543</v>
      </c>
      <c r="CA17" s="1"/>
      <c r="CB17" s="6">
        <v>176543</v>
      </c>
      <c r="CC17" s="1">
        <v>0</v>
      </c>
      <c r="CD17" s="6">
        <v>61647</v>
      </c>
      <c r="CE17" s="1">
        <v>7</v>
      </c>
      <c r="CF17" s="1">
        <v>74</v>
      </c>
      <c r="CG17" s="1">
        <v>81</v>
      </c>
      <c r="CH17" s="6">
        <v>12913</v>
      </c>
      <c r="CI17" s="6">
        <v>16112</v>
      </c>
      <c r="CJ17" s="6">
        <v>10247</v>
      </c>
      <c r="CK17" s="1">
        <v>370</v>
      </c>
      <c r="CL17" s="1">
        <v>150</v>
      </c>
      <c r="CM17" s="1">
        <v>72</v>
      </c>
      <c r="CN17" s="1">
        <v>163</v>
      </c>
      <c r="CO17" s="6">
        <v>180728</v>
      </c>
      <c r="CP17" s="6">
        <v>148163</v>
      </c>
      <c r="CQ17" s="6">
        <v>328891</v>
      </c>
      <c r="CR17" s="6">
        <v>40590</v>
      </c>
      <c r="CS17" s="6">
        <v>2704</v>
      </c>
      <c r="CT17" s="6">
        <v>43294</v>
      </c>
      <c r="CU17" s="6">
        <v>524432</v>
      </c>
      <c r="CV17" s="6">
        <v>110872</v>
      </c>
      <c r="CW17" s="6">
        <v>635304</v>
      </c>
      <c r="CX17" s="6">
        <v>1007489</v>
      </c>
      <c r="CY17" s="6">
        <v>4517</v>
      </c>
      <c r="CZ17" s="1">
        <v>0</v>
      </c>
      <c r="DA17" s="6">
        <v>1012006</v>
      </c>
      <c r="DB17" s="6">
        <v>92225</v>
      </c>
      <c r="DC17" s="6">
        <v>31098</v>
      </c>
      <c r="DD17" s="6">
        <f t="shared" si="0"/>
        <v>123323</v>
      </c>
      <c r="DE17" s="6">
        <v>191958</v>
      </c>
      <c r="DF17" s="6">
        <v>52700</v>
      </c>
      <c r="DG17" s="6">
        <v>5585</v>
      </c>
      <c r="DH17" s="6">
        <v>89725</v>
      </c>
      <c r="DI17" s="1">
        <v>56</v>
      </c>
      <c r="DJ17" s="6"/>
      <c r="DK17" s="6">
        <v>1385572</v>
      </c>
      <c r="DL17" s="1"/>
      <c r="DM17" s="1"/>
      <c r="DN17" s="1"/>
      <c r="DO17" s="6">
        <v>1385572</v>
      </c>
      <c r="DP17" s="1">
        <v>600</v>
      </c>
      <c r="DQ17" s="6">
        <v>32547</v>
      </c>
      <c r="DR17" s="6">
        <v>6795</v>
      </c>
      <c r="DS17" s="6">
        <v>39342</v>
      </c>
      <c r="DT17" s="6">
        <v>657976</v>
      </c>
      <c r="DU17" s="1">
        <v>130</v>
      </c>
      <c r="DV17" s="1">
        <v>2</v>
      </c>
      <c r="DW17" s="1">
        <v>645</v>
      </c>
      <c r="DX17" s="1">
        <v>93</v>
      </c>
      <c r="DY17" s="1">
        <v>144</v>
      </c>
      <c r="DZ17" s="1">
        <v>6</v>
      </c>
      <c r="EA17" s="6">
        <v>1020</v>
      </c>
      <c r="EB17" s="6">
        <v>3275</v>
      </c>
      <c r="EC17" s="1">
        <v>52</v>
      </c>
      <c r="ED17" s="6">
        <v>3327</v>
      </c>
      <c r="EE17" s="6">
        <v>27624</v>
      </c>
      <c r="EF17" s="6">
        <v>4407</v>
      </c>
      <c r="EG17" s="6">
        <v>32031</v>
      </c>
      <c r="EH17" s="6">
        <v>1898</v>
      </c>
      <c r="EI17" s="1">
        <v>264</v>
      </c>
      <c r="EJ17" s="6">
        <v>2162</v>
      </c>
      <c r="EK17" s="6">
        <v>37520</v>
      </c>
      <c r="EL17" s="1">
        <v>19</v>
      </c>
      <c r="EM17" s="1">
        <v>121</v>
      </c>
      <c r="EN17" s="1">
        <v>60</v>
      </c>
      <c r="EO17" s="1">
        <v>566</v>
      </c>
      <c r="EP17" s="6">
        <v>2601</v>
      </c>
      <c r="EQ17" s="1"/>
      <c r="ER17" s="6">
        <v>33228</v>
      </c>
      <c r="ES17" s="6">
        <v>22880</v>
      </c>
      <c r="ET17" s="6">
        <v>4888</v>
      </c>
      <c r="EU17" s="1">
        <v>0</v>
      </c>
      <c r="EV17" s="1">
        <v>405</v>
      </c>
      <c r="EW17" s="1" t="s">
        <v>532</v>
      </c>
      <c r="EX17" s="1">
        <v>41</v>
      </c>
      <c r="EY17" s="1">
        <v>69</v>
      </c>
      <c r="EZ17" s="6">
        <v>41976</v>
      </c>
      <c r="FA17" s="6">
        <v>438931</v>
      </c>
      <c r="FB17" s="6">
        <v>18556</v>
      </c>
      <c r="FC17" s="1"/>
      <c r="FD17" s="1" t="s">
        <v>279</v>
      </c>
      <c r="FE17" s="1"/>
      <c r="FF17" s="1"/>
      <c r="FG17" s="1" t="s">
        <v>520</v>
      </c>
      <c r="FH17" s="1" t="s">
        <v>281</v>
      </c>
      <c r="FI17" s="1" t="s">
        <v>522</v>
      </c>
      <c r="FJ17" s="1" t="s">
        <v>523</v>
      </c>
      <c r="FK17" s="1">
        <v>27514</v>
      </c>
      <c r="FL17" s="1">
        <v>3640</v>
      </c>
      <c r="FM17" s="1" t="s">
        <v>522</v>
      </c>
      <c r="FN17" s="1" t="s">
        <v>523</v>
      </c>
      <c r="FO17" s="1">
        <v>27514</v>
      </c>
      <c r="FP17" s="1">
        <v>3640</v>
      </c>
      <c r="FQ17" s="1" t="s">
        <v>521</v>
      </c>
      <c r="FR17" s="6">
        <v>63305</v>
      </c>
      <c r="FS17" s="1">
        <v>34.28</v>
      </c>
      <c r="FT17" s="1" t="s">
        <v>524</v>
      </c>
      <c r="FU17" s="6">
        <v>3233</v>
      </c>
      <c r="FV17" s="1">
        <v>52</v>
      </c>
      <c r="FW17" s="1"/>
      <c r="FX17" s="1" t="s">
        <v>533</v>
      </c>
      <c r="FY17" s="1"/>
      <c r="FZ17" s="1"/>
      <c r="GA17" s="1">
        <v>0</v>
      </c>
      <c r="GB17" s="1" t="s">
        <v>534</v>
      </c>
      <c r="GC17" s="1">
        <v>36.5</v>
      </c>
      <c r="GD17" s="1">
        <v>86.8</v>
      </c>
      <c r="GE17" s="1"/>
      <c r="GF17" s="1" t="s">
        <v>285</v>
      </c>
      <c r="GG17" s="1" t="s">
        <v>535</v>
      </c>
      <c r="GH17" s="1" t="s">
        <v>287</v>
      </c>
      <c r="GI17" s="1" t="s">
        <v>536</v>
      </c>
      <c r="GJ17" s="1" t="s">
        <v>503</v>
      </c>
      <c r="GK17" s="1" t="s">
        <v>290</v>
      </c>
      <c r="GL17" s="1" t="s">
        <v>537</v>
      </c>
      <c r="GM17" s="1" t="s">
        <v>279</v>
      </c>
      <c r="GN17" s="6">
        <v>59653</v>
      </c>
      <c r="GO17" s="2" t="s">
        <v>292</v>
      </c>
      <c r="GP17" s="10">
        <v>2201</v>
      </c>
      <c r="GQ17" s="2">
        <v>173</v>
      </c>
      <c r="GR17" s="10">
        <v>10358</v>
      </c>
      <c r="GS17" s="10">
        <v>192262</v>
      </c>
      <c r="GT17" s="10">
        <v>1272120</v>
      </c>
      <c r="GU17" s="2">
        <v>428</v>
      </c>
      <c r="GV17" s="2">
        <v>41</v>
      </c>
      <c r="GW17" s="2">
        <v>313</v>
      </c>
      <c r="GX17" s="10">
        <v>17146</v>
      </c>
      <c r="GY17" s="10">
        <v>247380</v>
      </c>
      <c r="GZ17" s="1"/>
      <c r="HA17" s="1">
        <v>3</v>
      </c>
      <c r="HB17" s="1"/>
      <c r="HC17" s="1"/>
      <c r="HD17" s="1"/>
      <c r="HE17" s="1"/>
      <c r="HF17" s="1"/>
      <c r="HG17" s="1"/>
      <c r="HH17" s="1"/>
      <c r="HI17" s="1"/>
      <c r="HJ17" s="1"/>
      <c r="HK17" s="1">
        <v>1</v>
      </c>
      <c r="HL17" s="6">
        <v>1788</v>
      </c>
      <c r="HN17" s="6">
        <v>39642</v>
      </c>
      <c r="HO17" s="6">
        <v>278282</v>
      </c>
      <c r="HP17" s="2">
        <v>56</v>
      </c>
      <c r="HQ17" s="1">
        <v>87</v>
      </c>
      <c r="HR17" s="1">
        <v>63</v>
      </c>
      <c r="HS17" s="6">
        <v>26725</v>
      </c>
      <c r="HT17" s="1"/>
      <c r="HU17" s="6">
        <v>34298</v>
      </c>
      <c r="HV17" s="1">
        <v>624</v>
      </c>
      <c r="HW17" s="6">
        <v>2022</v>
      </c>
      <c r="HX17" s="1"/>
      <c r="HY17" s="6">
        <v>13913</v>
      </c>
      <c r="HZ17" s="1">
        <v>177</v>
      </c>
      <c r="IA17" s="1">
        <v>0</v>
      </c>
      <c r="IB17" s="1"/>
      <c r="IC17" s="1">
        <v>370</v>
      </c>
      <c r="ID17" s="1">
        <v>0</v>
      </c>
      <c r="IE17" s="6">
        <v>1385572</v>
      </c>
      <c r="IF17" s="6">
        <v>315281</v>
      </c>
      <c r="IG17" s="1">
        <v>0</v>
      </c>
      <c r="IH17" s="6">
        <v>1295847</v>
      </c>
      <c r="II17" s="6">
        <v>283841</v>
      </c>
      <c r="IJ17" s="1">
        <v>76</v>
      </c>
      <c r="IK17" s="6">
        <v>52624</v>
      </c>
      <c r="IL17" s="1">
        <v>197</v>
      </c>
      <c r="IM17" s="6">
        <v>30901</v>
      </c>
      <c r="IN17" s="1">
        <v>0</v>
      </c>
      <c r="IO17" s="1">
        <v>342</v>
      </c>
      <c r="IQ17" s="6">
        <v>12947</v>
      </c>
      <c r="IR17" s="6">
        <v>87781</v>
      </c>
      <c r="IS17" s="10">
        <v>100728</v>
      </c>
      <c r="IT17" s="10">
        <v>190453</v>
      </c>
      <c r="IU17" s="6">
        <v>123323</v>
      </c>
      <c r="IV17" s="10">
        <v>1486300</v>
      </c>
      <c r="IW17" s="6">
        <v>901403</v>
      </c>
      <c r="IX17" s="1">
        <v>132</v>
      </c>
      <c r="IY17" s="1">
        <v>738</v>
      </c>
      <c r="IZ17" s="1">
        <v>150</v>
      </c>
      <c r="JA17" s="1">
        <v>0.85</v>
      </c>
      <c r="JB17" s="1">
        <v>0.09</v>
      </c>
      <c r="JC17" s="1">
        <v>36.78</v>
      </c>
      <c r="JD17" s="1">
        <v>43.4</v>
      </c>
      <c r="JE17" s="1">
        <v>25.2</v>
      </c>
      <c r="JF17" s="1">
        <v>919</v>
      </c>
      <c r="JG17" s="6">
        <v>32797</v>
      </c>
      <c r="JH17" s="1">
        <v>101</v>
      </c>
      <c r="JI17" s="6">
        <v>4723</v>
      </c>
    </row>
    <row r="18" spans="1:269" x14ac:dyDescent="0.25">
      <c r="A18" s="1" t="s">
        <v>538</v>
      </c>
      <c r="B18" s="1" t="s">
        <v>539</v>
      </c>
      <c r="C18" s="1" t="s">
        <v>539</v>
      </c>
      <c r="D18" s="1">
        <v>2016</v>
      </c>
      <c r="E18" s="1" t="s">
        <v>540</v>
      </c>
      <c r="F18" s="1" t="s">
        <v>541</v>
      </c>
      <c r="G18" s="1" t="s">
        <v>542</v>
      </c>
      <c r="H18" s="1">
        <v>28202</v>
      </c>
      <c r="I18" s="1">
        <v>2139</v>
      </c>
      <c r="J18" s="1" t="s">
        <v>541</v>
      </c>
      <c r="K18" s="1" t="s">
        <v>542</v>
      </c>
      <c r="L18" s="1">
        <v>28202</v>
      </c>
      <c r="M18" s="1"/>
      <c r="N18" s="1" t="s">
        <v>543</v>
      </c>
      <c r="O18" s="1" t="s">
        <v>544</v>
      </c>
      <c r="P18" s="1" t="s">
        <v>545</v>
      </c>
      <c r="Q18" s="1" t="s">
        <v>546</v>
      </c>
      <c r="R18" s="1" t="s">
        <v>547</v>
      </c>
      <c r="S18" s="1" t="s">
        <v>548</v>
      </c>
      <c r="T18" s="1" t="s">
        <v>549</v>
      </c>
      <c r="U18" s="1" t="s">
        <v>545</v>
      </c>
      <c r="V18" s="1" t="s">
        <v>550</v>
      </c>
      <c r="W18" s="1">
        <v>1</v>
      </c>
      <c r="X18" s="1">
        <v>19</v>
      </c>
      <c r="Y18" s="1">
        <v>0</v>
      </c>
      <c r="Z18" s="1">
        <v>0</v>
      </c>
      <c r="AA18" s="6">
        <v>62576</v>
      </c>
      <c r="AB18" s="1">
        <v>121</v>
      </c>
      <c r="AC18" s="1">
        <v>1</v>
      </c>
      <c r="AD18" s="1">
        <v>122</v>
      </c>
      <c r="AE18" s="1">
        <v>294.38</v>
      </c>
      <c r="AF18" s="1">
        <v>416.38</v>
      </c>
      <c r="AG18" s="7">
        <v>0.29060000000000002</v>
      </c>
      <c r="AH18" s="8">
        <v>169070</v>
      </c>
      <c r="AI18" s="1"/>
      <c r="AJ18" s="1"/>
      <c r="AK18" s="8">
        <v>43232</v>
      </c>
      <c r="AL18" s="9">
        <v>10.4</v>
      </c>
      <c r="AM18" s="9">
        <v>11.84</v>
      </c>
      <c r="AN18" s="9">
        <v>14.38</v>
      </c>
      <c r="AO18" s="8">
        <v>2500</v>
      </c>
      <c r="AP18" s="8">
        <v>34671973</v>
      </c>
      <c r="AQ18" s="8">
        <v>34674473</v>
      </c>
      <c r="AR18" s="8">
        <v>606135</v>
      </c>
      <c r="AS18" s="8">
        <v>0</v>
      </c>
      <c r="AT18" s="8">
        <v>606135</v>
      </c>
      <c r="AU18" s="8">
        <v>118576</v>
      </c>
      <c r="AV18" s="8">
        <v>3848</v>
      </c>
      <c r="AW18" s="8">
        <v>122424</v>
      </c>
      <c r="AX18" s="8">
        <v>2995019</v>
      </c>
      <c r="AY18" s="8">
        <v>38398051</v>
      </c>
      <c r="AZ18" s="8">
        <v>18725792</v>
      </c>
      <c r="BA18" s="8">
        <v>6839184</v>
      </c>
      <c r="BB18" s="8">
        <v>25564976</v>
      </c>
      <c r="BC18" s="8">
        <v>2107567</v>
      </c>
      <c r="BD18" s="8">
        <v>977447</v>
      </c>
      <c r="BE18" s="8">
        <v>370909</v>
      </c>
      <c r="BF18" s="8">
        <v>3455923</v>
      </c>
      <c r="BG18" s="8">
        <v>9411711</v>
      </c>
      <c r="BH18" s="8">
        <v>38432610</v>
      </c>
      <c r="BI18" s="8">
        <v>-34559</v>
      </c>
      <c r="BJ18" s="7">
        <v>-8.9999999999999998E-4</v>
      </c>
      <c r="BK18" s="8">
        <v>2226202</v>
      </c>
      <c r="BL18" s="8">
        <v>0</v>
      </c>
      <c r="BM18" s="8">
        <v>0</v>
      </c>
      <c r="BN18" s="8">
        <v>0</v>
      </c>
      <c r="BO18" s="8">
        <v>2226202</v>
      </c>
      <c r="BP18" s="8">
        <v>2226202</v>
      </c>
      <c r="BQ18" s="6">
        <v>197074</v>
      </c>
      <c r="BR18" s="6">
        <v>277557</v>
      </c>
      <c r="BS18" s="6">
        <v>474631</v>
      </c>
      <c r="BT18" s="6">
        <v>256300</v>
      </c>
      <c r="BU18" s="6">
        <v>101594</v>
      </c>
      <c r="BV18" s="6">
        <v>357894</v>
      </c>
      <c r="BW18" s="6">
        <v>50347</v>
      </c>
      <c r="BX18" s="6">
        <v>17377</v>
      </c>
      <c r="BY18" s="6">
        <v>67724</v>
      </c>
      <c r="BZ18" s="6">
        <v>900249</v>
      </c>
      <c r="CA18" s="1"/>
      <c r="CB18" s="6">
        <v>900249</v>
      </c>
      <c r="CC18" s="1">
        <v>392</v>
      </c>
      <c r="CD18" s="6">
        <v>54762</v>
      </c>
      <c r="CE18" s="1">
        <v>24</v>
      </c>
      <c r="CF18" s="1">
        <v>74</v>
      </c>
      <c r="CG18" s="1">
        <v>98</v>
      </c>
      <c r="CH18" s="6">
        <v>54813</v>
      </c>
      <c r="CI18" s="6">
        <v>13864</v>
      </c>
      <c r="CJ18" s="6">
        <v>32146</v>
      </c>
      <c r="CK18" s="1">
        <v>650</v>
      </c>
      <c r="CL18" s="1">
        <v>206</v>
      </c>
      <c r="CM18" s="1">
        <v>142</v>
      </c>
      <c r="CN18" s="6">
        <v>1865</v>
      </c>
      <c r="CO18" s="6">
        <v>968035</v>
      </c>
      <c r="CP18" s="6">
        <v>680253</v>
      </c>
      <c r="CQ18" s="6">
        <v>1648288</v>
      </c>
      <c r="CR18" s="6">
        <v>225211</v>
      </c>
      <c r="CS18" s="6">
        <v>28966</v>
      </c>
      <c r="CT18" s="6">
        <v>254177</v>
      </c>
      <c r="CU18" s="6">
        <v>2132311</v>
      </c>
      <c r="CV18" s="6">
        <v>436954</v>
      </c>
      <c r="CW18" s="6">
        <v>2569265</v>
      </c>
      <c r="CX18" s="6">
        <v>4471730</v>
      </c>
      <c r="CY18" s="1">
        <v>0</v>
      </c>
      <c r="CZ18" s="1">
        <v>0</v>
      </c>
      <c r="DA18" s="6">
        <v>4471730</v>
      </c>
      <c r="DB18" s="6">
        <v>384069</v>
      </c>
      <c r="DC18" s="6">
        <v>160413</v>
      </c>
      <c r="DD18" s="6">
        <f t="shared" si="0"/>
        <v>544482</v>
      </c>
      <c r="DE18" s="6">
        <v>593124</v>
      </c>
      <c r="DF18" s="6">
        <v>648188</v>
      </c>
      <c r="DG18" s="6">
        <v>49503</v>
      </c>
      <c r="DH18" s="6">
        <v>883089</v>
      </c>
      <c r="DI18" s="6">
        <v>82091</v>
      </c>
      <c r="DJ18" s="6"/>
      <c r="DK18" s="6">
        <v>1080386</v>
      </c>
      <c r="DL18" s="6">
        <v>5221992</v>
      </c>
      <c r="DM18" s="1"/>
      <c r="DN18" s="6">
        <v>4649</v>
      </c>
      <c r="DO18" s="6">
        <v>6307027</v>
      </c>
      <c r="DP18" s="1">
        <v>497</v>
      </c>
      <c r="DQ18" s="6">
        <v>576228</v>
      </c>
      <c r="DR18" s="6">
        <v>353494</v>
      </c>
      <c r="DS18" s="6">
        <v>929722</v>
      </c>
      <c r="DT18" s="6">
        <v>3391653</v>
      </c>
      <c r="DU18" s="6">
        <v>2897</v>
      </c>
      <c r="DV18" s="1">
        <v>714</v>
      </c>
      <c r="DW18" s="6">
        <v>13990</v>
      </c>
      <c r="DX18" s="6">
        <v>3395</v>
      </c>
      <c r="DY18" s="6">
        <v>3631</v>
      </c>
      <c r="DZ18" s="1">
        <v>358</v>
      </c>
      <c r="EA18" s="6">
        <v>24985</v>
      </c>
      <c r="EB18" s="6">
        <v>21912</v>
      </c>
      <c r="EC18" s="6">
        <v>13454</v>
      </c>
      <c r="ED18" s="6">
        <v>35366</v>
      </c>
      <c r="EE18" s="6">
        <v>234928</v>
      </c>
      <c r="EF18" s="6">
        <v>70830</v>
      </c>
      <c r="EG18" s="6">
        <v>305758</v>
      </c>
      <c r="EH18" s="6">
        <v>34173</v>
      </c>
      <c r="EI18" s="6">
        <v>13120</v>
      </c>
      <c r="EJ18" s="6">
        <v>47293</v>
      </c>
      <c r="EK18" s="6">
        <v>388417</v>
      </c>
      <c r="EL18" s="1">
        <v>425</v>
      </c>
      <c r="EM18" s="6">
        <v>3083</v>
      </c>
      <c r="EN18" s="6">
        <v>2147</v>
      </c>
      <c r="EO18" s="6">
        <v>5457</v>
      </c>
      <c r="EP18" s="1"/>
      <c r="EQ18" s="1"/>
      <c r="ER18" s="6">
        <v>1181215</v>
      </c>
      <c r="ES18" s="6">
        <v>250727</v>
      </c>
      <c r="ET18" s="6">
        <v>81623</v>
      </c>
      <c r="EU18" s="6">
        <v>3786</v>
      </c>
      <c r="EV18" s="6">
        <v>2392</v>
      </c>
      <c r="EW18" s="1" t="s">
        <v>551</v>
      </c>
      <c r="EX18" s="1">
        <v>483</v>
      </c>
      <c r="EY18" s="1">
        <v>912</v>
      </c>
      <c r="EZ18" s="6">
        <v>758670</v>
      </c>
      <c r="FA18" s="6">
        <v>26994674</v>
      </c>
      <c r="FB18" s="6">
        <v>602421</v>
      </c>
      <c r="FC18" s="1"/>
      <c r="FD18" s="1" t="s">
        <v>290</v>
      </c>
      <c r="FE18" s="1"/>
      <c r="FF18" s="1"/>
      <c r="FG18" s="1" t="s">
        <v>539</v>
      </c>
      <c r="FH18" s="1" t="s">
        <v>308</v>
      </c>
      <c r="FI18" s="1" t="s">
        <v>541</v>
      </c>
      <c r="FJ18" s="1" t="s">
        <v>542</v>
      </c>
      <c r="FK18" s="1">
        <v>28202</v>
      </c>
      <c r="FL18" s="1">
        <v>2139</v>
      </c>
      <c r="FM18" s="1" t="s">
        <v>541</v>
      </c>
      <c r="FN18" s="1" t="s">
        <v>542</v>
      </c>
      <c r="FO18" s="1">
        <v>28202</v>
      </c>
      <c r="FP18" s="1">
        <v>2139</v>
      </c>
      <c r="FQ18" s="1" t="s">
        <v>540</v>
      </c>
      <c r="FR18" s="6">
        <v>526427</v>
      </c>
      <c r="FS18" s="1">
        <v>416.42</v>
      </c>
      <c r="FT18" s="1" t="s">
        <v>552</v>
      </c>
      <c r="FU18" s="6">
        <v>62576</v>
      </c>
      <c r="FV18" s="6">
        <v>1040</v>
      </c>
      <c r="FW18" s="1"/>
      <c r="FX18" s="1" t="s">
        <v>553</v>
      </c>
      <c r="FY18" s="1"/>
      <c r="FZ18" s="1"/>
      <c r="GA18" s="1">
        <v>0</v>
      </c>
      <c r="GB18" s="1" t="s">
        <v>554</v>
      </c>
      <c r="GC18" s="1">
        <v>250</v>
      </c>
      <c r="GD18" s="1">
        <v>250</v>
      </c>
      <c r="GE18" s="1"/>
      <c r="GF18" s="1"/>
      <c r="GG18" s="1" t="s">
        <v>555</v>
      </c>
      <c r="GH18" s="1" t="s">
        <v>287</v>
      </c>
      <c r="GI18" s="1" t="s">
        <v>556</v>
      </c>
      <c r="GJ18" s="1" t="s">
        <v>289</v>
      </c>
      <c r="GK18" s="1" t="s">
        <v>290</v>
      </c>
      <c r="GL18" s="1" t="s">
        <v>291</v>
      </c>
      <c r="GM18" s="1" t="s">
        <v>279</v>
      </c>
      <c r="GN18" s="6">
        <v>1055791</v>
      </c>
      <c r="GO18" s="2" t="s">
        <v>292</v>
      </c>
      <c r="GP18" s="10">
        <v>15615</v>
      </c>
      <c r="GQ18" s="10">
        <v>3759</v>
      </c>
      <c r="GR18" s="10">
        <v>79614</v>
      </c>
      <c r="GS18" s="10">
        <v>690221</v>
      </c>
      <c r="GT18" s="10">
        <v>6689421</v>
      </c>
      <c r="GU18" s="10">
        <v>5768</v>
      </c>
      <c r="GV18" s="2">
        <v>823</v>
      </c>
      <c r="GW18" s="10">
        <v>7956</v>
      </c>
      <c r="GX18" s="10">
        <v>73448</v>
      </c>
      <c r="GY18" s="10">
        <v>3439846</v>
      </c>
      <c r="GZ18" s="1"/>
      <c r="HA18" s="1">
        <v>3</v>
      </c>
      <c r="HB18" s="1"/>
      <c r="HC18" s="1"/>
      <c r="HD18" s="1"/>
      <c r="HE18" s="1"/>
      <c r="HF18" s="1"/>
      <c r="HG18" s="1"/>
      <c r="HH18" s="1"/>
      <c r="HI18" s="1"/>
      <c r="HJ18" s="1"/>
      <c r="HK18" s="1">
        <v>20</v>
      </c>
      <c r="HL18" s="6">
        <v>59149</v>
      </c>
      <c r="HN18" s="6">
        <v>101473</v>
      </c>
      <c r="HO18" s="6">
        <v>1141136</v>
      </c>
      <c r="HP18" s="10">
        <v>82091</v>
      </c>
      <c r="HQ18" s="1"/>
      <c r="HR18" s="1">
        <v>206</v>
      </c>
      <c r="HS18" s="6">
        <v>26725</v>
      </c>
      <c r="HT18" s="1"/>
      <c r="HU18" s="1"/>
      <c r="HV18" s="6">
        <v>28037</v>
      </c>
      <c r="HW18" s="6">
        <v>2022</v>
      </c>
      <c r="HX18" s="1"/>
      <c r="HY18" s="1"/>
      <c r="HZ18" s="6">
        <v>11842</v>
      </c>
      <c r="IA18" s="1">
        <v>0</v>
      </c>
      <c r="IB18" s="1"/>
      <c r="IC18" s="1"/>
      <c r="ID18" s="1">
        <v>650</v>
      </c>
      <c r="IE18" s="6">
        <v>6307027</v>
      </c>
      <c r="IF18" s="6">
        <v>1137606</v>
      </c>
      <c r="IG18" s="1">
        <v>0</v>
      </c>
      <c r="IH18" s="6">
        <v>5423938</v>
      </c>
      <c r="II18" s="6">
        <v>952208</v>
      </c>
      <c r="IJ18" s="6">
        <v>4316</v>
      </c>
      <c r="IK18" s="6">
        <v>643872</v>
      </c>
      <c r="IL18" s="6">
        <v>6594</v>
      </c>
      <c r="IM18" s="6">
        <v>153819</v>
      </c>
      <c r="IN18" s="1">
        <v>0</v>
      </c>
      <c r="IO18" s="6">
        <v>24985</v>
      </c>
      <c r="IQ18" s="6">
        <v>891115</v>
      </c>
      <c r="IR18" s="6">
        <v>929026</v>
      </c>
      <c r="IS18" s="10">
        <f>SUM(IQ18+IR18)</f>
        <v>1820141</v>
      </c>
      <c r="IT18" s="10">
        <v>2703230</v>
      </c>
      <c r="IU18" s="6">
        <v>544482</v>
      </c>
      <c r="IV18" s="10">
        <v>8127168</v>
      </c>
      <c r="IW18" s="6">
        <v>2823442</v>
      </c>
      <c r="IX18" s="6">
        <v>3611</v>
      </c>
      <c r="IY18" s="6">
        <v>17385</v>
      </c>
      <c r="IZ18" s="6">
        <v>3989</v>
      </c>
      <c r="JA18" s="1">
        <v>0.79</v>
      </c>
      <c r="JB18" s="1">
        <v>0.09</v>
      </c>
      <c r="JC18" s="1">
        <v>15.55</v>
      </c>
      <c r="JD18" s="1">
        <v>17.59</v>
      </c>
      <c r="JE18" s="1">
        <v>9.7899999999999991</v>
      </c>
      <c r="JF18" s="6">
        <v>20518</v>
      </c>
      <c r="JG18" s="6">
        <v>291013</v>
      </c>
      <c r="JH18" s="6">
        <v>4467</v>
      </c>
      <c r="JI18" s="6">
        <v>97404</v>
      </c>
    </row>
    <row r="19" spans="1:269" x14ac:dyDescent="0.25">
      <c r="A19" s="1" t="s">
        <v>557</v>
      </c>
      <c r="B19" s="1" t="s">
        <v>558</v>
      </c>
      <c r="C19" s="1" t="s">
        <v>558</v>
      </c>
      <c r="D19" s="1">
        <v>2016</v>
      </c>
      <c r="E19" s="1" t="s">
        <v>559</v>
      </c>
      <c r="F19" s="1" t="s">
        <v>560</v>
      </c>
      <c r="G19" s="1" t="s">
        <v>561</v>
      </c>
      <c r="H19" s="1">
        <v>27312</v>
      </c>
      <c r="I19" s="1">
        <v>9471</v>
      </c>
      <c r="J19" s="1" t="s">
        <v>560</v>
      </c>
      <c r="K19" s="1" t="s">
        <v>561</v>
      </c>
      <c r="L19" s="1">
        <v>27312</v>
      </c>
      <c r="M19" s="1"/>
      <c r="N19" s="1" t="s">
        <v>562</v>
      </c>
      <c r="O19" s="1" t="s">
        <v>563</v>
      </c>
      <c r="P19" s="1" t="s">
        <v>564</v>
      </c>
      <c r="Q19" s="1" t="s">
        <v>565</v>
      </c>
      <c r="R19" s="1" t="s">
        <v>566</v>
      </c>
      <c r="S19" s="1" t="s">
        <v>567</v>
      </c>
      <c r="T19" s="1" t="s">
        <v>568</v>
      </c>
      <c r="U19" s="1" t="s">
        <v>564</v>
      </c>
      <c r="V19" s="1" t="s">
        <v>569</v>
      </c>
      <c r="W19" s="1">
        <v>1</v>
      </c>
      <c r="X19" s="1">
        <v>2</v>
      </c>
      <c r="Y19" s="1">
        <v>0</v>
      </c>
      <c r="Z19" s="1">
        <v>0</v>
      </c>
      <c r="AA19" s="6">
        <v>7100</v>
      </c>
      <c r="AB19" s="1">
        <v>3</v>
      </c>
      <c r="AC19" s="1">
        <v>0</v>
      </c>
      <c r="AD19" s="1">
        <v>3</v>
      </c>
      <c r="AE19" s="1">
        <v>10.5</v>
      </c>
      <c r="AF19" s="1">
        <v>13.5</v>
      </c>
      <c r="AG19" s="7">
        <v>0.22220000000000001</v>
      </c>
      <c r="AH19" s="8">
        <v>78671</v>
      </c>
      <c r="AI19" s="1"/>
      <c r="AJ19" s="1"/>
      <c r="AK19" s="8">
        <v>42894</v>
      </c>
      <c r="AL19" s="9">
        <v>12.29</v>
      </c>
      <c r="AM19" s="9">
        <v>12.78</v>
      </c>
      <c r="AN19" s="9">
        <v>13.13</v>
      </c>
      <c r="AO19" s="8">
        <v>0</v>
      </c>
      <c r="AP19" s="8">
        <v>1895955</v>
      </c>
      <c r="AQ19" s="8">
        <v>1895955</v>
      </c>
      <c r="AR19" s="8">
        <v>101940</v>
      </c>
      <c r="AS19" s="8">
        <v>0</v>
      </c>
      <c r="AT19" s="8">
        <v>101940</v>
      </c>
      <c r="AU19" s="8">
        <v>0</v>
      </c>
      <c r="AV19" s="8">
        <v>0</v>
      </c>
      <c r="AW19" s="8">
        <v>0</v>
      </c>
      <c r="AX19" s="8">
        <v>127832</v>
      </c>
      <c r="AY19" s="8">
        <v>2125727</v>
      </c>
      <c r="AZ19" s="8">
        <v>645327</v>
      </c>
      <c r="BA19" s="8">
        <v>242565</v>
      </c>
      <c r="BB19" s="8">
        <v>887892</v>
      </c>
      <c r="BC19" s="8">
        <v>110811</v>
      </c>
      <c r="BD19" s="8">
        <v>35223</v>
      </c>
      <c r="BE19" s="8">
        <v>15579</v>
      </c>
      <c r="BF19" s="8">
        <v>161613</v>
      </c>
      <c r="BG19" s="8">
        <v>876662</v>
      </c>
      <c r="BH19" s="8">
        <v>1926167</v>
      </c>
      <c r="BI19" s="8">
        <v>199560</v>
      </c>
      <c r="BJ19" s="7">
        <v>9.3899999999999997E-2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6">
        <v>26975</v>
      </c>
      <c r="BR19" s="6">
        <v>29594</v>
      </c>
      <c r="BS19" s="6">
        <v>56569</v>
      </c>
      <c r="BT19" s="6">
        <v>21934</v>
      </c>
      <c r="BU19" s="6">
        <v>9580</v>
      </c>
      <c r="BV19" s="6">
        <v>31514</v>
      </c>
      <c r="BW19" s="6">
        <v>5448</v>
      </c>
      <c r="BX19" s="1">
        <v>933</v>
      </c>
      <c r="BY19" s="6">
        <v>6381</v>
      </c>
      <c r="BZ19" s="6">
        <v>94464</v>
      </c>
      <c r="CA19" s="1"/>
      <c r="CB19" s="6">
        <v>94464</v>
      </c>
      <c r="CC19" s="1">
        <v>98</v>
      </c>
      <c r="CD19" s="6">
        <v>50523</v>
      </c>
      <c r="CE19" s="1">
        <v>8</v>
      </c>
      <c r="CF19" s="1">
        <v>74</v>
      </c>
      <c r="CG19" s="1">
        <v>82</v>
      </c>
      <c r="CH19" s="6">
        <v>4287</v>
      </c>
      <c r="CI19" s="6">
        <v>3205</v>
      </c>
      <c r="CJ19" s="6">
        <v>6492</v>
      </c>
      <c r="CK19" s="1">
        <v>205</v>
      </c>
      <c r="CL19" s="1">
        <v>0</v>
      </c>
      <c r="CM19" s="1">
        <v>10</v>
      </c>
      <c r="CN19" s="1">
        <v>182</v>
      </c>
      <c r="CO19" s="6">
        <v>56137</v>
      </c>
      <c r="CP19" s="6">
        <v>26431</v>
      </c>
      <c r="CQ19" s="6">
        <v>82568</v>
      </c>
      <c r="CR19" s="6">
        <v>8485</v>
      </c>
      <c r="CS19" s="1">
        <v>72</v>
      </c>
      <c r="CT19" s="6">
        <v>8557</v>
      </c>
      <c r="CU19" s="6">
        <v>73826</v>
      </c>
      <c r="CV19" s="6">
        <v>15414</v>
      </c>
      <c r="CW19" s="6">
        <v>89240</v>
      </c>
      <c r="CX19" s="6">
        <v>180365</v>
      </c>
      <c r="CY19" s="6">
        <v>2225</v>
      </c>
      <c r="CZ19" s="1">
        <v>0</v>
      </c>
      <c r="DA19" s="6">
        <v>182590</v>
      </c>
      <c r="DB19" s="6">
        <v>12018</v>
      </c>
      <c r="DC19" s="6">
        <v>4295</v>
      </c>
      <c r="DD19" s="6">
        <f t="shared" si="0"/>
        <v>16313</v>
      </c>
      <c r="DE19" s="6">
        <v>38153</v>
      </c>
      <c r="DF19" s="6">
        <v>29316</v>
      </c>
      <c r="DG19" s="6">
        <v>1275</v>
      </c>
      <c r="DH19" s="6">
        <v>34940</v>
      </c>
      <c r="DI19" s="1">
        <v>0</v>
      </c>
      <c r="DJ19" s="6"/>
      <c r="DK19" s="6">
        <v>202631</v>
      </c>
      <c r="DL19" s="6">
        <v>64387</v>
      </c>
      <c r="DM19" s="1"/>
      <c r="DN19" s="1"/>
      <c r="DO19" s="6">
        <v>267646</v>
      </c>
      <c r="DP19" s="1">
        <v>11</v>
      </c>
      <c r="DQ19" s="6">
        <v>30845</v>
      </c>
      <c r="DR19" s="6">
        <v>4968</v>
      </c>
      <c r="DS19" s="6">
        <v>35813</v>
      </c>
      <c r="DT19" s="6">
        <v>180771</v>
      </c>
      <c r="DU19" s="1">
        <v>248</v>
      </c>
      <c r="DV19" s="1">
        <v>12</v>
      </c>
      <c r="DW19" s="1">
        <v>438</v>
      </c>
      <c r="DX19" s="1">
        <v>151</v>
      </c>
      <c r="DY19" s="1">
        <v>26</v>
      </c>
      <c r="DZ19" s="1">
        <v>9</v>
      </c>
      <c r="EA19" s="1">
        <v>884</v>
      </c>
      <c r="EB19" s="6">
        <v>2880</v>
      </c>
      <c r="EC19" s="1">
        <v>62</v>
      </c>
      <c r="ED19" s="6">
        <v>2942</v>
      </c>
      <c r="EE19" s="6">
        <v>14736</v>
      </c>
      <c r="EF19" s="6">
        <v>3034</v>
      </c>
      <c r="EG19" s="6">
        <v>17770</v>
      </c>
      <c r="EH19" s="1">
        <v>600</v>
      </c>
      <c r="EI19" s="1">
        <v>125</v>
      </c>
      <c r="EJ19" s="1">
        <v>725</v>
      </c>
      <c r="EK19" s="6">
        <v>21437</v>
      </c>
      <c r="EL19" s="1">
        <v>42</v>
      </c>
      <c r="EM19" s="1">
        <v>69</v>
      </c>
      <c r="EN19" s="1">
        <v>52</v>
      </c>
      <c r="EO19" s="1">
        <v>313</v>
      </c>
      <c r="EP19" s="1">
        <v>346</v>
      </c>
      <c r="EQ19" s="6">
        <v>5583</v>
      </c>
      <c r="ER19" s="6">
        <v>19855</v>
      </c>
      <c r="ES19" s="6">
        <v>23466</v>
      </c>
      <c r="ET19" s="1">
        <v>913</v>
      </c>
      <c r="EU19" s="1">
        <v>2</v>
      </c>
      <c r="EV19" s="1">
        <v>253</v>
      </c>
      <c r="EW19" s="1" t="s">
        <v>570</v>
      </c>
      <c r="EX19" s="1">
        <v>24</v>
      </c>
      <c r="EY19" s="1">
        <v>57</v>
      </c>
      <c r="EZ19" s="6">
        <v>30276</v>
      </c>
      <c r="FA19" s="1"/>
      <c r="FB19" s="1"/>
      <c r="FC19" s="1"/>
      <c r="FD19" s="1" t="s">
        <v>279</v>
      </c>
      <c r="FE19" s="1"/>
      <c r="FF19" s="1"/>
      <c r="FG19" s="1" t="s">
        <v>571</v>
      </c>
      <c r="FH19" s="1" t="s">
        <v>281</v>
      </c>
      <c r="FI19" s="1" t="s">
        <v>572</v>
      </c>
      <c r="FJ19" s="1" t="s">
        <v>573</v>
      </c>
      <c r="FK19" s="1">
        <v>27344</v>
      </c>
      <c r="FL19" s="1">
        <v>3123</v>
      </c>
      <c r="FM19" s="1" t="s">
        <v>572</v>
      </c>
      <c r="FN19" s="1" t="s">
        <v>573</v>
      </c>
      <c r="FO19" s="1">
        <v>27344</v>
      </c>
      <c r="FP19" s="1">
        <v>3123</v>
      </c>
      <c r="FQ19" s="1" t="s">
        <v>559</v>
      </c>
      <c r="FR19" s="6">
        <v>35000</v>
      </c>
      <c r="FS19" s="1">
        <v>11.75</v>
      </c>
      <c r="FT19" s="1" t="s">
        <v>574</v>
      </c>
      <c r="FU19" s="6">
        <v>7100</v>
      </c>
      <c r="FV19" s="1">
        <v>156</v>
      </c>
      <c r="FW19" s="1"/>
      <c r="FX19" s="1">
        <v>2660</v>
      </c>
      <c r="FY19" s="1"/>
      <c r="FZ19" s="1"/>
      <c r="GA19" s="1">
        <v>0</v>
      </c>
      <c r="GB19" s="1" t="s">
        <v>575</v>
      </c>
      <c r="GC19" s="1">
        <v>1.6</v>
      </c>
      <c r="GD19" s="1">
        <v>15</v>
      </c>
      <c r="GE19" s="1"/>
      <c r="GF19" s="1"/>
      <c r="GG19" s="1" t="s">
        <v>576</v>
      </c>
      <c r="GH19" s="1" t="s">
        <v>287</v>
      </c>
      <c r="GI19" s="1" t="s">
        <v>288</v>
      </c>
      <c r="GJ19" s="1" t="s">
        <v>289</v>
      </c>
      <c r="GK19" s="1" t="s">
        <v>290</v>
      </c>
      <c r="GL19" s="1" t="s">
        <v>291</v>
      </c>
      <c r="GM19" s="1" t="s">
        <v>279</v>
      </c>
      <c r="GN19" s="6">
        <v>67620</v>
      </c>
      <c r="GO19" s="2" t="s">
        <v>292</v>
      </c>
      <c r="GP19" s="2">
        <v>604</v>
      </c>
      <c r="GQ19" s="2">
        <v>147</v>
      </c>
      <c r="GR19" s="10">
        <v>5686</v>
      </c>
      <c r="GS19" s="10">
        <v>27091</v>
      </c>
      <c r="GT19" s="10">
        <v>440850</v>
      </c>
      <c r="GU19" s="2">
        <v>135</v>
      </c>
      <c r="GV19" s="2">
        <v>6</v>
      </c>
      <c r="GW19" s="2">
        <v>126</v>
      </c>
      <c r="GX19" s="10">
        <v>2716</v>
      </c>
      <c r="GY19" s="10">
        <v>140850</v>
      </c>
      <c r="GZ19" s="1"/>
      <c r="HA19" s="1">
        <v>3</v>
      </c>
      <c r="HB19" s="1"/>
      <c r="HC19" s="1"/>
      <c r="HD19" s="1"/>
      <c r="HE19" s="1"/>
      <c r="HF19" s="1"/>
      <c r="HG19" s="1"/>
      <c r="HH19" s="1"/>
      <c r="HI19" s="1"/>
      <c r="HJ19" s="1"/>
      <c r="HK19" s="1">
        <v>3</v>
      </c>
      <c r="HL19" s="1">
        <v>0</v>
      </c>
      <c r="HN19" s="6">
        <v>13984</v>
      </c>
      <c r="HO19" s="6">
        <v>159538</v>
      </c>
      <c r="HP19" s="2">
        <v>0</v>
      </c>
      <c r="HQ19" s="1"/>
      <c r="HR19" s="1">
        <v>0</v>
      </c>
      <c r="HS19" s="6">
        <v>26725</v>
      </c>
      <c r="HT19" s="6">
        <v>23798</v>
      </c>
      <c r="HU19" s="1"/>
      <c r="HV19" s="1">
        <v>0</v>
      </c>
      <c r="HW19" s="6">
        <v>2022</v>
      </c>
      <c r="HX19" s="6">
        <v>1183</v>
      </c>
      <c r="HY19" s="1"/>
      <c r="HZ19" s="1">
        <v>0</v>
      </c>
      <c r="IA19" s="1">
        <v>0</v>
      </c>
      <c r="IB19" s="1">
        <v>205</v>
      </c>
      <c r="IC19" s="1"/>
      <c r="ID19" s="1">
        <v>0</v>
      </c>
      <c r="IE19" s="6">
        <v>267646</v>
      </c>
      <c r="IF19" s="6">
        <v>54466</v>
      </c>
      <c r="IG19" s="1">
        <v>-1</v>
      </c>
      <c r="IH19" s="6">
        <v>232707</v>
      </c>
      <c r="II19" s="6">
        <v>50116</v>
      </c>
      <c r="IJ19" s="1">
        <v>190</v>
      </c>
      <c r="IK19" s="6">
        <v>29126</v>
      </c>
      <c r="IL19" s="1">
        <v>188</v>
      </c>
      <c r="IM19" s="6">
        <v>4107</v>
      </c>
      <c r="IN19" s="1">
        <v>0</v>
      </c>
      <c r="IO19" s="1">
        <v>54</v>
      </c>
      <c r="IQ19" s="6">
        <v>8013</v>
      </c>
      <c r="IR19" s="1">
        <v>0</v>
      </c>
      <c r="IS19" s="10">
        <v>8013</v>
      </c>
      <c r="IT19" s="10">
        <v>42953</v>
      </c>
      <c r="IU19" s="6">
        <v>16313</v>
      </c>
      <c r="IV19" s="10">
        <v>275659</v>
      </c>
      <c r="IW19" s="6">
        <v>97797</v>
      </c>
      <c r="IX19" s="1">
        <v>260</v>
      </c>
      <c r="IY19" s="1">
        <v>589</v>
      </c>
      <c r="IZ19" s="1">
        <v>35</v>
      </c>
      <c r="JA19" s="1">
        <v>0.83</v>
      </c>
      <c r="JB19" s="1">
        <v>0.14000000000000001</v>
      </c>
      <c r="JC19" s="1">
        <v>24.25</v>
      </c>
      <c r="JD19" s="1">
        <v>30.17</v>
      </c>
      <c r="JE19" s="1">
        <v>11.32</v>
      </c>
      <c r="JF19" s="1">
        <v>712</v>
      </c>
      <c r="JG19" s="6">
        <v>18216</v>
      </c>
      <c r="JH19" s="1">
        <v>172</v>
      </c>
      <c r="JI19" s="6">
        <v>3221</v>
      </c>
    </row>
    <row r="20" spans="1:269" x14ac:dyDescent="0.25">
      <c r="A20" s="1" t="s">
        <v>577</v>
      </c>
      <c r="B20" s="1" t="s">
        <v>578</v>
      </c>
      <c r="C20" s="1" t="s">
        <v>578</v>
      </c>
      <c r="D20" s="1">
        <v>2016</v>
      </c>
      <c r="E20" s="1" t="s">
        <v>579</v>
      </c>
      <c r="F20" s="1" t="s">
        <v>580</v>
      </c>
      <c r="G20" s="1" t="s">
        <v>581</v>
      </c>
      <c r="H20" s="1">
        <v>28151</v>
      </c>
      <c r="I20" s="1">
        <v>1120</v>
      </c>
      <c r="J20" s="1" t="s">
        <v>582</v>
      </c>
      <c r="K20" s="1" t="s">
        <v>581</v>
      </c>
      <c r="L20" s="1">
        <v>28150</v>
      </c>
      <c r="M20" s="1"/>
      <c r="N20" s="1" t="s">
        <v>583</v>
      </c>
      <c r="O20" s="1" t="s">
        <v>584</v>
      </c>
      <c r="P20" s="1" t="s">
        <v>585</v>
      </c>
      <c r="Q20" s="1" t="s">
        <v>586</v>
      </c>
      <c r="R20" s="1" t="s">
        <v>587</v>
      </c>
      <c r="S20" s="1" t="s">
        <v>324</v>
      </c>
      <c r="T20" s="1" t="s">
        <v>584</v>
      </c>
      <c r="U20" s="1" t="s">
        <v>585</v>
      </c>
      <c r="V20" s="1" t="s">
        <v>586</v>
      </c>
      <c r="W20" s="1">
        <v>1</v>
      </c>
      <c r="X20" s="1">
        <v>1</v>
      </c>
      <c r="Y20" s="1">
        <v>0</v>
      </c>
      <c r="Z20" s="1">
        <v>1</v>
      </c>
      <c r="AA20" s="6">
        <v>3597</v>
      </c>
      <c r="AB20" s="1">
        <v>3</v>
      </c>
      <c r="AC20" s="1">
        <v>0</v>
      </c>
      <c r="AD20" s="1">
        <v>3</v>
      </c>
      <c r="AE20" s="1">
        <v>15.25</v>
      </c>
      <c r="AF20" s="1">
        <v>18.25</v>
      </c>
      <c r="AG20" s="7">
        <v>0.16439999999999999</v>
      </c>
      <c r="AH20" s="8">
        <v>67380</v>
      </c>
      <c r="AI20" s="1"/>
      <c r="AJ20" s="1"/>
      <c r="AK20" s="8">
        <v>35820</v>
      </c>
      <c r="AL20" s="9">
        <v>11.85</v>
      </c>
      <c r="AM20" s="9">
        <v>11.85</v>
      </c>
      <c r="AN20" s="9">
        <v>11.85</v>
      </c>
      <c r="AO20" s="8">
        <v>0</v>
      </c>
      <c r="AP20" s="8">
        <v>829625</v>
      </c>
      <c r="AQ20" s="8">
        <v>829625</v>
      </c>
      <c r="AR20" s="8">
        <v>140195</v>
      </c>
      <c r="AS20" s="8">
        <v>0</v>
      </c>
      <c r="AT20" s="8">
        <v>140195</v>
      </c>
      <c r="AU20" s="8">
        <v>68105</v>
      </c>
      <c r="AV20" s="8">
        <v>0</v>
      </c>
      <c r="AW20" s="8">
        <v>68105</v>
      </c>
      <c r="AX20" s="8">
        <v>52658</v>
      </c>
      <c r="AY20" s="8">
        <v>1090583</v>
      </c>
      <c r="AZ20" s="8">
        <v>563665</v>
      </c>
      <c r="BA20" s="8">
        <v>212677</v>
      </c>
      <c r="BB20" s="8">
        <v>776342</v>
      </c>
      <c r="BC20" s="8">
        <v>67227</v>
      </c>
      <c r="BD20" s="8">
        <v>6837</v>
      </c>
      <c r="BE20" s="8">
        <v>4765</v>
      </c>
      <c r="BF20" s="8">
        <v>78829</v>
      </c>
      <c r="BG20" s="8">
        <v>235412</v>
      </c>
      <c r="BH20" s="8">
        <v>1090583</v>
      </c>
      <c r="BI20" s="8">
        <v>0</v>
      </c>
      <c r="BJ20" s="7">
        <v>0</v>
      </c>
      <c r="BK20" s="8">
        <v>17026</v>
      </c>
      <c r="BL20" s="8">
        <v>0</v>
      </c>
      <c r="BM20" s="8">
        <v>68105</v>
      </c>
      <c r="BN20" s="8">
        <v>0</v>
      </c>
      <c r="BO20" s="8">
        <v>85131</v>
      </c>
      <c r="BP20" s="8">
        <v>85131</v>
      </c>
      <c r="BQ20" s="6">
        <v>30469</v>
      </c>
      <c r="BR20" s="6">
        <v>31380</v>
      </c>
      <c r="BS20" s="6">
        <v>61849</v>
      </c>
      <c r="BT20" s="6">
        <v>29418</v>
      </c>
      <c r="BU20" s="6">
        <v>9752</v>
      </c>
      <c r="BV20" s="6">
        <v>39170</v>
      </c>
      <c r="BW20" s="6">
        <v>3601</v>
      </c>
      <c r="BX20" s="1"/>
      <c r="BY20" s="6">
        <v>3601</v>
      </c>
      <c r="BZ20" s="6">
        <v>104620</v>
      </c>
      <c r="CA20" s="1"/>
      <c r="CB20" s="6">
        <v>104620</v>
      </c>
      <c r="CC20" s="6">
        <v>2051</v>
      </c>
      <c r="CD20" s="6">
        <v>50522</v>
      </c>
      <c r="CE20" s="1">
        <v>3</v>
      </c>
      <c r="CF20" s="1">
        <v>74</v>
      </c>
      <c r="CG20" s="1">
        <v>77</v>
      </c>
      <c r="CH20" s="6">
        <v>5430</v>
      </c>
      <c r="CI20" s="6">
        <v>3205</v>
      </c>
      <c r="CJ20" s="6">
        <v>3364</v>
      </c>
      <c r="CK20" s="1">
        <v>205</v>
      </c>
      <c r="CL20" s="1">
        <v>-1</v>
      </c>
      <c r="CM20" s="1">
        <v>29</v>
      </c>
      <c r="CN20" s="1">
        <v>91</v>
      </c>
      <c r="CO20" s="6">
        <v>59208</v>
      </c>
      <c r="CP20" s="6">
        <v>17372</v>
      </c>
      <c r="CQ20" s="6">
        <v>76580</v>
      </c>
      <c r="CR20" s="6">
        <v>6701</v>
      </c>
      <c r="CS20" s="1">
        <v>36</v>
      </c>
      <c r="CT20" s="6">
        <v>6737</v>
      </c>
      <c r="CU20" s="6">
        <v>50048</v>
      </c>
      <c r="CV20" s="6">
        <v>10381</v>
      </c>
      <c r="CW20" s="6">
        <v>60429</v>
      </c>
      <c r="CX20" s="6">
        <v>143746</v>
      </c>
      <c r="CY20" s="1">
        <v>8</v>
      </c>
      <c r="CZ20" s="1">
        <v>387</v>
      </c>
      <c r="DA20" s="6">
        <v>144141</v>
      </c>
      <c r="DB20" s="6">
        <v>25073</v>
      </c>
      <c r="DC20" s="6">
        <v>1651</v>
      </c>
      <c r="DD20" s="6">
        <f t="shared" si="0"/>
        <v>26724</v>
      </c>
      <c r="DE20" s="6">
        <v>19028</v>
      </c>
      <c r="DF20" s="6">
        <v>12170</v>
      </c>
      <c r="DG20" s="1">
        <v>0</v>
      </c>
      <c r="DH20" s="6">
        <v>13867</v>
      </c>
      <c r="DI20" s="6">
        <v>2305</v>
      </c>
      <c r="DJ20" s="6"/>
      <c r="DK20" s="6">
        <v>151197</v>
      </c>
      <c r="DL20" s="6">
        <v>14458</v>
      </c>
      <c r="DM20" s="6">
        <v>19659</v>
      </c>
      <c r="DN20" s="1"/>
      <c r="DO20" s="6">
        <v>207441</v>
      </c>
      <c r="DP20" s="1">
        <v>-1</v>
      </c>
      <c r="DQ20" s="6">
        <v>36641</v>
      </c>
      <c r="DR20" s="1"/>
      <c r="DS20" s="6">
        <v>36641</v>
      </c>
      <c r="DT20" s="6">
        <v>162689</v>
      </c>
      <c r="DU20" s="1">
        <v>15</v>
      </c>
      <c r="DV20" s="1">
        <v>4</v>
      </c>
      <c r="DW20" s="1">
        <v>179</v>
      </c>
      <c r="DX20" s="1">
        <v>289</v>
      </c>
      <c r="DY20" s="1">
        <v>14</v>
      </c>
      <c r="DZ20" s="1">
        <v>0</v>
      </c>
      <c r="EA20" s="1">
        <v>501</v>
      </c>
      <c r="EB20" s="1">
        <v>531</v>
      </c>
      <c r="EC20" s="1">
        <v>615</v>
      </c>
      <c r="ED20" s="6">
        <v>1146</v>
      </c>
      <c r="EE20" s="6">
        <v>8429</v>
      </c>
      <c r="EF20" s="6">
        <v>6002</v>
      </c>
      <c r="EG20" s="6">
        <v>14431</v>
      </c>
      <c r="EH20" s="1">
        <v>171</v>
      </c>
      <c r="EI20" s="1">
        <v>0</v>
      </c>
      <c r="EJ20" s="1">
        <v>171</v>
      </c>
      <c r="EK20" s="6">
        <v>15748</v>
      </c>
      <c r="EL20" s="1">
        <v>0</v>
      </c>
      <c r="EM20" s="1">
        <v>0</v>
      </c>
      <c r="EN20" s="1">
        <v>2</v>
      </c>
      <c r="EO20" s="1">
        <v>28</v>
      </c>
      <c r="EP20" s="1">
        <v>593</v>
      </c>
      <c r="EQ20" s="6">
        <v>7864</v>
      </c>
      <c r="ER20" s="6">
        <v>48998</v>
      </c>
      <c r="ES20" s="6">
        <v>34654</v>
      </c>
      <c r="ET20" s="6">
        <v>14344</v>
      </c>
      <c r="EU20" s="6">
        <v>13963</v>
      </c>
      <c r="EV20" s="6">
        <v>14399</v>
      </c>
      <c r="EW20" s="1" t="s">
        <v>588</v>
      </c>
      <c r="EX20" s="1">
        <v>23</v>
      </c>
      <c r="EY20" s="1">
        <v>33</v>
      </c>
      <c r="EZ20" s="6">
        <v>28580</v>
      </c>
      <c r="FA20" s="6">
        <v>123480</v>
      </c>
      <c r="FB20" s="1"/>
      <c r="FC20" s="1"/>
      <c r="FD20" s="1" t="s">
        <v>279</v>
      </c>
      <c r="FE20" s="1"/>
      <c r="FF20" s="1"/>
      <c r="FG20" s="1" t="s">
        <v>578</v>
      </c>
      <c r="FH20" s="1" t="s">
        <v>382</v>
      </c>
      <c r="FI20" s="1" t="s">
        <v>580</v>
      </c>
      <c r="FJ20" s="1" t="s">
        <v>581</v>
      </c>
      <c r="FK20" s="1">
        <v>28151</v>
      </c>
      <c r="FL20" s="1">
        <v>1120</v>
      </c>
      <c r="FM20" s="1" t="s">
        <v>582</v>
      </c>
      <c r="FN20" s="1" t="s">
        <v>581</v>
      </c>
      <c r="FO20" s="1">
        <v>28150</v>
      </c>
      <c r="FP20" s="1">
        <v>5036</v>
      </c>
      <c r="FQ20" s="1" t="s">
        <v>579</v>
      </c>
      <c r="FR20" s="6">
        <v>29000</v>
      </c>
      <c r="FS20" s="1">
        <v>18.25</v>
      </c>
      <c r="FT20" s="1" t="s">
        <v>587</v>
      </c>
      <c r="FU20" s="6">
        <v>3597</v>
      </c>
      <c r="FV20" s="1">
        <v>104</v>
      </c>
      <c r="FW20" s="1"/>
      <c r="FX20" s="1" t="s">
        <v>589</v>
      </c>
      <c r="FY20" s="1"/>
      <c r="FZ20" s="1"/>
      <c r="GA20" s="1">
        <v>0</v>
      </c>
      <c r="GB20" s="1" t="s">
        <v>590</v>
      </c>
      <c r="GC20" s="1">
        <v>50</v>
      </c>
      <c r="GD20" s="1">
        <v>50</v>
      </c>
      <c r="GE20" s="1"/>
      <c r="GF20" s="1" t="s">
        <v>285</v>
      </c>
      <c r="GG20" s="1" t="s">
        <v>591</v>
      </c>
      <c r="GH20" s="1" t="s">
        <v>287</v>
      </c>
      <c r="GI20" s="1" t="s">
        <v>288</v>
      </c>
      <c r="GJ20" s="1" t="s">
        <v>289</v>
      </c>
      <c r="GK20" s="1" t="s">
        <v>290</v>
      </c>
      <c r="GL20" s="1" t="s">
        <v>418</v>
      </c>
      <c r="GM20" s="1" t="s">
        <v>279</v>
      </c>
      <c r="GN20" s="6">
        <v>87875</v>
      </c>
      <c r="GO20" s="2" t="s">
        <v>292</v>
      </c>
      <c r="GP20" s="2">
        <v>545</v>
      </c>
      <c r="GQ20" s="2">
        <v>97</v>
      </c>
      <c r="GR20" s="10">
        <v>3858</v>
      </c>
      <c r="GS20" s="10">
        <v>18243</v>
      </c>
      <c r="GT20" s="10">
        <v>3504736</v>
      </c>
      <c r="GU20" s="2">
        <v>145</v>
      </c>
      <c r="GV20" s="2">
        <v>18</v>
      </c>
      <c r="GW20" s="2">
        <v>271</v>
      </c>
      <c r="GX20" s="10">
        <v>1942</v>
      </c>
      <c r="GY20" s="10">
        <v>582600</v>
      </c>
      <c r="GZ20" s="1"/>
      <c r="HA20" s="1">
        <v>2</v>
      </c>
      <c r="HB20" s="1"/>
      <c r="HC20" s="1"/>
      <c r="HD20" s="1"/>
      <c r="HE20" s="1"/>
      <c r="HF20" s="1"/>
      <c r="HG20" s="1"/>
      <c r="HH20" s="1"/>
      <c r="HI20" s="1"/>
      <c r="HJ20" s="1"/>
      <c r="HK20" s="1">
        <v>3</v>
      </c>
      <c r="HL20" s="6">
        <v>2004</v>
      </c>
      <c r="HN20" s="6">
        <v>11999</v>
      </c>
      <c r="HO20" s="6">
        <v>171869</v>
      </c>
      <c r="HP20" s="10">
        <v>2305</v>
      </c>
      <c r="HQ20" s="1"/>
      <c r="HR20" s="1">
        <v>-1</v>
      </c>
      <c r="HS20" s="6">
        <v>26725</v>
      </c>
      <c r="HT20" s="6">
        <v>23798</v>
      </c>
      <c r="HU20" s="1"/>
      <c r="HV20" s="1">
        <v>-1</v>
      </c>
      <c r="HW20" s="6">
        <v>2022</v>
      </c>
      <c r="HX20" s="6">
        <v>1183</v>
      </c>
      <c r="HY20" s="1"/>
      <c r="HZ20" s="1">
        <v>0</v>
      </c>
      <c r="IA20" s="1">
        <v>0</v>
      </c>
      <c r="IB20" s="1">
        <v>205</v>
      </c>
      <c r="IC20" s="1"/>
      <c r="ID20" s="1">
        <v>0</v>
      </c>
      <c r="IE20" s="6">
        <v>207441</v>
      </c>
      <c r="IF20" s="6">
        <v>45752</v>
      </c>
      <c r="IG20" s="6">
        <v>5378</v>
      </c>
      <c r="IH20" s="6">
        <v>188583</v>
      </c>
      <c r="II20" s="6">
        <v>49433</v>
      </c>
      <c r="IJ20" s="1">
        <v>56</v>
      </c>
      <c r="IK20" s="6">
        <v>12114</v>
      </c>
      <c r="IL20" s="1">
        <v>134</v>
      </c>
      <c r="IM20" s="6">
        <v>1517</v>
      </c>
      <c r="IN20" s="1">
        <v>0</v>
      </c>
      <c r="IO20" s="1">
        <v>46</v>
      </c>
      <c r="IQ20" s="6">
        <v>12068</v>
      </c>
      <c r="IR20" s="6">
        <v>10425</v>
      </c>
      <c r="IS20" s="10">
        <v>22493</v>
      </c>
      <c r="IT20" s="10">
        <v>36360</v>
      </c>
      <c r="IU20" s="6">
        <v>26724</v>
      </c>
      <c r="IV20" s="10">
        <v>229934</v>
      </c>
      <c r="IW20" s="6">
        <v>71333</v>
      </c>
      <c r="IX20" s="1">
        <v>19</v>
      </c>
      <c r="IY20" s="1">
        <v>468</v>
      </c>
      <c r="IZ20" s="1">
        <v>14</v>
      </c>
      <c r="JA20" s="1">
        <v>0.92</v>
      </c>
      <c r="JB20" s="1">
        <v>7.0000000000000007E-2</v>
      </c>
      <c r="JC20" s="1">
        <v>31.43</v>
      </c>
      <c r="JD20" s="1">
        <v>30.84</v>
      </c>
      <c r="JE20" s="1">
        <v>60.32</v>
      </c>
      <c r="JF20" s="1">
        <v>208</v>
      </c>
      <c r="JG20" s="6">
        <v>9131</v>
      </c>
      <c r="JH20" s="1">
        <v>293</v>
      </c>
      <c r="JI20" s="6">
        <v>6617</v>
      </c>
    </row>
    <row r="21" spans="1:269" x14ac:dyDescent="0.25">
      <c r="A21" s="1" t="s">
        <v>592</v>
      </c>
      <c r="B21" s="1" t="s">
        <v>593</v>
      </c>
      <c r="C21" s="1" t="s">
        <v>593</v>
      </c>
      <c r="D21" s="1">
        <v>2016</v>
      </c>
      <c r="E21" s="1" t="s">
        <v>594</v>
      </c>
      <c r="F21" s="1" t="s">
        <v>595</v>
      </c>
      <c r="G21" s="1" t="s">
        <v>596</v>
      </c>
      <c r="H21" s="1">
        <v>28472</v>
      </c>
      <c r="I21" s="1">
        <v>3977</v>
      </c>
      <c r="J21" s="1" t="s">
        <v>595</v>
      </c>
      <c r="K21" s="1" t="s">
        <v>596</v>
      </c>
      <c r="L21" s="1">
        <v>28472</v>
      </c>
      <c r="M21" s="1"/>
      <c r="N21" s="1" t="s">
        <v>597</v>
      </c>
      <c r="O21" s="1" t="s">
        <v>598</v>
      </c>
      <c r="P21" s="1" t="s">
        <v>599</v>
      </c>
      <c r="Q21" s="1" t="s">
        <v>600</v>
      </c>
      <c r="R21" s="1" t="s">
        <v>601</v>
      </c>
      <c r="S21" s="1" t="s">
        <v>397</v>
      </c>
      <c r="T21" s="1" t="s">
        <v>602</v>
      </c>
      <c r="U21" s="1" t="s">
        <v>599</v>
      </c>
      <c r="V21" s="1" t="s">
        <v>603</v>
      </c>
      <c r="W21" s="1">
        <v>1</v>
      </c>
      <c r="X21" s="1">
        <v>5</v>
      </c>
      <c r="Y21" s="1">
        <v>1</v>
      </c>
      <c r="Z21" s="1">
        <v>2</v>
      </c>
      <c r="AA21" s="6">
        <v>13244</v>
      </c>
      <c r="AB21" s="1">
        <v>1</v>
      </c>
      <c r="AC21" s="1">
        <v>0</v>
      </c>
      <c r="AD21" s="1">
        <v>1</v>
      </c>
      <c r="AE21" s="1">
        <v>25</v>
      </c>
      <c r="AF21" s="1">
        <v>26</v>
      </c>
      <c r="AG21" s="7">
        <v>3.85E-2</v>
      </c>
      <c r="AH21" s="8">
        <v>54989</v>
      </c>
      <c r="AI21" s="1"/>
      <c r="AJ21" s="1"/>
      <c r="AK21" s="8">
        <v>37125</v>
      </c>
      <c r="AL21" s="9">
        <v>9.82</v>
      </c>
      <c r="AM21" s="9">
        <v>9.82</v>
      </c>
      <c r="AN21" s="9">
        <v>9.82</v>
      </c>
      <c r="AO21" s="8">
        <v>0</v>
      </c>
      <c r="AP21" s="8">
        <v>1287164</v>
      </c>
      <c r="AQ21" s="8">
        <v>1287164</v>
      </c>
      <c r="AR21" s="8">
        <v>115602</v>
      </c>
      <c r="AS21" s="8">
        <v>50000</v>
      </c>
      <c r="AT21" s="8">
        <v>165602</v>
      </c>
      <c r="AU21" s="8">
        <v>0</v>
      </c>
      <c r="AV21" s="8">
        <v>0</v>
      </c>
      <c r="AW21" s="8">
        <v>0</v>
      </c>
      <c r="AX21" s="8">
        <v>0</v>
      </c>
      <c r="AY21" s="8">
        <v>1452766</v>
      </c>
      <c r="AZ21" s="8">
        <v>793086</v>
      </c>
      <c r="BA21" s="8">
        <v>360630</v>
      </c>
      <c r="BB21" s="8">
        <v>1153716</v>
      </c>
      <c r="BC21" s="8">
        <v>91500</v>
      </c>
      <c r="BD21" s="8">
        <v>6000</v>
      </c>
      <c r="BE21" s="8">
        <v>6100</v>
      </c>
      <c r="BF21" s="8">
        <v>103600</v>
      </c>
      <c r="BG21" s="8">
        <v>145450</v>
      </c>
      <c r="BH21" s="8">
        <v>1402766</v>
      </c>
      <c r="BI21" s="8">
        <v>50000</v>
      </c>
      <c r="BJ21" s="7">
        <v>3.44E-2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6">
        <v>66840</v>
      </c>
      <c r="BR21" s="6">
        <v>51772</v>
      </c>
      <c r="BS21" s="6">
        <v>118612</v>
      </c>
      <c r="BT21" s="6">
        <v>38151</v>
      </c>
      <c r="BU21" s="6">
        <v>15285</v>
      </c>
      <c r="BV21" s="6">
        <v>53436</v>
      </c>
      <c r="BW21" s="1"/>
      <c r="BX21" s="1"/>
      <c r="BY21" s="1"/>
      <c r="BZ21" s="6">
        <v>172048</v>
      </c>
      <c r="CA21" s="1"/>
      <c r="CB21" s="6">
        <v>172048</v>
      </c>
      <c r="CC21" s="1">
        <v>0</v>
      </c>
      <c r="CD21" s="6">
        <v>50523</v>
      </c>
      <c r="CE21" s="1">
        <v>0</v>
      </c>
      <c r="CF21" s="1">
        <v>74</v>
      </c>
      <c r="CG21" s="1">
        <v>74</v>
      </c>
      <c r="CH21" s="6">
        <v>2086</v>
      </c>
      <c r="CI21" s="6">
        <v>3205</v>
      </c>
      <c r="CJ21" s="6">
        <v>6318</v>
      </c>
      <c r="CK21" s="1">
        <v>205</v>
      </c>
      <c r="CL21" s="1">
        <v>0</v>
      </c>
      <c r="CM21" s="1">
        <v>23</v>
      </c>
      <c r="CN21" s="1">
        <v>351</v>
      </c>
      <c r="CO21" s="6">
        <v>52500</v>
      </c>
      <c r="CP21" s="6">
        <v>12483</v>
      </c>
      <c r="CQ21" s="6">
        <v>64983</v>
      </c>
      <c r="CR21" s="1"/>
      <c r="CS21" s="1"/>
      <c r="CT21" s="1"/>
      <c r="CU21" s="6">
        <v>19728</v>
      </c>
      <c r="CV21" s="6">
        <v>4284</v>
      </c>
      <c r="CW21" s="6">
        <v>24012</v>
      </c>
      <c r="CX21" s="6">
        <v>88995</v>
      </c>
      <c r="CY21" s="6">
        <v>1810</v>
      </c>
      <c r="CZ21" s="1">
        <v>0</v>
      </c>
      <c r="DA21" s="6">
        <v>90805</v>
      </c>
      <c r="DB21" s="6">
        <v>2003</v>
      </c>
      <c r="DC21" s="1">
        <v>472</v>
      </c>
      <c r="DD21" s="6">
        <f t="shared" si="0"/>
        <v>2475</v>
      </c>
      <c r="DE21" s="6">
        <v>11777</v>
      </c>
      <c r="DF21" s="6">
        <v>2537</v>
      </c>
      <c r="DG21" s="1">
        <v>0</v>
      </c>
      <c r="DH21" s="6">
        <v>3017</v>
      </c>
      <c r="DI21" s="1">
        <v>0</v>
      </c>
      <c r="DJ21" s="6"/>
      <c r="DK21" s="6">
        <v>60410</v>
      </c>
      <c r="DL21" s="6">
        <v>74248</v>
      </c>
      <c r="DM21" s="6">
        <v>16137</v>
      </c>
      <c r="DN21" s="1">
        <v>0</v>
      </c>
      <c r="DO21" s="6">
        <v>107594</v>
      </c>
      <c r="DP21" s="1">
        <v>0</v>
      </c>
      <c r="DQ21" s="6">
        <v>29868</v>
      </c>
      <c r="DR21" s="1"/>
      <c r="DS21" s="6">
        <v>29868</v>
      </c>
      <c r="DT21" s="6">
        <v>98644</v>
      </c>
      <c r="DU21" s="1">
        <v>26</v>
      </c>
      <c r="DV21" s="1">
        <v>15</v>
      </c>
      <c r="DW21" s="1">
        <v>127</v>
      </c>
      <c r="DX21" s="1">
        <v>743</v>
      </c>
      <c r="DY21" s="1">
        <v>27</v>
      </c>
      <c r="DZ21" s="1">
        <v>16</v>
      </c>
      <c r="EA21" s="1">
        <v>954</v>
      </c>
      <c r="EB21" s="1">
        <v>791</v>
      </c>
      <c r="EC21" s="1">
        <v>211</v>
      </c>
      <c r="ED21" s="6">
        <v>1002</v>
      </c>
      <c r="EE21" s="6">
        <v>1269</v>
      </c>
      <c r="EF21" s="6">
        <v>3381</v>
      </c>
      <c r="EG21" s="6">
        <v>4650</v>
      </c>
      <c r="EH21" s="1">
        <v>643</v>
      </c>
      <c r="EI21" s="1">
        <v>208</v>
      </c>
      <c r="EJ21" s="1">
        <v>851</v>
      </c>
      <c r="EK21" s="6">
        <v>6503</v>
      </c>
      <c r="EL21" s="1">
        <v>11</v>
      </c>
      <c r="EM21" s="1">
        <v>71</v>
      </c>
      <c r="EN21" s="1">
        <v>23</v>
      </c>
      <c r="EO21" s="1">
        <v>146</v>
      </c>
      <c r="EP21" s="1">
        <v>42</v>
      </c>
      <c r="EQ21" s="1">
        <v>386</v>
      </c>
      <c r="ER21" s="6">
        <v>43078</v>
      </c>
      <c r="ES21" s="6">
        <v>12851</v>
      </c>
      <c r="ET21" s="6">
        <v>3212</v>
      </c>
      <c r="EU21" s="1">
        <v>1</v>
      </c>
      <c r="EV21" s="1">
        <v>13</v>
      </c>
      <c r="EW21" s="1" t="s">
        <v>604</v>
      </c>
      <c r="EX21" s="1">
        <v>47</v>
      </c>
      <c r="EY21" s="1">
        <v>92</v>
      </c>
      <c r="EZ21" s="6">
        <v>53287</v>
      </c>
      <c r="FA21" s="1"/>
      <c r="FB21" s="6">
        <v>13380</v>
      </c>
      <c r="FC21" s="1"/>
      <c r="FD21" s="1" t="s">
        <v>290</v>
      </c>
      <c r="FE21" s="1"/>
      <c r="FF21" s="1"/>
      <c r="FG21" s="1" t="s">
        <v>593</v>
      </c>
      <c r="FH21" s="1" t="s">
        <v>308</v>
      </c>
      <c r="FI21" s="1" t="s">
        <v>595</v>
      </c>
      <c r="FJ21" s="1" t="s">
        <v>596</v>
      </c>
      <c r="FK21" s="1">
        <v>28472</v>
      </c>
      <c r="FL21" s="1">
        <v>3198</v>
      </c>
      <c r="FM21" s="1" t="s">
        <v>595</v>
      </c>
      <c r="FN21" s="1" t="s">
        <v>596</v>
      </c>
      <c r="FO21" s="1">
        <v>28472</v>
      </c>
      <c r="FP21" s="1">
        <v>3198</v>
      </c>
      <c r="FQ21" s="1" t="s">
        <v>594</v>
      </c>
      <c r="FR21" s="6">
        <v>24466</v>
      </c>
      <c r="FS21" s="1">
        <v>26.5</v>
      </c>
      <c r="FT21" s="1" t="s">
        <v>605</v>
      </c>
      <c r="FU21" s="6">
        <v>13244</v>
      </c>
      <c r="FV21" s="1">
        <v>364</v>
      </c>
      <c r="FW21" s="1"/>
      <c r="FX21" s="1" t="s">
        <v>606</v>
      </c>
      <c r="FY21" s="1"/>
      <c r="FZ21" s="1"/>
      <c r="GA21" s="1">
        <v>0</v>
      </c>
      <c r="GB21" s="1" t="s">
        <v>607</v>
      </c>
      <c r="GC21" s="1">
        <v>10</v>
      </c>
      <c r="GD21" s="1">
        <v>5</v>
      </c>
      <c r="GE21" s="1"/>
      <c r="GF21" s="1" t="s">
        <v>328</v>
      </c>
      <c r="GG21" s="1" t="s">
        <v>608</v>
      </c>
      <c r="GH21" s="1" t="s">
        <v>287</v>
      </c>
      <c r="GI21" s="1" t="s">
        <v>288</v>
      </c>
      <c r="GJ21" s="1" t="s">
        <v>289</v>
      </c>
      <c r="GK21" s="1" t="s">
        <v>290</v>
      </c>
      <c r="GL21" s="1" t="s">
        <v>291</v>
      </c>
      <c r="GM21" s="1" t="s">
        <v>279</v>
      </c>
      <c r="GN21" s="6">
        <v>57739</v>
      </c>
      <c r="GO21" s="2" t="s">
        <v>292</v>
      </c>
      <c r="GP21" s="2"/>
      <c r="GQ21" s="2">
        <v>34</v>
      </c>
      <c r="GR21" s="2">
        <v>397</v>
      </c>
      <c r="GS21" s="2">
        <v>-1</v>
      </c>
      <c r="GT21" s="2"/>
      <c r="GU21" s="2"/>
      <c r="GV21" s="2"/>
      <c r="GW21" s="2"/>
      <c r="GX21" s="2"/>
      <c r="GY21" s="2"/>
      <c r="GZ21" s="1"/>
      <c r="HA21" s="1">
        <v>1</v>
      </c>
      <c r="HB21" s="1"/>
      <c r="HC21" s="1"/>
      <c r="HD21" s="1"/>
      <c r="HE21" s="1"/>
      <c r="HF21" s="1"/>
      <c r="HG21" s="1"/>
      <c r="HH21" s="1"/>
      <c r="HI21" s="1"/>
      <c r="HJ21" s="1"/>
      <c r="HK21" s="1">
        <v>9</v>
      </c>
      <c r="HL21" s="1">
        <v>45</v>
      </c>
      <c r="HN21" s="6">
        <v>11609</v>
      </c>
      <c r="HO21" s="6">
        <v>234810</v>
      </c>
      <c r="HP21" s="2">
        <v>0</v>
      </c>
      <c r="HQ21" s="1"/>
      <c r="HR21" s="1">
        <v>0</v>
      </c>
      <c r="HS21" s="6">
        <v>26725</v>
      </c>
      <c r="HT21" s="6">
        <v>23798</v>
      </c>
      <c r="HU21" s="1"/>
      <c r="HV21" s="1">
        <v>0</v>
      </c>
      <c r="HW21" s="6">
        <v>2022</v>
      </c>
      <c r="HX21" s="6">
        <v>1183</v>
      </c>
      <c r="HY21" s="1"/>
      <c r="HZ21" s="1">
        <v>0</v>
      </c>
      <c r="IA21" s="1">
        <v>0</v>
      </c>
      <c r="IB21" s="1">
        <v>205</v>
      </c>
      <c r="IC21" s="1"/>
      <c r="ID21" s="1">
        <v>0</v>
      </c>
      <c r="IE21" s="6">
        <v>107594</v>
      </c>
      <c r="IF21" s="6">
        <v>14252</v>
      </c>
      <c r="IG21" s="1">
        <v>0</v>
      </c>
      <c r="IH21" s="6">
        <v>104577</v>
      </c>
      <c r="II21" s="6">
        <v>13772</v>
      </c>
      <c r="IJ21" s="1">
        <v>10</v>
      </c>
      <c r="IK21" s="6">
        <v>2527</v>
      </c>
      <c r="IL21" s="1">
        <v>10</v>
      </c>
      <c r="IM21" s="1">
        <v>462</v>
      </c>
      <c r="IN21" s="1">
        <v>0</v>
      </c>
      <c r="IO21" s="1">
        <v>8</v>
      </c>
      <c r="IQ21" s="6">
        <v>3641</v>
      </c>
      <c r="IR21" s="1">
        <v>0</v>
      </c>
      <c r="IS21" s="10">
        <v>3641</v>
      </c>
      <c r="IT21" s="10">
        <v>6658</v>
      </c>
      <c r="IU21" s="6">
        <v>2475</v>
      </c>
      <c r="IV21" s="10">
        <v>111235</v>
      </c>
      <c r="IW21" s="6">
        <v>25501</v>
      </c>
      <c r="IX21" s="1">
        <v>41</v>
      </c>
      <c r="IY21" s="1">
        <v>870</v>
      </c>
      <c r="IZ21" s="1">
        <v>43</v>
      </c>
      <c r="JA21" s="1">
        <v>0.72</v>
      </c>
      <c r="JB21" s="1">
        <v>0.15</v>
      </c>
      <c r="JC21" s="1">
        <v>6.82</v>
      </c>
      <c r="JD21" s="1">
        <v>5.34</v>
      </c>
      <c r="JE21" s="1">
        <v>24.44</v>
      </c>
      <c r="JF21" s="1">
        <v>180</v>
      </c>
      <c r="JG21" s="6">
        <v>2703</v>
      </c>
      <c r="JH21" s="1">
        <v>774</v>
      </c>
      <c r="JI21" s="6">
        <v>3800</v>
      </c>
    </row>
    <row r="22" spans="1:269" x14ac:dyDescent="0.25">
      <c r="A22" s="1" t="s">
        <v>609</v>
      </c>
      <c r="B22" s="1" t="s">
        <v>610</v>
      </c>
      <c r="C22" s="1" t="s">
        <v>610</v>
      </c>
      <c r="D22" s="1">
        <v>2016</v>
      </c>
      <c r="E22" s="1" t="s">
        <v>611</v>
      </c>
      <c r="F22" s="1" t="s">
        <v>612</v>
      </c>
      <c r="G22" s="1" t="s">
        <v>613</v>
      </c>
      <c r="H22" s="1">
        <v>28560</v>
      </c>
      <c r="I22" s="1">
        <v>4098</v>
      </c>
      <c r="J22" s="1" t="s">
        <v>612</v>
      </c>
      <c r="K22" s="1" t="s">
        <v>613</v>
      </c>
      <c r="L22" s="1">
        <v>28560</v>
      </c>
      <c r="M22" s="1"/>
      <c r="N22" s="1" t="s">
        <v>614</v>
      </c>
      <c r="O22" s="1" t="s">
        <v>615</v>
      </c>
      <c r="P22" s="1" t="s">
        <v>616</v>
      </c>
      <c r="Q22" s="1" t="s">
        <v>617</v>
      </c>
      <c r="R22" s="1" t="s">
        <v>618</v>
      </c>
      <c r="S22" s="1" t="s">
        <v>324</v>
      </c>
      <c r="T22" s="1" t="s">
        <v>615</v>
      </c>
      <c r="U22" s="1" t="s">
        <v>616</v>
      </c>
      <c r="V22" s="1" t="s">
        <v>617</v>
      </c>
      <c r="W22" s="1">
        <v>0</v>
      </c>
      <c r="X22" s="1">
        <v>10</v>
      </c>
      <c r="Y22" s="1">
        <v>0</v>
      </c>
      <c r="Z22" s="1">
        <v>2</v>
      </c>
      <c r="AA22" s="6">
        <v>25816</v>
      </c>
      <c r="AB22" s="1">
        <v>2.98</v>
      </c>
      <c r="AC22" s="1">
        <v>5</v>
      </c>
      <c r="AD22" s="1">
        <v>7.98</v>
      </c>
      <c r="AE22" s="1">
        <v>62.37</v>
      </c>
      <c r="AF22" s="1">
        <v>70.349999999999994</v>
      </c>
      <c r="AG22" s="7">
        <v>4.24E-2</v>
      </c>
      <c r="AH22" s="8">
        <v>84074</v>
      </c>
      <c r="AI22" s="1"/>
      <c r="AJ22" s="1"/>
      <c r="AK22" s="8">
        <v>27851</v>
      </c>
      <c r="AL22" s="9">
        <v>10.16</v>
      </c>
      <c r="AM22" s="9">
        <v>13.44</v>
      </c>
      <c r="AN22" s="9">
        <v>17.79</v>
      </c>
      <c r="AO22" s="8">
        <v>166965</v>
      </c>
      <c r="AP22" s="8">
        <v>2676331</v>
      </c>
      <c r="AQ22" s="8">
        <v>2843296</v>
      </c>
      <c r="AR22" s="8">
        <v>382335</v>
      </c>
      <c r="AS22" s="8">
        <v>37000</v>
      </c>
      <c r="AT22" s="8">
        <v>419335</v>
      </c>
      <c r="AU22" s="8">
        <v>4499</v>
      </c>
      <c r="AV22" s="8">
        <v>0</v>
      </c>
      <c r="AW22" s="8">
        <v>4499</v>
      </c>
      <c r="AX22" s="8">
        <v>474732</v>
      </c>
      <c r="AY22" s="8">
        <v>3741862</v>
      </c>
      <c r="AZ22" s="8">
        <v>1781176</v>
      </c>
      <c r="BA22" s="8">
        <v>619846</v>
      </c>
      <c r="BB22" s="8">
        <v>2401022</v>
      </c>
      <c r="BC22" s="8">
        <v>185533</v>
      </c>
      <c r="BD22" s="8">
        <v>26283</v>
      </c>
      <c r="BE22" s="8">
        <v>38598</v>
      </c>
      <c r="BF22" s="8">
        <v>250414</v>
      </c>
      <c r="BG22" s="8">
        <v>611879</v>
      </c>
      <c r="BH22" s="8">
        <v>3263315</v>
      </c>
      <c r="BI22" s="8">
        <v>478547</v>
      </c>
      <c r="BJ22" s="7">
        <v>0.12790000000000001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6">
        <v>99745</v>
      </c>
      <c r="BR22" s="6">
        <v>99517</v>
      </c>
      <c r="BS22" s="6">
        <v>199262</v>
      </c>
      <c r="BT22" s="6">
        <v>62476</v>
      </c>
      <c r="BU22" s="6">
        <v>34155</v>
      </c>
      <c r="BV22" s="6">
        <v>96631</v>
      </c>
      <c r="BW22" s="6">
        <v>9188</v>
      </c>
      <c r="BX22" s="6">
        <v>4221</v>
      </c>
      <c r="BY22" s="6">
        <v>13409</v>
      </c>
      <c r="BZ22" s="6">
        <v>309302</v>
      </c>
      <c r="CA22" s="1"/>
      <c r="CB22" s="6">
        <v>309302</v>
      </c>
      <c r="CC22" s="6">
        <v>6957</v>
      </c>
      <c r="CD22" s="6">
        <v>27229</v>
      </c>
      <c r="CE22" s="1">
        <v>13</v>
      </c>
      <c r="CF22" s="1">
        <v>74</v>
      </c>
      <c r="CG22" s="1">
        <v>87</v>
      </c>
      <c r="CH22" s="6">
        <v>12061</v>
      </c>
      <c r="CI22" s="6">
        <v>10536</v>
      </c>
      <c r="CJ22" s="6">
        <v>13833</v>
      </c>
      <c r="CK22" s="1">
        <v>0</v>
      </c>
      <c r="CL22" s="1">
        <v>2</v>
      </c>
      <c r="CM22" s="1">
        <v>125</v>
      </c>
      <c r="CN22" s="1">
        <v>429</v>
      </c>
      <c r="CO22" s="6">
        <v>181858</v>
      </c>
      <c r="CP22" s="6">
        <v>56133</v>
      </c>
      <c r="CQ22" s="6">
        <v>237991</v>
      </c>
      <c r="CR22" s="6">
        <v>13968</v>
      </c>
      <c r="CS22" s="6">
        <v>4481</v>
      </c>
      <c r="CT22" s="6">
        <v>18449</v>
      </c>
      <c r="CU22" s="6">
        <v>123483</v>
      </c>
      <c r="CV22" s="6">
        <v>30320</v>
      </c>
      <c r="CW22" s="6">
        <v>153803</v>
      </c>
      <c r="CX22" s="6">
        <v>410243</v>
      </c>
      <c r="CY22" s="6">
        <v>7057</v>
      </c>
      <c r="CZ22" s="6">
        <v>23899</v>
      </c>
      <c r="DA22" s="6">
        <v>441199</v>
      </c>
      <c r="DB22" s="6">
        <v>30201</v>
      </c>
      <c r="DC22" s="6">
        <v>10038</v>
      </c>
      <c r="DD22" s="6">
        <f t="shared" si="0"/>
        <v>40239</v>
      </c>
      <c r="DE22" s="6">
        <v>20293</v>
      </c>
      <c r="DF22" s="6">
        <v>2790</v>
      </c>
      <c r="DG22" s="1">
        <v>0</v>
      </c>
      <c r="DH22" s="6">
        <v>12828</v>
      </c>
      <c r="DI22" s="6">
        <v>1468</v>
      </c>
      <c r="DJ22" s="6"/>
      <c r="DK22" s="1">
        <v>0</v>
      </c>
      <c r="DL22" s="6">
        <v>508158</v>
      </c>
      <c r="DM22" s="1">
        <v>0</v>
      </c>
      <c r="DN22" s="1">
        <v>0</v>
      </c>
      <c r="DO22" s="6">
        <v>507754</v>
      </c>
      <c r="DP22" s="1">
        <v>406</v>
      </c>
      <c r="DQ22" s="6">
        <v>64640</v>
      </c>
      <c r="DR22" s="6">
        <v>14138</v>
      </c>
      <c r="DS22" s="6">
        <v>78778</v>
      </c>
      <c r="DT22" s="6">
        <v>612486</v>
      </c>
      <c r="DU22" s="1">
        <v>545</v>
      </c>
      <c r="DV22" s="1">
        <v>24</v>
      </c>
      <c r="DW22" s="6">
        <v>1300</v>
      </c>
      <c r="DX22" s="1">
        <v>129</v>
      </c>
      <c r="DY22" s="1">
        <v>288</v>
      </c>
      <c r="DZ22" s="1">
        <v>5</v>
      </c>
      <c r="EA22" s="6">
        <v>2291</v>
      </c>
      <c r="EB22" s="6">
        <v>8948</v>
      </c>
      <c r="EC22" s="1">
        <v>563</v>
      </c>
      <c r="ED22" s="6">
        <v>9511</v>
      </c>
      <c r="EE22" s="6">
        <v>30494</v>
      </c>
      <c r="EF22" s="6">
        <v>8454</v>
      </c>
      <c r="EG22" s="6">
        <v>38948</v>
      </c>
      <c r="EH22" s="6">
        <v>3175</v>
      </c>
      <c r="EI22" s="1">
        <v>18</v>
      </c>
      <c r="EJ22" s="6">
        <v>3193</v>
      </c>
      <c r="EK22" s="6">
        <v>51652</v>
      </c>
      <c r="EL22" s="1">
        <v>2</v>
      </c>
      <c r="EM22" s="1">
        <v>12</v>
      </c>
      <c r="EN22" s="1">
        <v>85</v>
      </c>
      <c r="EO22" s="1">
        <v>329</v>
      </c>
      <c r="EP22" s="1">
        <v>821</v>
      </c>
      <c r="EQ22" s="6">
        <v>5516</v>
      </c>
      <c r="ER22" s="6">
        <v>88634</v>
      </c>
      <c r="ES22" s="6">
        <v>30472</v>
      </c>
      <c r="ET22" s="6">
        <v>8944</v>
      </c>
      <c r="EU22" s="1">
        <v>250</v>
      </c>
      <c r="EV22" s="1">
        <v>348</v>
      </c>
      <c r="EW22" s="1" t="s">
        <v>619</v>
      </c>
      <c r="EX22" s="1">
        <v>72</v>
      </c>
      <c r="EY22" s="1">
        <v>132</v>
      </c>
      <c r="EZ22" s="6">
        <v>113897</v>
      </c>
      <c r="FA22" s="6">
        <v>236752</v>
      </c>
      <c r="FB22" s="6">
        <v>30075</v>
      </c>
      <c r="FC22" s="1"/>
      <c r="FD22" s="1" t="s">
        <v>290</v>
      </c>
      <c r="FE22" s="1"/>
      <c r="FF22" s="1"/>
      <c r="FG22" s="1" t="s">
        <v>620</v>
      </c>
      <c r="FH22" s="1" t="s">
        <v>308</v>
      </c>
      <c r="FI22" s="1" t="s">
        <v>621</v>
      </c>
      <c r="FJ22" s="1" t="s">
        <v>622</v>
      </c>
      <c r="FK22" s="1">
        <v>28512</v>
      </c>
      <c r="FL22" s="1">
        <v>6122</v>
      </c>
      <c r="FM22" s="1" t="s">
        <v>621</v>
      </c>
      <c r="FN22" s="1" t="s">
        <v>622</v>
      </c>
      <c r="FO22" s="1">
        <v>28512</v>
      </c>
      <c r="FP22" s="1">
        <v>6122</v>
      </c>
      <c r="FQ22" s="1" t="s">
        <v>623</v>
      </c>
      <c r="FR22" s="6">
        <v>79691</v>
      </c>
      <c r="FS22" s="1">
        <v>70.349999999999994</v>
      </c>
      <c r="FT22" s="1" t="s">
        <v>624</v>
      </c>
      <c r="FU22" s="6">
        <v>25816</v>
      </c>
      <c r="FV22" s="1">
        <v>520</v>
      </c>
      <c r="FW22" s="1"/>
      <c r="FX22" s="1" t="s">
        <v>625</v>
      </c>
      <c r="FY22" s="1"/>
      <c r="FZ22" s="1"/>
      <c r="GA22" s="1">
        <v>0</v>
      </c>
      <c r="GB22" s="1" t="s">
        <v>626</v>
      </c>
      <c r="GC22" s="1">
        <v>4.2300000000000004</v>
      </c>
      <c r="GD22" s="1">
        <v>89.94</v>
      </c>
      <c r="GE22" s="1"/>
      <c r="GF22" s="1" t="s">
        <v>285</v>
      </c>
      <c r="GG22" s="1" t="s">
        <v>627</v>
      </c>
      <c r="GH22" s="1" t="s">
        <v>287</v>
      </c>
      <c r="GI22" s="1" t="s">
        <v>313</v>
      </c>
      <c r="GJ22" s="1" t="s">
        <v>289</v>
      </c>
      <c r="GK22" s="1" t="s">
        <v>290</v>
      </c>
      <c r="GL22" s="1" t="s">
        <v>314</v>
      </c>
      <c r="GM22" s="1" t="s">
        <v>279</v>
      </c>
      <c r="GN22" s="6">
        <v>183118</v>
      </c>
      <c r="GO22" s="2" t="s">
        <v>292</v>
      </c>
      <c r="GP22" s="10">
        <v>1667</v>
      </c>
      <c r="GQ22" s="2">
        <v>247</v>
      </c>
      <c r="GR22" s="10">
        <v>8358</v>
      </c>
      <c r="GS22" s="10">
        <v>46473</v>
      </c>
      <c r="GT22" s="10">
        <v>931220</v>
      </c>
      <c r="GU22" s="2">
        <v>218</v>
      </c>
      <c r="GV22" s="2">
        <v>62</v>
      </c>
      <c r="GW22" s="2">
        <v>427</v>
      </c>
      <c r="GX22" s="10">
        <v>6099</v>
      </c>
      <c r="GY22" s="10">
        <v>185194</v>
      </c>
      <c r="GZ22" s="1"/>
      <c r="HA22" s="1">
        <v>2</v>
      </c>
      <c r="HB22" s="1"/>
      <c r="HC22" s="1"/>
      <c r="HD22" s="1"/>
      <c r="HE22" s="1"/>
      <c r="HF22" s="1"/>
      <c r="HG22" s="1"/>
      <c r="HH22" s="1"/>
      <c r="HI22" s="1"/>
      <c r="HJ22" s="1"/>
      <c r="HK22" s="1">
        <v>12</v>
      </c>
      <c r="HL22" s="6">
        <v>4915</v>
      </c>
      <c r="HN22" s="6">
        <v>36430</v>
      </c>
      <c r="HO22" s="6">
        <v>381904</v>
      </c>
      <c r="HP22" s="10">
        <v>1468</v>
      </c>
      <c r="HQ22" s="1"/>
      <c r="HR22" s="1">
        <v>2</v>
      </c>
      <c r="HS22" s="6">
        <v>26725</v>
      </c>
      <c r="HT22" s="1"/>
      <c r="HU22" s="1"/>
      <c r="HV22" s="1">
        <v>504</v>
      </c>
      <c r="HW22" s="6">
        <v>2022</v>
      </c>
      <c r="HX22" s="1"/>
      <c r="HY22" s="1"/>
      <c r="HZ22" s="6">
        <v>8514</v>
      </c>
      <c r="IA22" s="1">
        <v>0</v>
      </c>
      <c r="IB22" s="1"/>
      <c r="IC22" s="1"/>
      <c r="ID22" s="1">
        <v>0</v>
      </c>
      <c r="IE22" s="6">
        <v>507754</v>
      </c>
      <c r="IF22" s="6">
        <v>60532</v>
      </c>
      <c r="IG22" s="6">
        <v>3233</v>
      </c>
      <c r="IH22" s="6">
        <v>515592</v>
      </c>
      <c r="II22" s="6">
        <v>53727</v>
      </c>
      <c r="IJ22" s="1">
        <v>404</v>
      </c>
      <c r="IK22" s="6">
        <v>2386</v>
      </c>
      <c r="IL22" s="6">
        <v>2086</v>
      </c>
      <c r="IM22" s="6">
        <v>7952</v>
      </c>
      <c r="IN22" s="1">
        <v>0</v>
      </c>
      <c r="IO22" s="1">
        <v>0</v>
      </c>
      <c r="IQ22" s="6">
        <v>34160</v>
      </c>
      <c r="IR22" s="6">
        <v>66689</v>
      </c>
      <c r="IS22" s="10">
        <v>100849</v>
      </c>
      <c r="IT22" s="10">
        <v>113677</v>
      </c>
      <c r="IU22" s="6">
        <v>40239</v>
      </c>
      <c r="IV22" s="10">
        <v>608603</v>
      </c>
      <c r="IW22" s="6">
        <v>172252</v>
      </c>
      <c r="IX22" s="1">
        <v>569</v>
      </c>
      <c r="IY22" s="6">
        <v>1429</v>
      </c>
      <c r="IZ22" s="1">
        <v>293</v>
      </c>
      <c r="JA22" s="1">
        <v>0.75</v>
      </c>
      <c r="JB22" s="1">
        <v>0.18</v>
      </c>
      <c r="JC22" s="1">
        <v>22.55</v>
      </c>
      <c r="JD22" s="1">
        <v>27.26</v>
      </c>
      <c r="JE22" s="1">
        <v>16.72</v>
      </c>
      <c r="JF22" s="6">
        <v>2133</v>
      </c>
      <c r="JG22" s="6">
        <v>42617</v>
      </c>
      <c r="JH22" s="1">
        <v>158</v>
      </c>
      <c r="JI22" s="6">
        <v>9035</v>
      </c>
    </row>
    <row r="23" spans="1:269" x14ac:dyDescent="0.25">
      <c r="A23" s="1" t="s">
        <v>628</v>
      </c>
      <c r="B23" s="1" t="s">
        <v>629</v>
      </c>
      <c r="C23" s="1" t="s">
        <v>629</v>
      </c>
      <c r="D23" s="1">
        <v>2016</v>
      </c>
      <c r="E23" s="1" t="s">
        <v>630</v>
      </c>
      <c r="F23" s="1" t="s">
        <v>631</v>
      </c>
      <c r="G23" s="1" t="s">
        <v>632</v>
      </c>
      <c r="H23" s="1">
        <v>28301</v>
      </c>
      <c r="I23" s="1">
        <v>5032</v>
      </c>
      <c r="J23" s="1" t="s">
        <v>633</v>
      </c>
      <c r="K23" s="1" t="s">
        <v>632</v>
      </c>
      <c r="L23" s="1">
        <v>28301</v>
      </c>
      <c r="M23" s="1"/>
      <c r="N23" s="1" t="s">
        <v>634</v>
      </c>
      <c r="O23" s="1" t="s">
        <v>635</v>
      </c>
      <c r="P23" s="1" t="s">
        <v>636</v>
      </c>
      <c r="Q23" s="1" t="s">
        <v>637</v>
      </c>
      <c r="R23" s="1" t="s">
        <v>634</v>
      </c>
      <c r="S23" s="1" t="s">
        <v>324</v>
      </c>
      <c r="T23" s="1" t="s">
        <v>635</v>
      </c>
      <c r="U23" s="1" t="s">
        <v>636</v>
      </c>
      <c r="V23" s="1" t="s">
        <v>637</v>
      </c>
      <c r="W23" s="1">
        <v>1</v>
      </c>
      <c r="X23" s="1">
        <v>8</v>
      </c>
      <c r="Y23" s="1">
        <v>0</v>
      </c>
      <c r="Z23" s="1">
        <v>2</v>
      </c>
      <c r="AA23" s="6">
        <v>30108</v>
      </c>
      <c r="AB23" s="1">
        <v>47</v>
      </c>
      <c r="AC23" s="1">
        <v>0</v>
      </c>
      <c r="AD23" s="1">
        <v>47</v>
      </c>
      <c r="AE23" s="1">
        <v>136.80000000000001</v>
      </c>
      <c r="AF23" s="1">
        <v>183.8</v>
      </c>
      <c r="AG23" s="7">
        <v>0.25569999999999998</v>
      </c>
      <c r="AH23" s="8">
        <v>105318</v>
      </c>
      <c r="AI23" s="1"/>
      <c r="AJ23" s="1"/>
      <c r="AK23" s="1"/>
      <c r="AL23" s="11">
        <v>23795</v>
      </c>
      <c r="AM23" s="11">
        <v>24876</v>
      </c>
      <c r="AN23" s="11">
        <v>32731</v>
      </c>
      <c r="AO23" s="8">
        <v>0</v>
      </c>
      <c r="AP23" s="8">
        <v>10343815</v>
      </c>
      <c r="AQ23" s="8">
        <v>10343815</v>
      </c>
      <c r="AR23" s="8">
        <v>311976</v>
      </c>
      <c r="AS23" s="8">
        <v>170618</v>
      </c>
      <c r="AT23" s="8">
        <v>482594</v>
      </c>
      <c r="AU23" s="8">
        <v>40484</v>
      </c>
      <c r="AV23" s="8">
        <v>0</v>
      </c>
      <c r="AW23" s="8">
        <v>40484</v>
      </c>
      <c r="AX23" s="8">
        <v>116852</v>
      </c>
      <c r="AY23" s="8">
        <v>10983745</v>
      </c>
      <c r="AZ23" s="8">
        <v>6284300</v>
      </c>
      <c r="BA23" s="8">
        <v>2172622</v>
      </c>
      <c r="BB23" s="8">
        <v>8456922</v>
      </c>
      <c r="BC23" s="8">
        <v>824801</v>
      </c>
      <c r="BD23" s="8">
        <v>281839</v>
      </c>
      <c r="BE23" s="8">
        <v>30065</v>
      </c>
      <c r="BF23" s="8">
        <v>1136705</v>
      </c>
      <c r="BG23" s="8">
        <v>1363884</v>
      </c>
      <c r="BH23" s="8">
        <v>10957511</v>
      </c>
      <c r="BI23" s="8">
        <v>26234</v>
      </c>
      <c r="BJ23" s="7">
        <v>2.3999999999999998E-3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6">
        <v>115772</v>
      </c>
      <c r="BR23" s="6">
        <v>130678</v>
      </c>
      <c r="BS23" s="6">
        <v>246450</v>
      </c>
      <c r="BT23" s="6">
        <v>133491</v>
      </c>
      <c r="BU23" s="6">
        <v>56713</v>
      </c>
      <c r="BV23" s="6">
        <v>190204</v>
      </c>
      <c r="BW23" s="6">
        <v>33676</v>
      </c>
      <c r="BX23" s="6">
        <v>1537</v>
      </c>
      <c r="BY23" s="6">
        <v>35213</v>
      </c>
      <c r="BZ23" s="6">
        <v>471867</v>
      </c>
      <c r="CA23" s="1"/>
      <c r="CB23" s="6">
        <v>471867</v>
      </c>
      <c r="CC23" s="6">
        <v>6437</v>
      </c>
      <c r="CD23" s="6">
        <v>61095</v>
      </c>
      <c r="CE23" s="1">
        <v>18</v>
      </c>
      <c r="CF23" s="1">
        <v>74</v>
      </c>
      <c r="CG23" s="1">
        <v>92</v>
      </c>
      <c r="CH23" s="6">
        <v>28369</v>
      </c>
      <c r="CI23" s="6">
        <v>22873</v>
      </c>
      <c r="CJ23" s="6">
        <v>29825</v>
      </c>
      <c r="CK23" s="1">
        <v>370</v>
      </c>
      <c r="CL23" s="1">
        <v>162</v>
      </c>
      <c r="CM23" s="1">
        <v>254</v>
      </c>
      <c r="CN23" s="1">
        <v>700</v>
      </c>
      <c r="CO23" s="6">
        <v>288729</v>
      </c>
      <c r="CP23" s="6">
        <v>175866</v>
      </c>
      <c r="CQ23" s="6">
        <v>464595</v>
      </c>
      <c r="CR23" s="6">
        <v>85437</v>
      </c>
      <c r="CS23" s="6">
        <v>2304</v>
      </c>
      <c r="CT23" s="6">
        <v>87741</v>
      </c>
      <c r="CU23" s="6">
        <v>476457</v>
      </c>
      <c r="CV23" s="6">
        <v>112717</v>
      </c>
      <c r="CW23" s="6">
        <v>589174</v>
      </c>
      <c r="CX23" s="6">
        <v>1141510</v>
      </c>
      <c r="CY23" s="6">
        <v>13488</v>
      </c>
      <c r="CZ23" s="6">
        <v>6040</v>
      </c>
      <c r="DA23" s="6">
        <v>1161038</v>
      </c>
      <c r="DB23" s="6">
        <v>82171</v>
      </c>
      <c r="DC23" s="6">
        <v>35277</v>
      </c>
      <c r="DD23" s="6">
        <f t="shared" si="0"/>
        <v>117448</v>
      </c>
      <c r="DE23" s="6">
        <v>253441</v>
      </c>
      <c r="DF23" s="6">
        <v>91437</v>
      </c>
      <c r="DG23" s="6">
        <v>5129</v>
      </c>
      <c r="DH23" s="6">
        <v>132248</v>
      </c>
      <c r="DI23" s="1">
        <v>37</v>
      </c>
      <c r="DJ23" s="6"/>
      <c r="DK23" s="1"/>
      <c r="DL23" s="1"/>
      <c r="DM23" s="1"/>
      <c r="DN23" s="6">
        <v>15671</v>
      </c>
      <c r="DO23" s="6">
        <v>1628493</v>
      </c>
      <c r="DP23" s="6">
        <v>22116</v>
      </c>
      <c r="DQ23" s="6">
        <v>179165</v>
      </c>
      <c r="DR23" s="6">
        <v>27429</v>
      </c>
      <c r="DS23" s="6">
        <v>206594</v>
      </c>
      <c r="DT23" s="6">
        <v>1262216</v>
      </c>
      <c r="DU23" s="6">
        <v>1058</v>
      </c>
      <c r="DV23" s="1">
        <v>34</v>
      </c>
      <c r="DW23" s="6">
        <v>1944</v>
      </c>
      <c r="DX23" s="1">
        <v>561</v>
      </c>
      <c r="DY23" s="1">
        <v>643</v>
      </c>
      <c r="DZ23" s="1">
        <v>54</v>
      </c>
      <c r="EA23" s="6">
        <v>4294</v>
      </c>
      <c r="EB23" s="6">
        <v>15757</v>
      </c>
      <c r="EC23" s="1">
        <v>807</v>
      </c>
      <c r="ED23" s="6">
        <v>16564</v>
      </c>
      <c r="EE23" s="6">
        <v>53295</v>
      </c>
      <c r="EF23" s="6">
        <v>21375</v>
      </c>
      <c r="EG23" s="6">
        <v>74670</v>
      </c>
      <c r="EH23" s="6">
        <v>19092</v>
      </c>
      <c r="EI23" s="6">
        <v>3157</v>
      </c>
      <c r="EJ23" s="6">
        <v>22249</v>
      </c>
      <c r="EK23" s="6">
        <v>113483</v>
      </c>
      <c r="EL23" s="1">
        <v>233</v>
      </c>
      <c r="EM23" s="6">
        <v>4005</v>
      </c>
      <c r="EN23" s="1">
        <v>210</v>
      </c>
      <c r="EO23" s="6">
        <v>1398</v>
      </c>
      <c r="EP23" s="6">
        <v>11409</v>
      </c>
      <c r="EQ23" s="6">
        <v>65193</v>
      </c>
      <c r="ER23" s="6">
        <v>236732</v>
      </c>
      <c r="ES23" s="6">
        <v>110738</v>
      </c>
      <c r="ET23" s="6">
        <v>7147</v>
      </c>
      <c r="EU23" s="6">
        <v>36302</v>
      </c>
      <c r="EV23" s="6">
        <v>28814</v>
      </c>
      <c r="EW23" s="1" t="s">
        <v>638</v>
      </c>
      <c r="EX23" s="1">
        <v>227</v>
      </c>
      <c r="EY23" s="1">
        <v>427</v>
      </c>
      <c r="EZ23" s="6">
        <v>350665</v>
      </c>
      <c r="FA23" s="6">
        <v>475322</v>
      </c>
      <c r="FB23" s="6">
        <v>608189</v>
      </c>
      <c r="FC23" s="1"/>
      <c r="FD23" s="1" t="s">
        <v>279</v>
      </c>
      <c r="FE23" s="1"/>
      <c r="FF23" s="1"/>
      <c r="FG23" s="1" t="s">
        <v>629</v>
      </c>
      <c r="FH23" s="1" t="s">
        <v>308</v>
      </c>
      <c r="FI23" s="1" t="s">
        <v>631</v>
      </c>
      <c r="FJ23" s="1" t="s">
        <v>632</v>
      </c>
      <c r="FK23" s="1">
        <v>28301</v>
      </c>
      <c r="FL23" s="1">
        <v>5032</v>
      </c>
      <c r="FM23" s="1" t="s">
        <v>633</v>
      </c>
      <c r="FN23" s="1" t="s">
        <v>632</v>
      </c>
      <c r="FO23" s="1">
        <v>28301</v>
      </c>
      <c r="FP23" s="1">
        <v>5032</v>
      </c>
      <c r="FQ23" s="1" t="s">
        <v>630</v>
      </c>
      <c r="FR23" s="6">
        <v>192169</v>
      </c>
      <c r="FS23" s="1">
        <v>183.82</v>
      </c>
      <c r="FT23" s="1" t="s">
        <v>639</v>
      </c>
      <c r="FU23" s="6">
        <v>30108</v>
      </c>
      <c r="FV23" s="1">
        <v>468</v>
      </c>
      <c r="FW23" s="1"/>
      <c r="FX23" s="1" t="s">
        <v>640</v>
      </c>
      <c r="FY23" s="1"/>
      <c r="FZ23" s="1"/>
      <c r="GA23" s="1">
        <v>0</v>
      </c>
      <c r="GB23" s="1" t="s">
        <v>641</v>
      </c>
      <c r="GC23" s="1">
        <v>354.91</v>
      </c>
      <c r="GD23" s="1">
        <v>213.35</v>
      </c>
      <c r="GE23" s="1"/>
      <c r="GF23" s="1" t="s">
        <v>285</v>
      </c>
      <c r="GG23" s="1" t="s">
        <v>642</v>
      </c>
      <c r="GH23" s="1" t="s">
        <v>287</v>
      </c>
      <c r="GI23" s="1" t="s">
        <v>288</v>
      </c>
      <c r="GJ23" s="1" t="s">
        <v>289</v>
      </c>
      <c r="GK23" s="1" t="s">
        <v>290</v>
      </c>
      <c r="GL23" s="1" t="s">
        <v>291</v>
      </c>
      <c r="GM23" s="1" t="s">
        <v>279</v>
      </c>
      <c r="GN23" s="6">
        <v>332553</v>
      </c>
      <c r="GO23" s="2" t="s">
        <v>292</v>
      </c>
      <c r="GP23" s="10">
        <v>2519</v>
      </c>
      <c r="GQ23" s="2">
        <v>693</v>
      </c>
      <c r="GR23" s="10">
        <v>21756</v>
      </c>
      <c r="GS23" s="10">
        <v>151615</v>
      </c>
      <c r="GT23" s="10">
        <v>2083231</v>
      </c>
      <c r="GU23" s="2">
        <v>498</v>
      </c>
      <c r="GV23" s="2">
        <v>111</v>
      </c>
      <c r="GW23" s="10">
        <v>1450</v>
      </c>
      <c r="GX23" s="10">
        <v>27692</v>
      </c>
      <c r="GY23" s="10">
        <v>334057</v>
      </c>
      <c r="GZ23" s="1"/>
      <c r="HA23" s="1">
        <v>2</v>
      </c>
      <c r="HB23" s="1"/>
      <c r="HC23" s="1"/>
      <c r="HD23" s="1"/>
      <c r="HE23" s="1"/>
      <c r="HF23" s="1"/>
      <c r="HG23" s="1"/>
      <c r="HH23" s="1"/>
      <c r="HI23" s="1"/>
      <c r="HJ23" s="1"/>
      <c r="HK23" s="1">
        <v>11</v>
      </c>
      <c r="HL23" s="6">
        <v>3624</v>
      </c>
      <c r="HN23" s="6">
        <v>81437</v>
      </c>
      <c r="HO23" s="6">
        <v>621827</v>
      </c>
      <c r="HP23" s="2">
        <v>37</v>
      </c>
      <c r="HQ23" s="1">
        <v>87</v>
      </c>
      <c r="HR23" s="1">
        <v>75</v>
      </c>
      <c r="HS23" s="6">
        <v>26725</v>
      </c>
      <c r="HT23" s="1"/>
      <c r="HU23" s="6">
        <v>34298</v>
      </c>
      <c r="HV23" s="1">
        <v>72</v>
      </c>
      <c r="HW23" s="6">
        <v>2022</v>
      </c>
      <c r="HX23" s="1"/>
      <c r="HY23" s="6">
        <v>13913</v>
      </c>
      <c r="HZ23" s="6">
        <v>6938</v>
      </c>
      <c r="IA23" s="1">
        <v>0</v>
      </c>
      <c r="IB23" s="1"/>
      <c r="IC23" s="1">
        <v>370</v>
      </c>
      <c r="ID23" s="1">
        <v>0</v>
      </c>
      <c r="IE23" s="6">
        <v>1628493</v>
      </c>
      <c r="IF23" s="6">
        <v>370889</v>
      </c>
      <c r="IG23" s="1">
        <v>0</v>
      </c>
      <c r="IH23" s="6">
        <v>1502285</v>
      </c>
      <c r="II23" s="6">
        <v>335207</v>
      </c>
      <c r="IJ23" s="1">
        <v>316</v>
      </c>
      <c r="IK23" s="6">
        <v>91121</v>
      </c>
      <c r="IL23" s="6">
        <v>2017</v>
      </c>
      <c r="IM23" s="6">
        <v>33260</v>
      </c>
      <c r="IN23" s="1">
        <v>0</v>
      </c>
      <c r="IO23" s="1">
        <v>405</v>
      </c>
      <c r="IQ23" s="6">
        <v>57980</v>
      </c>
      <c r="IR23" s="6">
        <v>237255</v>
      </c>
      <c r="IS23" s="10">
        <v>295235</v>
      </c>
      <c r="IT23" s="10">
        <v>427483</v>
      </c>
      <c r="IU23" s="6">
        <v>117448</v>
      </c>
      <c r="IV23" s="10">
        <v>1923728</v>
      </c>
      <c r="IW23" s="6">
        <v>738163</v>
      </c>
      <c r="IX23" s="6">
        <v>1092</v>
      </c>
      <c r="IY23" s="6">
        <v>2505</v>
      </c>
      <c r="IZ23" s="1">
        <v>697</v>
      </c>
      <c r="JA23" s="1">
        <v>0.66</v>
      </c>
      <c r="JB23" s="1">
        <v>0.15</v>
      </c>
      <c r="JC23" s="1">
        <v>26.43</v>
      </c>
      <c r="JD23" s="1">
        <v>29.81</v>
      </c>
      <c r="JE23" s="1">
        <v>15.17</v>
      </c>
      <c r="JF23" s="6">
        <v>3645</v>
      </c>
      <c r="JG23" s="6">
        <v>88144</v>
      </c>
      <c r="JH23" s="1">
        <v>649</v>
      </c>
      <c r="JI23" s="6">
        <v>25339</v>
      </c>
    </row>
    <row r="24" spans="1:269" x14ac:dyDescent="0.25">
      <c r="A24" s="1" t="s">
        <v>643</v>
      </c>
      <c r="B24" s="1" t="s">
        <v>644</v>
      </c>
      <c r="C24" s="1" t="s">
        <v>644</v>
      </c>
      <c r="D24" s="1">
        <v>2016</v>
      </c>
      <c r="E24" s="1" t="s">
        <v>645</v>
      </c>
      <c r="F24" s="1" t="s">
        <v>646</v>
      </c>
      <c r="G24" s="1" t="s">
        <v>647</v>
      </c>
      <c r="H24" s="1">
        <v>27292</v>
      </c>
      <c r="I24" s="1">
        <v>3239</v>
      </c>
      <c r="J24" s="1" t="s">
        <v>646</v>
      </c>
      <c r="K24" s="1" t="s">
        <v>647</v>
      </c>
      <c r="L24" s="1">
        <v>27292</v>
      </c>
      <c r="M24" s="1"/>
      <c r="N24" s="1" t="s">
        <v>648</v>
      </c>
      <c r="O24" s="1" t="s">
        <v>649</v>
      </c>
      <c r="P24" s="1" t="s">
        <v>650</v>
      </c>
      <c r="Q24" s="1" t="s">
        <v>651</v>
      </c>
      <c r="R24" s="1" t="s">
        <v>652</v>
      </c>
      <c r="S24" s="1" t="s">
        <v>653</v>
      </c>
      <c r="T24" s="1" t="s">
        <v>654</v>
      </c>
      <c r="U24" s="1" t="s">
        <v>650</v>
      </c>
      <c r="V24" s="1" t="s">
        <v>655</v>
      </c>
      <c r="W24" s="1">
        <v>1</v>
      </c>
      <c r="X24" s="1">
        <v>4</v>
      </c>
      <c r="Y24" s="1">
        <v>1</v>
      </c>
      <c r="Z24" s="1">
        <v>0</v>
      </c>
      <c r="AA24" s="6">
        <v>16068</v>
      </c>
      <c r="AB24" s="1">
        <v>7.5</v>
      </c>
      <c r="AC24" s="1">
        <v>0</v>
      </c>
      <c r="AD24" s="1">
        <v>7.5</v>
      </c>
      <c r="AE24" s="1">
        <v>50.98</v>
      </c>
      <c r="AF24" s="1">
        <v>58.48</v>
      </c>
      <c r="AG24" s="7">
        <v>0.12820000000000001</v>
      </c>
      <c r="AH24" s="8">
        <v>71097</v>
      </c>
      <c r="AI24" s="1"/>
      <c r="AJ24" s="1"/>
      <c r="AK24" s="8">
        <v>40658</v>
      </c>
      <c r="AL24" s="9">
        <v>12.17</v>
      </c>
      <c r="AM24" s="9">
        <v>12.8</v>
      </c>
      <c r="AN24" s="9">
        <v>15.59</v>
      </c>
      <c r="AO24" s="8">
        <v>0</v>
      </c>
      <c r="AP24" s="8">
        <v>3280820</v>
      </c>
      <c r="AQ24" s="8">
        <v>3280820</v>
      </c>
      <c r="AR24" s="8">
        <v>186015</v>
      </c>
      <c r="AS24" s="8">
        <v>0</v>
      </c>
      <c r="AT24" s="8">
        <v>186015</v>
      </c>
      <c r="AU24" s="8">
        <v>5750</v>
      </c>
      <c r="AV24" s="8">
        <v>1000</v>
      </c>
      <c r="AW24" s="8">
        <v>6750</v>
      </c>
      <c r="AX24" s="8">
        <v>107146</v>
      </c>
      <c r="AY24" s="8">
        <v>3580731</v>
      </c>
      <c r="AZ24" s="8">
        <v>1726943</v>
      </c>
      <c r="BA24" s="8">
        <v>634829</v>
      </c>
      <c r="BB24" s="8">
        <v>2361772</v>
      </c>
      <c r="BC24" s="8">
        <v>240286</v>
      </c>
      <c r="BD24" s="8">
        <v>97349</v>
      </c>
      <c r="BE24" s="8">
        <v>14936</v>
      </c>
      <c r="BF24" s="8">
        <v>352571</v>
      </c>
      <c r="BG24" s="8">
        <v>775156</v>
      </c>
      <c r="BH24" s="8">
        <v>3489499</v>
      </c>
      <c r="BI24" s="8">
        <v>91232</v>
      </c>
      <c r="BJ24" s="7">
        <v>2.5499999999999998E-2</v>
      </c>
      <c r="BK24" s="8">
        <v>38585</v>
      </c>
      <c r="BL24" s="8">
        <v>0</v>
      </c>
      <c r="BM24" s="8">
        <v>0</v>
      </c>
      <c r="BN24" s="8">
        <v>0</v>
      </c>
      <c r="BO24" s="8">
        <v>38585</v>
      </c>
      <c r="BP24" s="8">
        <v>38585</v>
      </c>
      <c r="BQ24" s="6">
        <v>110019</v>
      </c>
      <c r="BR24" s="6">
        <v>96905</v>
      </c>
      <c r="BS24" s="6">
        <v>206924</v>
      </c>
      <c r="BT24" s="6">
        <v>59229</v>
      </c>
      <c r="BU24" s="6">
        <v>24166</v>
      </c>
      <c r="BV24" s="6">
        <v>83395</v>
      </c>
      <c r="BW24" s="6">
        <v>15610</v>
      </c>
      <c r="BX24" s="6">
        <v>4437</v>
      </c>
      <c r="BY24" s="6">
        <v>20047</v>
      </c>
      <c r="BZ24" s="6">
        <v>310366</v>
      </c>
      <c r="CA24" s="1"/>
      <c r="CB24" s="6">
        <v>310366</v>
      </c>
      <c r="CC24" s="6">
        <v>1974</v>
      </c>
      <c r="CD24" s="6">
        <v>61719</v>
      </c>
      <c r="CE24" s="1">
        <v>22</v>
      </c>
      <c r="CF24" s="1">
        <v>74</v>
      </c>
      <c r="CG24" s="1">
        <v>96</v>
      </c>
      <c r="CH24" s="6">
        <v>13400</v>
      </c>
      <c r="CI24" s="6">
        <v>23264</v>
      </c>
      <c r="CJ24" s="6">
        <v>16163</v>
      </c>
      <c r="CK24" s="1">
        <v>486</v>
      </c>
      <c r="CL24" s="1">
        <v>236</v>
      </c>
      <c r="CM24" s="1">
        <v>100</v>
      </c>
      <c r="CN24" s="6">
        <v>1618</v>
      </c>
      <c r="CO24" s="6">
        <v>156583</v>
      </c>
      <c r="CP24" s="6">
        <v>35246</v>
      </c>
      <c r="CQ24" s="6">
        <v>191829</v>
      </c>
      <c r="CR24" s="6">
        <v>17119</v>
      </c>
      <c r="CS24" s="6">
        <v>1462</v>
      </c>
      <c r="CT24" s="6">
        <v>18581</v>
      </c>
      <c r="CU24" s="6">
        <v>110631</v>
      </c>
      <c r="CV24" s="6">
        <v>21124</v>
      </c>
      <c r="CW24" s="6">
        <v>131755</v>
      </c>
      <c r="CX24" s="6">
        <v>342165</v>
      </c>
      <c r="CY24" s="1">
        <v>819</v>
      </c>
      <c r="CZ24" s="6">
        <v>2973</v>
      </c>
      <c r="DA24" s="6">
        <v>345957</v>
      </c>
      <c r="DB24" s="6">
        <v>18214</v>
      </c>
      <c r="DC24" s="6">
        <v>13256</v>
      </c>
      <c r="DD24" s="6">
        <f t="shared" si="0"/>
        <v>31470</v>
      </c>
      <c r="DE24" s="6">
        <v>105020</v>
      </c>
      <c r="DF24" s="6">
        <v>59477</v>
      </c>
      <c r="DG24" s="6">
        <v>2522</v>
      </c>
      <c r="DH24" s="6">
        <v>75933</v>
      </c>
      <c r="DI24" s="1">
        <v>265</v>
      </c>
      <c r="DJ24" s="6"/>
      <c r="DK24" s="6">
        <v>148382</v>
      </c>
      <c r="DL24" s="6">
        <v>307104</v>
      </c>
      <c r="DM24" s="6">
        <v>11614</v>
      </c>
      <c r="DN24" s="6">
        <v>1971</v>
      </c>
      <c r="DO24" s="6">
        <v>544510</v>
      </c>
      <c r="DP24" s="6">
        <v>4908</v>
      </c>
      <c r="DQ24" s="6">
        <v>69759</v>
      </c>
      <c r="DR24" s="6">
        <v>32389</v>
      </c>
      <c r="DS24" s="6">
        <v>102148</v>
      </c>
      <c r="DT24" s="6">
        <v>516959</v>
      </c>
      <c r="DU24" s="6">
        <v>1592</v>
      </c>
      <c r="DV24" s="1">
        <v>22</v>
      </c>
      <c r="DW24" s="6">
        <v>1355</v>
      </c>
      <c r="DX24" s="1">
        <v>613</v>
      </c>
      <c r="DY24" s="1">
        <v>338</v>
      </c>
      <c r="DZ24" s="1">
        <v>76</v>
      </c>
      <c r="EA24" s="6">
        <v>3996</v>
      </c>
      <c r="EB24" s="6">
        <v>21135</v>
      </c>
      <c r="EC24" s="1">
        <v>629</v>
      </c>
      <c r="ED24" s="6">
        <v>21764</v>
      </c>
      <c r="EE24" s="6">
        <v>23292</v>
      </c>
      <c r="EF24" s="6">
        <v>25580</v>
      </c>
      <c r="EG24" s="6">
        <v>48872</v>
      </c>
      <c r="EH24" s="6">
        <v>2213</v>
      </c>
      <c r="EI24" s="6">
        <v>3029</v>
      </c>
      <c r="EJ24" s="6">
        <v>5242</v>
      </c>
      <c r="EK24" s="6">
        <v>75878</v>
      </c>
      <c r="EL24" s="1">
        <v>32</v>
      </c>
      <c r="EM24" s="1">
        <v>141</v>
      </c>
      <c r="EN24" s="1">
        <v>908</v>
      </c>
      <c r="EO24" s="6">
        <v>1241</v>
      </c>
      <c r="EP24" s="6">
        <v>1449</v>
      </c>
      <c r="EQ24" s="6">
        <v>13437</v>
      </c>
      <c r="ER24" s="6">
        <v>101198</v>
      </c>
      <c r="ES24" s="6">
        <v>95737</v>
      </c>
      <c r="ET24" s="6">
        <v>5461</v>
      </c>
      <c r="EU24" s="6">
        <v>32971</v>
      </c>
      <c r="EV24" s="6">
        <v>33201</v>
      </c>
      <c r="EW24" s="1" t="s">
        <v>656</v>
      </c>
      <c r="EX24" s="1">
        <v>73</v>
      </c>
      <c r="EY24" s="1">
        <v>126</v>
      </c>
      <c r="EZ24" s="6">
        <v>72101</v>
      </c>
      <c r="FA24" s="6">
        <v>135599</v>
      </c>
      <c r="FB24" s="1">
        <v>-1</v>
      </c>
      <c r="FC24" s="1"/>
      <c r="FD24" s="1" t="s">
        <v>290</v>
      </c>
      <c r="FE24" s="1"/>
      <c r="FF24" s="1"/>
      <c r="FG24" s="1" t="s">
        <v>657</v>
      </c>
      <c r="FH24" s="1" t="s">
        <v>308</v>
      </c>
      <c r="FI24" s="1" t="s">
        <v>646</v>
      </c>
      <c r="FJ24" s="1" t="s">
        <v>647</v>
      </c>
      <c r="FK24" s="1">
        <v>27292</v>
      </c>
      <c r="FL24" s="1">
        <v>3239</v>
      </c>
      <c r="FM24" s="1" t="s">
        <v>646</v>
      </c>
      <c r="FN24" s="1" t="s">
        <v>647</v>
      </c>
      <c r="FO24" s="1">
        <v>27292</v>
      </c>
      <c r="FP24" s="1">
        <v>3239</v>
      </c>
      <c r="FQ24" s="1" t="s">
        <v>645</v>
      </c>
      <c r="FR24" s="6">
        <v>69384</v>
      </c>
      <c r="FS24" s="1">
        <v>55.54</v>
      </c>
      <c r="FT24" s="1" t="s">
        <v>658</v>
      </c>
      <c r="FU24" s="6">
        <v>16068</v>
      </c>
      <c r="FV24" s="1">
        <v>312</v>
      </c>
      <c r="FW24" s="1"/>
      <c r="FX24" s="1" t="s">
        <v>659</v>
      </c>
      <c r="FY24" s="1"/>
      <c r="FZ24" s="1"/>
      <c r="GA24" s="1">
        <v>0</v>
      </c>
      <c r="GB24" s="1" t="s">
        <v>660</v>
      </c>
      <c r="GC24" s="1">
        <v>86.52</v>
      </c>
      <c r="GD24" s="1">
        <v>58.63</v>
      </c>
      <c r="GE24" s="1"/>
      <c r="GF24" s="1" t="s">
        <v>285</v>
      </c>
      <c r="GG24" s="1" t="s">
        <v>661</v>
      </c>
      <c r="GH24" s="1" t="s">
        <v>287</v>
      </c>
      <c r="GI24" s="1" t="s">
        <v>288</v>
      </c>
      <c r="GJ24" s="1" t="s">
        <v>289</v>
      </c>
      <c r="GK24" s="1" t="s">
        <v>290</v>
      </c>
      <c r="GL24" s="1" t="s">
        <v>418</v>
      </c>
      <c r="GM24" s="1" t="s">
        <v>279</v>
      </c>
      <c r="GN24" s="6">
        <v>162878</v>
      </c>
      <c r="GO24" s="2" t="s">
        <v>292</v>
      </c>
      <c r="GP24" s="2">
        <v>985</v>
      </c>
      <c r="GQ24" s="2">
        <v>211</v>
      </c>
      <c r="GR24" s="10">
        <v>6097</v>
      </c>
      <c r="GS24" s="10">
        <v>43223</v>
      </c>
      <c r="GT24" s="10">
        <v>498628</v>
      </c>
      <c r="GU24" s="2">
        <v>166</v>
      </c>
      <c r="GV24" s="2">
        <v>64</v>
      </c>
      <c r="GW24" s="2">
        <v>483</v>
      </c>
      <c r="GX24" s="10">
        <v>6673</v>
      </c>
      <c r="GY24" s="10">
        <v>112380</v>
      </c>
      <c r="GZ24" s="1"/>
      <c r="HA24" s="1">
        <v>2</v>
      </c>
      <c r="HB24" s="1"/>
      <c r="HC24" s="1"/>
      <c r="HD24" s="1"/>
      <c r="HE24" s="1"/>
      <c r="HF24" s="1"/>
      <c r="HG24" s="1"/>
      <c r="HH24" s="1"/>
      <c r="HI24" s="1"/>
      <c r="HJ24" s="1"/>
      <c r="HK24" s="1">
        <v>6</v>
      </c>
      <c r="HL24" s="6">
        <v>2665</v>
      </c>
      <c r="HN24" s="6">
        <v>53313</v>
      </c>
      <c r="HO24" s="6">
        <v>429587</v>
      </c>
      <c r="HP24" s="2">
        <v>265</v>
      </c>
      <c r="HQ24" s="1">
        <v>87</v>
      </c>
      <c r="HR24" s="1">
        <v>149</v>
      </c>
      <c r="HS24" s="6">
        <v>26725</v>
      </c>
      <c r="HT24" s="1"/>
      <c r="HU24" s="6">
        <v>34298</v>
      </c>
      <c r="HV24" s="1">
        <v>696</v>
      </c>
      <c r="HW24" s="6">
        <v>2022</v>
      </c>
      <c r="HX24" s="1"/>
      <c r="HY24" s="6">
        <v>13913</v>
      </c>
      <c r="HZ24" s="6">
        <v>7329</v>
      </c>
      <c r="IA24" s="1">
        <v>0</v>
      </c>
      <c r="IB24" s="1"/>
      <c r="IC24" s="1">
        <v>370</v>
      </c>
      <c r="ID24" s="1">
        <v>116</v>
      </c>
      <c r="IE24" s="6">
        <v>544510</v>
      </c>
      <c r="IF24" s="6">
        <v>136490</v>
      </c>
      <c r="IG24" s="1">
        <v>64</v>
      </c>
      <c r="IH24" s="6">
        <v>471486</v>
      </c>
      <c r="II24" s="6">
        <v>122620</v>
      </c>
      <c r="IJ24" s="1">
        <v>47</v>
      </c>
      <c r="IK24" s="6">
        <v>59430</v>
      </c>
      <c r="IL24" s="1">
        <v>194</v>
      </c>
      <c r="IM24" s="6">
        <v>13062</v>
      </c>
      <c r="IN24" s="1">
        <v>0</v>
      </c>
      <c r="IO24" s="1">
        <v>678</v>
      </c>
      <c r="IQ24" s="6">
        <v>31371</v>
      </c>
      <c r="IR24" s="1"/>
      <c r="IS24" s="10">
        <v>31371</v>
      </c>
      <c r="IT24" s="10">
        <v>107304</v>
      </c>
      <c r="IU24" s="6">
        <v>31470</v>
      </c>
      <c r="IV24" s="10">
        <v>575881</v>
      </c>
      <c r="IW24" s="6">
        <v>161030</v>
      </c>
      <c r="IX24" s="6">
        <v>1614</v>
      </c>
      <c r="IY24" s="6">
        <v>1968</v>
      </c>
      <c r="IZ24" s="1">
        <v>414</v>
      </c>
      <c r="JA24" s="1">
        <v>0.64</v>
      </c>
      <c r="JB24" s="1">
        <v>0.28999999999999998</v>
      </c>
      <c r="JC24" s="1">
        <v>18.989999999999998</v>
      </c>
      <c r="JD24" s="1">
        <v>24.83</v>
      </c>
      <c r="JE24" s="1">
        <v>13.48</v>
      </c>
      <c r="JF24" s="6">
        <v>3285</v>
      </c>
      <c r="JG24" s="6">
        <v>46640</v>
      </c>
      <c r="JH24" s="1">
        <v>711</v>
      </c>
      <c r="JI24" s="6">
        <v>29238</v>
      </c>
    </row>
    <row r="25" spans="1:269" x14ac:dyDescent="0.25">
      <c r="A25" s="1" t="s">
        <v>662</v>
      </c>
      <c r="B25" s="1" t="s">
        <v>663</v>
      </c>
      <c r="C25" s="1" t="s">
        <v>663</v>
      </c>
      <c r="D25" s="1">
        <v>2016</v>
      </c>
      <c r="E25" s="1" t="s">
        <v>664</v>
      </c>
      <c r="F25" s="1" t="s">
        <v>665</v>
      </c>
      <c r="G25" s="1" t="s">
        <v>666</v>
      </c>
      <c r="H25" s="1">
        <v>27028</v>
      </c>
      <c r="I25" s="1">
        <v>2115</v>
      </c>
      <c r="J25" s="1" t="s">
        <v>665</v>
      </c>
      <c r="K25" s="1" t="s">
        <v>666</v>
      </c>
      <c r="L25" s="1">
        <v>27028</v>
      </c>
      <c r="M25" s="1"/>
      <c r="N25" s="1" t="s">
        <v>667</v>
      </c>
      <c r="O25" s="1" t="s">
        <v>668</v>
      </c>
      <c r="P25" s="1" t="s">
        <v>669</v>
      </c>
      <c r="Q25" s="1" t="s">
        <v>670</v>
      </c>
      <c r="R25" s="1" t="s">
        <v>667</v>
      </c>
      <c r="S25" s="1" t="s">
        <v>324</v>
      </c>
      <c r="T25" s="1" t="s">
        <v>668</v>
      </c>
      <c r="U25" s="1" t="s">
        <v>669</v>
      </c>
      <c r="V25" s="1" t="s">
        <v>670</v>
      </c>
      <c r="W25" s="1">
        <v>1</v>
      </c>
      <c r="X25" s="1">
        <v>1</v>
      </c>
      <c r="Y25" s="1">
        <v>0</v>
      </c>
      <c r="Z25" s="1">
        <v>1</v>
      </c>
      <c r="AA25" s="6">
        <v>4640</v>
      </c>
      <c r="AB25" s="1">
        <v>1.88</v>
      </c>
      <c r="AC25" s="1">
        <v>0.94</v>
      </c>
      <c r="AD25" s="1">
        <v>2.82</v>
      </c>
      <c r="AE25" s="1">
        <v>7.2</v>
      </c>
      <c r="AF25" s="1">
        <v>10.02</v>
      </c>
      <c r="AG25" s="7">
        <v>0.18759999999999999</v>
      </c>
      <c r="AH25" s="8">
        <v>61021</v>
      </c>
      <c r="AI25" s="1"/>
      <c r="AJ25" s="1"/>
      <c r="AK25" s="8">
        <v>38851</v>
      </c>
      <c r="AL25" s="9">
        <v>8.82</v>
      </c>
      <c r="AM25" s="9">
        <v>12.34</v>
      </c>
      <c r="AN25" s="9">
        <v>14.43</v>
      </c>
      <c r="AO25" s="8">
        <v>49831</v>
      </c>
      <c r="AP25" s="8">
        <v>448125</v>
      </c>
      <c r="AQ25" s="8">
        <v>497956</v>
      </c>
      <c r="AR25" s="8">
        <v>91007</v>
      </c>
      <c r="AS25" s="8">
        <v>0</v>
      </c>
      <c r="AT25" s="8">
        <v>91007</v>
      </c>
      <c r="AU25" s="8">
        <v>750</v>
      </c>
      <c r="AV25" s="8">
        <v>0</v>
      </c>
      <c r="AW25" s="8">
        <v>750</v>
      </c>
      <c r="AX25" s="8">
        <v>59814</v>
      </c>
      <c r="AY25" s="8">
        <v>649527</v>
      </c>
      <c r="AZ25" s="8">
        <v>337199</v>
      </c>
      <c r="BA25" s="8">
        <v>100183</v>
      </c>
      <c r="BB25" s="8">
        <v>437382</v>
      </c>
      <c r="BC25" s="8">
        <v>85117</v>
      </c>
      <c r="BD25" s="8">
        <v>17558</v>
      </c>
      <c r="BE25" s="8">
        <v>14809</v>
      </c>
      <c r="BF25" s="8">
        <v>117484</v>
      </c>
      <c r="BG25" s="8">
        <v>94661</v>
      </c>
      <c r="BH25" s="8">
        <v>649527</v>
      </c>
      <c r="BI25" s="8">
        <v>0</v>
      </c>
      <c r="BJ25" s="7">
        <v>0</v>
      </c>
      <c r="BK25" s="8">
        <v>8085</v>
      </c>
      <c r="BL25" s="8">
        <v>0</v>
      </c>
      <c r="BM25" s="8">
        <v>0</v>
      </c>
      <c r="BN25" s="8">
        <v>0</v>
      </c>
      <c r="BO25" s="8">
        <v>8085</v>
      </c>
      <c r="BP25" s="8">
        <v>8085</v>
      </c>
      <c r="BQ25" s="6">
        <v>21669</v>
      </c>
      <c r="BR25" s="6">
        <v>21845</v>
      </c>
      <c r="BS25" s="6">
        <v>43514</v>
      </c>
      <c r="BT25" s="6">
        <v>16867</v>
      </c>
      <c r="BU25" s="6">
        <v>9733</v>
      </c>
      <c r="BV25" s="6">
        <v>26600</v>
      </c>
      <c r="BW25" s="6">
        <v>2883</v>
      </c>
      <c r="BX25" s="1">
        <v>546</v>
      </c>
      <c r="BY25" s="6">
        <v>3429</v>
      </c>
      <c r="BZ25" s="6">
        <v>73543</v>
      </c>
      <c r="CA25" s="1"/>
      <c r="CB25" s="6">
        <v>73543</v>
      </c>
      <c r="CC25" s="1">
        <v>195</v>
      </c>
      <c r="CD25" s="6">
        <v>50803</v>
      </c>
      <c r="CE25" s="1">
        <v>9</v>
      </c>
      <c r="CF25" s="1">
        <v>74</v>
      </c>
      <c r="CG25" s="1">
        <v>83</v>
      </c>
      <c r="CH25" s="6">
        <v>4067</v>
      </c>
      <c r="CI25" s="6">
        <v>3207</v>
      </c>
      <c r="CJ25" s="6">
        <v>2331</v>
      </c>
      <c r="CK25" s="1">
        <v>205</v>
      </c>
      <c r="CL25" s="1">
        <v>-1</v>
      </c>
      <c r="CM25" s="1">
        <v>35</v>
      </c>
      <c r="CN25" s="1">
        <v>80</v>
      </c>
      <c r="CO25" s="6">
        <v>25756</v>
      </c>
      <c r="CP25" s="6">
        <v>6733</v>
      </c>
      <c r="CQ25" s="6">
        <v>32489</v>
      </c>
      <c r="CR25" s="6">
        <v>3101</v>
      </c>
      <c r="CS25" s="1">
        <v>195</v>
      </c>
      <c r="CT25" s="6">
        <v>3296</v>
      </c>
      <c r="CU25" s="6">
        <v>26771</v>
      </c>
      <c r="CV25" s="6">
        <v>5650</v>
      </c>
      <c r="CW25" s="6">
        <v>32421</v>
      </c>
      <c r="CX25" s="6">
        <v>68206</v>
      </c>
      <c r="CY25" s="1">
        <v>292</v>
      </c>
      <c r="CZ25" s="6">
        <v>1160</v>
      </c>
      <c r="DA25" s="6">
        <v>69658</v>
      </c>
      <c r="DB25" s="6">
        <v>4965</v>
      </c>
      <c r="DC25" s="1">
        <v>786</v>
      </c>
      <c r="DD25" s="6">
        <f t="shared" si="0"/>
        <v>5751</v>
      </c>
      <c r="DE25" s="6">
        <v>7635</v>
      </c>
      <c r="DF25" s="6">
        <v>9372</v>
      </c>
      <c r="DG25" s="1">
        <v>0</v>
      </c>
      <c r="DH25" s="6">
        <v>10185</v>
      </c>
      <c r="DI25" s="1">
        <v>57</v>
      </c>
      <c r="DJ25" s="6"/>
      <c r="DK25" s="6">
        <v>78647</v>
      </c>
      <c r="DL25" s="6">
        <v>4734</v>
      </c>
      <c r="DM25" s="1"/>
      <c r="DN25" s="6">
        <v>5330</v>
      </c>
      <c r="DO25" s="6">
        <v>93917</v>
      </c>
      <c r="DP25" s="1">
        <v>557</v>
      </c>
      <c r="DQ25" s="6">
        <v>16050</v>
      </c>
      <c r="DR25" s="6">
        <v>5459</v>
      </c>
      <c r="DS25" s="6">
        <v>21509</v>
      </c>
      <c r="DT25" s="6">
        <v>60961</v>
      </c>
      <c r="DU25" s="1">
        <v>107</v>
      </c>
      <c r="DV25" s="1">
        <v>12</v>
      </c>
      <c r="DW25" s="1">
        <v>167</v>
      </c>
      <c r="DX25" s="1">
        <v>624</v>
      </c>
      <c r="DY25" s="1">
        <v>100</v>
      </c>
      <c r="DZ25" s="1">
        <v>10</v>
      </c>
      <c r="EA25" s="6">
        <v>1020</v>
      </c>
      <c r="EB25" s="1">
        <v>625</v>
      </c>
      <c r="EC25" s="1">
        <v>70</v>
      </c>
      <c r="ED25" s="1">
        <v>695</v>
      </c>
      <c r="EE25" s="6">
        <v>4044</v>
      </c>
      <c r="EF25" s="6">
        <v>20239</v>
      </c>
      <c r="EG25" s="6">
        <v>24283</v>
      </c>
      <c r="EH25" s="1">
        <v>747</v>
      </c>
      <c r="EI25" s="1">
        <v>100</v>
      </c>
      <c r="EJ25" s="1">
        <v>847</v>
      </c>
      <c r="EK25" s="6">
        <v>25825</v>
      </c>
      <c r="EL25" s="1">
        <v>90</v>
      </c>
      <c r="EM25" s="1">
        <v>150</v>
      </c>
      <c r="EN25" s="1">
        <v>11</v>
      </c>
      <c r="EO25" s="1">
        <v>25</v>
      </c>
      <c r="EP25" s="1">
        <v>992</v>
      </c>
      <c r="EQ25" s="6">
        <v>7586</v>
      </c>
      <c r="ER25" s="6">
        <v>3981</v>
      </c>
      <c r="ES25" s="6">
        <v>1563</v>
      </c>
      <c r="ET25" s="1">
        <v>327</v>
      </c>
      <c r="EU25" s="6">
        <v>6682</v>
      </c>
      <c r="EV25" s="6">
        <v>6320</v>
      </c>
      <c r="EW25" s="1" t="s">
        <v>671</v>
      </c>
      <c r="EX25" s="1">
        <v>15</v>
      </c>
      <c r="EY25" s="1">
        <v>37</v>
      </c>
      <c r="EZ25" s="6">
        <v>11146</v>
      </c>
      <c r="FA25" s="6">
        <v>15723</v>
      </c>
      <c r="FB25" s="6">
        <v>4153</v>
      </c>
      <c r="FC25" s="1"/>
      <c r="FD25" s="1" t="s">
        <v>290</v>
      </c>
      <c r="FE25" s="1"/>
      <c r="FF25" s="1"/>
      <c r="FG25" s="1" t="s">
        <v>663</v>
      </c>
      <c r="FH25" s="1" t="s">
        <v>308</v>
      </c>
      <c r="FI25" s="1" t="s">
        <v>665</v>
      </c>
      <c r="FJ25" s="1" t="s">
        <v>666</v>
      </c>
      <c r="FK25" s="1">
        <v>27028</v>
      </c>
      <c r="FL25" s="1">
        <v>2115</v>
      </c>
      <c r="FM25" s="1" t="s">
        <v>665</v>
      </c>
      <c r="FN25" s="1" t="s">
        <v>666</v>
      </c>
      <c r="FO25" s="1">
        <v>27028</v>
      </c>
      <c r="FP25" s="1">
        <v>2115</v>
      </c>
      <c r="FQ25" s="1" t="s">
        <v>664</v>
      </c>
      <c r="FR25" s="6">
        <v>18120</v>
      </c>
      <c r="FS25" s="1">
        <v>10.01</v>
      </c>
      <c r="FT25" s="1" t="s">
        <v>672</v>
      </c>
      <c r="FU25" s="6">
        <v>4640</v>
      </c>
      <c r="FV25" s="1">
        <v>104</v>
      </c>
      <c r="FW25" s="1"/>
      <c r="FX25" s="1" t="s">
        <v>673</v>
      </c>
      <c r="FY25" s="1"/>
      <c r="FZ25" s="1"/>
      <c r="GA25" s="1">
        <v>0</v>
      </c>
      <c r="GB25" s="1" t="s">
        <v>674</v>
      </c>
      <c r="GC25" s="1">
        <v>5.2</v>
      </c>
      <c r="GD25" s="1">
        <v>17.28</v>
      </c>
      <c r="GE25" s="1"/>
      <c r="GF25" s="1" t="s">
        <v>285</v>
      </c>
      <c r="GG25" s="1" t="s">
        <v>675</v>
      </c>
      <c r="GH25" s="1" t="s">
        <v>287</v>
      </c>
      <c r="GI25" s="1" t="s">
        <v>288</v>
      </c>
      <c r="GJ25" s="1" t="s">
        <v>289</v>
      </c>
      <c r="GK25" s="1" t="s">
        <v>290</v>
      </c>
      <c r="GL25" s="1" t="s">
        <v>291</v>
      </c>
      <c r="GM25" s="1" t="s">
        <v>279</v>
      </c>
      <c r="GN25" s="6">
        <v>41507</v>
      </c>
      <c r="GO25" s="2" t="s">
        <v>292</v>
      </c>
      <c r="GP25" s="2">
        <v>240</v>
      </c>
      <c r="GQ25" s="2">
        <v>63</v>
      </c>
      <c r="GR25" s="10">
        <v>1652</v>
      </c>
      <c r="GS25" s="10">
        <v>11291</v>
      </c>
      <c r="GT25" s="10">
        <v>229680</v>
      </c>
      <c r="GU25" s="2">
        <v>35</v>
      </c>
      <c r="GV25" s="2">
        <v>88</v>
      </c>
      <c r="GW25" s="2">
        <v>349</v>
      </c>
      <c r="GX25" s="10">
        <v>1182</v>
      </c>
      <c r="GY25" s="10">
        <v>46260</v>
      </c>
      <c r="GZ25" s="1"/>
      <c r="HA25" s="1">
        <v>2</v>
      </c>
      <c r="HB25" s="1"/>
      <c r="HC25" s="1"/>
      <c r="HD25" s="1"/>
      <c r="HE25" s="1"/>
      <c r="HF25" s="1"/>
      <c r="HG25" s="1"/>
      <c r="HH25" s="1"/>
      <c r="HI25" s="1"/>
      <c r="HJ25" s="1"/>
      <c r="HK25" s="1">
        <v>3</v>
      </c>
      <c r="HL25" s="6">
        <v>1999</v>
      </c>
      <c r="HN25" s="6">
        <v>9605</v>
      </c>
      <c r="HO25" s="6">
        <v>134570</v>
      </c>
      <c r="HP25" s="2">
        <v>57</v>
      </c>
      <c r="HQ25" s="1"/>
      <c r="HR25" s="1">
        <v>-1</v>
      </c>
      <c r="HS25" s="6">
        <v>26725</v>
      </c>
      <c r="HT25" s="6">
        <v>23798</v>
      </c>
      <c r="HU25" s="1"/>
      <c r="HV25" s="1">
        <v>280</v>
      </c>
      <c r="HW25" s="6">
        <v>2022</v>
      </c>
      <c r="HX25" s="6">
        <v>1183</v>
      </c>
      <c r="HY25" s="1"/>
      <c r="HZ25" s="1">
        <v>2</v>
      </c>
      <c r="IA25" s="1">
        <v>0</v>
      </c>
      <c r="IB25" s="1">
        <v>205</v>
      </c>
      <c r="IC25" s="1"/>
      <c r="ID25" s="1">
        <v>0</v>
      </c>
      <c r="IE25" s="6">
        <v>93917</v>
      </c>
      <c r="IF25" s="6">
        <v>13386</v>
      </c>
      <c r="IG25" s="6">
        <v>1501</v>
      </c>
      <c r="IH25" s="6">
        <v>83391</v>
      </c>
      <c r="II25" s="6">
        <v>14074</v>
      </c>
      <c r="IJ25" s="1">
        <v>6</v>
      </c>
      <c r="IK25" s="6">
        <v>9366</v>
      </c>
      <c r="IL25" s="1">
        <v>5</v>
      </c>
      <c r="IM25" s="1">
        <v>781</v>
      </c>
      <c r="IN25" s="1">
        <v>0</v>
      </c>
      <c r="IO25" s="1">
        <v>27</v>
      </c>
      <c r="IQ25" s="6">
        <v>7314</v>
      </c>
      <c r="IR25" s="6">
        <v>9762</v>
      </c>
      <c r="IS25" s="10">
        <v>17076</v>
      </c>
      <c r="IT25" s="10">
        <v>27261</v>
      </c>
      <c r="IU25" s="6">
        <v>5751</v>
      </c>
      <c r="IV25" s="10">
        <v>110993</v>
      </c>
      <c r="IW25" s="6">
        <v>35717</v>
      </c>
      <c r="IX25" s="1">
        <v>119</v>
      </c>
      <c r="IY25" s="1">
        <v>791</v>
      </c>
      <c r="IZ25" s="1">
        <v>110</v>
      </c>
      <c r="JA25" s="1">
        <v>0.94</v>
      </c>
      <c r="JB25" s="1">
        <v>0.03</v>
      </c>
      <c r="JC25" s="1">
        <v>25.32</v>
      </c>
      <c r="JD25" s="1">
        <v>30.7</v>
      </c>
      <c r="JE25" s="1">
        <v>5.84</v>
      </c>
      <c r="JF25" s="1">
        <v>374</v>
      </c>
      <c r="JG25" s="6">
        <v>5416</v>
      </c>
      <c r="JH25" s="1">
        <v>646</v>
      </c>
      <c r="JI25" s="6">
        <v>20409</v>
      </c>
    </row>
    <row r="26" spans="1:269" x14ac:dyDescent="0.25">
      <c r="A26" s="1" t="s">
        <v>676</v>
      </c>
      <c r="B26" s="1" t="s">
        <v>677</v>
      </c>
      <c r="C26" s="1" t="s">
        <v>677</v>
      </c>
      <c r="D26" s="1">
        <v>2016</v>
      </c>
      <c r="E26" s="1" t="s">
        <v>678</v>
      </c>
      <c r="F26" s="1" t="s">
        <v>679</v>
      </c>
      <c r="G26" s="1" t="s">
        <v>680</v>
      </c>
      <c r="H26" s="1">
        <v>28349</v>
      </c>
      <c r="I26" s="1">
        <v>930</v>
      </c>
      <c r="J26" s="1" t="s">
        <v>681</v>
      </c>
      <c r="K26" s="1" t="s">
        <v>680</v>
      </c>
      <c r="L26" s="1">
        <v>28349</v>
      </c>
      <c r="M26" s="1"/>
      <c r="N26" s="1" t="s">
        <v>682</v>
      </c>
      <c r="O26" s="1" t="s">
        <v>683</v>
      </c>
      <c r="P26" s="1" t="s">
        <v>684</v>
      </c>
      <c r="Q26" s="1" t="s">
        <v>685</v>
      </c>
      <c r="R26" s="1" t="s">
        <v>682</v>
      </c>
      <c r="S26" s="1" t="s">
        <v>397</v>
      </c>
      <c r="T26" s="1" t="s">
        <v>683</v>
      </c>
      <c r="U26" s="1" t="s">
        <v>684</v>
      </c>
      <c r="V26" s="1" t="s">
        <v>685</v>
      </c>
      <c r="W26" s="1">
        <v>1</v>
      </c>
      <c r="X26" s="1">
        <v>5</v>
      </c>
      <c r="Y26" s="1">
        <v>0</v>
      </c>
      <c r="Z26" s="1">
        <v>0</v>
      </c>
      <c r="AA26" s="6">
        <v>7496</v>
      </c>
      <c r="AB26" s="1">
        <v>1</v>
      </c>
      <c r="AC26" s="1">
        <v>0</v>
      </c>
      <c r="AD26" s="1">
        <v>1</v>
      </c>
      <c r="AE26" s="1">
        <v>9.35</v>
      </c>
      <c r="AF26" s="1">
        <v>10.35</v>
      </c>
      <c r="AG26" s="7">
        <v>9.6600000000000005E-2</v>
      </c>
      <c r="AH26" s="8">
        <v>61556</v>
      </c>
      <c r="AI26" s="1"/>
      <c r="AJ26" s="1"/>
      <c r="AK26" s="8">
        <v>44839</v>
      </c>
      <c r="AL26" s="9">
        <v>9.76</v>
      </c>
      <c r="AM26" s="9">
        <v>11.44</v>
      </c>
      <c r="AN26" s="9">
        <v>11.44</v>
      </c>
      <c r="AO26" s="8">
        <v>36880</v>
      </c>
      <c r="AP26" s="8">
        <v>480946</v>
      </c>
      <c r="AQ26" s="8">
        <v>517826</v>
      </c>
      <c r="AR26" s="8">
        <v>124675</v>
      </c>
      <c r="AS26" s="8">
        <v>0</v>
      </c>
      <c r="AT26" s="8">
        <v>124675</v>
      </c>
      <c r="AU26" s="8">
        <v>0</v>
      </c>
      <c r="AV26" s="8">
        <v>0</v>
      </c>
      <c r="AW26" s="8">
        <v>0</v>
      </c>
      <c r="AX26" s="8">
        <v>0</v>
      </c>
      <c r="AY26" s="8">
        <v>642501</v>
      </c>
      <c r="AZ26" s="8">
        <v>239868</v>
      </c>
      <c r="BA26" s="8">
        <v>80426</v>
      </c>
      <c r="BB26" s="8">
        <v>320294</v>
      </c>
      <c r="BC26" s="8">
        <v>93847</v>
      </c>
      <c r="BD26" s="8">
        <v>6000</v>
      </c>
      <c r="BE26" s="8">
        <v>26369</v>
      </c>
      <c r="BF26" s="8">
        <v>126216</v>
      </c>
      <c r="BG26" s="8">
        <v>133278</v>
      </c>
      <c r="BH26" s="8">
        <v>579788</v>
      </c>
      <c r="BI26" s="8">
        <v>62713</v>
      </c>
      <c r="BJ26" s="7">
        <v>9.7600000000000006E-2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6">
        <v>26884</v>
      </c>
      <c r="BR26" s="6">
        <v>18256</v>
      </c>
      <c r="BS26" s="6">
        <v>45140</v>
      </c>
      <c r="BT26" s="6">
        <v>19571</v>
      </c>
      <c r="BU26" s="6">
        <v>11369</v>
      </c>
      <c r="BV26" s="6">
        <v>30940</v>
      </c>
      <c r="BW26" s="1">
        <v>762</v>
      </c>
      <c r="BX26" s="1">
        <v>0</v>
      </c>
      <c r="BY26" s="1">
        <v>762</v>
      </c>
      <c r="BZ26" s="6">
        <v>76842</v>
      </c>
      <c r="CA26" s="1"/>
      <c r="CB26" s="6">
        <v>76842</v>
      </c>
      <c r="CC26" s="1">
        <v>2</v>
      </c>
      <c r="CD26" s="6">
        <v>50523</v>
      </c>
      <c r="CE26" s="1">
        <v>0</v>
      </c>
      <c r="CF26" s="1">
        <v>74</v>
      </c>
      <c r="CG26" s="1">
        <v>74</v>
      </c>
      <c r="CH26" s="6">
        <v>2668</v>
      </c>
      <c r="CI26" s="6">
        <v>3205</v>
      </c>
      <c r="CJ26" s="6">
        <v>4135</v>
      </c>
      <c r="CK26" s="1">
        <v>205</v>
      </c>
      <c r="CL26" s="1">
        <v>0</v>
      </c>
      <c r="CM26" s="1">
        <v>9</v>
      </c>
      <c r="CN26" s="1">
        <v>45</v>
      </c>
      <c r="CO26" s="6">
        <v>20641</v>
      </c>
      <c r="CP26" s="6">
        <v>6415</v>
      </c>
      <c r="CQ26" s="6">
        <v>27056</v>
      </c>
      <c r="CR26" s="1">
        <v>791</v>
      </c>
      <c r="CS26" s="1">
        <v>0</v>
      </c>
      <c r="CT26" s="1">
        <v>791</v>
      </c>
      <c r="CU26" s="6">
        <v>12840</v>
      </c>
      <c r="CV26" s="6">
        <v>3375</v>
      </c>
      <c r="CW26" s="6">
        <v>16215</v>
      </c>
      <c r="CX26" s="6">
        <v>44062</v>
      </c>
      <c r="CY26" s="1">
        <v>148</v>
      </c>
      <c r="CZ26" s="1">
        <v>0</v>
      </c>
      <c r="DA26" s="6">
        <v>44210</v>
      </c>
      <c r="DB26" s="6">
        <v>2058</v>
      </c>
      <c r="DC26" s="1">
        <v>181</v>
      </c>
      <c r="DD26" s="6">
        <f t="shared" si="0"/>
        <v>2239</v>
      </c>
      <c r="DE26" s="6">
        <v>8594</v>
      </c>
      <c r="DF26" s="6">
        <v>3699</v>
      </c>
      <c r="DG26" s="1">
        <v>0</v>
      </c>
      <c r="DH26" s="6">
        <v>3886</v>
      </c>
      <c r="DI26" s="1">
        <v>808</v>
      </c>
      <c r="DJ26" s="6"/>
      <c r="DK26" s="6">
        <v>26656</v>
      </c>
      <c r="DL26" s="6">
        <v>32086</v>
      </c>
      <c r="DM26" s="1"/>
      <c r="DN26" s="1"/>
      <c r="DO26" s="6">
        <v>58742</v>
      </c>
      <c r="DP26" s="1">
        <v>-1</v>
      </c>
      <c r="DQ26" s="6">
        <v>3481</v>
      </c>
      <c r="DR26" s="6">
        <v>1177</v>
      </c>
      <c r="DS26" s="6">
        <v>4658</v>
      </c>
      <c r="DT26" s="6">
        <v>36864</v>
      </c>
      <c r="DU26" s="1">
        <v>2</v>
      </c>
      <c r="DV26" s="1">
        <v>1</v>
      </c>
      <c r="DW26" s="1">
        <v>92</v>
      </c>
      <c r="DX26" s="1">
        <v>6</v>
      </c>
      <c r="DY26" s="1">
        <v>0</v>
      </c>
      <c r="DZ26" s="1">
        <v>0</v>
      </c>
      <c r="EA26" s="1">
        <v>101</v>
      </c>
      <c r="EB26" s="1">
        <v>19</v>
      </c>
      <c r="EC26" s="1">
        <v>30</v>
      </c>
      <c r="ED26" s="1">
        <v>49</v>
      </c>
      <c r="EE26" s="6">
        <v>2346</v>
      </c>
      <c r="EF26" s="1">
        <v>814</v>
      </c>
      <c r="EG26" s="6">
        <v>3160</v>
      </c>
      <c r="EH26" s="1">
        <v>0</v>
      </c>
      <c r="EI26" s="1">
        <v>0</v>
      </c>
      <c r="EJ26" s="1">
        <v>0</v>
      </c>
      <c r="EK26" s="6">
        <v>3209</v>
      </c>
      <c r="EL26" s="1">
        <v>0</v>
      </c>
      <c r="EM26" s="1">
        <v>0</v>
      </c>
      <c r="EN26" s="1">
        <v>0</v>
      </c>
      <c r="EO26" s="1">
        <v>0</v>
      </c>
      <c r="EP26" s="1">
        <v>146</v>
      </c>
      <c r="EQ26" s="1">
        <v>928</v>
      </c>
      <c r="ER26" s="6">
        <v>5268</v>
      </c>
      <c r="ES26" s="6">
        <v>2208</v>
      </c>
      <c r="ET26" s="1">
        <v>234</v>
      </c>
      <c r="EU26" s="1">
        <v>10</v>
      </c>
      <c r="EV26" s="1">
        <v>267</v>
      </c>
      <c r="EW26" s="1" t="s">
        <v>686</v>
      </c>
      <c r="EX26" s="1">
        <v>13</v>
      </c>
      <c r="EY26" s="1">
        <v>42</v>
      </c>
      <c r="EZ26" s="6">
        <v>8560</v>
      </c>
      <c r="FA26" s="1"/>
      <c r="FB26" s="1"/>
      <c r="FC26" s="1"/>
      <c r="FD26" s="1" t="s">
        <v>279</v>
      </c>
      <c r="FE26" s="1"/>
      <c r="FF26" s="1"/>
      <c r="FG26" s="1" t="s">
        <v>687</v>
      </c>
      <c r="FH26" s="1" t="s">
        <v>308</v>
      </c>
      <c r="FI26" s="1" t="s">
        <v>679</v>
      </c>
      <c r="FJ26" s="1" t="s">
        <v>680</v>
      </c>
      <c r="FK26" s="1">
        <v>28349</v>
      </c>
      <c r="FL26" s="1">
        <v>930</v>
      </c>
      <c r="FM26" s="1" t="s">
        <v>681</v>
      </c>
      <c r="FN26" s="1" t="s">
        <v>680</v>
      </c>
      <c r="FO26" s="1">
        <v>28349</v>
      </c>
      <c r="FP26" s="1">
        <v>930</v>
      </c>
      <c r="FQ26" s="1" t="s">
        <v>678</v>
      </c>
      <c r="FR26" s="6">
        <v>14634</v>
      </c>
      <c r="FS26" s="1">
        <v>10.35</v>
      </c>
      <c r="FT26" s="1" t="s">
        <v>682</v>
      </c>
      <c r="FU26" s="6">
        <v>7496</v>
      </c>
      <c r="FV26" s="1">
        <v>300</v>
      </c>
      <c r="FW26" s="1"/>
      <c r="FX26" s="1" t="s">
        <v>688</v>
      </c>
      <c r="FY26" s="1"/>
      <c r="FZ26" s="1"/>
      <c r="GA26" s="1">
        <v>0</v>
      </c>
      <c r="GB26" s="1" t="s">
        <v>689</v>
      </c>
      <c r="GC26" s="1">
        <v>30.43</v>
      </c>
      <c r="GD26" s="1">
        <v>29.44</v>
      </c>
      <c r="GE26" s="1"/>
      <c r="GF26" s="1" t="s">
        <v>285</v>
      </c>
      <c r="GG26" s="1" t="s">
        <v>690</v>
      </c>
      <c r="GH26" s="1" t="s">
        <v>287</v>
      </c>
      <c r="GI26" s="1" t="s">
        <v>288</v>
      </c>
      <c r="GJ26" s="1" t="s">
        <v>289</v>
      </c>
      <c r="GK26" s="1" t="s">
        <v>290</v>
      </c>
      <c r="GL26" s="1" t="s">
        <v>291</v>
      </c>
      <c r="GM26" s="1" t="s">
        <v>279</v>
      </c>
      <c r="GN26" s="6">
        <v>59882</v>
      </c>
      <c r="GO26" s="2" t="s">
        <v>292</v>
      </c>
      <c r="GP26" s="2">
        <v>173</v>
      </c>
      <c r="GQ26" s="2">
        <v>21</v>
      </c>
      <c r="GR26" s="2">
        <v>561</v>
      </c>
      <c r="GS26" s="10">
        <v>7583</v>
      </c>
      <c r="GT26" s="10">
        <v>26715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1"/>
      <c r="HA26" s="1">
        <v>2</v>
      </c>
      <c r="HB26" s="1"/>
      <c r="HC26" s="1"/>
      <c r="HD26" s="1"/>
      <c r="HE26" s="1"/>
      <c r="HF26" s="1"/>
      <c r="HG26" s="1"/>
      <c r="HH26" s="1"/>
      <c r="HI26" s="1"/>
      <c r="HJ26" s="1"/>
      <c r="HK26" s="1">
        <v>6</v>
      </c>
      <c r="HL26" s="1">
        <v>0</v>
      </c>
      <c r="HN26" s="6">
        <v>10008</v>
      </c>
      <c r="HO26" s="6">
        <v>138507</v>
      </c>
      <c r="HP26" s="2">
        <v>808</v>
      </c>
      <c r="HQ26" s="1"/>
      <c r="HR26" s="1">
        <v>0</v>
      </c>
      <c r="HS26" s="6">
        <v>26725</v>
      </c>
      <c r="HT26" s="6">
        <v>23798</v>
      </c>
      <c r="HU26" s="1"/>
      <c r="HV26" s="1">
        <v>0</v>
      </c>
      <c r="HW26" s="6">
        <v>2022</v>
      </c>
      <c r="HX26" s="6">
        <v>1183</v>
      </c>
      <c r="HY26" s="1"/>
      <c r="HZ26" s="1">
        <v>0</v>
      </c>
      <c r="IA26" s="1">
        <v>0</v>
      </c>
      <c r="IB26" s="1">
        <v>205</v>
      </c>
      <c r="IC26" s="1"/>
      <c r="ID26" s="1">
        <v>0</v>
      </c>
      <c r="IE26" s="6">
        <v>58742</v>
      </c>
      <c r="IF26" s="6">
        <v>10833</v>
      </c>
      <c r="IG26" s="1">
        <v>0</v>
      </c>
      <c r="IH26" s="6">
        <v>54856</v>
      </c>
      <c r="II26" s="6">
        <v>10646</v>
      </c>
      <c r="IJ26" s="1">
        <v>35</v>
      </c>
      <c r="IK26" s="6">
        <v>3664</v>
      </c>
      <c r="IL26" s="1">
        <v>1</v>
      </c>
      <c r="IM26" s="1">
        <v>180</v>
      </c>
      <c r="IN26" s="1">
        <v>0</v>
      </c>
      <c r="IO26" s="1">
        <v>6</v>
      </c>
      <c r="IQ26" s="6">
        <v>1971</v>
      </c>
      <c r="IR26" s="1">
        <v>0</v>
      </c>
      <c r="IS26" s="10">
        <v>1971</v>
      </c>
      <c r="IT26" s="10">
        <v>5857</v>
      </c>
      <c r="IU26" s="6">
        <v>2239</v>
      </c>
      <c r="IV26" s="10">
        <v>60713</v>
      </c>
      <c r="IW26" s="6">
        <v>18864</v>
      </c>
      <c r="IX26" s="1">
        <v>3</v>
      </c>
      <c r="IY26" s="1">
        <v>98</v>
      </c>
      <c r="IZ26" s="1">
        <v>0</v>
      </c>
      <c r="JA26" s="1">
        <v>0.98</v>
      </c>
      <c r="JB26" s="1">
        <v>0.02</v>
      </c>
      <c r="JC26" s="1">
        <v>31.77</v>
      </c>
      <c r="JD26" s="1">
        <v>32.24</v>
      </c>
      <c r="JE26" s="1">
        <v>16.329999999999998</v>
      </c>
      <c r="JF26" s="1">
        <v>94</v>
      </c>
      <c r="JG26" s="6">
        <v>2365</v>
      </c>
      <c r="JH26" s="1">
        <v>7</v>
      </c>
      <c r="JI26" s="1">
        <v>844</v>
      </c>
    </row>
    <row r="27" spans="1:269" x14ac:dyDescent="0.25">
      <c r="A27" s="1" t="s">
        <v>691</v>
      </c>
      <c r="B27" s="1" t="s">
        <v>692</v>
      </c>
      <c r="C27" s="1" t="s">
        <v>692</v>
      </c>
      <c r="D27" s="1">
        <v>2016</v>
      </c>
      <c r="E27" s="1" t="s">
        <v>693</v>
      </c>
      <c r="F27" s="1" t="s">
        <v>694</v>
      </c>
      <c r="G27" s="1" t="s">
        <v>693</v>
      </c>
      <c r="H27" s="1">
        <v>27702</v>
      </c>
      <c r="I27" s="1">
        <v>3809</v>
      </c>
      <c r="J27" s="1" t="s">
        <v>695</v>
      </c>
      <c r="K27" s="1" t="s">
        <v>693</v>
      </c>
      <c r="L27" s="1">
        <v>27701</v>
      </c>
      <c r="M27" s="1"/>
      <c r="N27" s="1" t="s">
        <v>696</v>
      </c>
      <c r="O27" s="1" t="s">
        <v>697</v>
      </c>
      <c r="P27" s="1" t="s">
        <v>698</v>
      </c>
      <c r="Q27" s="1" t="s">
        <v>699</v>
      </c>
      <c r="R27" s="1" t="s">
        <v>700</v>
      </c>
      <c r="S27" s="1" t="s">
        <v>701</v>
      </c>
      <c r="T27" s="1" t="s">
        <v>702</v>
      </c>
      <c r="U27" s="1" t="s">
        <v>703</v>
      </c>
      <c r="V27" s="12" t="s">
        <v>704</v>
      </c>
      <c r="W27" s="1">
        <v>1</v>
      </c>
      <c r="X27" s="1">
        <v>6</v>
      </c>
      <c r="Y27" s="1">
        <v>1</v>
      </c>
      <c r="Z27" s="1">
        <v>2</v>
      </c>
      <c r="AA27" s="6">
        <v>19018</v>
      </c>
      <c r="AB27" s="1">
        <v>50.77</v>
      </c>
      <c r="AC27" s="1">
        <v>0</v>
      </c>
      <c r="AD27" s="1">
        <v>50.77</v>
      </c>
      <c r="AE27" s="1">
        <v>78.03</v>
      </c>
      <c r="AF27" s="1">
        <v>128.80000000000001</v>
      </c>
      <c r="AG27" s="7">
        <v>0.39419999999999999</v>
      </c>
      <c r="AH27" s="8">
        <v>121944</v>
      </c>
      <c r="AI27" s="1"/>
      <c r="AJ27" s="1"/>
      <c r="AK27" s="8">
        <v>36472</v>
      </c>
      <c r="AL27" s="9">
        <v>13.65</v>
      </c>
      <c r="AM27" s="9">
        <v>15.02</v>
      </c>
      <c r="AN27" s="9">
        <v>16.52</v>
      </c>
      <c r="AO27" s="8">
        <v>0</v>
      </c>
      <c r="AP27" s="8">
        <v>11122872</v>
      </c>
      <c r="AQ27" s="8">
        <v>11122872</v>
      </c>
      <c r="AR27" s="8">
        <v>234962</v>
      </c>
      <c r="AS27" s="8">
        <v>0</v>
      </c>
      <c r="AT27" s="8">
        <v>234962</v>
      </c>
      <c r="AU27" s="8">
        <v>70557</v>
      </c>
      <c r="AV27" s="8">
        <v>10000</v>
      </c>
      <c r="AW27" s="8">
        <v>80557</v>
      </c>
      <c r="AX27" s="8">
        <v>14783</v>
      </c>
      <c r="AY27" s="8">
        <v>11453174</v>
      </c>
      <c r="AZ27" s="8">
        <v>5688675</v>
      </c>
      <c r="BA27" s="8">
        <v>1882094</v>
      </c>
      <c r="BB27" s="8">
        <v>7570769</v>
      </c>
      <c r="BC27" s="8">
        <v>997810</v>
      </c>
      <c r="BD27" s="8">
        <v>386760</v>
      </c>
      <c r="BE27" s="8">
        <v>233447</v>
      </c>
      <c r="BF27" s="8">
        <v>1618017</v>
      </c>
      <c r="BG27" s="8">
        <v>1382673</v>
      </c>
      <c r="BH27" s="8">
        <v>10571459</v>
      </c>
      <c r="BI27" s="8">
        <v>881715</v>
      </c>
      <c r="BJ27" s="7">
        <v>7.6999999999999999E-2</v>
      </c>
      <c r="BK27" s="8">
        <v>255292</v>
      </c>
      <c r="BL27" s="8">
        <v>0</v>
      </c>
      <c r="BM27" s="8">
        <v>0</v>
      </c>
      <c r="BN27" s="8">
        <v>0</v>
      </c>
      <c r="BO27" s="8">
        <v>255292</v>
      </c>
      <c r="BP27" s="8">
        <v>513064</v>
      </c>
      <c r="BQ27" s="6">
        <v>176307</v>
      </c>
      <c r="BR27" s="6">
        <v>148826</v>
      </c>
      <c r="BS27" s="6">
        <v>325133</v>
      </c>
      <c r="BT27" s="6">
        <v>156985</v>
      </c>
      <c r="BU27" s="6">
        <v>65329</v>
      </c>
      <c r="BV27" s="6">
        <v>222314</v>
      </c>
      <c r="BW27" s="6">
        <v>23358</v>
      </c>
      <c r="BX27" s="6">
        <v>3229</v>
      </c>
      <c r="BY27" s="6">
        <v>26587</v>
      </c>
      <c r="BZ27" s="6">
        <v>574034</v>
      </c>
      <c r="CA27" s="1"/>
      <c r="CB27" s="6">
        <v>574034</v>
      </c>
      <c r="CC27" s="1">
        <v>0</v>
      </c>
      <c r="CD27" s="6">
        <v>38955</v>
      </c>
      <c r="CE27" s="1">
        <v>13</v>
      </c>
      <c r="CF27" s="1">
        <v>74</v>
      </c>
      <c r="CG27" s="1">
        <v>87</v>
      </c>
      <c r="CH27" s="6">
        <v>47072</v>
      </c>
      <c r="CI27" s="6">
        <v>5188</v>
      </c>
      <c r="CJ27" s="6">
        <v>49404</v>
      </c>
      <c r="CK27" s="1">
        <v>0</v>
      </c>
      <c r="CL27" s="1">
        <v>112</v>
      </c>
      <c r="CM27" s="1">
        <v>136</v>
      </c>
      <c r="CN27" s="1">
        <v>490</v>
      </c>
      <c r="CO27" s="6">
        <v>454110</v>
      </c>
      <c r="CP27" s="6">
        <v>357654</v>
      </c>
      <c r="CQ27" s="6">
        <v>811764</v>
      </c>
      <c r="CR27" s="6">
        <v>74836</v>
      </c>
      <c r="CS27" s="6">
        <v>5144</v>
      </c>
      <c r="CT27" s="6">
        <v>79980</v>
      </c>
      <c r="CU27" s="6">
        <v>852266</v>
      </c>
      <c r="CV27" s="6">
        <v>176769</v>
      </c>
      <c r="CW27" s="6">
        <v>1029035</v>
      </c>
      <c r="CX27" s="6">
        <v>1920779</v>
      </c>
      <c r="CY27" s="1">
        <v>0</v>
      </c>
      <c r="CZ27" s="1">
        <v>0</v>
      </c>
      <c r="DA27" s="6">
        <v>1920779</v>
      </c>
      <c r="DB27" s="6">
        <v>180494</v>
      </c>
      <c r="DC27" s="6">
        <v>45467</v>
      </c>
      <c r="DD27" s="6">
        <f t="shared" si="0"/>
        <v>225961</v>
      </c>
      <c r="DE27" s="6">
        <v>589035</v>
      </c>
      <c r="DF27" s="6">
        <v>107910</v>
      </c>
      <c r="DG27" s="6">
        <v>16771</v>
      </c>
      <c r="DH27" s="6">
        <v>197387</v>
      </c>
      <c r="DI27" s="6">
        <v>4005</v>
      </c>
      <c r="DJ27" s="6"/>
      <c r="DK27" s="6">
        <v>676416</v>
      </c>
      <c r="DL27" s="6">
        <v>2236735</v>
      </c>
      <c r="DM27" s="6">
        <v>27175</v>
      </c>
      <c r="DN27" s="6">
        <v>12609</v>
      </c>
      <c r="DO27" s="6">
        <v>2881590</v>
      </c>
      <c r="DP27" s="1">
        <v>0</v>
      </c>
      <c r="DQ27" s="6">
        <v>162784</v>
      </c>
      <c r="DR27" s="6">
        <v>53645</v>
      </c>
      <c r="DS27" s="6">
        <v>216429</v>
      </c>
      <c r="DT27" s="6">
        <v>1106403</v>
      </c>
      <c r="DU27" s="6">
        <v>1768</v>
      </c>
      <c r="DV27" s="1">
        <v>114</v>
      </c>
      <c r="DW27" s="6">
        <v>3060</v>
      </c>
      <c r="DX27" s="1">
        <v>156</v>
      </c>
      <c r="DY27" s="6">
        <v>1105</v>
      </c>
      <c r="DZ27" s="1">
        <v>183</v>
      </c>
      <c r="EA27" s="6">
        <v>6386</v>
      </c>
      <c r="EB27" s="6">
        <v>14013</v>
      </c>
      <c r="EC27" s="6">
        <v>2578</v>
      </c>
      <c r="ED27" s="6">
        <v>16591</v>
      </c>
      <c r="EE27" s="6">
        <v>85960</v>
      </c>
      <c r="EF27" s="6">
        <v>6539</v>
      </c>
      <c r="EG27" s="6">
        <v>92499</v>
      </c>
      <c r="EH27" s="6">
        <v>10145</v>
      </c>
      <c r="EI27" s="1">
        <v>801</v>
      </c>
      <c r="EJ27" s="6">
        <v>10946</v>
      </c>
      <c r="EK27" s="6">
        <v>120036</v>
      </c>
      <c r="EL27" s="1">
        <v>13</v>
      </c>
      <c r="EM27" s="1">
        <v>66</v>
      </c>
      <c r="EN27" s="1">
        <v>221</v>
      </c>
      <c r="EO27" s="1">
        <v>948</v>
      </c>
      <c r="EP27" s="6">
        <v>11637</v>
      </c>
      <c r="EQ27" s="6">
        <v>46365</v>
      </c>
      <c r="ER27" s="6">
        <v>178152</v>
      </c>
      <c r="ES27" s="6">
        <v>82732</v>
      </c>
      <c r="ET27" s="6">
        <v>121732</v>
      </c>
      <c r="EU27" s="6">
        <v>1141</v>
      </c>
      <c r="EV27" s="6">
        <v>2524</v>
      </c>
      <c r="EW27" s="1" t="s">
        <v>705</v>
      </c>
      <c r="EX27" s="1">
        <v>159</v>
      </c>
      <c r="EY27" s="1">
        <v>236</v>
      </c>
      <c r="EZ27" s="6">
        <v>320315</v>
      </c>
      <c r="FA27" s="6">
        <v>1350913</v>
      </c>
      <c r="FB27" s="1"/>
      <c r="FC27" s="1"/>
      <c r="FD27" s="1" t="s">
        <v>290</v>
      </c>
      <c r="FE27" s="1"/>
      <c r="FF27" s="1"/>
      <c r="FG27" s="1" t="s">
        <v>692</v>
      </c>
      <c r="FH27" s="1" t="s">
        <v>308</v>
      </c>
      <c r="FI27" s="1" t="s">
        <v>694</v>
      </c>
      <c r="FJ27" s="1" t="s">
        <v>693</v>
      </c>
      <c r="FK27" s="1">
        <v>27702</v>
      </c>
      <c r="FL27" s="1">
        <v>3809</v>
      </c>
      <c r="FM27" s="1" t="s">
        <v>695</v>
      </c>
      <c r="FN27" s="1" t="s">
        <v>693</v>
      </c>
      <c r="FO27" s="1">
        <v>27701</v>
      </c>
      <c r="FP27" s="1">
        <v>3414</v>
      </c>
      <c r="FQ27" s="1" t="s">
        <v>693</v>
      </c>
      <c r="FR27" s="6">
        <v>179952</v>
      </c>
      <c r="FS27" s="1">
        <v>120.92</v>
      </c>
      <c r="FT27" s="1" t="s">
        <v>706</v>
      </c>
      <c r="FU27" s="6">
        <v>19018</v>
      </c>
      <c r="FV27" s="1">
        <v>364</v>
      </c>
      <c r="FW27" s="1"/>
      <c r="FX27" s="1" t="s">
        <v>707</v>
      </c>
      <c r="FY27" s="1"/>
      <c r="FZ27" s="1"/>
      <c r="GA27" s="1">
        <v>1</v>
      </c>
      <c r="GB27" s="1" t="s">
        <v>708</v>
      </c>
      <c r="GC27" s="1">
        <v>66.150000000000006</v>
      </c>
      <c r="GD27" s="1">
        <v>94.87</v>
      </c>
      <c r="GE27" s="1"/>
      <c r="GF27" s="1" t="s">
        <v>285</v>
      </c>
      <c r="GG27" s="1" t="s">
        <v>709</v>
      </c>
      <c r="GH27" s="1" t="s">
        <v>287</v>
      </c>
      <c r="GI27" s="1" t="s">
        <v>288</v>
      </c>
      <c r="GJ27" s="1" t="s">
        <v>289</v>
      </c>
      <c r="GK27" s="1" t="s">
        <v>290</v>
      </c>
      <c r="GL27" s="1" t="s">
        <v>418</v>
      </c>
      <c r="GM27" s="1" t="s">
        <v>279</v>
      </c>
      <c r="GN27" s="6">
        <v>282763</v>
      </c>
      <c r="GO27" s="2" t="s">
        <v>292</v>
      </c>
      <c r="GP27" s="10">
        <v>3839</v>
      </c>
      <c r="GQ27" s="2">
        <v>576</v>
      </c>
      <c r="GR27" s="10">
        <v>24340</v>
      </c>
      <c r="GS27" s="10">
        <v>287035</v>
      </c>
      <c r="GT27" s="10">
        <v>1704349</v>
      </c>
      <c r="GU27" s="2">
        <v>806</v>
      </c>
      <c r="GV27" s="2">
        <v>37</v>
      </c>
      <c r="GW27" s="2">
        <v>361</v>
      </c>
      <c r="GX27" s="10">
        <v>24922</v>
      </c>
      <c r="GY27" s="10">
        <v>230260</v>
      </c>
      <c r="GZ27" s="1"/>
      <c r="HA27" s="1">
        <v>3</v>
      </c>
      <c r="HB27" s="1"/>
      <c r="HC27" s="1"/>
      <c r="HD27" s="1"/>
      <c r="HE27" s="1"/>
      <c r="HF27" s="1"/>
      <c r="HG27" s="1"/>
      <c r="HH27" s="1"/>
      <c r="HI27" s="1"/>
      <c r="HJ27" s="1"/>
      <c r="HK27" s="1">
        <v>10</v>
      </c>
      <c r="HL27" s="6">
        <v>31532</v>
      </c>
      <c r="HN27" s="6">
        <v>101664</v>
      </c>
      <c r="HO27" s="6">
        <v>719347</v>
      </c>
      <c r="HP27" s="10">
        <v>4005</v>
      </c>
      <c r="HQ27" s="1"/>
      <c r="HR27" s="1">
        <v>112</v>
      </c>
      <c r="HS27" s="6">
        <v>26725</v>
      </c>
      <c r="HT27" s="1"/>
      <c r="HU27" s="1"/>
      <c r="HV27" s="6">
        <v>12230</v>
      </c>
      <c r="HW27" s="6">
        <v>2022</v>
      </c>
      <c r="HX27" s="1"/>
      <c r="HY27" s="1"/>
      <c r="HZ27" s="6">
        <v>3166</v>
      </c>
      <c r="IA27" s="1">
        <v>0</v>
      </c>
      <c r="IB27" s="1"/>
      <c r="IC27" s="1"/>
      <c r="ID27" s="1">
        <v>0</v>
      </c>
      <c r="IE27" s="6">
        <v>2881590</v>
      </c>
      <c r="IF27" s="6">
        <v>814996</v>
      </c>
      <c r="IG27" s="6">
        <v>21134</v>
      </c>
      <c r="IH27" s="6">
        <v>2663069</v>
      </c>
      <c r="II27" s="6">
        <v>763424</v>
      </c>
      <c r="IJ27" s="1">
        <v>449</v>
      </c>
      <c r="IK27" s="6">
        <v>107461</v>
      </c>
      <c r="IL27" s="6">
        <v>1694</v>
      </c>
      <c r="IM27" s="6">
        <v>43773</v>
      </c>
      <c r="IN27" s="1">
        <v>0</v>
      </c>
      <c r="IO27" s="6">
        <v>27239</v>
      </c>
      <c r="IQ27" s="6">
        <v>110604</v>
      </c>
      <c r="IR27" s="6">
        <v>110684</v>
      </c>
      <c r="IS27" s="10">
        <v>221288</v>
      </c>
      <c r="IT27" s="10">
        <v>418675</v>
      </c>
      <c r="IU27" s="6">
        <v>225961</v>
      </c>
      <c r="IV27" s="10">
        <v>3102878</v>
      </c>
      <c r="IW27" s="6">
        <v>1358304</v>
      </c>
      <c r="IX27" s="6">
        <v>1882</v>
      </c>
      <c r="IY27" s="6">
        <v>3216</v>
      </c>
      <c r="IZ27" s="6">
        <v>1288</v>
      </c>
      <c r="JA27" s="1">
        <v>0.77</v>
      </c>
      <c r="JB27" s="1">
        <v>0.14000000000000001</v>
      </c>
      <c r="JC27" s="1">
        <v>18.8</v>
      </c>
      <c r="JD27" s="1">
        <v>28.76</v>
      </c>
      <c r="JE27" s="1">
        <v>8.82</v>
      </c>
      <c r="JF27" s="6">
        <v>5933</v>
      </c>
      <c r="JG27" s="6">
        <v>110118</v>
      </c>
      <c r="JH27" s="1">
        <v>453</v>
      </c>
      <c r="JI27" s="6">
        <v>9918</v>
      </c>
    </row>
    <row r="28" spans="1:269" x14ac:dyDescent="0.25">
      <c r="A28" s="1" t="s">
        <v>710</v>
      </c>
      <c r="B28" s="1" t="s">
        <v>711</v>
      </c>
      <c r="C28" s="1" t="s">
        <v>711</v>
      </c>
      <c r="D28" s="1">
        <v>2016</v>
      </c>
      <c r="E28" s="1" t="s">
        <v>712</v>
      </c>
      <c r="F28" s="1" t="s">
        <v>713</v>
      </c>
      <c r="G28" s="1" t="s">
        <v>714</v>
      </c>
      <c r="H28" s="1">
        <v>27909</v>
      </c>
      <c r="I28" s="1"/>
      <c r="J28" s="1" t="s">
        <v>713</v>
      </c>
      <c r="K28" s="1" t="s">
        <v>714</v>
      </c>
      <c r="L28" s="1">
        <v>27909</v>
      </c>
      <c r="M28" s="1"/>
      <c r="N28" s="1" t="s">
        <v>715</v>
      </c>
      <c r="O28" s="1" t="s">
        <v>716</v>
      </c>
      <c r="P28" s="1" t="s">
        <v>717</v>
      </c>
      <c r="Q28" s="1" t="s">
        <v>718</v>
      </c>
      <c r="R28" s="1" t="s">
        <v>715</v>
      </c>
      <c r="S28" s="1" t="s">
        <v>324</v>
      </c>
      <c r="T28" s="1" t="s">
        <v>719</v>
      </c>
      <c r="U28" s="1" t="s">
        <v>720</v>
      </c>
      <c r="V28" s="1" t="s">
        <v>718</v>
      </c>
      <c r="W28" s="1">
        <v>1</v>
      </c>
      <c r="X28" s="1">
        <v>7</v>
      </c>
      <c r="Y28" s="1">
        <v>1</v>
      </c>
      <c r="Z28" s="1">
        <v>2</v>
      </c>
      <c r="AA28" s="6">
        <v>19640</v>
      </c>
      <c r="AB28" s="1">
        <v>5.69</v>
      </c>
      <c r="AC28" s="1">
        <v>0</v>
      </c>
      <c r="AD28" s="1">
        <v>5.69</v>
      </c>
      <c r="AE28" s="1">
        <v>39.200000000000003</v>
      </c>
      <c r="AF28" s="1">
        <v>44.89</v>
      </c>
      <c r="AG28" s="7">
        <v>0.1268</v>
      </c>
      <c r="AH28" s="8">
        <v>65267</v>
      </c>
      <c r="AI28" s="1"/>
      <c r="AJ28" s="1"/>
      <c r="AK28" s="8">
        <v>37500</v>
      </c>
      <c r="AL28" s="9">
        <v>11.19</v>
      </c>
      <c r="AM28" s="9">
        <v>11.19</v>
      </c>
      <c r="AN28" s="9">
        <v>13.05</v>
      </c>
      <c r="AO28" s="8">
        <v>800</v>
      </c>
      <c r="AP28" s="8">
        <v>2301572</v>
      </c>
      <c r="AQ28" s="8">
        <v>2302372</v>
      </c>
      <c r="AR28" s="8">
        <v>391261</v>
      </c>
      <c r="AS28" s="8">
        <v>0</v>
      </c>
      <c r="AT28" s="8">
        <v>391261</v>
      </c>
      <c r="AU28" s="8">
        <v>0</v>
      </c>
      <c r="AV28" s="8">
        <v>0</v>
      </c>
      <c r="AW28" s="8">
        <v>0</v>
      </c>
      <c r="AX28" s="8">
        <v>81124</v>
      </c>
      <c r="AY28" s="8">
        <v>2774757</v>
      </c>
      <c r="AZ28" s="8">
        <v>1475117</v>
      </c>
      <c r="BA28" s="8">
        <v>595950</v>
      </c>
      <c r="BB28" s="8">
        <v>2071067</v>
      </c>
      <c r="BC28" s="8">
        <v>116542</v>
      </c>
      <c r="BD28" s="8">
        <v>31373</v>
      </c>
      <c r="BE28" s="8">
        <v>21183</v>
      </c>
      <c r="BF28" s="8">
        <v>169098</v>
      </c>
      <c r="BG28" s="8">
        <v>470995</v>
      </c>
      <c r="BH28" s="8">
        <v>2711160</v>
      </c>
      <c r="BI28" s="8">
        <v>63597</v>
      </c>
      <c r="BJ28" s="7">
        <v>2.29E-2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26543</v>
      </c>
      <c r="BQ28" s="6">
        <v>72774</v>
      </c>
      <c r="BR28" s="6">
        <v>71644</v>
      </c>
      <c r="BS28" s="6">
        <v>144418</v>
      </c>
      <c r="BT28" s="6">
        <v>52385</v>
      </c>
      <c r="BU28" s="6">
        <v>18635</v>
      </c>
      <c r="BV28" s="6">
        <v>71020</v>
      </c>
      <c r="BW28" s="6">
        <v>7215</v>
      </c>
      <c r="BX28" s="6">
        <v>1373</v>
      </c>
      <c r="BY28" s="6">
        <v>8588</v>
      </c>
      <c r="BZ28" s="6">
        <v>224026</v>
      </c>
      <c r="CA28" s="1"/>
      <c r="CB28" s="6">
        <v>224026</v>
      </c>
      <c r="CC28" s="6">
        <v>2000</v>
      </c>
      <c r="CD28" s="6">
        <v>28588</v>
      </c>
      <c r="CE28" s="1">
        <v>8</v>
      </c>
      <c r="CF28" s="1">
        <v>74</v>
      </c>
      <c r="CG28" s="1">
        <v>82</v>
      </c>
      <c r="CH28" s="6">
        <v>7994</v>
      </c>
      <c r="CI28" s="6">
        <v>2022</v>
      </c>
      <c r="CJ28" s="6">
        <v>17595</v>
      </c>
      <c r="CK28" s="1">
        <v>0</v>
      </c>
      <c r="CL28" s="1">
        <v>29</v>
      </c>
      <c r="CM28" s="1">
        <v>53</v>
      </c>
      <c r="CN28" s="1">
        <v>121</v>
      </c>
      <c r="CO28" s="6">
        <v>123051</v>
      </c>
      <c r="CP28" s="6">
        <v>40649</v>
      </c>
      <c r="CQ28" s="6">
        <v>163700</v>
      </c>
      <c r="CR28" s="6">
        <v>9360</v>
      </c>
      <c r="CS28" s="1">
        <v>971</v>
      </c>
      <c r="CT28" s="6">
        <v>10331</v>
      </c>
      <c r="CU28" s="6">
        <v>113154</v>
      </c>
      <c r="CV28" s="6">
        <v>18291</v>
      </c>
      <c r="CW28" s="6">
        <v>131445</v>
      </c>
      <c r="CX28" s="6">
        <v>305476</v>
      </c>
      <c r="CY28" s="6">
        <v>2579</v>
      </c>
      <c r="CZ28" s="6">
        <v>6596</v>
      </c>
      <c r="DA28" s="6">
        <v>314651</v>
      </c>
      <c r="DB28" s="6">
        <v>21436</v>
      </c>
      <c r="DC28" s="1">
        <v>952</v>
      </c>
      <c r="DD28" s="6">
        <f t="shared" si="0"/>
        <v>22388</v>
      </c>
      <c r="DE28" s="6">
        <v>78209</v>
      </c>
      <c r="DF28" s="6">
        <v>17818</v>
      </c>
      <c r="DG28" s="1">
        <v>311</v>
      </c>
      <c r="DH28" s="6">
        <v>19081</v>
      </c>
      <c r="DI28" s="6">
        <v>1290</v>
      </c>
      <c r="DJ28" s="6"/>
      <c r="DK28" s="6">
        <v>95742</v>
      </c>
      <c r="DL28" s="6">
        <v>329524</v>
      </c>
      <c r="DM28" s="6">
        <v>3462</v>
      </c>
      <c r="DN28" s="1"/>
      <c r="DO28" s="6">
        <v>433593</v>
      </c>
      <c r="DP28" s="1">
        <v>23</v>
      </c>
      <c r="DQ28" s="6">
        <v>36303</v>
      </c>
      <c r="DR28" s="6">
        <v>13391</v>
      </c>
      <c r="DS28" s="6">
        <v>49694</v>
      </c>
      <c r="DT28" s="6">
        <v>340821</v>
      </c>
      <c r="DU28" s="1">
        <v>348</v>
      </c>
      <c r="DV28" s="1">
        <v>4</v>
      </c>
      <c r="DW28" s="1">
        <v>901</v>
      </c>
      <c r="DX28" s="1">
        <v>284</v>
      </c>
      <c r="DY28" s="1">
        <v>19</v>
      </c>
      <c r="DZ28" s="1">
        <v>0</v>
      </c>
      <c r="EA28" s="6">
        <v>1556</v>
      </c>
      <c r="EB28" s="6">
        <v>4326</v>
      </c>
      <c r="EC28" s="1">
        <v>241</v>
      </c>
      <c r="ED28" s="6">
        <v>4567</v>
      </c>
      <c r="EE28" s="6">
        <v>15651</v>
      </c>
      <c r="EF28" s="6">
        <v>5962</v>
      </c>
      <c r="EG28" s="6">
        <v>21613</v>
      </c>
      <c r="EH28" s="1">
        <v>141</v>
      </c>
      <c r="EI28" s="1">
        <v>0</v>
      </c>
      <c r="EJ28" s="1">
        <v>141</v>
      </c>
      <c r="EK28" s="6">
        <v>26321</v>
      </c>
      <c r="EL28" s="1">
        <v>3</v>
      </c>
      <c r="EM28" s="1">
        <v>35</v>
      </c>
      <c r="EN28" s="1">
        <v>189</v>
      </c>
      <c r="EO28" s="1">
        <v>521</v>
      </c>
      <c r="EP28" s="6">
        <v>1397</v>
      </c>
      <c r="EQ28" s="6">
        <v>19336</v>
      </c>
      <c r="ER28" s="6">
        <v>43142</v>
      </c>
      <c r="ES28" s="6">
        <v>12487</v>
      </c>
      <c r="ET28" s="6">
        <v>5311</v>
      </c>
      <c r="EU28" s="1">
        <v>507</v>
      </c>
      <c r="EV28" s="6">
        <v>1465</v>
      </c>
      <c r="EW28" s="1" t="s">
        <v>721</v>
      </c>
      <c r="EX28" s="1">
        <v>59</v>
      </c>
      <c r="EY28" s="1">
        <v>101</v>
      </c>
      <c r="EZ28" s="6">
        <v>73483</v>
      </c>
      <c r="FA28" s="6">
        <v>213255</v>
      </c>
      <c r="FB28" s="6">
        <v>31925</v>
      </c>
      <c r="FC28" s="1"/>
      <c r="FD28" s="1" t="s">
        <v>290</v>
      </c>
      <c r="FE28" s="1"/>
      <c r="FF28" s="1"/>
      <c r="FG28" s="1" t="s">
        <v>722</v>
      </c>
      <c r="FH28" s="1" t="s">
        <v>308</v>
      </c>
      <c r="FI28" s="1" t="s">
        <v>713</v>
      </c>
      <c r="FJ28" s="1" t="s">
        <v>714</v>
      </c>
      <c r="FK28" s="1">
        <v>27909</v>
      </c>
      <c r="FL28" s="1">
        <v>4423</v>
      </c>
      <c r="FM28" s="1" t="s">
        <v>713</v>
      </c>
      <c r="FN28" s="1" t="s">
        <v>714</v>
      </c>
      <c r="FO28" s="1">
        <v>27909</v>
      </c>
      <c r="FP28" s="1">
        <v>4423</v>
      </c>
      <c r="FQ28" s="1" t="s">
        <v>712</v>
      </c>
      <c r="FR28" s="6">
        <v>70176</v>
      </c>
      <c r="FS28" s="1">
        <v>43.37</v>
      </c>
      <c r="FT28" s="1" t="s">
        <v>723</v>
      </c>
      <c r="FU28" s="6">
        <v>19640</v>
      </c>
      <c r="FV28" s="1">
        <v>466</v>
      </c>
      <c r="FW28" s="1"/>
      <c r="FX28" s="1" t="s">
        <v>724</v>
      </c>
      <c r="FY28" s="1"/>
      <c r="FZ28" s="1"/>
      <c r="GA28" s="1">
        <v>0</v>
      </c>
      <c r="GB28" s="1" t="s">
        <v>725</v>
      </c>
      <c r="GC28" s="1">
        <v>4.0999999999999996</v>
      </c>
      <c r="GD28" s="1">
        <v>3.7</v>
      </c>
      <c r="GE28" s="1"/>
      <c r="GF28" s="1" t="s">
        <v>285</v>
      </c>
      <c r="GG28" s="1" t="s">
        <v>726</v>
      </c>
      <c r="GH28" s="1" t="s">
        <v>287</v>
      </c>
      <c r="GI28" s="1" t="s">
        <v>313</v>
      </c>
      <c r="GJ28" s="1" t="s">
        <v>289</v>
      </c>
      <c r="GK28" s="1" t="s">
        <v>290</v>
      </c>
      <c r="GL28" s="1" t="s">
        <v>314</v>
      </c>
      <c r="GM28" s="1" t="s">
        <v>279</v>
      </c>
      <c r="GN28" s="6">
        <v>109411</v>
      </c>
      <c r="GO28" s="2" t="s">
        <v>292</v>
      </c>
      <c r="GP28" s="2">
        <v>796</v>
      </c>
      <c r="GQ28" s="2">
        <v>138</v>
      </c>
      <c r="GR28" s="10">
        <v>4191</v>
      </c>
      <c r="GS28" s="10">
        <v>40775</v>
      </c>
      <c r="GT28" s="10">
        <v>182544</v>
      </c>
      <c r="GU28" s="2">
        <v>86</v>
      </c>
      <c r="GV28" s="2">
        <v>14</v>
      </c>
      <c r="GW28" s="2">
        <v>111</v>
      </c>
      <c r="GX28" s="10">
        <v>3759</v>
      </c>
      <c r="GY28" s="10">
        <v>35713</v>
      </c>
      <c r="GZ28" s="1"/>
      <c r="HA28" s="1">
        <v>2</v>
      </c>
      <c r="HB28" s="1"/>
      <c r="HC28" s="1"/>
      <c r="HD28" s="1"/>
      <c r="HE28" s="1"/>
      <c r="HF28" s="1"/>
      <c r="HG28" s="1"/>
      <c r="HH28" s="1"/>
      <c r="HI28" s="1"/>
      <c r="HJ28" s="1"/>
      <c r="HK28" s="1">
        <v>11</v>
      </c>
      <c r="HL28" s="6">
        <v>2243</v>
      </c>
      <c r="HN28" s="6">
        <v>27611</v>
      </c>
      <c r="HO28" s="6">
        <v>283747</v>
      </c>
      <c r="HP28" s="10">
        <v>1290</v>
      </c>
      <c r="HQ28" s="1"/>
      <c r="HR28" s="1">
        <v>29</v>
      </c>
      <c r="HS28" s="6">
        <v>26725</v>
      </c>
      <c r="HT28" s="1"/>
      <c r="HU28" s="1"/>
      <c r="HV28" s="6">
        <v>1863</v>
      </c>
      <c r="HW28" s="6">
        <v>2022</v>
      </c>
      <c r="HX28" s="1"/>
      <c r="HY28" s="1"/>
      <c r="HZ28" s="1">
        <v>0</v>
      </c>
      <c r="IA28" s="1">
        <v>0</v>
      </c>
      <c r="IB28" s="1"/>
      <c r="IC28" s="1"/>
      <c r="ID28" s="1">
        <v>0</v>
      </c>
      <c r="IE28" s="6">
        <v>433593</v>
      </c>
      <c r="IF28" s="6">
        <v>100597</v>
      </c>
      <c r="IG28" s="1">
        <v>216</v>
      </c>
      <c r="IH28" s="6">
        <v>420892</v>
      </c>
      <c r="II28" s="6">
        <v>99861</v>
      </c>
      <c r="IJ28" s="1">
        <v>89</v>
      </c>
      <c r="IK28" s="6">
        <v>17729</v>
      </c>
      <c r="IL28" s="1">
        <v>952</v>
      </c>
      <c r="IM28" s="1">
        <v>0</v>
      </c>
      <c r="IN28" s="1">
        <v>0</v>
      </c>
      <c r="IO28" s="1">
        <v>0</v>
      </c>
      <c r="IQ28" s="6">
        <v>14088</v>
      </c>
      <c r="IR28" s="6">
        <v>26856</v>
      </c>
      <c r="IS28" s="10">
        <v>40944</v>
      </c>
      <c r="IT28" s="10">
        <v>60025</v>
      </c>
      <c r="IU28" s="6">
        <v>22388</v>
      </c>
      <c r="IV28" s="10">
        <v>474537</v>
      </c>
      <c r="IW28" s="6">
        <v>168224</v>
      </c>
      <c r="IX28" s="1">
        <v>352</v>
      </c>
      <c r="IY28" s="6">
        <v>1185</v>
      </c>
      <c r="IZ28" s="1">
        <v>19</v>
      </c>
      <c r="JA28" s="1">
        <v>0.82</v>
      </c>
      <c r="JB28" s="1">
        <v>0.17</v>
      </c>
      <c r="JC28" s="1">
        <v>16.920000000000002</v>
      </c>
      <c r="JD28" s="1">
        <v>18.239999999999998</v>
      </c>
      <c r="JE28" s="1">
        <v>12.97</v>
      </c>
      <c r="JF28" s="6">
        <v>1268</v>
      </c>
      <c r="JG28" s="6">
        <v>20118</v>
      </c>
      <c r="JH28" s="1">
        <v>288</v>
      </c>
      <c r="JI28" s="6">
        <v>6203</v>
      </c>
    </row>
    <row r="29" spans="1:269" x14ac:dyDescent="0.25">
      <c r="A29" s="1" t="s">
        <v>727</v>
      </c>
      <c r="B29" s="1" t="s">
        <v>728</v>
      </c>
      <c r="C29" s="1" t="s">
        <v>728</v>
      </c>
      <c r="D29" s="1">
        <v>2016</v>
      </c>
      <c r="E29" s="1" t="s">
        <v>729</v>
      </c>
      <c r="F29" s="1" t="s">
        <v>730</v>
      </c>
      <c r="G29" s="1" t="s">
        <v>731</v>
      </c>
      <c r="H29" s="1">
        <v>27886</v>
      </c>
      <c r="I29" s="1">
        <v>3818</v>
      </c>
      <c r="J29" s="1" t="s">
        <v>730</v>
      </c>
      <c r="K29" s="1" t="s">
        <v>731</v>
      </c>
      <c r="L29" s="1">
        <v>27886</v>
      </c>
      <c r="M29" s="1"/>
      <c r="N29" s="1" t="s">
        <v>732</v>
      </c>
      <c r="O29" s="1" t="s">
        <v>733</v>
      </c>
      <c r="P29" s="1" t="s">
        <v>734</v>
      </c>
      <c r="Q29" s="1" t="s">
        <v>735</v>
      </c>
      <c r="R29" s="1" t="s">
        <v>736</v>
      </c>
      <c r="S29" s="1" t="s">
        <v>529</v>
      </c>
      <c r="T29" s="1" t="s">
        <v>733</v>
      </c>
      <c r="U29" s="1" t="s">
        <v>734</v>
      </c>
      <c r="V29" s="1" t="s">
        <v>737</v>
      </c>
      <c r="W29" s="1">
        <v>1</v>
      </c>
      <c r="X29" s="1">
        <v>1</v>
      </c>
      <c r="Y29" s="1">
        <v>0</v>
      </c>
      <c r="Z29" s="1">
        <v>1</v>
      </c>
      <c r="AA29" s="6">
        <v>4750</v>
      </c>
      <c r="AB29" s="1">
        <v>2</v>
      </c>
      <c r="AC29" s="1">
        <v>0</v>
      </c>
      <c r="AD29" s="1">
        <v>2</v>
      </c>
      <c r="AE29" s="1">
        <v>12.9</v>
      </c>
      <c r="AF29" s="1">
        <v>14.9</v>
      </c>
      <c r="AG29" s="7">
        <v>0.13420000000000001</v>
      </c>
      <c r="AH29" s="8">
        <v>51600</v>
      </c>
      <c r="AI29" s="1"/>
      <c r="AJ29" s="1"/>
      <c r="AK29" s="8">
        <v>39000</v>
      </c>
      <c r="AL29" s="9">
        <v>8.5</v>
      </c>
      <c r="AM29" s="9">
        <v>8.5</v>
      </c>
      <c r="AN29" s="9">
        <v>8.5</v>
      </c>
      <c r="AO29" s="8">
        <v>146528</v>
      </c>
      <c r="AP29" s="8">
        <v>373850</v>
      </c>
      <c r="AQ29" s="8">
        <v>520378</v>
      </c>
      <c r="AR29" s="8">
        <v>119067</v>
      </c>
      <c r="AS29" s="8">
        <v>0</v>
      </c>
      <c r="AT29" s="8">
        <v>119067</v>
      </c>
      <c r="AU29" s="8">
        <v>2223</v>
      </c>
      <c r="AV29" s="8">
        <v>0</v>
      </c>
      <c r="AW29" s="8">
        <v>2223</v>
      </c>
      <c r="AX29" s="8">
        <v>127862</v>
      </c>
      <c r="AY29" s="8">
        <v>769530</v>
      </c>
      <c r="AZ29" s="8">
        <v>326587</v>
      </c>
      <c r="BA29" s="8">
        <v>123715</v>
      </c>
      <c r="BB29" s="8">
        <v>450302</v>
      </c>
      <c r="BC29" s="8">
        <v>51413</v>
      </c>
      <c r="BD29" s="8">
        <v>3288</v>
      </c>
      <c r="BE29" s="8">
        <v>322</v>
      </c>
      <c r="BF29" s="8">
        <v>55023</v>
      </c>
      <c r="BG29" s="8">
        <v>196122</v>
      </c>
      <c r="BH29" s="8">
        <v>701447</v>
      </c>
      <c r="BI29" s="8">
        <v>68083</v>
      </c>
      <c r="BJ29" s="7">
        <v>8.8499999999999995E-2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6">
        <v>36886</v>
      </c>
      <c r="BR29" s="6">
        <v>34367</v>
      </c>
      <c r="BS29" s="6">
        <v>71253</v>
      </c>
      <c r="BT29" s="6">
        <v>17188</v>
      </c>
      <c r="BU29" s="6">
        <v>14640</v>
      </c>
      <c r="BV29" s="6">
        <v>31828</v>
      </c>
      <c r="BW29" s="6">
        <v>1705</v>
      </c>
      <c r="BX29" s="1">
        <v>568</v>
      </c>
      <c r="BY29" s="6">
        <v>2273</v>
      </c>
      <c r="BZ29" s="6">
        <v>105354</v>
      </c>
      <c r="CA29" s="1"/>
      <c r="CB29" s="6">
        <v>105354</v>
      </c>
      <c r="CC29" s="1">
        <v>602</v>
      </c>
      <c r="CD29" s="6">
        <v>26886</v>
      </c>
      <c r="CE29" s="1">
        <v>1</v>
      </c>
      <c r="CF29" s="1">
        <v>74</v>
      </c>
      <c r="CG29" s="1">
        <v>75</v>
      </c>
      <c r="CH29" s="6">
        <v>1423</v>
      </c>
      <c r="CI29" s="6">
        <v>2221</v>
      </c>
      <c r="CJ29" s="1">
        <v>491</v>
      </c>
      <c r="CK29" s="1">
        <v>0</v>
      </c>
      <c r="CL29" s="1">
        <v>0</v>
      </c>
      <c r="CM29" s="1">
        <v>39</v>
      </c>
      <c r="CN29" s="1">
        <v>99</v>
      </c>
      <c r="CO29" s="6">
        <v>27795</v>
      </c>
      <c r="CP29" s="6">
        <v>6264</v>
      </c>
      <c r="CQ29" s="6">
        <v>34059</v>
      </c>
      <c r="CR29" s="6">
        <v>1177</v>
      </c>
      <c r="CS29" s="6">
        <v>1087</v>
      </c>
      <c r="CT29" s="6">
        <v>2264</v>
      </c>
      <c r="CU29" s="6">
        <v>15694</v>
      </c>
      <c r="CV29" s="6">
        <v>4505</v>
      </c>
      <c r="CW29" s="6">
        <v>20199</v>
      </c>
      <c r="CX29" s="6">
        <v>56522</v>
      </c>
      <c r="CY29" s="1">
        <v>119</v>
      </c>
      <c r="CZ29" s="1">
        <v>0</v>
      </c>
      <c r="DA29" s="6">
        <v>56641</v>
      </c>
      <c r="DB29" s="6">
        <v>1034</v>
      </c>
      <c r="DC29" s="1">
        <v>137</v>
      </c>
      <c r="DD29" s="6">
        <f t="shared" si="0"/>
        <v>1171</v>
      </c>
      <c r="DE29" s="6">
        <v>807</v>
      </c>
      <c r="DF29" s="1">
        <v>328</v>
      </c>
      <c r="DG29" s="1">
        <v>0</v>
      </c>
      <c r="DH29" s="1">
        <v>465</v>
      </c>
      <c r="DI29" s="1">
        <v>445</v>
      </c>
      <c r="DJ29" s="1"/>
      <c r="DK29" s="6">
        <v>45995</v>
      </c>
      <c r="DL29" s="6">
        <v>10547</v>
      </c>
      <c r="DM29" s="1">
        <v>0</v>
      </c>
      <c r="DN29" s="6">
        <v>1949</v>
      </c>
      <c r="DO29" s="6">
        <v>58947</v>
      </c>
      <c r="DP29" s="1">
        <v>123</v>
      </c>
      <c r="DQ29" s="6">
        <v>12895</v>
      </c>
      <c r="DR29" s="6">
        <v>3975</v>
      </c>
      <c r="DS29" s="6">
        <v>16870</v>
      </c>
      <c r="DT29" s="6">
        <v>133051</v>
      </c>
      <c r="DU29" s="1">
        <v>43</v>
      </c>
      <c r="DV29" s="1">
        <v>14</v>
      </c>
      <c r="DW29" s="1">
        <v>77</v>
      </c>
      <c r="DX29" s="1">
        <v>414</v>
      </c>
      <c r="DY29" s="1">
        <v>0</v>
      </c>
      <c r="DZ29" s="1">
        <v>0</v>
      </c>
      <c r="EA29" s="1">
        <v>548</v>
      </c>
      <c r="EB29" s="1">
        <v>480</v>
      </c>
      <c r="EC29" s="1">
        <v>297</v>
      </c>
      <c r="ED29" s="1">
        <v>777</v>
      </c>
      <c r="EE29" s="6">
        <v>2310</v>
      </c>
      <c r="EF29" s="6">
        <v>9050</v>
      </c>
      <c r="EG29" s="6">
        <v>11360</v>
      </c>
      <c r="EH29" s="1">
        <v>0</v>
      </c>
      <c r="EI29" s="1">
        <v>0</v>
      </c>
      <c r="EJ29" s="1">
        <v>0</v>
      </c>
      <c r="EK29" s="6">
        <v>12137</v>
      </c>
      <c r="EL29" s="1">
        <v>0</v>
      </c>
      <c r="EM29" s="1">
        <v>0</v>
      </c>
      <c r="EN29" s="1">
        <v>2</v>
      </c>
      <c r="EO29" s="1">
        <v>14</v>
      </c>
      <c r="EP29" s="1">
        <v>400</v>
      </c>
      <c r="EQ29" s="6">
        <v>2550</v>
      </c>
      <c r="ER29" s="6">
        <v>6808</v>
      </c>
      <c r="ES29" s="6">
        <v>4360</v>
      </c>
      <c r="ET29" s="1">
        <v>705</v>
      </c>
      <c r="EU29" s="1">
        <v>41</v>
      </c>
      <c r="EV29" s="1">
        <v>30</v>
      </c>
      <c r="EW29" s="1" t="s">
        <v>738</v>
      </c>
      <c r="EX29" s="1">
        <v>18</v>
      </c>
      <c r="EY29" s="1">
        <v>34</v>
      </c>
      <c r="EZ29" s="6">
        <v>32121</v>
      </c>
      <c r="FA29" s="6">
        <v>48602</v>
      </c>
      <c r="FB29" s="6">
        <v>19504</v>
      </c>
      <c r="FC29" s="1"/>
      <c r="FD29" s="1" t="s">
        <v>290</v>
      </c>
      <c r="FE29" s="1"/>
      <c r="FF29" s="1"/>
      <c r="FG29" s="1" t="s">
        <v>728</v>
      </c>
      <c r="FH29" s="1" t="s">
        <v>415</v>
      </c>
      <c r="FI29" s="1" t="s">
        <v>730</v>
      </c>
      <c r="FJ29" s="1" t="s">
        <v>731</v>
      </c>
      <c r="FK29" s="1">
        <v>27886</v>
      </c>
      <c r="FL29" s="1">
        <v>3818</v>
      </c>
      <c r="FM29" s="1" t="s">
        <v>730</v>
      </c>
      <c r="FN29" s="1" t="s">
        <v>731</v>
      </c>
      <c r="FO29" s="1">
        <v>27886</v>
      </c>
      <c r="FP29" s="1">
        <v>3818</v>
      </c>
      <c r="FQ29" s="1" t="s">
        <v>729</v>
      </c>
      <c r="FR29" s="6">
        <v>23450</v>
      </c>
      <c r="FS29" s="1">
        <v>14.9</v>
      </c>
      <c r="FT29" s="1" t="s">
        <v>732</v>
      </c>
      <c r="FU29" s="6">
        <v>4750</v>
      </c>
      <c r="FV29" s="1">
        <v>104</v>
      </c>
      <c r="FW29" s="1"/>
      <c r="FX29" s="1" t="s">
        <v>739</v>
      </c>
      <c r="FY29" s="1"/>
      <c r="FZ29" s="1"/>
      <c r="GA29" s="1">
        <v>0</v>
      </c>
      <c r="GB29" s="1" t="s">
        <v>740</v>
      </c>
      <c r="GC29" s="1">
        <v>93.05</v>
      </c>
      <c r="GD29" s="1">
        <v>94.79</v>
      </c>
      <c r="GE29" s="1"/>
      <c r="GF29" s="1" t="s">
        <v>285</v>
      </c>
      <c r="GG29" s="1" t="s">
        <v>741</v>
      </c>
      <c r="GH29" s="1" t="s">
        <v>287</v>
      </c>
      <c r="GI29" s="1" t="s">
        <v>556</v>
      </c>
      <c r="GJ29" s="1" t="s">
        <v>289</v>
      </c>
      <c r="GK29" s="1" t="s">
        <v>290</v>
      </c>
      <c r="GL29" s="1" t="s">
        <v>291</v>
      </c>
      <c r="GM29" s="1" t="s">
        <v>279</v>
      </c>
      <c r="GN29" s="6">
        <v>55704</v>
      </c>
      <c r="GO29" s="2" t="s">
        <v>292</v>
      </c>
      <c r="GP29" s="2">
        <v>527</v>
      </c>
      <c r="GQ29" s="2">
        <v>159</v>
      </c>
      <c r="GR29" s="10">
        <v>3402</v>
      </c>
      <c r="GS29" s="10">
        <v>4575</v>
      </c>
      <c r="GT29" s="10">
        <v>6800</v>
      </c>
      <c r="GU29" s="2">
        <v>174</v>
      </c>
      <c r="GV29" s="2">
        <v>159</v>
      </c>
      <c r="GW29" s="10">
        <v>3402</v>
      </c>
      <c r="GX29" s="2">
        <v>968</v>
      </c>
      <c r="GY29" s="10">
        <v>2980</v>
      </c>
      <c r="GZ29" s="1"/>
      <c r="HA29" s="1">
        <v>1</v>
      </c>
      <c r="HB29" s="1"/>
      <c r="HC29" s="1"/>
      <c r="HD29" s="1"/>
      <c r="HE29" s="1"/>
      <c r="HF29" s="1"/>
      <c r="HG29" s="1"/>
      <c r="HH29" s="1"/>
      <c r="HI29" s="1"/>
      <c r="HJ29" s="1"/>
      <c r="HK29" s="1">
        <v>3</v>
      </c>
      <c r="HL29" s="1">
        <v>283</v>
      </c>
      <c r="HN29" s="6">
        <v>4135</v>
      </c>
      <c r="HO29" s="6">
        <v>137596</v>
      </c>
      <c r="HP29" s="2">
        <v>445</v>
      </c>
      <c r="HQ29" s="1"/>
      <c r="HR29" s="1">
        <v>0</v>
      </c>
      <c r="HS29" s="6">
        <v>26725</v>
      </c>
      <c r="HT29" s="1"/>
      <c r="HU29" s="1"/>
      <c r="HV29" s="1">
        <v>161</v>
      </c>
      <c r="HW29" s="6">
        <v>2022</v>
      </c>
      <c r="HX29" s="1"/>
      <c r="HY29" s="1"/>
      <c r="HZ29" s="1">
        <v>199</v>
      </c>
      <c r="IA29" s="1">
        <v>0</v>
      </c>
      <c r="IB29" s="1"/>
      <c r="IC29" s="1"/>
      <c r="ID29" s="1">
        <v>0</v>
      </c>
      <c r="IE29" s="6">
        <v>58947</v>
      </c>
      <c r="IF29" s="6">
        <v>1978</v>
      </c>
      <c r="IG29" s="1">
        <v>0</v>
      </c>
      <c r="IH29" s="6">
        <v>58482</v>
      </c>
      <c r="II29" s="6">
        <v>1841</v>
      </c>
      <c r="IJ29" s="1">
        <v>46</v>
      </c>
      <c r="IK29" s="1">
        <v>282</v>
      </c>
      <c r="IL29" s="1">
        <v>137</v>
      </c>
      <c r="IM29" s="1">
        <v>0</v>
      </c>
      <c r="IN29" s="1">
        <v>0</v>
      </c>
      <c r="IO29" s="1">
        <v>0</v>
      </c>
      <c r="IQ29" s="6">
        <v>3556</v>
      </c>
      <c r="IR29" s="6">
        <v>11710</v>
      </c>
      <c r="IS29" s="10">
        <v>15266</v>
      </c>
      <c r="IT29" s="10">
        <v>15731</v>
      </c>
      <c r="IU29" s="6">
        <v>1171</v>
      </c>
      <c r="IV29" s="10">
        <v>74213</v>
      </c>
      <c r="IW29" s="6">
        <v>22463</v>
      </c>
      <c r="IX29" s="1">
        <v>57</v>
      </c>
      <c r="IY29" s="1">
        <v>491</v>
      </c>
      <c r="IZ29" s="1">
        <v>0</v>
      </c>
      <c r="JA29" s="1">
        <v>0.94</v>
      </c>
      <c r="JB29" s="1">
        <v>0.06</v>
      </c>
      <c r="JC29" s="1">
        <v>22.15</v>
      </c>
      <c r="JD29" s="1">
        <v>23.14</v>
      </c>
      <c r="JE29" s="1">
        <v>13.63</v>
      </c>
      <c r="JF29" s="1">
        <v>120</v>
      </c>
      <c r="JG29" s="6">
        <v>2790</v>
      </c>
      <c r="JH29" s="1">
        <v>428</v>
      </c>
      <c r="JI29" s="6">
        <v>9347</v>
      </c>
    </row>
    <row r="30" spans="1:269" x14ac:dyDescent="0.25">
      <c r="A30" s="1" t="s">
        <v>742</v>
      </c>
      <c r="B30" s="1" t="s">
        <v>743</v>
      </c>
      <c r="C30" s="1" t="s">
        <v>743</v>
      </c>
      <c r="D30" s="1">
        <v>2016</v>
      </c>
      <c r="E30" s="1" t="s">
        <v>744</v>
      </c>
      <c r="F30" s="1" t="s">
        <v>745</v>
      </c>
      <c r="G30" s="1" t="s">
        <v>746</v>
      </c>
      <c r="H30" s="1">
        <v>27828</v>
      </c>
      <c r="I30" s="1"/>
      <c r="J30" s="1" t="s">
        <v>745</v>
      </c>
      <c r="K30" s="1" t="s">
        <v>746</v>
      </c>
      <c r="L30" s="1">
        <v>27828</v>
      </c>
      <c r="M30" s="1"/>
      <c r="N30" s="1" t="s">
        <v>747</v>
      </c>
      <c r="O30" s="1" t="s">
        <v>748</v>
      </c>
      <c r="P30" s="1"/>
      <c r="Q30" s="1" t="s">
        <v>749</v>
      </c>
      <c r="R30" s="1" t="s">
        <v>747</v>
      </c>
      <c r="S30" s="1" t="s">
        <v>397</v>
      </c>
      <c r="T30" s="1" t="s">
        <v>748</v>
      </c>
      <c r="U30" s="1"/>
      <c r="V30" s="1" t="s">
        <v>749</v>
      </c>
      <c r="W30" s="1">
        <v>1</v>
      </c>
      <c r="X30" s="1">
        <v>0</v>
      </c>
      <c r="Y30" s="1">
        <v>0</v>
      </c>
      <c r="Z30" s="1">
        <v>0</v>
      </c>
      <c r="AA30" s="6">
        <v>2652</v>
      </c>
      <c r="AB30" s="1">
        <v>1</v>
      </c>
      <c r="AC30" s="1">
        <v>1</v>
      </c>
      <c r="AD30" s="1">
        <v>2</v>
      </c>
      <c r="AE30" s="1">
        <v>2</v>
      </c>
      <c r="AF30" s="1">
        <v>4</v>
      </c>
      <c r="AG30" s="7">
        <v>0.25</v>
      </c>
      <c r="AH30" s="8">
        <v>45240</v>
      </c>
      <c r="AI30" s="1"/>
      <c r="AJ30" s="1"/>
      <c r="AK30" s="8">
        <v>41005</v>
      </c>
      <c r="AL30" s="9">
        <v>13.1</v>
      </c>
      <c r="AM30" s="9">
        <v>15.1</v>
      </c>
      <c r="AN30" s="9">
        <v>16.600000000000001</v>
      </c>
      <c r="AO30" s="8">
        <v>299091</v>
      </c>
      <c r="AP30" s="8">
        <v>5000</v>
      </c>
      <c r="AQ30" s="8">
        <v>304091</v>
      </c>
      <c r="AR30" s="8">
        <v>4465</v>
      </c>
      <c r="AS30" s="8">
        <v>0</v>
      </c>
      <c r="AT30" s="8">
        <v>4465</v>
      </c>
      <c r="AU30" s="8">
        <v>750</v>
      </c>
      <c r="AV30" s="8">
        <v>0</v>
      </c>
      <c r="AW30" s="8">
        <v>750</v>
      </c>
      <c r="AX30" s="8">
        <v>0</v>
      </c>
      <c r="AY30" s="8">
        <v>309306</v>
      </c>
      <c r="AZ30" s="8">
        <v>154575</v>
      </c>
      <c r="BA30" s="8">
        <v>75076</v>
      </c>
      <c r="BB30" s="8">
        <v>229651</v>
      </c>
      <c r="BC30" s="8">
        <v>20725</v>
      </c>
      <c r="BD30" s="8">
        <v>3626</v>
      </c>
      <c r="BE30" s="8">
        <v>2662</v>
      </c>
      <c r="BF30" s="8">
        <v>27013</v>
      </c>
      <c r="BG30" s="8">
        <v>52642</v>
      </c>
      <c r="BH30" s="8">
        <v>309306</v>
      </c>
      <c r="BI30" s="8">
        <v>0</v>
      </c>
      <c r="BJ30" s="7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6">
        <v>6130</v>
      </c>
      <c r="BR30" s="6">
        <v>9890</v>
      </c>
      <c r="BS30" s="6">
        <v>16020</v>
      </c>
      <c r="BT30" s="6">
        <v>8459</v>
      </c>
      <c r="BU30" s="6">
        <v>4182</v>
      </c>
      <c r="BV30" s="6">
        <v>12641</v>
      </c>
      <c r="BW30" s="6">
        <v>1474</v>
      </c>
      <c r="BX30" s="6">
        <v>1334</v>
      </c>
      <c r="BY30" s="6">
        <f>SUM(BW30:BX30)</f>
        <v>2808</v>
      </c>
      <c r="BZ30" s="6">
        <v>31469</v>
      </c>
      <c r="CA30" s="1"/>
      <c r="CB30" s="6">
        <v>31469</v>
      </c>
      <c r="CC30" s="1">
        <v>539</v>
      </c>
      <c r="CD30" s="6">
        <v>50613</v>
      </c>
      <c r="CE30" s="1">
        <v>2</v>
      </c>
      <c r="CF30" s="1">
        <v>74</v>
      </c>
      <c r="CG30" s="1">
        <v>76</v>
      </c>
      <c r="CH30" s="6">
        <v>8459</v>
      </c>
      <c r="CI30" s="6">
        <v>3205</v>
      </c>
      <c r="CJ30" s="1">
        <v>892</v>
      </c>
      <c r="CK30" s="1">
        <v>205</v>
      </c>
      <c r="CL30" s="1">
        <v>50</v>
      </c>
      <c r="CM30" s="1">
        <v>20</v>
      </c>
      <c r="CN30" s="1">
        <v>90</v>
      </c>
      <c r="CO30" s="6">
        <v>6748</v>
      </c>
      <c r="CP30" s="6">
        <v>1835</v>
      </c>
      <c r="CQ30" s="6">
        <v>8583</v>
      </c>
      <c r="CR30" s="1">
        <v>681</v>
      </c>
      <c r="CS30" s="1">
        <v>98</v>
      </c>
      <c r="CT30" s="1">
        <f>SUM(CR30:CS30)</f>
        <v>779</v>
      </c>
      <c r="CU30" s="6">
        <v>4487</v>
      </c>
      <c r="CV30" s="1">
        <v>639</v>
      </c>
      <c r="CW30" s="6">
        <v>5126</v>
      </c>
      <c r="CX30" s="6">
        <v>14488</v>
      </c>
      <c r="CY30" s="1">
        <v>772</v>
      </c>
      <c r="CZ30" s="6">
        <v>5065</v>
      </c>
      <c r="DA30" s="6">
        <v>20325</v>
      </c>
      <c r="DB30" s="1">
        <v>298</v>
      </c>
      <c r="DC30" s="1">
        <v>303</v>
      </c>
      <c r="DD30" s="6">
        <f t="shared" si="0"/>
        <v>601</v>
      </c>
      <c r="DE30" s="6">
        <v>936</v>
      </c>
      <c r="DF30" s="6">
        <v>1543</v>
      </c>
      <c r="DG30" s="1">
        <v>120</v>
      </c>
      <c r="DH30" s="6">
        <v>1983</v>
      </c>
      <c r="DI30" s="1">
        <v>0</v>
      </c>
      <c r="DJ30" s="6"/>
      <c r="DK30" s="6">
        <v>16489</v>
      </c>
      <c r="DL30" s="1"/>
      <c r="DM30" s="1"/>
      <c r="DN30" s="1"/>
      <c r="DO30" s="6">
        <v>23525</v>
      </c>
      <c r="DP30" s="1">
        <v>275</v>
      </c>
      <c r="DQ30" s="6">
        <v>8771</v>
      </c>
      <c r="DR30" s="6">
        <v>2247</v>
      </c>
      <c r="DS30" s="6">
        <v>11018</v>
      </c>
      <c r="DT30" s="6">
        <v>34327</v>
      </c>
      <c r="DU30" s="1">
        <v>52</v>
      </c>
      <c r="DV30" s="1">
        <v>12</v>
      </c>
      <c r="DW30" s="1">
        <v>232</v>
      </c>
      <c r="DX30" s="1">
        <v>40</v>
      </c>
      <c r="DY30" s="1">
        <v>2</v>
      </c>
      <c r="DZ30" s="1">
        <v>0</v>
      </c>
      <c r="EA30" s="1">
        <v>338</v>
      </c>
      <c r="EB30" s="1">
        <v>790</v>
      </c>
      <c r="EC30" s="1">
        <v>72</v>
      </c>
      <c r="ED30" s="1">
        <v>862</v>
      </c>
      <c r="EE30" s="6">
        <v>3603</v>
      </c>
      <c r="EF30" s="1">
        <v>300</v>
      </c>
      <c r="EG30" s="6">
        <v>3903</v>
      </c>
      <c r="EH30" s="1">
        <v>2</v>
      </c>
      <c r="EI30" s="1">
        <v>0</v>
      </c>
      <c r="EJ30" s="1">
        <v>2</v>
      </c>
      <c r="EK30" s="6">
        <v>4767</v>
      </c>
      <c r="EL30" s="1">
        <v>0</v>
      </c>
      <c r="EM30" s="1">
        <v>0</v>
      </c>
      <c r="EN30" s="1">
        <v>12</v>
      </c>
      <c r="EO30" s="1">
        <v>57</v>
      </c>
      <c r="EP30" s="1">
        <v>52</v>
      </c>
      <c r="EQ30" s="1"/>
      <c r="ER30" s="6">
        <v>15168</v>
      </c>
      <c r="ES30" s="6">
        <v>3358</v>
      </c>
      <c r="ET30" s="1">
        <v>16</v>
      </c>
      <c r="EU30" s="6">
        <v>2660</v>
      </c>
      <c r="EV30" s="6">
        <v>2592</v>
      </c>
      <c r="EW30" s="1" t="s">
        <v>750</v>
      </c>
      <c r="EX30" s="1">
        <v>7</v>
      </c>
      <c r="EY30" s="1">
        <v>20</v>
      </c>
      <c r="EZ30" s="6">
        <v>10863</v>
      </c>
      <c r="FA30" s="6">
        <v>34067</v>
      </c>
      <c r="FB30" s="6">
        <v>1712</v>
      </c>
      <c r="FC30" s="1"/>
      <c r="FD30" s="1" t="s">
        <v>279</v>
      </c>
      <c r="FE30" s="1"/>
      <c r="FF30" s="1"/>
      <c r="FG30" s="1" t="s">
        <v>743</v>
      </c>
      <c r="FH30" s="1" t="s">
        <v>281</v>
      </c>
      <c r="FI30" s="1" t="s">
        <v>745</v>
      </c>
      <c r="FJ30" s="1" t="s">
        <v>746</v>
      </c>
      <c r="FK30" s="1">
        <v>27828</v>
      </c>
      <c r="FL30" s="1">
        <v>1621</v>
      </c>
      <c r="FM30" s="1" t="s">
        <v>745</v>
      </c>
      <c r="FN30" s="1" t="s">
        <v>746</v>
      </c>
      <c r="FO30" s="1">
        <v>27828</v>
      </c>
      <c r="FP30" s="1">
        <v>1621</v>
      </c>
      <c r="FQ30" s="1" t="s">
        <v>744</v>
      </c>
      <c r="FR30" s="6">
        <v>9366</v>
      </c>
      <c r="FS30" s="1">
        <v>4</v>
      </c>
      <c r="FT30" s="1" t="s">
        <v>747</v>
      </c>
      <c r="FU30" s="6">
        <v>2652</v>
      </c>
      <c r="FV30" s="1">
        <v>52</v>
      </c>
      <c r="FW30" s="1"/>
      <c r="FX30" s="1" t="s">
        <v>751</v>
      </c>
      <c r="FY30" s="1"/>
      <c r="FZ30" s="1"/>
      <c r="GA30" s="1">
        <v>0</v>
      </c>
      <c r="GB30" s="1" t="s">
        <v>752</v>
      </c>
      <c r="GC30" s="1">
        <v>20</v>
      </c>
      <c r="GD30" s="1">
        <v>300</v>
      </c>
      <c r="GE30" s="1"/>
      <c r="GF30" s="1" t="s">
        <v>285</v>
      </c>
      <c r="GG30" s="1" t="s">
        <v>753</v>
      </c>
      <c r="GH30" s="1" t="s">
        <v>287</v>
      </c>
      <c r="GI30" s="1" t="s">
        <v>536</v>
      </c>
      <c r="GJ30" s="1" t="s">
        <v>503</v>
      </c>
      <c r="GK30" s="1" t="s">
        <v>290</v>
      </c>
      <c r="GL30" s="1" t="s">
        <v>537</v>
      </c>
      <c r="GM30" s="1" t="s">
        <v>279</v>
      </c>
      <c r="GN30" s="6">
        <v>4716</v>
      </c>
      <c r="GO30" s="2" t="s">
        <v>292</v>
      </c>
      <c r="GP30" s="2">
        <v>85</v>
      </c>
      <c r="GQ30" s="2">
        <v>57</v>
      </c>
      <c r="GR30" s="2">
        <v>610</v>
      </c>
      <c r="GS30" s="10">
        <v>1750</v>
      </c>
      <c r="GT30" s="2"/>
      <c r="GU30" s="2">
        <v>3</v>
      </c>
      <c r="GV30" s="2">
        <v>2</v>
      </c>
      <c r="GW30" s="2">
        <v>-1</v>
      </c>
      <c r="GX30" s="2">
        <v>304</v>
      </c>
      <c r="GY30" s="2"/>
      <c r="GZ30" s="1"/>
      <c r="HA30" s="1">
        <v>2</v>
      </c>
      <c r="HB30" s="1"/>
      <c r="HC30" s="1"/>
      <c r="HD30" s="1"/>
      <c r="HE30" s="1"/>
      <c r="HF30" s="1"/>
      <c r="HG30" s="1"/>
      <c r="HH30" s="1"/>
      <c r="HI30" s="1"/>
      <c r="HJ30" s="1"/>
      <c r="HK30" s="1">
        <v>1</v>
      </c>
      <c r="HL30" s="1">
        <v>225</v>
      </c>
      <c r="HN30" s="6">
        <v>12556</v>
      </c>
      <c r="HO30" s="6">
        <v>95598</v>
      </c>
      <c r="HP30" s="2">
        <v>0</v>
      </c>
      <c r="HQ30" s="1"/>
      <c r="HR30" s="1">
        <v>50</v>
      </c>
      <c r="HS30" s="6">
        <v>26725</v>
      </c>
      <c r="HT30" s="6">
        <v>23798</v>
      </c>
      <c r="HU30" s="1"/>
      <c r="HV30" s="1">
        <v>90</v>
      </c>
      <c r="HW30" s="6">
        <v>2022</v>
      </c>
      <c r="HX30" s="6">
        <v>1183</v>
      </c>
      <c r="HY30" s="1"/>
      <c r="HZ30" s="1">
        <v>0</v>
      </c>
      <c r="IA30" s="1">
        <v>0</v>
      </c>
      <c r="IB30" s="1">
        <v>205</v>
      </c>
      <c r="IC30" s="1"/>
      <c r="ID30" s="1">
        <v>0</v>
      </c>
      <c r="IE30" s="6">
        <v>23525</v>
      </c>
      <c r="IF30" s="6">
        <v>1537</v>
      </c>
      <c r="IG30" s="1">
        <v>0</v>
      </c>
      <c r="IH30" s="6">
        <v>26607</v>
      </c>
      <c r="II30" s="6">
        <v>1217</v>
      </c>
      <c r="IJ30" s="1">
        <v>37</v>
      </c>
      <c r="IK30" s="6">
        <v>1506</v>
      </c>
      <c r="IL30" s="1">
        <v>33</v>
      </c>
      <c r="IM30" s="1">
        <v>270</v>
      </c>
      <c r="IN30" s="1">
        <v>0</v>
      </c>
      <c r="IO30" s="1">
        <v>17</v>
      </c>
      <c r="IQ30" s="6">
        <v>5033</v>
      </c>
      <c r="IR30" s="6">
        <v>5650</v>
      </c>
      <c r="IS30" s="10">
        <v>10683</v>
      </c>
      <c r="IT30" s="10">
        <v>12666</v>
      </c>
      <c r="IU30" s="1">
        <v>601</v>
      </c>
      <c r="IV30" s="10">
        <v>34208</v>
      </c>
      <c r="IW30" s="6">
        <v>6185</v>
      </c>
      <c r="IX30" s="1">
        <v>64</v>
      </c>
      <c r="IY30" s="1">
        <v>272</v>
      </c>
      <c r="IZ30" s="1">
        <v>2</v>
      </c>
      <c r="JA30" s="1">
        <v>0.82</v>
      </c>
      <c r="JB30" s="1">
        <v>0.18</v>
      </c>
      <c r="JC30" s="1">
        <v>14.1</v>
      </c>
      <c r="JD30" s="1">
        <v>14.35</v>
      </c>
      <c r="JE30" s="1">
        <v>13.47</v>
      </c>
      <c r="JF30" s="1">
        <v>286</v>
      </c>
      <c r="JG30" s="6">
        <v>4395</v>
      </c>
      <c r="JH30" s="1">
        <v>52</v>
      </c>
      <c r="JI30" s="1">
        <v>372</v>
      </c>
    </row>
    <row r="31" spans="1:269" x14ac:dyDescent="0.25">
      <c r="A31" s="1" t="s">
        <v>754</v>
      </c>
      <c r="B31" s="1" t="s">
        <v>755</v>
      </c>
      <c r="C31" s="1" t="s">
        <v>755</v>
      </c>
      <c r="D31" s="1">
        <v>2016</v>
      </c>
      <c r="E31" s="1" t="s">
        <v>756</v>
      </c>
      <c r="F31" s="1" t="s">
        <v>757</v>
      </c>
      <c r="G31" s="1" t="s">
        <v>758</v>
      </c>
      <c r="H31" s="1">
        <v>28713</v>
      </c>
      <c r="I31" s="1">
        <v>5667</v>
      </c>
      <c r="J31" s="1" t="s">
        <v>757</v>
      </c>
      <c r="K31" s="1" t="s">
        <v>758</v>
      </c>
      <c r="L31" s="1">
        <v>28713</v>
      </c>
      <c r="M31" s="1"/>
      <c r="N31" s="1" t="s">
        <v>759</v>
      </c>
      <c r="O31" s="1" t="s">
        <v>760</v>
      </c>
      <c r="P31" s="1" t="s">
        <v>761</v>
      </c>
      <c r="Q31" s="1" t="s">
        <v>762</v>
      </c>
      <c r="R31" s="1" t="s">
        <v>763</v>
      </c>
      <c r="S31" s="1" t="s">
        <v>764</v>
      </c>
      <c r="T31" s="1" t="s">
        <v>765</v>
      </c>
      <c r="U31" s="1" t="s">
        <v>761</v>
      </c>
      <c r="V31" s="1" t="s">
        <v>766</v>
      </c>
      <c r="W31" s="1">
        <v>0</v>
      </c>
      <c r="X31" s="1">
        <v>6</v>
      </c>
      <c r="Y31" s="1">
        <v>0</v>
      </c>
      <c r="Z31" s="1">
        <v>1</v>
      </c>
      <c r="AA31" s="6">
        <v>12845</v>
      </c>
      <c r="AB31" s="1">
        <v>7</v>
      </c>
      <c r="AC31" s="1">
        <v>0</v>
      </c>
      <c r="AD31" s="1">
        <v>7</v>
      </c>
      <c r="AE31" s="1">
        <v>53.93</v>
      </c>
      <c r="AF31" s="1">
        <v>60.93</v>
      </c>
      <c r="AG31" s="7">
        <v>0.1149</v>
      </c>
      <c r="AH31" s="8">
        <v>79466</v>
      </c>
      <c r="AI31" s="1"/>
      <c r="AJ31" s="1"/>
      <c r="AK31" s="8">
        <v>35048</v>
      </c>
      <c r="AL31" s="9">
        <v>9.0500000000000007</v>
      </c>
      <c r="AM31" s="9">
        <v>12.2</v>
      </c>
      <c r="AN31" s="9">
        <v>16.850000000000001</v>
      </c>
      <c r="AO31" s="8">
        <v>21000</v>
      </c>
      <c r="AP31" s="8">
        <v>2227821</v>
      </c>
      <c r="AQ31" s="8">
        <v>2248821</v>
      </c>
      <c r="AR31" s="8">
        <v>327021</v>
      </c>
      <c r="AS31" s="8">
        <v>54408</v>
      </c>
      <c r="AT31" s="8">
        <v>381429</v>
      </c>
      <c r="AU31" s="8">
        <v>114800</v>
      </c>
      <c r="AV31" s="8">
        <v>0</v>
      </c>
      <c r="AW31" s="8">
        <v>114800</v>
      </c>
      <c r="AX31" s="8">
        <v>518808</v>
      </c>
      <c r="AY31" s="8">
        <v>3263858</v>
      </c>
      <c r="AZ31" s="8">
        <v>1644109</v>
      </c>
      <c r="BA31" s="8">
        <v>617500</v>
      </c>
      <c r="BB31" s="8">
        <v>2261609</v>
      </c>
      <c r="BC31" s="8">
        <v>189928</v>
      </c>
      <c r="BD31" s="8">
        <v>29595</v>
      </c>
      <c r="BE31" s="8">
        <v>47771</v>
      </c>
      <c r="BF31" s="8">
        <v>267294</v>
      </c>
      <c r="BG31" s="8">
        <v>608048</v>
      </c>
      <c r="BH31" s="8">
        <v>3136951</v>
      </c>
      <c r="BI31" s="8">
        <v>126907</v>
      </c>
      <c r="BJ31" s="7">
        <v>3.8899999999999997E-2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110951</v>
      </c>
      <c r="BQ31" s="6">
        <v>82990</v>
      </c>
      <c r="BR31" s="6">
        <v>58632</v>
      </c>
      <c r="BS31" s="6">
        <v>141622</v>
      </c>
      <c r="BT31" s="6">
        <v>52560</v>
      </c>
      <c r="BU31" s="6">
        <v>20779</v>
      </c>
      <c r="BV31" s="6">
        <v>73339</v>
      </c>
      <c r="BW31" s="6">
        <v>5029</v>
      </c>
      <c r="BX31" s="6">
        <v>1023</v>
      </c>
      <c r="BY31" s="6">
        <v>6052</v>
      </c>
      <c r="BZ31" s="6">
        <v>221013</v>
      </c>
      <c r="CA31" s="1"/>
      <c r="CB31" s="6">
        <v>221013</v>
      </c>
      <c r="CC31" s="6">
        <v>10170</v>
      </c>
      <c r="CD31" s="6">
        <v>51152</v>
      </c>
      <c r="CE31" s="1">
        <v>0</v>
      </c>
      <c r="CF31" s="1">
        <v>74</v>
      </c>
      <c r="CG31" s="1">
        <v>74</v>
      </c>
      <c r="CH31" s="6">
        <v>10492</v>
      </c>
      <c r="CI31" s="6">
        <v>10225</v>
      </c>
      <c r="CJ31" s="6">
        <v>15981</v>
      </c>
      <c r="CK31" s="1">
        <v>205</v>
      </c>
      <c r="CL31" s="1">
        <v>454</v>
      </c>
      <c r="CM31" s="1">
        <v>147</v>
      </c>
      <c r="CN31" s="1">
        <v>457</v>
      </c>
      <c r="CO31" s="6">
        <v>129897</v>
      </c>
      <c r="CP31" s="6">
        <v>42767</v>
      </c>
      <c r="CQ31" s="6">
        <v>172664</v>
      </c>
      <c r="CR31" s="6">
        <v>7359</v>
      </c>
      <c r="CS31" s="6">
        <v>1787</v>
      </c>
      <c r="CT31" s="6">
        <v>9146</v>
      </c>
      <c r="CU31" s="6">
        <v>87249</v>
      </c>
      <c r="CV31" s="6">
        <v>21281</v>
      </c>
      <c r="CW31" s="6">
        <v>108530</v>
      </c>
      <c r="CX31" s="6">
        <v>290340</v>
      </c>
      <c r="CY31" s="6">
        <v>5401</v>
      </c>
      <c r="CZ31" s="1">
        <v>0</v>
      </c>
      <c r="DA31" s="6">
        <v>295741</v>
      </c>
      <c r="DB31" s="6">
        <v>25148</v>
      </c>
      <c r="DC31" s="6">
        <v>5764</v>
      </c>
      <c r="DD31" s="6">
        <f t="shared" si="0"/>
        <v>30912</v>
      </c>
      <c r="DE31" s="6">
        <v>34957</v>
      </c>
      <c r="DF31" s="6">
        <v>42077</v>
      </c>
      <c r="DG31" s="6">
        <v>1537</v>
      </c>
      <c r="DH31" s="6">
        <v>49456</v>
      </c>
      <c r="DI31" s="6">
        <v>2335</v>
      </c>
      <c r="DJ31" s="6"/>
      <c r="DK31" s="1">
        <v>0</v>
      </c>
      <c r="DL31" s="6">
        <v>398207</v>
      </c>
      <c r="DM31" s="1"/>
      <c r="DN31" s="6">
        <v>7017</v>
      </c>
      <c r="DO31" s="6">
        <v>407576</v>
      </c>
      <c r="DP31" s="6">
        <v>7930</v>
      </c>
      <c r="DQ31" s="6">
        <v>63001</v>
      </c>
      <c r="DR31" s="6">
        <v>8833</v>
      </c>
      <c r="DS31" s="6">
        <v>71834</v>
      </c>
      <c r="DT31" s="6">
        <v>434545</v>
      </c>
      <c r="DU31" s="1">
        <v>593</v>
      </c>
      <c r="DV31" s="1">
        <v>3</v>
      </c>
      <c r="DW31" s="6">
        <v>1002</v>
      </c>
      <c r="DX31" s="1">
        <v>961</v>
      </c>
      <c r="DY31" s="1">
        <v>129</v>
      </c>
      <c r="DZ31" s="1">
        <v>2</v>
      </c>
      <c r="EA31" s="6">
        <v>2690</v>
      </c>
      <c r="EB31" s="6">
        <v>11022</v>
      </c>
      <c r="EC31" s="6">
        <v>1537</v>
      </c>
      <c r="ED31" s="6">
        <v>12559</v>
      </c>
      <c r="EE31" s="6">
        <v>20765</v>
      </c>
      <c r="EF31" s="6">
        <v>18476</v>
      </c>
      <c r="EG31" s="6">
        <v>39241</v>
      </c>
      <c r="EH31" s="6">
        <v>1555</v>
      </c>
      <c r="EI31" s="1">
        <v>315</v>
      </c>
      <c r="EJ31" s="6">
        <v>1870</v>
      </c>
      <c r="EK31" s="6">
        <v>53670</v>
      </c>
      <c r="EL31" s="1">
        <v>0</v>
      </c>
      <c r="EM31" s="1">
        <v>0</v>
      </c>
      <c r="EN31" s="1">
        <v>95</v>
      </c>
      <c r="EO31" s="1">
        <v>513</v>
      </c>
      <c r="EP31" s="6">
        <v>7470</v>
      </c>
      <c r="EQ31" s="6">
        <v>29675</v>
      </c>
      <c r="ER31" s="6">
        <v>124762</v>
      </c>
      <c r="ES31" s="6">
        <v>40929</v>
      </c>
      <c r="ET31" s="1">
        <v>731</v>
      </c>
      <c r="EU31" s="6">
        <v>31044</v>
      </c>
      <c r="EV31" s="6">
        <v>30386</v>
      </c>
      <c r="EW31" s="1" t="s">
        <v>767</v>
      </c>
      <c r="EX31" s="1">
        <v>96</v>
      </c>
      <c r="EY31" s="1">
        <v>126</v>
      </c>
      <c r="EZ31" s="6">
        <v>48743</v>
      </c>
      <c r="FA31" s="6">
        <v>75246</v>
      </c>
      <c r="FB31" s="6">
        <v>88596</v>
      </c>
      <c r="FC31" s="1"/>
      <c r="FD31" s="1" t="s">
        <v>290</v>
      </c>
      <c r="FE31" s="1"/>
      <c r="FF31" s="1"/>
      <c r="FG31" s="1" t="s">
        <v>768</v>
      </c>
      <c r="FH31" s="1" t="s">
        <v>308</v>
      </c>
      <c r="FI31" s="1" t="s">
        <v>769</v>
      </c>
      <c r="FJ31" s="1" t="s">
        <v>770</v>
      </c>
      <c r="FK31" s="1">
        <v>28717</v>
      </c>
      <c r="FL31" s="1">
        <v>2194</v>
      </c>
      <c r="FM31" s="1" t="s">
        <v>771</v>
      </c>
      <c r="FN31" s="1" t="s">
        <v>770</v>
      </c>
      <c r="FO31" s="1">
        <v>28717</v>
      </c>
      <c r="FP31" s="1"/>
      <c r="FQ31" s="1" t="s">
        <v>772</v>
      </c>
      <c r="FR31" s="6">
        <v>84456</v>
      </c>
      <c r="FS31" s="1">
        <v>54.53</v>
      </c>
      <c r="FT31" s="1" t="s">
        <v>773</v>
      </c>
      <c r="FU31" s="6">
        <v>12845</v>
      </c>
      <c r="FV31" s="1">
        <v>312</v>
      </c>
      <c r="FW31" s="1"/>
      <c r="FX31" s="1" t="s">
        <v>774</v>
      </c>
      <c r="FY31" s="1"/>
      <c r="FZ31" s="1"/>
      <c r="GA31" s="1">
        <v>0</v>
      </c>
      <c r="GB31" s="1" t="s">
        <v>775</v>
      </c>
      <c r="GC31" s="1">
        <v>91.96</v>
      </c>
      <c r="GD31" s="1">
        <v>83.67</v>
      </c>
      <c r="GE31" s="1"/>
      <c r="GF31" s="1" t="s">
        <v>285</v>
      </c>
      <c r="GG31" s="1" t="s">
        <v>776</v>
      </c>
      <c r="GH31" s="1" t="s">
        <v>287</v>
      </c>
      <c r="GI31" s="1" t="s">
        <v>313</v>
      </c>
      <c r="GJ31" s="1" t="s">
        <v>289</v>
      </c>
      <c r="GK31" s="1" t="s">
        <v>290</v>
      </c>
      <c r="GL31" s="1" t="s">
        <v>314</v>
      </c>
      <c r="GM31" s="1" t="s">
        <v>279</v>
      </c>
      <c r="GN31" s="6">
        <v>89551</v>
      </c>
      <c r="GO31" s="2" t="s">
        <v>292</v>
      </c>
      <c r="GP31" s="10">
        <v>1315</v>
      </c>
      <c r="GQ31" s="2">
        <v>312</v>
      </c>
      <c r="GR31" s="10">
        <v>8029</v>
      </c>
      <c r="GS31" s="10">
        <v>34793</v>
      </c>
      <c r="GT31" s="10">
        <v>604702</v>
      </c>
      <c r="GU31" s="2">
        <v>155</v>
      </c>
      <c r="GV31" s="2">
        <v>98</v>
      </c>
      <c r="GW31" s="10">
        <v>2610</v>
      </c>
      <c r="GX31" s="10">
        <v>3225</v>
      </c>
      <c r="GY31" s="10">
        <v>187333</v>
      </c>
      <c r="GZ31" s="1"/>
      <c r="HA31" s="1">
        <v>1</v>
      </c>
      <c r="HB31" s="1"/>
      <c r="HC31" s="1"/>
      <c r="HD31" s="1"/>
      <c r="HE31" s="1"/>
      <c r="HF31" s="1"/>
      <c r="HG31" s="1"/>
      <c r="HH31" s="1"/>
      <c r="HI31" s="1"/>
      <c r="HJ31" s="1"/>
      <c r="HK31" s="1">
        <v>7</v>
      </c>
      <c r="HL31" s="6">
        <v>5861</v>
      </c>
      <c r="HN31" s="6">
        <v>36698</v>
      </c>
      <c r="HO31" s="6">
        <v>322558</v>
      </c>
      <c r="HP31" s="10">
        <v>2335</v>
      </c>
      <c r="HQ31" s="1"/>
      <c r="HR31" s="1">
        <v>454</v>
      </c>
      <c r="HS31" s="6">
        <v>26725</v>
      </c>
      <c r="HT31" s="6">
        <v>23798</v>
      </c>
      <c r="HU31" s="1"/>
      <c r="HV31" s="1">
        <v>629</v>
      </c>
      <c r="HW31" s="6">
        <v>2022</v>
      </c>
      <c r="HX31" s="6">
        <v>1183</v>
      </c>
      <c r="HY31" s="1"/>
      <c r="HZ31" s="6">
        <v>7020</v>
      </c>
      <c r="IA31" s="1">
        <v>0</v>
      </c>
      <c r="IB31" s="1">
        <v>205</v>
      </c>
      <c r="IC31" s="1"/>
      <c r="ID31" s="1">
        <v>0</v>
      </c>
      <c r="IE31" s="6">
        <v>407576</v>
      </c>
      <c r="IF31" s="6">
        <v>65869</v>
      </c>
      <c r="IG31" s="6">
        <v>2352</v>
      </c>
      <c r="IH31" s="6">
        <v>355768</v>
      </c>
      <c r="II31" s="6">
        <v>62379</v>
      </c>
      <c r="IJ31" s="1">
        <v>108</v>
      </c>
      <c r="IK31" s="6">
        <v>41969</v>
      </c>
      <c r="IL31" s="1">
        <v>396</v>
      </c>
      <c r="IM31" s="6">
        <v>5368</v>
      </c>
      <c r="IN31" s="1">
        <v>0</v>
      </c>
      <c r="IO31" s="1">
        <v>78</v>
      </c>
      <c r="IQ31" s="6">
        <v>8924</v>
      </c>
      <c r="IR31" s="1">
        <v>0</v>
      </c>
      <c r="IS31" s="10">
        <v>8924</v>
      </c>
      <c r="IT31" s="10">
        <v>58380</v>
      </c>
      <c r="IU31" s="6">
        <v>30912</v>
      </c>
      <c r="IV31" s="10">
        <v>416500</v>
      </c>
      <c r="IW31" s="6">
        <v>127553</v>
      </c>
      <c r="IX31" s="1">
        <v>596</v>
      </c>
      <c r="IY31" s="6">
        <v>1963</v>
      </c>
      <c r="IZ31" s="1">
        <v>131</v>
      </c>
      <c r="JA31" s="1">
        <v>0.73</v>
      </c>
      <c r="JB31" s="1">
        <v>0.23</v>
      </c>
      <c r="JC31" s="1">
        <v>19.95</v>
      </c>
      <c r="JD31" s="1">
        <v>19.989999999999998</v>
      </c>
      <c r="JE31" s="1">
        <v>21.07</v>
      </c>
      <c r="JF31" s="6">
        <v>1724</v>
      </c>
      <c r="JG31" s="6">
        <v>33342</v>
      </c>
      <c r="JH31" s="1">
        <v>966</v>
      </c>
      <c r="JI31" s="6">
        <v>20328</v>
      </c>
    </row>
    <row r="32" spans="1:269" x14ac:dyDescent="0.25">
      <c r="A32" s="1" t="s">
        <v>777</v>
      </c>
      <c r="B32" s="1" t="s">
        <v>778</v>
      </c>
      <c r="C32" s="1" t="s">
        <v>778</v>
      </c>
      <c r="D32" s="1">
        <v>2016</v>
      </c>
      <c r="E32" s="1" t="s">
        <v>779</v>
      </c>
      <c r="F32" s="1" t="s">
        <v>780</v>
      </c>
      <c r="G32" s="1" t="s">
        <v>781</v>
      </c>
      <c r="H32" s="1">
        <v>27101</v>
      </c>
      <c r="I32" s="1">
        <v>4120</v>
      </c>
      <c r="J32" s="1" t="s">
        <v>782</v>
      </c>
      <c r="K32" s="1" t="s">
        <v>781</v>
      </c>
      <c r="L32" s="1">
        <v>27101</v>
      </c>
      <c r="M32" s="1"/>
      <c r="N32" s="1" t="s">
        <v>783</v>
      </c>
      <c r="O32" s="1" t="s">
        <v>784</v>
      </c>
      <c r="P32" s="1" t="s">
        <v>785</v>
      </c>
      <c r="Q32" s="1" t="s">
        <v>786</v>
      </c>
      <c r="R32" s="1" t="s">
        <v>783</v>
      </c>
      <c r="S32" s="1" t="s">
        <v>397</v>
      </c>
      <c r="T32" s="1" t="s">
        <v>784</v>
      </c>
      <c r="U32" s="1"/>
      <c r="V32" s="1" t="s">
        <v>787</v>
      </c>
      <c r="W32" s="1">
        <v>1</v>
      </c>
      <c r="X32" s="1">
        <v>11</v>
      </c>
      <c r="Y32" s="1">
        <v>2</v>
      </c>
      <c r="Z32" s="1">
        <v>4</v>
      </c>
      <c r="AA32" s="6">
        <v>32164</v>
      </c>
      <c r="AB32" s="1">
        <v>46.5</v>
      </c>
      <c r="AC32" s="1">
        <v>1</v>
      </c>
      <c r="AD32" s="1">
        <v>47.5</v>
      </c>
      <c r="AE32" s="1">
        <v>56.3</v>
      </c>
      <c r="AF32" s="1">
        <v>103.8</v>
      </c>
      <c r="AG32" s="7">
        <v>0.44800000000000001</v>
      </c>
      <c r="AH32" s="8">
        <v>130607</v>
      </c>
      <c r="AI32" s="1"/>
      <c r="AJ32" s="1"/>
      <c r="AK32" s="8">
        <v>34216</v>
      </c>
      <c r="AL32" s="9">
        <v>12.28</v>
      </c>
      <c r="AM32" s="9">
        <v>12.45</v>
      </c>
      <c r="AN32" s="9">
        <v>15.43</v>
      </c>
      <c r="AO32" s="8">
        <v>0</v>
      </c>
      <c r="AP32" s="8">
        <v>7547345</v>
      </c>
      <c r="AQ32" s="8">
        <v>7547345</v>
      </c>
      <c r="AR32" s="8">
        <v>294157</v>
      </c>
      <c r="AS32" s="8">
        <v>0</v>
      </c>
      <c r="AT32" s="8">
        <v>294157</v>
      </c>
      <c r="AU32" s="8">
        <v>39822</v>
      </c>
      <c r="AV32" s="8">
        <v>0</v>
      </c>
      <c r="AW32" s="8">
        <v>39822</v>
      </c>
      <c r="AX32" s="8">
        <v>496955</v>
      </c>
      <c r="AY32" s="8">
        <v>8378279</v>
      </c>
      <c r="AZ32" s="8">
        <v>3493647</v>
      </c>
      <c r="BA32" s="8">
        <v>1359025</v>
      </c>
      <c r="BB32" s="8">
        <v>4852672</v>
      </c>
      <c r="BC32" s="8">
        <v>541594</v>
      </c>
      <c r="BD32" s="8">
        <v>327183</v>
      </c>
      <c r="BE32" s="8">
        <v>102454</v>
      </c>
      <c r="BF32" s="8">
        <v>971231</v>
      </c>
      <c r="BG32" s="8">
        <v>2554376</v>
      </c>
      <c r="BH32" s="8">
        <v>8378279</v>
      </c>
      <c r="BI32" s="8">
        <v>0</v>
      </c>
      <c r="BJ32" s="7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6">
        <v>212930</v>
      </c>
      <c r="BR32" s="6">
        <v>167150</v>
      </c>
      <c r="BS32" s="6">
        <v>380080</v>
      </c>
      <c r="BT32" s="6">
        <v>141243</v>
      </c>
      <c r="BU32" s="6">
        <v>76547</v>
      </c>
      <c r="BV32" s="6">
        <v>217790</v>
      </c>
      <c r="BW32" s="6">
        <v>17173</v>
      </c>
      <c r="BX32" s="6">
        <v>2760</v>
      </c>
      <c r="BY32" s="6">
        <v>19933</v>
      </c>
      <c r="BZ32" s="6">
        <v>617803</v>
      </c>
      <c r="CA32" s="1"/>
      <c r="CB32" s="6">
        <v>617803</v>
      </c>
      <c r="CC32" s="6">
        <v>19576</v>
      </c>
      <c r="CD32" s="6">
        <v>99326</v>
      </c>
      <c r="CE32" s="1">
        <v>28</v>
      </c>
      <c r="CF32" s="1">
        <v>74</v>
      </c>
      <c r="CG32" s="1">
        <v>102</v>
      </c>
      <c r="CH32" s="6">
        <v>33182</v>
      </c>
      <c r="CI32" s="6">
        <v>35429</v>
      </c>
      <c r="CJ32" s="6">
        <v>30103</v>
      </c>
      <c r="CK32" s="1">
        <v>713</v>
      </c>
      <c r="CL32" s="6">
        <v>1264</v>
      </c>
      <c r="CM32" s="1">
        <v>128</v>
      </c>
      <c r="CN32" s="6">
        <v>1528</v>
      </c>
      <c r="CO32" s="6">
        <v>415696</v>
      </c>
      <c r="CP32" s="6">
        <v>94089</v>
      </c>
      <c r="CQ32" s="6">
        <v>509785</v>
      </c>
      <c r="CR32" s="6">
        <v>37437</v>
      </c>
      <c r="CS32" s="6">
        <v>2288</v>
      </c>
      <c r="CT32" s="6">
        <v>39725</v>
      </c>
      <c r="CU32" s="6">
        <v>338441</v>
      </c>
      <c r="CV32" s="6">
        <v>76026</v>
      </c>
      <c r="CW32" s="6">
        <v>414467</v>
      </c>
      <c r="CX32" s="6">
        <v>963977</v>
      </c>
      <c r="CY32" s="6">
        <v>18149</v>
      </c>
      <c r="CZ32" s="6">
        <v>100810</v>
      </c>
      <c r="DA32" s="6">
        <v>1082936</v>
      </c>
      <c r="DB32" s="6">
        <v>81883</v>
      </c>
      <c r="DC32" s="6">
        <v>58882</v>
      </c>
      <c r="DD32" s="6">
        <f t="shared" si="0"/>
        <v>140765</v>
      </c>
      <c r="DE32" s="6">
        <v>196005</v>
      </c>
      <c r="DF32" s="6">
        <v>113073</v>
      </c>
      <c r="DG32" s="6">
        <v>2070</v>
      </c>
      <c r="DH32" s="6">
        <v>174756</v>
      </c>
      <c r="DI32" s="6">
        <v>3886</v>
      </c>
      <c r="DJ32" s="6"/>
      <c r="DK32" s="1">
        <v>86</v>
      </c>
      <c r="DL32" s="6">
        <v>1347365</v>
      </c>
      <c r="DM32" s="6">
        <v>13409</v>
      </c>
      <c r="DN32" s="6">
        <v>18064</v>
      </c>
      <c r="DO32" s="6">
        <v>1534877</v>
      </c>
      <c r="DP32" s="1">
        <v>901</v>
      </c>
      <c r="DQ32" s="6">
        <v>146991</v>
      </c>
      <c r="DR32" s="6">
        <v>38538</v>
      </c>
      <c r="DS32" s="6">
        <v>185529</v>
      </c>
      <c r="DT32" s="6">
        <v>1051020</v>
      </c>
      <c r="DU32" s="6">
        <v>2108</v>
      </c>
      <c r="DV32" s="1">
        <v>408</v>
      </c>
      <c r="DW32" s="6">
        <v>2277</v>
      </c>
      <c r="DX32" s="1">
        <v>29</v>
      </c>
      <c r="DY32" s="1">
        <v>321</v>
      </c>
      <c r="DZ32" s="1">
        <v>29</v>
      </c>
      <c r="EA32" s="6">
        <v>5172</v>
      </c>
      <c r="EB32" s="6">
        <v>27317</v>
      </c>
      <c r="EC32" s="6">
        <v>5763</v>
      </c>
      <c r="ED32" s="6">
        <v>33080</v>
      </c>
      <c r="EE32" s="6">
        <v>50531</v>
      </c>
      <c r="EF32" s="6">
        <v>19797</v>
      </c>
      <c r="EG32" s="6">
        <v>70328</v>
      </c>
      <c r="EH32" s="6">
        <v>1870</v>
      </c>
      <c r="EI32" s="1">
        <v>645</v>
      </c>
      <c r="EJ32" s="6">
        <v>2515</v>
      </c>
      <c r="EK32" s="6">
        <v>105923</v>
      </c>
      <c r="EL32" s="1">
        <v>461</v>
      </c>
      <c r="EM32" s="6">
        <v>1958</v>
      </c>
      <c r="EN32" s="1">
        <v>683</v>
      </c>
      <c r="EO32" s="6">
        <v>1646</v>
      </c>
      <c r="EP32" s="6">
        <v>3794</v>
      </c>
      <c r="EQ32" s="6">
        <v>47185</v>
      </c>
      <c r="ER32" s="6">
        <v>317518</v>
      </c>
      <c r="ES32" s="6">
        <v>89117</v>
      </c>
      <c r="ET32" s="6">
        <v>17765</v>
      </c>
      <c r="EU32" s="1">
        <v>418</v>
      </c>
      <c r="EV32" s="1">
        <v>855</v>
      </c>
      <c r="EW32" s="1" t="s">
        <v>788</v>
      </c>
      <c r="EX32" s="1">
        <v>113</v>
      </c>
      <c r="EY32" s="1">
        <v>140</v>
      </c>
      <c r="EZ32" s="6">
        <v>282920</v>
      </c>
      <c r="FA32" s="6">
        <v>1071084</v>
      </c>
      <c r="FB32" s="1"/>
      <c r="FC32" s="1"/>
      <c r="FD32" s="1" t="s">
        <v>279</v>
      </c>
      <c r="FE32" s="1"/>
      <c r="FF32" s="1"/>
      <c r="FG32" s="1" t="s">
        <v>778</v>
      </c>
      <c r="FH32" s="1" t="s">
        <v>308</v>
      </c>
      <c r="FI32" s="1" t="s">
        <v>789</v>
      </c>
      <c r="FJ32" s="1" t="s">
        <v>781</v>
      </c>
      <c r="FK32" s="1">
        <v>27101</v>
      </c>
      <c r="FL32" s="1">
        <v>4120</v>
      </c>
      <c r="FM32" s="1" t="s">
        <v>790</v>
      </c>
      <c r="FN32" s="1" t="s">
        <v>781</v>
      </c>
      <c r="FO32" s="1">
        <v>27101</v>
      </c>
      <c r="FP32" s="1">
        <v>2705</v>
      </c>
      <c r="FQ32" s="1" t="s">
        <v>779</v>
      </c>
      <c r="FR32" s="6">
        <v>181447</v>
      </c>
      <c r="FS32" s="1">
        <v>103.8</v>
      </c>
      <c r="FT32" s="1" t="s">
        <v>791</v>
      </c>
      <c r="FU32" s="6">
        <v>32164</v>
      </c>
      <c r="FV32" s="1">
        <v>664</v>
      </c>
      <c r="FW32" s="1"/>
      <c r="FX32" s="1" t="s">
        <v>792</v>
      </c>
      <c r="FY32" s="1"/>
      <c r="FZ32" s="1"/>
      <c r="GA32" s="1">
        <v>0</v>
      </c>
      <c r="GB32" s="1" t="s">
        <v>793</v>
      </c>
      <c r="GC32" s="1"/>
      <c r="GD32" s="1"/>
      <c r="GE32" s="1"/>
      <c r="GF32" s="1" t="s">
        <v>285</v>
      </c>
      <c r="GG32" s="1" t="s">
        <v>794</v>
      </c>
      <c r="GH32" s="1" t="s">
        <v>287</v>
      </c>
      <c r="GI32" s="1" t="s">
        <v>288</v>
      </c>
      <c r="GJ32" s="1" t="s">
        <v>289</v>
      </c>
      <c r="GK32" s="1" t="s">
        <v>290</v>
      </c>
      <c r="GL32" s="1" t="s">
        <v>418</v>
      </c>
      <c r="GM32" s="1" t="s">
        <v>279</v>
      </c>
      <c r="GN32" s="6">
        <v>360463</v>
      </c>
      <c r="GO32" s="2" t="s">
        <v>292</v>
      </c>
      <c r="GP32" s="2">
        <v>974</v>
      </c>
      <c r="GQ32" s="2">
        <v>350</v>
      </c>
      <c r="GR32" s="10">
        <v>14954</v>
      </c>
      <c r="GS32" s="10">
        <v>115003</v>
      </c>
      <c r="GT32" s="10">
        <v>2288</v>
      </c>
      <c r="GU32" s="10">
        <v>1693</v>
      </c>
      <c r="GV32" s="2">
        <v>36</v>
      </c>
      <c r="GW32" s="2">
        <v>436</v>
      </c>
      <c r="GX32" s="10">
        <v>11327</v>
      </c>
      <c r="GY32" s="10">
        <v>7104</v>
      </c>
      <c r="GZ32" s="1"/>
      <c r="HA32" s="1">
        <v>3</v>
      </c>
      <c r="HB32" s="1"/>
      <c r="HC32" s="1"/>
      <c r="HD32" s="1"/>
      <c r="HE32" s="1"/>
      <c r="HF32" s="1"/>
      <c r="HG32" s="1"/>
      <c r="HH32" s="1"/>
      <c r="HI32" s="1"/>
      <c r="HJ32" s="1"/>
      <c r="HK32" s="1">
        <v>18</v>
      </c>
      <c r="HL32" s="6">
        <v>17434</v>
      </c>
      <c r="HN32" s="6">
        <v>99427</v>
      </c>
      <c r="HO32" s="6">
        <v>842912</v>
      </c>
      <c r="HP32" s="10">
        <v>3886</v>
      </c>
      <c r="HQ32" s="1">
        <v>87</v>
      </c>
      <c r="HR32" s="6">
        <v>1177</v>
      </c>
      <c r="HS32" s="6">
        <v>26725</v>
      </c>
      <c r="HT32" s="1"/>
      <c r="HU32" s="6">
        <v>34298</v>
      </c>
      <c r="HV32" s="6">
        <v>38303</v>
      </c>
      <c r="HW32" s="6">
        <v>2022</v>
      </c>
      <c r="HX32" s="1"/>
      <c r="HY32" s="6">
        <v>13913</v>
      </c>
      <c r="HZ32" s="6">
        <v>19494</v>
      </c>
      <c r="IA32" s="1">
        <v>0</v>
      </c>
      <c r="IB32" s="1"/>
      <c r="IC32" s="1">
        <v>370</v>
      </c>
      <c r="ID32" s="1">
        <v>343</v>
      </c>
      <c r="IE32" s="6">
        <v>1534877</v>
      </c>
      <c r="IF32" s="6">
        <v>336770</v>
      </c>
      <c r="IG32" s="1">
        <v>28</v>
      </c>
      <c r="IH32" s="6">
        <v>1460903</v>
      </c>
      <c r="II32" s="6">
        <v>277185</v>
      </c>
      <c r="IJ32" s="1">
        <v>409</v>
      </c>
      <c r="IK32" s="6">
        <v>112664</v>
      </c>
      <c r="IL32" s="6">
        <v>1117</v>
      </c>
      <c r="IM32" s="6">
        <v>57765</v>
      </c>
      <c r="IN32" s="1">
        <v>0</v>
      </c>
      <c r="IO32" s="1">
        <v>731</v>
      </c>
      <c r="IQ32" s="6">
        <v>456325</v>
      </c>
      <c r="IR32" s="1"/>
      <c r="IS32" s="10">
        <v>456325</v>
      </c>
      <c r="IT32" s="10">
        <v>631081</v>
      </c>
      <c r="IU32" s="6">
        <v>140765</v>
      </c>
      <c r="IV32" s="10">
        <v>1991202</v>
      </c>
      <c r="IW32" s="6">
        <v>453576</v>
      </c>
      <c r="IX32" s="6">
        <v>2516</v>
      </c>
      <c r="IY32" s="6">
        <v>2306</v>
      </c>
      <c r="IZ32" s="1">
        <v>350</v>
      </c>
      <c r="JA32" s="1">
        <v>0.66</v>
      </c>
      <c r="JB32" s="1">
        <v>0.31</v>
      </c>
      <c r="JC32" s="1">
        <v>20.48</v>
      </c>
      <c r="JD32" s="1">
        <v>30.5</v>
      </c>
      <c r="JE32" s="1">
        <v>13.15</v>
      </c>
      <c r="JF32" s="6">
        <v>4706</v>
      </c>
      <c r="JG32" s="6">
        <v>79718</v>
      </c>
      <c r="JH32" s="1">
        <v>466</v>
      </c>
      <c r="JI32" s="6">
        <v>26205</v>
      </c>
    </row>
    <row r="33" spans="1:269" x14ac:dyDescent="0.25">
      <c r="A33" s="1" t="s">
        <v>795</v>
      </c>
      <c r="B33" s="1" t="s">
        <v>796</v>
      </c>
      <c r="C33" s="1" t="s">
        <v>796</v>
      </c>
      <c r="D33" s="1">
        <v>2016</v>
      </c>
      <c r="E33" s="1" t="s">
        <v>797</v>
      </c>
      <c r="F33" s="1" t="s">
        <v>798</v>
      </c>
      <c r="G33" s="1" t="s">
        <v>799</v>
      </c>
      <c r="H33" s="1">
        <v>27549</v>
      </c>
      <c r="I33" s="1">
        <v>1217</v>
      </c>
      <c r="J33" s="1" t="s">
        <v>798</v>
      </c>
      <c r="K33" s="1" t="s">
        <v>799</v>
      </c>
      <c r="L33" s="1">
        <v>27549</v>
      </c>
      <c r="M33" s="1"/>
      <c r="N33" s="1" t="s">
        <v>800</v>
      </c>
      <c r="O33" s="1" t="s">
        <v>801</v>
      </c>
      <c r="P33" s="1" t="s">
        <v>802</v>
      </c>
      <c r="Q33" s="1" t="s">
        <v>803</v>
      </c>
      <c r="R33" s="1" t="s">
        <v>804</v>
      </c>
      <c r="S33" s="1" t="s">
        <v>805</v>
      </c>
      <c r="T33" s="1" t="s">
        <v>801</v>
      </c>
      <c r="U33" s="1" t="s">
        <v>802</v>
      </c>
      <c r="V33" s="1" t="s">
        <v>806</v>
      </c>
      <c r="W33" s="1">
        <v>1</v>
      </c>
      <c r="X33" s="1">
        <v>3</v>
      </c>
      <c r="Y33" s="1">
        <v>1</v>
      </c>
      <c r="Z33" s="1">
        <v>0</v>
      </c>
      <c r="AA33" s="6">
        <v>9450</v>
      </c>
      <c r="AB33" s="1">
        <v>3</v>
      </c>
      <c r="AC33" s="1">
        <v>0</v>
      </c>
      <c r="AD33" s="1">
        <v>3</v>
      </c>
      <c r="AE33" s="1">
        <v>9.57</v>
      </c>
      <c r="AF33" s="1">
        <v>12.57</v>
      </c>
      <c r="AG33" s="7">
        <v>0.2387</v>
      </c>
      <c r="AH33" s="8">
        <v>68194</v>
      </c>
      <c r="AI33" s="1"/>
      <c r="AJ33" s="1"/>
      <c r="AK33" s="8">
        <v>36242</v>
      </c>
      <c r="AL33" s="9">
        <v>10.71</v>
      </c>
      <c r="AM33" s="9">
        <v>10.71</v>
      </c>
      <c r="AN33" s="9">
        <v>10.71</v>
      </c>
      <c r="AO33" s="8">
        <v>3000</v>
      </c>
      <c r="AP33" s="8">
        <v>745640</v>
      </c>
      <c r="AQ33" s="8">
        <v>748640</v>
      </c>
      <c r="AR33" s="8">
        <v>114987</v>
      </c>
      <c r="AS33" s="8">
        <v>0</v>
      </c>
      <c r="AT33" s="8">
        <v>114987</v>
      </c>
      <c r="AU33" s="8">
        <v>750</v>
      </c>
      <c r="AV33" s="8">
        <v>0</v>
      </c>
      <c r="AW33" s="8">
        <v>750</v>
      </c>
      <c r="AX33" s="8">
        <v>0</v>
      </c>
      <c r="AY33" s="8">
        <v>864377</v>
      </c>
      <c r="AZ33" s="8">
        <v>510866</v>
      </c>
      <c r="BA33" s="8">
        <v>166288</v>
      </c>
      <c r="BB33" s="8">
        <v>677154</v>
      </c>
      <c r="BC33" s="8">
        <v>62867</v>
      </c>
      <c r="BD33" s="8">
        <v>6000</v>
      </c>
      <c r="BE33" s="8">
        <v>6005</v>
      </c>
      <c r="BF33" s="8">
        <v>74872</v>
      </c>
      <c r="BG33" s="8">
        <v>132350</v>
      </c>
      <c r="BH33" s="8">
        <v>884376</v>
      </c>
      <c r="BI33" s="8">
        <v>-19999</v>
      </c>
      <c r="BJ33" s="7">
        <v>-2.3099999999999999E-2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6">
        <v>36721</v>
      </c>
      <c r="BR33" s="6">
        <v>22430</v>
      </c>
      <c r="BS33" s="6">
        <v>59151</v>
      </c>
      <c r="BT33" s="6">
        <v>24783</v>
      </c>
      <c r="BU33" s="6">
        <v>10862</v>
      </c>
      <c r="BV33" s="6">
        <v>35645</v>
      </c>
      <c r="BW33" s="6">
        <v>2827</v>
      </c>
      <c r="BX33" s="1">
        <v>585</v>
      </c>
      <c r="BY33" s="1"/>
      <c r="BZ33" s="6">
        <v>98208</v>
      </c>
      <c r="CA33" s="1"/>
      <c r="CB33" s="6">
        <v>98208</v>
      </c>
      <c r="CC33" s="1">
        <v>331</v>
      </c>
      <c r="CD33" s="6">
        <v>50523</v>
      </c>
      <c r="CE33" s="1">
        <v>3</v>
      </c>
      <c r="CF33" s="1">
        <v>74</v>
      </c>
      <c r="CG33" s="1">
        <v>77</v>
      </c>
      <c r="CH33" s="6">
        <v>4862</v>
      </c>
      <c r="CI33" s="6">
        <v>3205</v>
      </c>
      <c r="CJ33" s="6">
        <v>3526</v>
      </c>
      <c r="CK33" s="1">
        <v>205</v>
      </c>
      <c r="CL33" s="1">
        <v>0</v>
      </c>
      <c r="CM33" s="1">
        <v>21</v>
      </c>
      <c r="CN33" s="1">
        <v>107</v>
      </c>
      <c r="CO33" s="6">
        <v>40296</v>
      </c>
      <c r="CP33" s="6">
        <v>8178</v>
      </c>
      <c r="CQ33" s="6">
        <v>48474</v>
      </c>
      <c r="CR33" s="6">
        <v>4400</v>
      </c>
      <c r="CS33" s="1">
        <v>718</v>
      </c>
      <c r="CT33" s="1"/>
      <c r="CU33" s="6">
        <v>40960</v>
      </c>
      <c r="CV33" s="6">
        <v>9904</v>
      </c>
      <c r="CW33" s="6">
        <v>50864</v>
      </c>
      <c r="CX33" s="6">
        <v>104456</v>
      </c>
      <c r="CY33" s="6">
        <v>1821</v>
      </c>
      <c r="CZ33" s="1">
        <v>503</v>
      </c>
      <c r="DA33" s="6">
        <v>106780</v>
      </c>
      <c r="DB33" s="6">
        <v>14701</v>
      </c>
      <c r="DC33" s="6">
        <v>1048</v>
      </c>
      <c r="DD33" s="6">
        <f t="shared" si="0"/>
        <v>15749</v>
      </c>
      <c r="DE33" s="6">
        <v>15564</v>
      </c>
      <c r="DF33" s="6">
        <v>6462</v>
      </c>
      <c r="DG33" s="1">
        <v>0</v>
      </c>
      <c r="DH33" s="6">
        <v>7532</v>
      </c>
      <c r="DI33" s="1">
        <v>45</v>
      </c>
      <c r="DJ33" s="6"/>
      <c r="DK33" s="6">
        <v>49366</v>
      </c>
      <c r="DL33" s="6">
        <v>94104</v>
      </c>
      <c r="DM33" s="6">
        <v>6359</v>
      </c>
      <c r="DN33" s="1"/>
      <c r="DO33" s="6">
        <v>172279</v>
      </c>
      <c r="DP33" s="1">
        <v>0</v>
      </c>
      <c r="DQ33" s="6">
        <v>25258</v>
      </c>
      <c r="DR33" s="6">
        <v>8927</v>
      </c>
      <c r="DS33" s="6">
        <v>34185</v>
      </c>
      <c r="DT33" s="6">
        <v>213050</v>
      </c>
      <c r="DU33" s="1">
        <v>2</v>
      </c>
      <c r="DV33" s="1">
        <v>0</v>
      </c>
      <c r="DW33" s="1">
        <v>262</v>
      </c>
      <c r="DX33" s="1">
        <v>6</v>
      </c>
      <c r="DY33" s="1">
        <v>0</v>
      </c>
      <c r="DZ33" s="1">
        <v>0</v>
      </c>
      <c r="EA33" s="1">
        <v>270</v>
      </c>
      <c r="EB33" s="1">
        <v>16</v>
      </c>
      <c r="EC33" s="1">
        <v>0</v>
      </c>
      <c r="ED33" s="1">
        <v>16</v>
      </c>
      <c r="EE33" s="6">
        <v>3293</v>
      </c>
      <c r="EF33" s="1">
        <v>325</v>
      </c>
      <c r="EG33" s="6">
        <v>3618</v>
      </c>
      <c r="EH33" s="1">
        <v>0</v>
      </c>
      <c r="EI33" s="1">
        <v>0</v>
      </c>
      <c r="EJ33" s="1">
        <v>0</v>
      </c>
      <c r="EK33" s="6">
        <v>3634</v>
      </c>
      <c r="EL33" s="1">
        <v>0</v>
      </c>
      <c r="EM33" s="1">
        <v>0</v>
      </c>
      <c r="EN33" s="1">
        <v>2</v>
      </c>
      <c r="EO33" s="1">
        <v>16</v>
      </c>
      <c r="EP33" s="1">
        <v>610</v>
      </c>
      <c r="EQ33" s="6">
        <v>6363</v>
      </c>
      <c r="ER33" s="6">
        <v>12240</v>
      </c>
      <c r="ES33" s="6">
        <v>5600</v>
      </c>
      <c r="ET33" s="6">
        <v>2150</v>
      </c>
      <c r="EU33" s="6">
        <v>10484</v>
      </c>
      <c r="EV33" s="6">
        <v>10338</v>
      </c>
      <c r="EW33" s="1" t="s">
        <v>807</v>
      </c>
      <c r="EX33" s="1">
        <v>19</v>
      </c>
      <c r="EY33" s="1">
        <v>35</v>
      </c>
      <c r="EZ33" s="6">
        <v>27283</v>
      </c>
      <c r="FA33" s="6">
        <v>18135</v>
      </c>
      <c r="FB33" s="6">
        <v>3137</v>
      </c>
      <c r="FC33" s="1"/>
      <c r="FD33" s="1" t="s">
        <v>290</v>
      </c>
      <c r="FE33" s="1"/>
      <c r="FF33" s="1"/>
      <c r="FG33" s="1" t="s">
        <v>796</v>
      </c>
      <c r="FH33" s="1" t="s">
        <v>308</v>
      </c>
      <c r="FI33" s="1" t="s">
        <v>798</v>
      </c>
      <c r="FJ33" s="1" t="s">
        <v>799</v>
      </c>
      <c r="FK33" s="1">
        <v>27549</v>
      </c>
      <c r="FL33" s="1">
        <v>2199</v>
      </c>
      <c r="FM33" s="1" t="s">
        <v>798</v>
      </c>
      <c r="FN33" s="1" t="s">
        <v>799</v>
      </c>
      <c r="FO33" s="1">
        <v>27549</v>
      </c>
      <c r="FP33" s="1">
        <v>2199</v>
      </c>
      <c r="FQ33" s="1" t="s">
        <v>797</v>
      </c>
      <c r="FR33" s="6">
        <v>16520</v>
      </c>
      <c r="FS33" s="1">
        <v>12.57</v>
      </c>
      <c r="FT33" s="1" t="s">
        <v>800</v>
      </c>
      <c r="FU33" s="6">
        <v>9450</v>
      </c>
      <c r="FV33" s="1">
        <v>250</v>
      </c>
      <c r="FW33" s="1"/>
      <c r="FX33" s="1" t="s">
        <v>808</v>
      </c>
      <c r="FY33" s="1"/>
      <c r="FZ33" s="1"/>
      <c r="GA33" s="1">
        <v>0</v>
      </c>
      <c r="GB33" s="1" t="s">
        <v>809</v>
      </c>
      <c r="GC33" s="1">
        <v>5</v>
      </c>
      <c r="GD33" s="1">
        <v>35</v>
      </c>
      <c r="GE33" s="1"/>
      <c r="GF33" s="1" t="s">
        <v>285</v>
      </c>
      <c r="GG33" s="1" t="s">
        <v>810</v>
      </c>
      <c r="GH33" s="1" t="s">
        <v>287</v>
      </c>
      <c r="GI33" s="1" t="s">
        <v>288</v>
      </c>
      <c r="GJ33" s="1" t="s">
        <v>289</v>
      </c>
      <c r="GK33" s="1" t="s">
        <v>290</v>
      </c>
      <c r="GL33" s="1" t="s">
        <v>291</v>
      </c>
      <c r="GM33" s="1" t="s">
        <v>279</v>
      </c>
      <c r="GN33" s="6">
        <v>62697</v>
      </c>
      <c r="GO33" s="2" t="s">
        <v>330</v>
      </c>
      <c r="GP33" s="2"/>
      <c r="GQ33" s="2">
        <v>76</v>
      </c>
      <c r="GR33" s="10">
        <v>1058</v>
      </c>
      <c r="GS33" s="10">
        <v>16777</v>
      </c>
      <c r="GT33" s="2"/>
      <c r="GU33" s="2"/>
      <c r="GV33" s="2"/>
      <c r="GW33" s="2"/>
      <c r="GX33" s="10">
        <v>2317</v>
      </c>
      <c r="GY33" s="2"/>
      <c r="GZ33" s="1"/>
      <c r="HA33" s="1">
        <v>2</v>
      </c>
      <c r="HB33" s="1"/>
      <c r="HC33" s="1"/>
      <c r="HD33" s="1"/>
      <c r="HE33" s="1"/>
      <c r="HF33" s="1"/>
      <c r="HG33" s="1"/>
      <c r="HH33" s="1"/>
      <c r="HI33" s="1"/>
      <c r="HJ33" s="1"/>
      <c r="HK33" s="1">
        <v>5</v>
      </c>
      <c r="HL33" s="1"/>
      <c r="HN33" s="6">
        <v>11593</v>
      </c>
      <c r="HO33" s="6">
        <v>161089</v>
      </c>
      <c r="HP33" s="2">
        <v>45</v>
      </c>
      <c r="HQ33" s="1"/>
      <c r="HR33" s="1">
        <v>0</v>
      </c>
      <c r="HS33" s="6">
        <v>26725</v>
      </c>
      <c r="HT33" s="6">
        <v>23798</v>
      </c>
      <c r="HU33" s="1"/>
      <c r="HV33" s="1">
        <v>0</v>
      </c>
      <c r="HW33" s="6">
        <v>2022</v>
      </c>
      <c r="HX33" s="6">
        <v>1183</v>
      </c>
      <c r="HY33" s="1"/>
      <c r="HZ33" s="1">
        <v>0</v>
      </c>
      <c r="IA33" s="1">
        <v>0</v>
      </c>
      <c r="IB33" s="1">
        <v>205</v>
      </c>
      <c r="IC33" s="1"/>
      <c r="ID33" s="1">
        <v>0</v>
      </c>
      <c r="IE33" s="6">
        <v>172279</v>
      </c>
      <c r="IF33" s="6">
        <v>31313</v>
      </c>
      <c r="IG33" s="6">
        <v>27724</v>
      </c>
      <c r="IH33" s="6">
        <v>137526</v>
      </c>
      <c r="II33" s="6">
        <v>57967</v>
      </c>
      <c r="IJ33" s="1">
        <v>50</v>
      </c>
      <c r="IK33" s="6">
        <v>6412</v>
      </c>
      <c r="IL33" s="1">
        <v>69</v>
      </c>
      <c r="IM33" s="1">
        <v>979</v>
      </c>
      <c r="IN33" s="1">
        <v>0</v>
      </c>
      <c r="IO33" s="1">
        <v>22</v>
      </c>
      <c r="IQ33" s="6">
        <v>7324</v>
      </c>
      <c r="IR33" s="1">
        <v>0</v>
      </c>
      <c r="IS33" s="10">
        <v>7324</v>
      </c>
      <c r="IT33" s="10">
        <v>14856</v>
      </c>
      <c r="IU33" s="6">
        <v>15749</v>
      </c>
      <c r="IV33" s="10">
        <v>179603</v>
      </c>
      <c r="IW33" s="6">
        <v>53655</v>
      </c>
      <c r="IX33" s="1">
        <v>2</v>
      </c>
      <c r="IY33" s="1">
        <v>268</v>
      </c>
      <c r="IZ33" s="1">
        <v>0</v>
      </c>
      <c r="JA33" s="1">
        <v>1</v>
      </c>
      <c r="JB33" s="1">
        <v>0</v>
      </c>
      <c r="JC33" s="1">
        <v>13.46</v>
      </c>
      <c r="JD33" s="1">
        <v>13.5</v>
      </c>
      <c r="JE33" s="1">
        <v>8</v>
      </c>
      <c r="JF33" s="1">
        <v>264</v>
      </c>
      <c r="JG33" s="6">
        <v>3309</v>
      </c>
      <c r="JH33" s="1">
        <v>6</v>
      </c>
      <c r="JI33" s="1">
        <v>325</v>
      </c>
    </row>
    <row r="34" spans="1:269" x14ac:dyDescent="0.25">
      <c r="A34" s="1" t="s">
        <v>811</v>
      </c>
      <c r="B34" s="1" t="s">
        <v>812</v>
      </c>
      <c r="C34" s="1" t="s">
        <v>812</v>
      </c>
      <c r="D34" s="1">
        <v>2016</v>
      </c>
      <c r="E34" s="1" t="s">
        <v>813</v>
      </c>
      <c r="F34" s="1" t="s">
        <v>814</v>
      </c>
      <c r="G34" s="1" t="s">
        <v>815</v>
      </c>
      <c r="H34" s="1">
        <v>28054</v>
      </c>
      <c r="I34" s="1">
        <v>5156</v>
      </c>
      <c r="J34" s="1" t="s">
        <v>814</v>
      </c>
      <c r="K34" s="1" t="s">
        <v>816</v>
      </c>
      <c r="L34" s="1">
        <v>28054</v>
      </c>
      <c r="M34" s="1"/>
      <c r="N34" s="1" t="s">
        <v>817</v>
      </c>
      <c r="O34" s="1" t="s">
        <v>818</v>
      </c>
      <c r="P34" s="1" t="s">
        <v>819</v>
      </c>
      <c r="Q34" s="1" t="s">
        <v>820</v>
      </c>
      <c r="R34" s="1" t="s">
        <v>817</v>
      </c>
      <c r="S34" s="1" t="s">
        <v>397</v>
      </c>
      <c r="T34" s="1" t="s">
        <v>818</v>
      </c>
      <c r="U34" s="1" t="s">
        <v>819</v>
      </c>
      <c r="V34" s="12" t="s">
        <v>820</v>
      </c>
      <c r="W34" s="1">
        <v>1</v>
      </c>
      <c r="X34" s="1">
        <v>9</v>
      </c>
      <c r="Y34" s="1">
        <v>0</v>
      </c>
      <c r="Z34" s="1">
        <v>0</v>
      </c>
      <c r="AA34" s="6">
        <v>20436</v>
      </c>
      <c r="AB34" s="1">
        <v>13.5</v>
      </c>
      <c r="AC34" s="1">
        <v>8.5</v>
      </c>
      <c r="AD34" s="1">
        <v>22</v>
      </c>
      <c r="AE34" s="1">
        <v>34</v>
      </c>
      <c r="AF34" s="1">
        <v>56</v>
      </c>
      <c r="AG34" s="7">
        <v>0.24110000000000001</v>
      </c>
      <c r="AH34" s="8">
        <v>103010</v>
      </c>
      <c r="AI34" s="1"/>
      <c r="AJ34" s="1"/>
      <c r="AK34" s="8">
        <v>37843</v>
      </c>
      <c r="AL34" s="9">
        <v>10.82</v>
      </c>
      <c r="AM34" s="9">
        <v>13.58</v>
      </c>
      <c r="AN34" s="9">
        <v>17.05</v>
      </c>
      <c r="AO34" s="8">
        <v>0</v>
      </c>
      <c r="AP34" s="8">
        <v>3913352</v>
      </c>
      <c r="AQ34" s="8">
        <v>3913352</v>
      </c>
      <c r="AR34" s="8">
        <v>224550</v>
      </c>
      <c r="AS34" s="8">
        <v>0</v>
      </c>
      <c r="AT34" s="8">
        <v>224550</v>
      </c>
      <c r="AU34" s="8">
        <v>19134</v>
      </c>
      <c r="AV34" s="8">
        <v>0</v>
      </c>
      <c r="AW34" s="8">
        <v>19134</v>
      </c>
      <c r="AX34" s="8">
        <v>0</v>
      </c>
      <c r="AY34" s="8">
        <v>4157036</v>
      </c>
      <c r="AZ34" s="8">
        <v>1970737</v>
      </c>
      <c r="BA34" s="8">
        <v>803261</v>
      </c>
      <c r="BB34" s="8">
        <v>2773998</v>
      </c>
      <c r="BC34" s="8">
        <v>282399</v>
      </c>
      <c r="BD34" s="8">
        <v>60592</v>
      </c>
      <c r="BE34" s="8">
        <v>85184</v>
      </c>
      <c r="BF34" s="8">
        <v>428175</v>
      </c>
      <c r="BG34" s="8">
        <v>539302</v>
      </c>
      <c r="BH34" s="8">
        <v>3741475</v>
      </c>
      <c r="BI34" s="8">
        <v>415561</v>
      </c>
      <c r="BJ34" s="7">
        <v>0.1</v>
      </c>
      <c r="BK34" s="8">
        <v>0</v>
      </c>
      <c r="BL34" s="8">
        <v>0</v>
      </c>
      <c r="BM34" s="8">
        <v>0</v>
      </c>
      <c r="BN34" s="8">
        <v>5000</v>
      </c>
      <c r="BO34" s="8">
        <v>5000</v>
      </c>
      <c r="BP34" s="8">
        <v>57446</v>
      </c>
      <c r="BQ34" s="6">
        <v>106377</v>
      </c>
      <c r="BR34" s="6">
        <v>171984</v>
      </c>
      <c r="BS34" s="6">
        <v>278361</v>
      </c>
      <c r="BT34" s="6">
        <v>92714</v>
      </c>
      <c r="BU34" s="6">
        <v>52165</v>
      </c>
      <c r="BV34" s="6">
        <v>144879</v>
      </c>
      <c r="BW34" s="6">
        <v>20765</v>
      </c>
      <c r="BX34" s="1">
        <v>0</v>
      </c>
      <c r="BY34" s="6">
        <v>20765</v>
      </c>
      <c r="BZ34" s="6">
        <v>444005</v>
      </c>
      <c r="CA34" s="1"/>
      <c r="CB34" s="6">
        <v>444005</v>
      </c>
      <c r="CC34" s="6">
        <v>3208</v>
      </c>
      <c r="CD34" s="6">
        <v>61700</v>
      </c>
      <c r="CE34" s="1">
        <v>10</v>
      </c>
      <c r="CF34" s="1">
        <v>74</v>
      </c>
      <c r="CG34" s="1">
        <v>84</v>
      </c>
      <c r="CH34" s="6">
        <v>14010</v>
      </c>
      <c r="CI34" s="6">
        <v>16055</v>
      </c>
      <c r="CJ34" s="6">
        <v>24600</v>
      </c>
      <c r="CK34" s="1">
        <v>385</v>
      </c>
      <c r="CL34" s="1">
        <v>149</v>
      </c>
      <c r="CM34" s="1">
        <v>917</v>
      </c>
      <c r="CN34" s="1">
        <v>276</v>
      </c>
      <c r="CO34" s="6">
        <v>252928</v>
      </c>
      <c r="CP34" s="6">
        <v>97430</v>
      </c>
      <c r="CQ34" s="6">
        <v>350358</v>
      </c>
      <c r="CR34" s="6">
        <v>43516</v>
      </c>
      <c r="CS34" s="1">
        <v>0</v>
      </c>
      <c r="CT34" s="6">
        <v>43516</v>
      </c>
      <c r="CU34" s="6">
        <v>288953</v>
      </c>
      <c r="CV34" s="6">
        <v>67660</v>
      </c>
      <c r="CW34" s="6">
        <v>356613</v>
      </c>
      <c r="CX34" s="6">
        <v>750487</v>
      </c>
      <c r="CY34" s="1">
        <v>0</v>
      </c>
      <c r="CZ34" s="1">
        <v>0</v>
      </c>
      <c r="DA34" s="6">
        <v>750487</v>
      </c>
      <c r="DB34" s="6">
        <v>41978</v>
      </c>
      <c r="DC34" s="6">
        <v>22813</v>
      </c>
      <c r="DD34" s="6">
        <f t="shared" si="0"/>
        <v>64791</v>
      </c>
      <c r="DE34" s="6">
        <v>192849</v>
      </c>
      <c r="DF34" s="6">
        <v>48469</v>
      </c>
      <c r="DG34" s="6">
        <v>2556</v>
      </c>
      <c r="DH34" s="6">
        <v>74110</v>
      </c>
      <c r="DI34" s="1">
        <v>882</v>
      </c>
      <c r="DJ34" s="6"/>
      <c r="DK34" s="6">
        <v>664051</v>
      </c>
      <c r="DL34" s="6">
        <v>380881</v>
      </c>
      <c r="DM34" s="1">
        <v>0</v>
      </c>
      <c r="DN34" s="1">
        <v>0</v>
      </c>
      <c r="DO34" s="6">
        <v>1062174</v>
      </c>
      <c r="DP34" s="1">
        <v>188</v>
      </c>
      <c r="DQ34" s="6">
        <v>73389</v>
      </c>
      <c r="DR34" s="6">
        <v>22700</v>
      </c>
      <c r="DS34" s="6">
        <v>96089</v>
      </c>
      <c r="DT34" s="6">
        <v>530498</v>
      </c>
      <c r="DU34" s="6">
        <v>3238</v>
      </c>
      <c r="DV34" s="1">
        <v>167</v>
      </c>
      <c r="DW34" s="6">
        <v>2553</v>
      </c>
      <c r="DX34" s="1">
        <v>381</v>
      </c>
      <c r="DY34" s="1">
        <v>588</v>
      </c>
      <c r="DZ34" s="1">
        <v>28</v>
      </c>
      <c r="EA34" s="6">
        <v>6955</v>
      </c>
      <c r="EB34" s="6">
        <v>12972</v>
      </c>
      <c r="EC34" s="6">
        <v>3540</v>
      </c>
      <c r="ED34" s="6">
        <v>16512</v>
      </c>
      <c r="EE34" s="6">
        <v>59627</v>
      </c>
      <c r="EF34" s="6">
        <v>28472</v>
      </c>
      <c r="EG34" s="6">
        <v>88099</v>
      </c>
      <c r="EH34" s="6">
        <v>4874</v>
      </c>
      <c r="EI34" s="6">
        <v>1593</v>
      </c>
      <c r="EJ34" s="6">
        <v>6467</v>
      </c>
      <c r="EK34" s="6">
        <v>111078</v>
      </c>
      <c r="EL34" s="1">
        <v>379</v>
      </c>
      <c r="EM34" s="1">
        <v>415</v>
      </c>
      <c r="EN34" s="6">
        <v>2616</v>
      </c>
      <c r="EO34" s="6">
        <v>3379</v>
      </c>
      <c r="EP34" s="1">
        <v>405</v>
      </c>
      <c r="EQ34" s="6">
        <v>6936</v>
      </c>
      <c r="ER34" s="6">
        <v>126932</v>
      </c>
      <c r="ES34" s="6">
        <v>50388</v>
      </c>
      <c r="ET34" s="6">
        <v>3900</v>
      </c>
      <c r="EU34" s="1">
        <v>291</v>
      </c>
      <c r="EV34" s="6">
        <v>1543</v>
      </c>
      <c r="EW34" s="1" t="s">
        <v>821</v>
      </c>
      <c r="EX34" s="1">
        <v>62</v>
      </c>
      <c r="EY34" s="1">
        <v>77</v>
      </c>
      <c r="EZ34" s="6">
        <v>111582</v>
      </c>
      <c r="FA34" s="6">
        <v>234051</v>
      </c>
      <c r="FB34" s="6">
        <v>94800</v>
      </c>
      <c r="FC34" s="1"/>
      <c r="FD34" s="1"/>
      <c r="FE34" s="1"/>
      <c r="FF34" s="1"/>
      <c r="FG34" s="1" t="s">
        <v>822</v>
      </c>
      <c r="FH34" s="1" t="s">
        <v>308</v>
      </c>
      <c r="FI34" s="1" t="s">
        <v>823</v>
      </c>
      <c r="FJ34" s="1" t="s">
        <v>815</v>
      </c>
      <c r="FK34" s="1">
        <v>28054</v>
      </c>
      <c r="FL34" s="1">
        <v>5156</v>
      </c>
      <c r="FM34" s="1" t="s">
        <v>824</v>
      </c>
      <c r="FN34" s="1" t="s">
        <v>816</v>
      </c>
      <c r="FO34" s="1">
        <v>28054</v>
      </c>
      <c r="FP34" s="1">
        <v>5156</v>
      </c>
      <c r="FQ34" s="1" t="s">
        <v>825</v>
      </c>
      <c r="FR34" s="6">
        <v>92233</v>
      </c>
      <c r="FS34" s="1">
        <v>56</v>
      </c>
      <c r="FT34" s="1" t="s">
        <v>826</v>
      </c>
      <c r="FU34" s="6">
        <v>20436</v>
      </c>
      <c r="FV34" s="1">
        <v>520</v>
      </c>
      <c r="FW34" s="1"/>
      <c r="FX34" s="1" t="s">
        <v>827</v>
      </c>
      <c r="FY34" s="1"/>
      <c r="FZ34" s="1"/>
      <c r="GA34" s="1">
        <v>0</v>
      </c>
      <c r="GB34" s="1" t="s">
        <v>828</v>
      </c>
      <c r="GC34" s="1">
        <v>13.15</v>
      </c>
      <c r="GD34" s="1">
        <v>19.46</v>
      </c>
      <c r="GE34" s="1"/>
      <c r="GF34" s="1" t="s">
        <v>328</v>
      </c>
      <c r="GG34" s="1" t="s">
        <v>829</v>
      </c>
      <c r="GH34" s="1" t="s">
        <v>287</v>
      </c>
      <c r="GI34" s="1" t="s">
        <v>313</v>
      </c>
      <c r="GJ34" s="1" t="s">
        <v>289</v>
      </c>
      <c r="GK34" s="1" t="s">
        <v>290</v>
      </c>
      <c r="GL34" s="1" t="s">
        <v>314</v>
      </c>
      <c r="GM34" s="1" t="s">
        <v>279</v>
      </c>
      <c r="GN34" s="6">
        <v>208510</v>
      </c>
      <c r="GO34" s="2"/>
      <c r="GP34" s="10">
        <v>3841</v>
      </c>
      <c r="GQ34" s="2">
        <v>999</v>
      </c>
      <c r="GR34" s="10">
        <v>32400</v>
      </c>
      <c r="GS34" s="10">
        <v>104469</v>
      </c>
      <c r="GT34" s="10">
        <v>845278</v>
      </c>
      <c r="GU34" s="2">
        <v>957</v>
      </c>
      <c r="GV34" s="2">
        <v>325</v>
      </c>
      <c r="GW34" s="10">
        <v>2423</v>
      </c>
      <c r="GX34" s="10">
        <v>13652</v>
      </c>
      <c r="GY34" s="10">
        <v>195800</v>
      </c>
      <c r="GZ34" s="1"/>
      <c r="HA34" s="1">
        <v>2</v>
      </c>
      <c r="HB34" s="1"/>
      <c r="HC34" s="1"/>
      <c r="HD34" s="1"/>
      <c r="HE34" s="1"/>
      <c r="HF34" s="1"/>
      <c r="HG34" s="1"/>
      <c r="HH34" s="1"/>
      <c r="HI34" s="1"/>
      <c r="HJ34" s="1"/>
      <c r="HK34" s="1">
        <v>10</v>
      </c>
      <c r="HL34" s="6">
        <v>2898</v>
      </c>
      <c r="HN34" s="6">
        <v>55050</v>
      </c>
      <c r="HO34" s="6">
        <v>565354</v>
      </c>
      <c r="HP34" s="2">
        <v>882</v>
      </c>
      <c r="HQ34" s="1">
        <v>87</v>
      </c>
      <c r="HR34" s="1">
        <v>62</v>
      </c>
      <c r="HS34" s="6">
        <v>26725</v>
      </c>
      <c r="HT34" s="1"/>
      <c r="HU34" s="6">
        <v>34298</v>
      </c>
      <c r="HV34" s="1">
        <v>677</v>
      </c>
      <c r="HW34" s="6">
        <v>2022</v>
      </c>
      <c r="HX34" s="1"/>
      <c r="HY34" s="6">
        <v>13913</v>
      </c>
      <c r="HZ34" s="1">
        <v>120</v>
      </c>
      <c r="IA34" s="1">
        <v>0</v>
      </c>
      <c r="IB34" s="1"/>
      <c r="IC34" s="1">
        <v>370</v>
      </c>
      <c r="ID34" s="1">
        <v>15</v>
      </c>
      <c r="IE34" s="6">
        <v>1062174</v>
      </c>
      <c r="IF34" s="6">
        <v>257640</v>
      </c>
      <c r="IG34" s="6">
        <v>3022</v>
      </c>
      <c r="IH34" s="6">
        <v>985042</v>
      </c>
      <c r="II34" s="6">
        <v>237577</v>
      </c>
      <c r="IJ34" s="1">
        <v>373</v>
      </c>
      <c r="IK34" s="6">
        <v>48096</v>
      </c>
      <c r="IL34" s="1">
        <v>468</v>
      </c>
      <c r="IM34" s="6">
        <v>22345</v>
      </c>
      <c r="IN34" s="1">
        <v>0</v>
      </c>
      <c r="IO34" s="1">
        <v>272</v>
      </c>
      <c r="IQ34" s="6">
        <v>14395</v>
      </c>
      <c r="IR34" s="6">
        <v>119805</v>
      </c>
      <c r="IS34" s="10">
        <v>134200</v>
      </c>
      <c r="IT34" s="10">
        <v>208310</v>
      </c>
      <c r="IU34" s="6">
        <v>64791</v>
      </c>
      <c r="IV34" s="10">
        <v>1196374</v>
      </c>
      <c r="IW34" s="6">
        <v>453058</v>
      </c>
      <c r="IX34" s="6">
        <v>3405</v>
      </c>
      <c r="IY34" s="6">
        <v>2934</v>
      </c>
      <c r="IZ34" s="1">
        <v>616</v>
      </c>
      <c r="JA34" s="1">
        <v>0.79</v>
      </c>
      <c r="JB34" s="1">
        <v>0.15</v>
      </c>
      <c r="JC34" s="1">
        <v>15.97</v>
      </c>
      <c r="JD34" s="1">
        <v>30.03</v>
      </c>
      <c r="JE34" s="1">
        <v>4.8499999999999996</v>
      </c>
      <c r="JF34" s="6">
        <v>6379</v>
      </c>
      <c r="JG34" s="6">
        <v>77473</v>
      </c>
      <c r="JH34" s="1">
        <v>576</v>
      </c>
      <c r="JI34" s="6">
        <v>33605</v>
      </c>
    </row>
    <row r="35" spans="1:269" x14ac:dyDescent="0.25">
      <c r="A35" s="1" t="s">
        <v>830</v>
      </c>
      <c r="B35" s="1" t="s">
        <v>831</v>
      </c>
      <c r="C35" s="1" t="s">
        <v>831</v>
      </c>
      <c r="D35" s="1">
        <v>2016</v>
      </c>
      <c r="E35" s="1" t="s">
        <v>373</v>
      </c>
      <c r="F35" s="1" t="s">
        <v>832</v>
      </c>
      <c r="G35" s="1" t="s">
        <v>375</v>
      </c>
      <c r="H35" s="1">
        <v>27889</v>
      </c>
      <c r="I35" s="1">
        <v>4847</v>
      </c>
      <c r="J35" s="1" t="s">
        <v>832</v>
      </c>
      <c r="K35" s="1" t="s">
        <v>375</v>
      </c>
      <c r="L35" s="1">
        <v>27889</v>
      </c>
      <c r="M35" s="1"/>
      <c r="N35" s="1" t="s">
        <v>833</v>
      </c>
      <c r="O35" s="1" t="s">
        <v>834</v>
      </c>
      <c r="P35" s="1" t="s">
        <v>835</v>
      </c>
      <c r="Q35" s="1" t="s">
        <v>836</v>
      </c>
      <c r="R35" s="1" t="s">
        <v>837</v>
      </c>
      <c r="S35" s="1" t="s">
        <v>397</v>
      </c>
      <c r="T35" s="1" t="s">
        <v>834</v>
      </c>
      <c r="U35" s="1"/>
      <c r="V35" s="1" t="s">
        <v>838</v>
      </c>
      <c r="W35" s="1">
        <v>1</v>
      </c>
      <c r="X35" s="1">
        <v>0</v>
      </c>
      <c r="Y35" s="1">
        <v>0</v>
      </c>
      <c r="Z35" s="1">
        <v>0</v>
      </c>
      <c r="AA35" s="6">
        <v>2860</v>
      </c>
      <c r="AB35" s="1">
        <v>1</v>
      </c>
      <c r="AC35" s="1">
        <v>0</v>
      </c>
      <c r="AD35" s="1">
        <v>1</v>
      </c>
      <c r="AE35" s="1">
        <v>10</v>
      </c>
      <c r="AF35" s="1">
        <v>7</v>
      </c>
      <c r="AG35" s="7">
        <v>9.0899999999999995E-2</v>
      </c>
      <c r="AH35" s="8">
        <v>63994</v>
      </c>
      <c r="AI35" s="1"/>
      <c r="AJ35" s="1"/>
      <c r="AK35" s="8">
        <v>49851</v>
      </c>
      <c r="AL35" s="9">
        <v>10.98</v>
      </c>
      <c r="AM35" s="9">
        <v>14.01</v>
      </c>
      <c r="AN35" s="1"/>
      <c r="AO35" s="8">
        <v>410814</v>
      </c>
      <c r="AP35" s="8">
        <v>7800</v>
      </c>
      <c r="AQ35" s="8">
        <v>418614</v>
      </c>
      <c r="AR35" s="8">
        <v>9327</v>
      </c>
      <c r="AS35" s="8">
        <v>4566</v>
      </c>
      <c r="AT35" s="8">
        <v>13893</v>
      </c>
      <c r="AU35" s="8">
        <v>750</v>
      </c>
      <c r="AV35" s="8">
        <v>0</v>
      </c>
      <c r="AW35" s="8">
        <v>750</v>
      </c>
      <c r="AX35" s="8">
        <v>21500</v>
      </c>
      <c r="AY35" s="8">
        <v>454757</v>
      </c>
      <c r="AZ35" s="8">
        <v>214383</v>
      </c>
      <c r="BA35" s="8">
        <v>68681</v>
      </c>
      <c r="BB35" s="8">
        <v>283064</v>
      </c>
      <c r="BC35" s="8">
        <v>45137</v>
      </c>
      <c r="BD35" s="8">
        <v>9300</v>
      </c>
      <c r="BE35" s="8">
        <v>7570</v>
      </c>
      <c r="BF35" s="8">
        <v>62007</v>
      </c>
      <c r="BG35" s="8">
        <v>73543</v>
      </c>
      <c r="BH35" s="8">
        <v>418614</v>
      </c>
      <c r="BI35" s="8">
        <v>36143</v>
      </c>
      <c r="BJ35" s="7">
        <v>7.9500000000000001E-2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6">
        <v>18375</v>
      </c>
      <c r="BR35" s="6">
        <v>17644</v>
      </c>
      <c r="BS35" s="6">
        <v>36019</v>
      </c>
      <c r="BT35" s="6">
        <v>10462</v>
      </c>
      <c r="BU35" s="6">
        <v>4967</v>
      </c>
      <c r="BV35" s="6">
        <v>15429</v>
      </c>
      <c r="BW35" s="6">
        <v>2335</v>
      </c>
      <c r="BX35" s="1">
        <v>489</v>
      </c>
      <c r="BY35" s="6">
        <v>2824</v>
      </c>
      <c r="BZ35" s="6">
        <v>54272</v>
      </c>
      <c r="CA35" s="1"/>
      <c r="CB35" s="6">
        <v>54272</v>
      </c>
      <c r="CC35" s="1">
        <v>541</v>
      </c>
      <c r="CD35" s="6">
        <v>50523</v>
      </c>
      <c r="CE35" s="1">
        <v>1</v>
      </c>
      <c r="CF35" s="1">
        <v>74</v>
      </c>
      <c r="CG35" s="1">
        <v>75</v>
      </c>
      <c r="CH35" s="6">
        <v>3117</v>
      </c>
      <c r="CI35" s="6">
        <v>3205</v>
      </c>
      <c r="CJ35" s="6">
        <v>4102</v>
      </c>
      <c r="CK35" s="1">
        <v>205</v>
      </c>
      <c r="CL35" s="1">
        <v>0</v>
      </c>
      <c r="CM35" s="1">
        <v>28</v>
      </c>
      <c r="CN35" s="1">
        <v>26</v>
      </c>
      <c r="CO35" s="6">
        <v>46877</v>
      </c>
      <c r="CP35" s="6">
        <v>7891</v>
      </c>
      <c r="CQ35" s="6">
        <v>54768</v>
      </c>
      <c r="CR35" s="6">
        <v>5367</v>
      </c>
      <c r="CS35" s="1">
        <v>276</v>
      </c>
      <c r="CT35" s="6">
        <v>5643</v>
      </c>
      <c r="CU35" s="6">
        <v>17177</v>
      </c>
      <c r="CV35" s="6">
        <v>4662</v>
      </c>
      <c r="CW35" s="6">
        <v>21839</v>
      </c>
      <c r="CX35" s="6">
        <v>82250</v>
      </c>
      <c r="CY35" s="6">
        <v>2160</v>
      </c>
      <c r="CZ35" s="1">
        <v>0</v>
      </c>
      <c r="DA35" s="6">
        <v>84410</v>
      </c>
      <c r="DB35" s="6">
        <v>7998</v>
      </c>
      <c r="DC35" s="1">
        <v>398</v>
      </c>
      <c r="DD35" s="6">
        <f t="shared" si="0"/>
        <v>8396</v>
      </c>
      <c r="DE35" s="6">
        <v>27487</v>
      </c>
      <c r="DF35" s="6">
        <v>6498</v>
      </c>
      <c r="DG35" s="1">
        <v>0</v>
      </c>
      <c r="DH35" s="6">
        <v>6912</v>
      </c>
      <c r="DI35" s="6">
        <v>5899</v>
      </c>
      <c r="DJ35" s="6"/>
      <c r="DK35" s="6">
        <v>95418</v>
      </c>
      <c r="DL35" s="1"/>
      <c r="DM35" s="1"/>
      <c r="DN35" s="1"/>
      <c r="DO35" s="6">
        <v>128566</v>
      </c>
      <c r="DP35" s="6">
        <v>446</v>
      </c>
      <c r="DQ35" s="6">
        <v>13443</v>
      </c>
      <c r="DR35" s="6">
        <v>3449</v>
      </c>
      <c r="DS35" s="6">
        <v>16892</v>
      </c>
      <c r="DT35" s="6">
        <v>101471</v>
      </c>
      <c r="DU35" s="1">
        <v>9</v>
      </c>
      <c r="DV35" s="1">
        <v>1</v>
      </c>
      <c r="DW35" s="1">
        <v>109</v>
      </c>
      <c r="DX35" s="1">
        <v>6</v>
      </c>
      <c r="DY35" s="1">
        <v>13</v>
      </c>
      <c r="DZ35" s="1">
        <v>0</v>
      </c>
      <c r="EA35" s="1">
        <v>138</v>
      </c>
      <c r="EB35" s="1">
        <v>160</v>
      </c>
      <c r="EC35" s="1">
        <v>25</v>
      </c>
      <c r="ED35" s="1">
        <v>185</v>
      </c>
      <c r="EE35" s="6">
        <v>1890</v>
      </c>
      <c r="EF35" s="1">
        <v>125</v>
      </c>
      <c r="EG35" s="6">
        <v>2015</v>
      </c>
      <c r="EH35" s="1">
        <v>446</v>
      </c>
      <c r="EI35" s="1">
        <v>0</v>
      </c>
      <c r="EJ35" s="1">
        <v>446</v>
      </c>
      <c r="EK35" s="6">
        <v>2646</v>
      </c>
      <c r="EL35" s="1">
        <v>0</v>
      </c>
      <c r="EM35" s="1">
        <v>0</v>
      </c>
      <c r="EN35" s="1">
        <v>6</v>
      </c>
      <c r="EO35" s="1">
        <v>21</v>
      </c>
      <c r="EP35" s="1">
        <v>584</v>
      </c>
      <c r="EQ35" s="6">
        <v>2655</v>
      </c>
      <c r="ER35" s="6">
        <v>20650</v>
      </c>
      <c r="ES35" s="6">
        <v>2536</v>
      </c>
      <c r="ET35" s="6">
        <v>1103</v>
      </c>
      <c r="EU35" s="6">
        <v>6401</v>
      </c>
      <c r="EV35" s="6">
        <v>6538</v>
      </c>
      <c r="EW35" s="1" t="s">
        <v>839</v>
      </c>
      <c r="EX35" s="1">
        <v>11</v>
      </c>
      <c r="EY35" s="1">
        <v>22</v>
      </c>
      <c r="EZ35" s="6">
        <v>7445</v>
      </c>
      <c r="FA35" s="6">
        <v>1824</v>
      </c>
      <c r="FB35" s="6">
        <v>10950</v>
      </c>
      <c r="FC35" s="1"/>
      <c r="FD35" s="1" t="s">
        <v>279</v>
      </c>
      <c r="FE35" s="1"/>
      <c r="FF35" s="1"/>
      <c r="FG35" s="1" t="s">
        <v>831</v>
      </c>
      <c r="FH35" s="1" t="s">
        <v>281</v>
      </c>
      <c r="FI35" s="1" t="s">
        <v>832</v>
      </c>
      <c r="FJ35" s="1" t="s">
        <v>375</v>
      </c>
      <c r="FK35" s="1">
        <v>27889</v>
      </c>
      <c r="FL35" s="1">
        <v>4847</v>
      </c>
      <c r="FM35" s="1" t="s">
        <v>832</v>
      </c>
      <c r="FN35" s="1" t="s">
        <v>375</v>
      </c>
      <c r="FO35" s="1">
        <v>27889</v>
      </c>
      <c r="FP35" s="1">
        <v>4847</v>
      </c>
      <c r="FQ35" s="1" t="s">
        <v>373</v>
      </c>
      <c r="FR35" s="6">
        <v>12000</v>
      </c>
      <c r="FS35" s="1">
        <v>7</v>
      </c>
      <c r="FT35" s="1" t="s">
        <v>840</v>
      </c>
      <c r="FU35" s="6">
        <v>2860</v>
      </c>
      <c r="FV35" s="1">
        <v>52</v>
      </c>
      <c r="FW35" s="1"/>
      <c r="FX35" s="1" t="s">
        <v>841</v>
      </c>
      <c r="FY35" s="1"/>
      <c r="FZ35" s="1"/>
      <c r="GA35" s="1">
        <v>0</v>
      </c>
      <c r="GB35" s="1" t="s">
        <v>842</v>
      </c>
      <c r="GC35" s="1">
        <v>10</v>
      </c>
      <c r="GD35" s="1">
        <v>100</v>
      </c>
      <c r="GE35" s="1"/>
      <c r="GF35" s="1" t="s">
        <v>328</v>
      </c>
      <c r="GG35" s="1" t="s">
        <v>843</v>
      </c>
      <c r="GH35" s="1" t="s">
        <v>287</v>
      </c>
      <c r="GI35" s="1" t="s">
        <v>536</v>
      </c>
      <c r="GJ35" s="1" t="s">
        <v>503</v>
      </c>
      <c r="GK35" s="1" t="s">
        <v>290</v>
      </c>
      <c r="GL35" s="1" t="s">
        <v>537</v>
      </c>
      <c r="GM35" s="1" t="s">
        <v>279</v>
      </c>
      <c r="GN35" s="6">
        <v>9688</v>
      </c>
      <c r="GO35" s="2" t="s">
        <v>292</v>
      </c>
      <c r="GP35" s="2">
        <v>290</v>
      </c>
      <c r="GQ35" s="2">
        <v>24</v>
      </c>
      <c r="GR35" s="2">
        <v>877</v>
      </c>
      <c r="GS35" s="10">
        <v>10066</v>
      </c>
      <c r="GT35" s="2"/>
      <c r="GU35" s="2">
        <v>43</v>
      </c>
      <c r="GV35" s="2">
        <v>7</v>
      </c>
      <c r="GW35" s="2">
        <v>193</v>
      </c>
      <c r="GX35" s="10">
        <v>2103</v>
      </c>
      <c r="GY35" s="2"/>
      <c r="GZ35" s="1"/>
      <c r="HA35" s="1">
        <v>1</v>
      </c>
      <c r="HB35" s="1"/>
      <c r="HC35" s="1"/>
      <c r="HD35" s="1"/>
      <c r="HE35" s="1"/>
      <c r="HF35" s="1"/>
      <c r="HG35" s="1"/>
      <c r="HH35" s="1"/>
      <c r="HI35" s="1"/>
      <c r="HJ35" s="1"/>
      <c r="HK35" s="1">
        <v>1</v>
      </c>
      <c r="HL35" s="1">
        <v>485</v>
      </c>
      <c r="HN35" s="6">
        <v>10424</v>
      </c>
      <c r="HO35" s="6">
        <v>121965</v>
      </c>
      <c r="HP35" s="10">
        <v>5899</v>
      </c>
      <c r="HQ35" s="1"/>
      <c r="HR35" s="1">
        <v>0</v>
      </c>
      <c r="HS35" s="6">
        <v>26725</v>
      </c>
      <c r="HT35" s="6">
        <v>23798</v>
      </c>
      <c r="HU35" s="1"/>
      <c r="HV35" s="1">
        <v>620</v>
      </c>
      <c r="HW35" s="6">
        <v>2022</v>
      </c>
      <c r="HX35" s="6">
        <v>1183</v>
      </c>
      <c r="HY35" s="1"/>
      <c r="HZ35" s="1">
        <v>0</v>
      </c>
      <c r="IA35" s="1">
        <v>0</v>
      </c>
      <c r="IB35" s="1">
        <v>205</v>
      </c>
      <c r="IC35" s="1"/>
      <c r="ID35" s="1">
        <v>0</v>
      </c>
      <c r="IE35" s="6">
        <v>128566</v>
      </c>
      <c r="IF35" s="6">
        <v>35883</v>
      </c>
      <c r="IG35" s="6">
        <v>1775</v>
      </c>
      <c r="IH35" s="6">
        <v>119879</v>
      </c>
      <c r="II35" s="6">
        <v>37244</v>
      </c>
      <c r="IJ35" s="1">
        <v>2</v>
      </c>
      <c r="IK35" s="6">
        <v>6496</v>
      </c>
      <c r="IL35" s="1">
        <v>2</v>
      </c>
      <c r="IM35" s="1">
        <v>396</v>
      </c>
      <c r="IN35" s="1">
        <v>0</v>
      </c>
      <c r="IO35" s="1">
        <v>16</v>
      </c>
      <c r="IQ35" s="1">
        <v>104</v>
      </c>
      <c r="IR35" s="1"/>
      <c r="IS35" s="2">
        <v>104</v>
      </c>
      <c r="IT35" s="10">
        <v>7016</v>
      </c>
      <c r="IU35" s="6">
        <v>8396</v>
      </c>
      <c r="IV35" s="10">
        <v>128670</v>
      </c>
      <c r="IW35" s="6">
        <v>31801</v>
      </c>
      <c r="IX35" s="1">
        <v>10</v>
      </c>
      <c r="IY35" s="1">
        <v>115</v>
      </c>
      <c r="IZ35" s="1">
        <v>13</v>
      </c>
      <c r="JA35" s="1">
        <v>0.76</v>
      </c>
      <c r="JB35" s="1">
        <v>7.0000000000000007E-2</v>
      </c>
      <c r="JC35" s="1">
        <v>19.170000000000002</v>
      </c>
      <c r="JD35" s="1">
        <v>17.52</v>
      </c>
      <c r="JE35" s="1">
        <v>18.5</v>
      </c>
      <c r="JF35" s="1">
        <v>131</v>
      </c>
      <c r="JG35" s="6">
        <v>2496</v>
      </c>
      <c r="JH35" s="1">
        <v>7</v>
      </c>
      <c r="JI35" s="1">
        <v>150</v>
      </c>
    </row>
    <row r="36" spans="1:269" x14ac:dyDescent="0.25">
      <c r="A36" s="1" t="s">
        <v>844</v>
      </c>
      <c r="B36" s="1" t="s">
        <v>845</v>
      </c>
      <c r="C36" s="1" t="s">
        <v>845</v>
      </c>
      <c r="D36" s="1">
        <v>2016</v>
      </c>
      <c r="E36" s="1" t="s">
        <v>846</v>
      </c>
      <c r="F36" s="1" t="s">
        <v>847</v>
      </c>
      <c r="G36" s="1" t="s">
        <v>848</v>
      </c>
      <c r="H36" s="1">
        <v>27565</v>
      </c>
      <c r="I36" s="1">
        <v>339</v>
      </c>
      <c r="J36" s="1" t="s">
        <v>849</v>
      </c>
      <c r="K36" s="1" t="s">
        <v>848</v>
      </c>
      <c r="L36" s="1">
        <v>27565</v>
      </c>
      <c r="M36" s="1"/>
      <c r="N36" s="1" t="s">
        <v>850</v>
      </c>
      <c r="O36" s="1" t="s">
        <v>851</v>
      </c>
      <c r="P36" s="1" t="s">
        <v>852</v>
      </c>
      <c r="Q36" s="1" t="s">
        <v>853</v>
      </c>
      <c r="R36" s="1" t="s">
        <v>850</v>
      </c>
      <c r="S36" s="1" t="s">
        <v>324</v>
      </c>
      <c r="T36" s="1" t="s">
        <v>851</v>
      </c>
      <c r="U36" s="1" t="s">
        <v>852</v>
      </c>
      <c r="V36" s="1" t="s">
        <v>853</v>
      </c>
      <c r="W36" s="1">
        <v>1</v>
      </c>
      <c r="X36" s="1">
        <v>3</v>
      </c>
      <c r="Y36" s="1">
        <v>0</v>
      </c>
      <c r="Z36" s="1">
        <v>0</v>
      </c>
      <c r="AA36" s="6">
        <v>7644</v>
      </c>
      <c r="AB36" s="1">
        <v>5</v>
      </c>
      <c r="AC36" s="1">
        <v>0</v>
      </c>
      <c r="AD36" s="1">
        <v>5</v>
      </c>
      <c r="AE36" s="1">
        <v>18.5</v>
      </c>
      <c r="AF36" s="1">
        <v>23.5</v>
      </c>
      <c r="AG36" s="7">
        <v>0.21279999999999999</v>
      </c>
      <c r="AH36" s="8">
        <v>71400</v>
      </c>
      <c r="AI36" s="1"/>
      <c r="AJ36" s="1"/>
      <c r="AK36" s="8">
        <v>32000</v>
      </c>
      <c r="AL36" s="9">
        <v>9</v>
      </c>
      <c r="AM36" s="9">
        <v>9</v>
      </c>
      <c r="AN36" s="9">
        <v>9</v>
      </c>
      <c r="AO36" s="8">
        <v>0</v>
      </c>
      <c r="AP36" s="8">
        <v>1671280</v>
      </c>
      <c r="AQ36" s="8">
        <v>1671280</v>
      </c>
      <c r="AR36" s="8">
        <v>108926</v>
      </c>
      <c r="AS36" s="8">
        <v>0</v>
      </c>
      <c r="AT36" s="8">
        <v>108926</v>
      </c>
      <c r="AU36" s="8">
        <v>0</v>
      </c>
      <c r="AV36" s="8">
        <v>0</v>
      </c>
      <c r="AW36" s="8">
        <v>0</v>
      </c>
      <c r="AX36" s="8">
        <v>23985</v>
      </c>
      <c r="AY36" s="8">
        <v>1804191</v>
      </c>
      <c r="AZ36" s="8">
        <v>525328</v>
      </c>
      <c r="BA36" s="8">
        <v>152094</v>
      </c>
      <c r="BB36" s="8">
        <v>677422</v>
      </c>
      <c r="BC36" s="8">
        <v>132015</v>
      </c>
      <c r="BD36" s="8">
        <v>30438</v>
      </c>
      <c r="BE36" s="8">
        <v>14651</v>
      </c>
      <c r="BF36" s="8">
        <v>177104</v>
      </c>
      <c r="BG36" s="8">
        <v>130017</v>
      </c>
      <c r="BH36" s="8">
        <v>984543</v>
      </c>
      <c r="BI36" s="8">
        <v>819648</v>
      </c>
      <c r="BJ36" s="7">
        <v>0.45429999999999998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6">
        <v>54260</v>
      </c>
      <c r="BR36" s="6">
        <v>36238</v>
      </c>
      <c r="BS36" s="6">
        <v>90498</v>
      </c>
      <c r="BT36" s="6">
        <v>28355</v>
      </c>
      <c r="BU36" s="6">
        <v>12104</v>
      </c>
      <c r="BV36" s="6">
        <v>40459</v>
      </c>
      <c r="BW36" s="6">
        <v>8383</v>
      </c>
      <c r="BX36" s="6">
        <v>1562</v>
      </c>
      <c r="BY36" s="6">
        <v>9945</v>
      </c>
      <c r="BZ36" s="6">
        <v>140902</v>
      </c>
      <c r="CA36" s="1"/>
      <c r="CB36" s="6">
        <v>140902</v>
      </c>
      <c r="CC36" s="1">
        <v>970</v>
      </c>
      <c r="CD36" s="6">
        <v>50523</v>
      </c>
      <c r="CE36" s="1">
        <v>5</v>
      </c>
      <c r="CF36" s="1">
        <v>74</v>
      </c>
      <c r="CG36" s="1">
        <v>79</v>
      </c>
      <c r="CH36" s="6">
        <v>4951</v>
      </c>
      <c r="CI36" s="6">
        <v>8406</v>
      </c>
      <c r="CJ36" s="6">
        <v>8195</v>
      </c>
      <c r="CK36" s="1">
        <v>205</v>
      </c>
      <c r="CL36" s="1">
        <v>0</v>
      </c>
      <c r="CM36" s="1">
        <v>12</v>
      </c>
      <c r="CN36" s="1">
        <v>172</v>
      </c>
      <c r="CO36" s="6">
        <v>41924</v>
      </c>
      <c r="CP36" s="6">
        <v>11196</v>
      </c>
      <c r="CQ36" s="6">
        <v>53120</v>
      </c>
      <c r="CR36" s="6">
        <v>6021</v>
      </c>
      <c r="CS36" s="1">
        <v>415</v>
      </c>
      <c r="CT36" s="6">
        <v>6436</v>
      </c>
      <c r="CU36" s="6">
        <v>38850</v>
      </c>
      <c r="CV36" s="6">
        <v>9361</v>
      </c>
      <c r="CW36" s="6">
        <v>48211</v>
      </c>
      <c r="CX36" s="6">
        <v>107767</v>
      </c>
      <c r="CY36" s="6">
        <v>1286</v>
      </c>
      <c r="CZ36" s="1">
        <v>0</v>
      </c>
      <c r="DA36" s="6">
        <v>109053</v>
      </c>
      <c r="DB36" s="6">
        <v>3762</v>
      </c>
      <c r="DC36" s="6">
        <v>1102</v>
      </c>
      <c r="DD36" s="6">
        <f t="shared" si="0"/>
        <v>4864</v>
      </c>
      <c r="DE36" s="6">
        <v>23001</v>
      </c>
      <c r="DF36" s="6">
        <v>10908</v>
      </c>
      <c r="DG36" s="1">
        <v>0</v>
      </c>
      <c r="DH36" s="6">
        <v>12016</v>
      </c>
      <c r="DI36" s="1">
        <v>0</v>
      </c>
      <c r="DJ36" s="6"/>
      <c r="DK36" s="6">
        <v>75174</v>
      </c>
      <c r="DL36" s="6">
        <v>60983</v>
      </c>
      <c r="DM36" s="1"/>
      <c r="DN36" s="1">
        <v>0</v>
      </c>
      <c r="DO36" s="6">
        <v>148860</v>
      </c>
      <c r="DP36" s="1">
        <v>0</v>
      </c>
      <c r="DQ36" s="6">
        <v>28905</v>
      </c>
      <c r="DR36" s="6">
        <v>11179</v>
      </c>
      <c r="DS36" s="6">
        <v>40084</v>
      </c>
      <c r="DT36" s="6">
        <v>186749</v>
      </c>
      <c r="DU36" s="1">
        <v>73</v>
      </c>
      <c r="DV36" s="1">
        <v>7</v>
      </c>
      <c r="DW36" s="1">
        <v>210</v>
      </c>
      <c r="DX36" s="1">
        <v>3</v>
      </c>
      <c r="DY36" s="1">
        <v>52</v>
      </c>
      <c r="DZ36" s="1">
        <v>3</v>
      </c>
      <c r="EA36" s="1">
        <v>348</v>
      </c>
      <c r="EB36" s="6">
        <v>1315</v>
      </c>
      <c r="EC36" s="1">
        <v>12</v>
      </c>
      <c r="ED36" s="6">
        <v>1327</v>
      </c>
      <c r="EE36" s="6">
        <v>4210</v>
      </c>
      <c r="EF36" s="1">
        <v>406</v>
      </c>
      <c r="EG36" s="6">
        <v>4616</v>
      </c>
      <c r="EH36" s="1">
        <v>983</v>
      </c>
      <c r="EI36" s="1">
        <v>96</v>
      </c>
      <c r="EJ36" s="6">
        <v>1079</v>
      </c>
      <c r="EK36" s="6">
        <v>7022</v>
      </c>
      <c r="EL36" s="1">
        <v>230</v>
      </c>
      <c r="EM36" s="6">
        <v>9001</v>
      </c>
      <c r="EN36" s="1">
        <v>12</v>
      </c>
      <c r="EO36" s="1">
        <v>120</v>
      </c>
      <c r="EP36" s="1">
        <v>300</v>
      </c>
      <c r="EQ36" s="6">
        <v>7400</v>
      </c>
      <c r="ER36" s="6">
        <v>23714</v>
      </c>
      <c r="ES36" s="6">
        <v>9847</v>
      </c>
      <c r="ET36" s="1">
        <v>857</v>
      </c>
      <c r="EU36" s="1">
        <v>26</v>
      </c>
      <c r="EV36" s="1">
        <v>76</v>
      </c>
      <c r="EW36" s="1" t="s">
        <v>854</v>
      </c>
      <c r="EX36" s="1">
        <v>22</v>
      </c>
      <c r="EY36" s="1">
        <v>46</v>
      </c>
      <c r="EZ36" s="6">
        <v>54850</v>
      </c>
      <c r="FA36" s="1"/>
      <c r="FB36" s="1"/>
      <c r="FC36" s="1"/>
      <c r="FD36" s="1" t="s">
        <v>279</v>
      </c>
      <c r="FE36" s="1"/>
      <c r="FF36" s="1"/>
      <c r="FG36" s="1" t="s">
        <v>855</v>
      </c>
      <c r="FH36" s="1" t="s">
        <v>308</v>
      </c>
      <c r="FI36" s="1" t="s">
        <v>847</v>
      </c>
      <c r="FJ36" s="1" t="s">
        <v>848</v>
      </c>
      <c r="FK36" s="1">
        <v>27565</v>
      </c>
      <c r="FL36" s="1">
        <v>339</v>
      </c>
      <c r="FM36" s="1" t="s">
        <v>849</v>
      </c>
      <c r="FN36" s="1" t="s">
        <v>848</v>
      </c>
      <c r="FO36" s="1">
        <v>27565</v>
      </c>
      <c r="FP36" s="1">
        <v>339</v>
      </c>
      <c r="FQ36" s="1" t="s">
        <v>846</v>
      </c>
      <c r="FR36" s="6">
        <v>31653</v>
      </c>
      <c r="FS36" s="1">
        <v>18</v>
      </c>
      <c r="FT36" s="1" t="s">
        <v>856</v>
      </c>
      <c r="FU36" s="6">
        <v>7644</v>
      </c>
      <c r="FV36" s="1">
        <v>208</v>
      </c>
      <c r="FW36" s="1"/>
      <c r="FX36" s="1" t="s">
        <v>857</v>
      </c>
      <c r="FY36" s="1"/>
      <c r="FZ36" s="1"/>
      <c r="GA36" s="1">
        <v>0</v>
      </c>
      <c r="GB36" s="1" t="s">
        <v>858</v>
      </c>
      <c r="GC36" s="1">
        <v>1.4</v>
      </c>
      <c r="GD36" s="1">
        <v>1.6</v>
      </c>
      <c r="GE36" s="1"/>
      <c r="GF36" s="1" t="s">
        <v>328</v>
      </c>
      <c r="GG36" s="1" t="s">
        <v>859</v>
      </c>
      <c r="GH36" s="1" t="s">
        <v>287</v>
      </c>
      <c r="GI36" s="1" t="s">
        <v>288</v>
      </c>
      <c r="GJ36" s="1" t="s">
        <v>289</v>
      </c>
      <c r="GK36" s="1" t="s">
        <v>290</v>
      </c>
      <c r="GL36" s="1" t="s">
        <v>291</v>
      </c>
      <c r="GM36" s="1" t="s">
        <v>279</v>
      </c>
      <c r="GN36" s="6">
        <v>57910</v>
      </c>
      <c r="GO36" s="2" t="s">
        <v>292</v>
      </c>
      <c r="GP36" s="2">
        <v>334</v>
      </c>
      <c r="GQ36" s="2">
        <v>32</v>
      </c>
      <c r="GR36" s="10">
        <v>1676</v>
      </c>
      <c r="GS36" s="10">
        <v>13972</v>
      </c>
      <c r="GT36" s="10">
        <v>51053</v>
      </c>
      <c r="GU36" s="2">
        <v>91</v>
      </c>
      <c r="GV36" s="2">
        <v>17</v>
      </c>
      <c r="GW36" s="2">
        <v>123</v>
      </c>
      <c r="GX36" s="10">
        <v>2152</v>
      </c>
      <c r="GY36" s="2"/>
      <c r="GZ36" s="1"/>
      <c r="HA36" s="1">
        <v>2</v>
      </c>
      <c r="HB36" s="1"/>
      <c r="HC36" s="1"/>
      <c r="HD36" s="1"/>
      <c r="HE36" s="1"/>
      <c r="HF36" s="1"/>
      <c r="HG36" s="1"/>
      <c r="HH36" s="1"/>
      <c r="HI36" s="1"/>
      <c r="HJ36" s="1"/>
      <c r="HK36" s="1">
        <v>4</v>
      </c>
      <c r="HL36" s="6">
        <v>3000</v>
      </c>
      <c r="HN36" s="6">
        <v>21552</v>
      </c>
      <c r="HO36" s="6">
        <v>214403</v>
      </c>
      <c r="HP36" s="2">
        <v>0</v>
      </c>
      <c r="HQ36" s="1"/>
      <c r="HR36" s="1">
        <v>0</v>
      </c>
      <c r="HS36" s="6">
        <v>26725</v>
      </c>
      <c r="HT36" s="6">
        <v>23798</v>
      </c>
      <c r="HU36" s="1"/>
      <c r="HV36" s="1">
        <v>0</v>
      </c>
      <c r="HW36" s="6">
        <v>2022</v>
      </c>
      <c r="HX36" s="6">
        <v>1183</v>
      </c>
      <c r="HY36" s="1"/>
      <c r="HZ36" s="6">
        <v>5201</v>
      </c>
      <c r="IA36" s="1">
        <v>0</v>
      </c>
      <c r="IB36" s="1">
        <v>205</v>
      </c>
      <c r="IC36" s="1">
        <v>0</v>
      </c>
      <c r="ID36" s="1">
        <v>0</v>
      </c>
      <c r="IE36" s="6">
        <v>148860</v>
      </c>
      <c r="IF36" s="6">
        <v>27865</v>
      </c>
      <c r="IG36" s="6">
        <v>1034</v>
      </c>
      <c r="IH36" s="6">
        <v>135810</v>
      </c>
      <c r="II36" s="6">
        <v>27791</v>
      </c>
      <c r="IJ36" s="1">
        <v>48</v>
      </c>
      <c r="IK36" s="6">
        <v>10860</v>
      </c>
      <c r="IL36" s="1">
        <v>467</v>
      </c>
      <c r="IM36" s="1">
        <v>635</v>
      </c>
      <c r="IN36" s="1">
        <v>0</v>
      </c>
      <c r="IO36" s="1">
        <v>6</v>
      </c>
      <c r="IQ36" s="6">
        <v>12791</v>
      </c>
      <c r="IR36" s="1">
        <v>0</v>
      </c>
      <c r="IS36" s="10">
        <v>12791</v>
      </c>
      <c r="IT36" s="10">
        <v>24807</v>
      </c>
      <c r="IU36" s="6">
        <v>4864</v>
      </c>
      <c r="IV36" s="10">
        <v>161651</v>
      </c>
      <c r="IW36" s="6">
        <v>51843</v>
      </c>
      <c r="IX36" s="1">
        <v>80</v>
      </c>
      <c r="IY36" s="1">
        <v>213</v>
      </c>
      <c r="IZ36" s="1">
        <v>55</v>
      </c>
      <c r="JA36" s="1">
        <v>0.66</v>
      </c>
      <c r="JB36" s="1">
        <v>0.19</v>
      </c>
      <c r="JC36" s="1">
        <v>20.18</v>
      </c>
      <c r="JD36" s="1">
        <v>21.67</v>
      </c>
      <c r="JE36" s="1">
        <v>16.59</v>
      </c>
      <c r="JF36" s="1">
        <v>335</v>
      </c>
      <c r="JG36" s="6">
        <v>6508</v>
      </c>
      <c r="JH36" s="1">
        <v>13</v>
      </c>
      <c r="JI36" s="1">
        <v>514</v>
      </c>
    </row>
    <row r="37" spans="1:269" x14ac:dyDescent="0.25">
      <c r="A37" s="1" t="s">
        <v>860</v>
      </c>
      <c r="B37" s="1" t="s">
        <v>861</v>
      </c>
      <c r="C37" s="1" t="s">
        <v>861</v>
      </c>
      <c r="D37" s="1">
        <v>2016</v>
      </c>
      <c r="E37" s="1" t="s">
        <v>862</v>
      </c>
      <c r="F37" s="1" t="s">
        <v>863</v>
      </c>
      <c r="G37" s="1" t="s">
        <v>864</v>
      </c>
      <c r="H37" s="1">
        <v>27402</v>
      </c>
      <c r="I37" s="1">
        <v>3178</v>
      </c>
      <c r="J37" s="1" t="s">
        <v>865</v>
      </c>
      <c r="K37" s="1" t="s">
        <v>864</v>
      </c>
      <c r="L37" s="1">
        <v>27401</v>
      </c>
      <c r="M37" s="1"/>
      <c r="N37" s="1" t="s">
        <v>866</v>
      </c>
      <c r="O37" s="1" t="s">
        <v>867</v>
      </c>
      <c r="P37" s="1" t="s">
        <v>868</v>
      </c>
      <c r="Q37" s="1" t="s">
        <v>869</v>
      </c>
      <c r="R37" s="1" t="s">
        <v>870</v>
      </c>
      <c r="S37" s="1" t="s">
        <v>871</v>
      </c>
      <c r="T37" s="1" t="s">
        <v>872</v>
      </c>
      <c r="U37" s="1" t="s">
        <v>868</v>
      </c>
      <c r="V37" s="1" t="s">
        <v>873</v>
      </c>
      <c r="W37" s="1">
        <v>1</v>
      </c>
      <c r="X37" s="1">
        <v>7</v>
      </c>
      <c r="Y37" s="1">
        <v>0</v>
      </c>
      <c r="Z37" s="1">
        <v>0</v>
      </c>
      <c r="AA37" s="6">
        <v>28517</v>
      </c>
      <c r="AB37" s="1">
        <v>27</v>
      </c>
      <c r="AC37" s="1">
        <v>0</v>
      </c>
      <c r="AD37" s="1">
        <v>27</v>
      </c>
      <c r="AE37" s="1">
        <v>69</v>
      </c>
      <c r="AF37" s="1">
        <v>96</v>
      </c>
      <c r="AG37" s="7">
        <v>0.28129999999999999</v>
      </c>
      <c r="AH37" s="8">
        <v>113113</v>
      </c>
      <c r="AI37" s="1"/>
      <c r="AJ37" s="1"/>
      <c r="AK37" s="8">
        <v>35830</v>
      </c>
      <c r="AL37" s="9">
        <v>12.2</v>
      </c>
      <c r="AM37" s="9">
        <v>12.2</v>
      </c>
      <c r="AN37" s="9">
        <v>13.29</v>
      </c>
      <c r="AO37" s="8">
        <v>6776573</v>
      </c>
      <c r="AP37" s="8">
        <v>1356847</v>
      </c>
      <c r="AQ37" s="8">
        <v>8133420</v>
      </c>
      <c r="AR37" s="8">
        <v>383054</v>
      </c>
      <c r="AS37" s="8">
        <v>0</v>
      </c>
      <c r="AT37" s="8">
        <v>383054</v>
      </c>
      <c r="AU37" s="8">
        <v>0</v>
      </c>
      <c r="AV37" s="8">
        <v>0</v>
      </c>
      <c r="AW37" s="8">
        <v>0</v>
      </c>
      <c r="AX37" s="8">
        <v>206425</v>
      </c>
      <c r="AY37" s="8">
        <v>8722899</v>
      </c>
      <c r="AZ37" s="8">
        <v>4054304</v>
      </c>
      <c r="BA37" s="8">
        <v>1455096</v>
      </c>
      <c r="BB37" s="8">
        <v>5509400</v>
      </c>
      <c r="BC37" s="8">
        <v>519496</v>
      </c>
      <c r="BD37" s="8">
        <v>266302</v>
      </c>
      <c r="BE37" s="8">
        <v>245509</v>
      </c>
      <c r="BF37" s="8">
        <v>1031307</v>
      </c>
      <c r="BG37" s="8">
        <v>1511513</v>
      </c>
      <c r="BH37" s="8">
        <v>8052220</v>
      </c>
      <c r="BI37" s="8">
        <v>670679</v>
      </c>
      <c r="BJ37" s="7">
        <v>7.6899999999999996E-2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6">
        <v>123636</v>
      </c>
      <c r="BR37" s="6">
        <v>168210</v>
      </c>
      <c r="BS37" s="6">
        <v>291846</v>
      </c>
      <c r="BT37" s="6">
        <v>130039</v>
      </c>
      <c r="BU37" s="6">
        <v>72986</v>
      </c>
      <c r="BV37" s="6">
        <v>203025</v>
      </c>
      <c r="BW37" s="6">
        <v>27350</v>
      </c>
      <c r="BX37" s="6">
        <v>2597</v>
      </c>
      <c r="BY37" s="6">
        <v>29947</v>
      </c>
      <c r="BZ37" s="6">
        <v>524818</v>
      </c>
      <c r="CA37" s="1"/>
      <c r="CB37" s="6">
        <v>524818</v>
      </c>
      <c r="CC37" s="6">
        <v>1167</v>
      </c>
      <c r="CD37" s="6">
        <v>98761</v>
      </c>
      <c r="CE37" s="1">
        <v>14</v>
      </c>
      <c r="CF37" s="1">
        <v>74</v>
      </c>
      <c r="CG37" s="1">
        <v>88</v>
      </c>
      <c r="CH37" s="6">
        <v>21271</v>
      </c>
      <c r="CI37" s="6">
        <v>25186</v>
      </c>
      <c r="CJ37" s="6">
        <v>55550</v>
      </c>
      <c r="CK37" s="1">
        <v>537</v>
      </c>
      <c r="CL37" s="1">
        <v>87</v>
      </c>
      <c r="CM37" s="1">
        <v>86</v>
      </c>
      <c r="CN37" s="1">
        <v>687</v>
      </c>
      <c r="CO37" s="6">
        <v>260959</v>
      </c>
      <c r="CP37" s="6">
        <v>114398</v>
      </c>
      <c r="CQ37" s="6">
        <v>375357</v>
      </c>
      <c r="CR37" s="6">
        <v>61944</v>
      </c>
      <c r="CS37" s="6">
        <v>1866</v>
      </c>
      <c r="CT37" s="6">
        <v>63810</v>
      </c>
      <c r="CU37" s="6">
        <v>538290</v>
      </c>
      <c r="CV37" s="6">
        <v>120473</v>
      </c>
      <c r="CW37" s="6">
        <v>658763</v>
      </c>
      <c r="CX37" s="6">
        <v>1097930</v>
      </c>
      <c r="CY37" s="1">
        <v>0</v>
      </c>
      <c r="CZ37" s="1">
        <v>0</v>
      </c>
      <c r="DA37" s="6">
        <v>1097930</v>
      </c>
      <c r="DB37" s="6">
        <v>53824</v>
      </c>
      <c r="DC37" s="6">
        <v>93227</v>
      </c>
      <c r="DD37" s="6">
        <f t="shared" si="0"/>
        <v>147051</v>
      </c>
      <c r="DE37" s="6">
        <v>301423</v>
      </c>
      <c r="DF37" s="6">
        <v>201514</v>
      </c>
      <c r="DG37" s="6">
        <v>3308</v>
      </c>
      <c r="DH37" s="6">
        <v>299251</v>
      </c>
      <c r="DI37" s="6">
        <v>10469</v>
      </c>
      <c r="DJ37" s="6"/>
      <c r="DK37" s="6">
        <v>656084</v>
      </c>
      <c r="DL37" s="6">
        <v>1160028</v>
      </c>
      <c r="DM37" s="1">
        <v>0</v>
      </c>
      <c r="DN37" s="1">
        <v>463</v>
      </c>
      <c r="DO37" s="6">
        <v>1751226</v>
      </c>
      <c r="DP37" s="6">
        <v>4309</v>
      </c>
      <c r="DQ37" s="6">
        <v>205084</v>
      </c>
      <c r="DR37" s="6">
        <v>59586</v>
      </c>
      <c r="DS37" s="6">
        <v>264670</v>
      </c>
      <c r="DT37" s="6">
        <v>2761627</v>
      </c>
      <c r="DU37" s="6">
        <v>1336</v>
      </c>
      <c r="DV37" s="1">
        <v>99</v>
      </c>
      <c r="DW37" s="6">
        <v>1808</v>
      </c>
      <c r="DX37" s="1">
        <v>535</v>
      </c>
      <c r="DY37" s="1">
        <v>385</v>
      </c>
      <c r="DZ37" s="1">
        <v>47</v>
      </c>
      <c r="EA37" s="6">
        <v>4210</v>
      </c>
      <c r="EB37" s="6">
        <v>8523</v>
      </c>
      <c r="EC37" s="6">
        <v>4363</v>
      </c>
      <c r="ED37" s="6">
        <v>12886</v>
      </c>
      <c r="EE37" s="6">
        <v>51117</v>
      </c>
      <c r="EF37" s="6">
        <v>22992</v>
      </c>
      <c r="EG37" s="6">
        <v>74109</v>
      </c>
      <c r="EH37" s="6">
        <v>3162</v>
      </c>
      <c r="EI37" s="6">
        <v>1959</v>
      </c>
      <c r="EJ37" s="6">
        <v>5121</v>
      </c>
      <c r="EK37" s="6">
        <v>92116</v>
      </c>
      <c r="EL37" s="1">
        <v>50</v>
      </c>
      <c r="EM37" s="1">
        <v>931</v>
      </c>
      <c r="EN37" s="1">
        <v>150</v>
      </c>
      <c r="EO37" s="1">
        <v>716</v>
      </c>
      <c r="EP37" s="6">
        <v>5602</v>
      </c>
      <c r="EQ37" s="6">
        <v>32694</v>
      </c>
      <c r="ER37" s="6">
        <v>339183</v>
      </c>
      <c r="ES37" s="6">
        <v>75751</v>
      </c>
      <c r="ET37" s="1">
        <v>298</v>
      </c>
      <c r="EU37" s="1">
        <v>692</v>
      </c>
      <c r="EV37" s="1">
        <v>463</v>
      </c>
      <c r="EW37" s="1" t="s">
        <v>874</v>
      </c>
      <c r="EX37" s="1">
        <v>113</v>
      </c>
      <c r="EY37" s="1">
        <v>293</v>
      </c>
      <c r="EZ37" s="6">
        <v>395623</v>
      </c>
      <c r="FA37" s="6">
        <v>999182</v>
      </c>
      <c r="FB37" s="1"/>
      <c r="FC37" s="1"/>
      <c r="FD37" s="1" t="s">
        <v>279</v>
      </c>
      <c r="FE37" s="1"/>
      <c r="FF37" s="1"/>
      <c r="FG37" s="1" t="s">
        <v>861</v>
      </c>
      <c r="FH37" s="1" t="s">
        <v>281</v>
      </c>
      <c r="FI37" s="1" t="s">
        <v>863</v>
      </c>
      <c r="FJ37" s="1" t="s">
        <v>864</v>
      </c>
      <c r="FK37" s="1">
        <v>27402</v>
      </c>
      <c r="FL37" s="1">
        <v>3178</v>
      </c>
      <c r="FM37" s="1" t="s">
        <v>865</v>
      </c>
      <c r="FN37" s="1" t="s">
        <v>864</v>
      </c>
      <c r="FO37" s="1">
        <v>27401</v>
      </c>
      <c r="FP37" s="1">
        <v>2941</v>
      </c>
      <c r="FQ37" s="1" t="s">
        <v>862</v>
      </c>
      <c r="FR37" s="6">
        <v>177988</v>
      </c>
      <c r="FS37" s="1">
        <v>95.01</v>
      </c>
      <c r="FT37" s="1" t="s">
        <v>875</v>
      </c>
      <c r="FU37" s="6">
        <v>28517</v>
      </c>
      <c r="FV37" s="1">
        <v>416</v>
      </c>
      <c r="FW37" s="1"/>
      <c r="FX37" s="1" t="s">
        <v>876</v>
      </c>
      <c r="FY37" s="1"/>
      <c r="FZ37" s="1"/>
      <c r="GA37" s="1">
        <v>0</v>
      </c>
      <c r="GB37" s="1" t="s">
        <v>877</v>
      </c>
      <c r="GC37" s="1">
        <v>80.11</v>
      </c>
      <c r="GD37" s="1">
        <v>71.88</v>
      </c>
      <c r="GE37" s="1"/>
      <c r="GF37" s="1" t="s">
        <v>285</v>
      </c>
      <c r="GG37" s="1" t="s">
        <v>878</v>
      </c>
      <c r="GH37" s="1" t="s">
        <v>287</v>
      </c>
      <c r="GI37" s="1" t="s">
        <v>536</v>
      </c>
      <c r="GJ37" s="1" t="s">
        <v>289</v>
      </c>
      <c r="GK37" s="1" t="s">
        <v>290</v>
      </c>
      <c r="GL37" s="1" t="s">
        <v>418</v>
      </c>
      <c r="GM37" s="1" t="s">
        <v>279</v>
      </c>
      <c r="GN37" s="6">
        <v>406708</v>
      </c>
      <c r="GO37" s="2" t="s">
        <v>292</v>
      </c>
      <c r="GP37" s="10">
        <v>5107</v>
      </c>
      <c r="GQ37" s="2">
        <v>556</v>
      </c>
      <c r="GR37" s="10">
        <v>23227</v>
      </c>
      <c r="GS37" s="10">
        <v>182355</v>
      </c>
      <c r="GT37" s="10">
        <v>1451774</v>
      </c>
      <c r="GU37" s="10">
        <v>1089</v>
      </c>
      <c r="GV37" s="2">
        <v>120</v>
      </c>
      <c r="GW37" s="10">
        <v>1448</v>
      </c>
      <c r="GX37" s="10">
        <v>21539</v>
      </c>
      <c r="GY37" s="10">
        <v>504332</v>
      </c>
      <c r="GZ37" s="1"/>
      <c r="HA37" s="1">
        <v>3</v>
      </c>
      <c r="HB37" s="1"/>
      <c r="HC37" s="1"/>
      <c r="HD37" s="1"/>
      <c r="HE37" s="1"/>
      <c r="HF37" s="1"/>
      <c r="HG37" s="1"/>
      <c r="HH37" s="1"/>
      <c r="HI37" s="1"/>
      <c r="HJ37" s="1"/>
      <c r="HK37" s="1">
        <v>8</v>
      </c>
      <c r="HL37" s="6">
        <v>19153</v>
      </c>
      <c r="HN37" s="6">
        <v>102544</v>
      </c>
      <c r="HO37" s="6">
        <v>738621</v>
      </c>
      <c r="HP37" s="10">
        <v>10469</v>
      </c>
      <c r="HQ37" s="1">
        <v>87</v>
      </c>
      <c r="HR37" s="1">
        <v>0</v>
      </c>
      <c r="HS37" s="6">
        <v>26725</v>
      </c>
      <c r="HT37" s="1"/>
      <c r="HU37" s="6">
        <v>34298</v>
      </c>
      <c r="HV37" s="6">
        <v>37738</v>
      </c>
      <c r="HW37" s="6">
        <v>2022</v>
      </c>
      <c r="HX37" s="1"/>
      <c r="HY37" s="6">
        <v>13913</v>
      </c>
      <c r="HZ37" s="6">
        <v>9251</v>
      </c>
      <c r="IA37" s="1">
        <v>0</v>
      </c>
      <c r="IB37" s="1"/>
      <c r="IC37" s="1">
        <v>370</v>
      </c>
      <c r="ID37" s="1">
        <v>167</v>
      </c>
      <c r="IE37" s="6">
        <v>1751226</v>
      </c>
      <c r="IF37" s="6">
        <v>448474</v>
      </c>
      <c r="IG37" s="1">
        <v>0</v>
      </c>
      <c r="IH37" s="6">
        <v>1451975</v>
      </c>
      <c r="II37" s="6">
        <v>354045</v>
      </c>
      <c r="IJ37" s="1">
        <v>241</v>
      </c>
      <c r="IK37" s="6">
        <v>201273</v>
      </c>
      <c r="IL37" s="1">
        <v>73</v>
      </c>
      <c r="IM37" s="6">
        <v>93154</v>
      </c>
      <c r="IN37" s="1">
        <v>0</v>
      </c>
      <c r="IO37" s="6">
        <v>1202</v>
      </c>
      <c r="IQ37" s="6">
        <v>365169</v>
      </c>
      <c r="IR37" s="1">
        <v>0</v>
      </c>
      <c r="IS37" s="10">
        <v>365169</v>
      </c>
      <c r="IT37" s="10">
        <v>664420</v>
      </c>
      <c r="IU37" s="6">
        <v>147051</v>
      </c>
      <c r="IV37" s="10">
        <v>2116395</v>
      </c>
      <c r="IW37" s="6">
        <v>722573</v>
      </c>
      <c r="IX37" s="6">
        <v>1435</v>
      </c>
      <c r="IY37" s="6">
        <v>2343</v>
      </c>
      <c r="IZ37" s="1">
        <v>432</v>
      </c>
      <c r="JA37" s="1">
        <v>0.8</v>
      </c>
      <c r="JB37" s="1">
        <v>0.14000000000000001</v>
      </c>
      <c r="JC37" s="1">
        <v>21.88</v>
      </c>
      <c r="JD37" s="1">
        <v>31.63</v>
      </c>
      <c r="JE37" s="1">
        <v>8.98</v>
      </c>
      <c r="JF37" s="6">
        <v>3529</v>
      </c>
      <c r="JG37" s="6">
        <v>62802</v>
      </c>
      <c r="JH37" s="1">
        <v>681</v>
      </c>
      <c r="JI37" s="6">
        <v>29314</v>
      </c>
    </row>
    <row r="38" spans="1:269" x14ac:dyDescent="0.25">
      <c r="A38" s="1" t="s">
        <v>879</v>
      </c>
      <c r="B38" s="1" t="s">
        <v>880</v>
      </c>
      <c r="C38" s="1" t="s">
        <v>880</v>
      </c>
      <c r="D38" s="1">
        <v>2016</v>
      </c>
      <c r="E38" s="1" t="s">
        <v>881</v>
      </c>
      <c r="F38" s="1" t="s">
        <v>882</v>
      </c>
      <c r="G38" s="1" t="s">
        <v>881</v>
      </c>
      <c r="H38" s="1">
        <v>27839</v>
      </c>
      <c r="I38" s="1">
        <v>97</v>
      </c>
      <c r="J38" s="1" t="s">
        <v>883</v>
      </c>
      <c r="K38" s="1" t="s">
        <v>881</v>
      </c>
      <c r="L38" s="1">
        <v>27839</v>
      </c>
      <c r="M38" s="1"/>
      <c r="N38" s="1" t="s">
        <v>884</v>
      </c>
      <c r="O38" s="1" t="s">
        <v>885</v>
      </c>
      <c r="P38" s="1" t="s">
        <v>886</v>
      </c>
      <c r="Q38" s="1" t="s">
        <v>887</v>
      </c>
      <c r="R38" s="1" t="s">
        <v>888</v>
      </c>
      <c r="S38" s="1" t="s">
        <v>324</v>
      </c>
      <c r="T38" s="1" t="s">
        <v>885</v>
      </c>
      <c r="U38" s="1" t="s">
        <v>886</v>
      </c>
      <c r="V38" s="1" t="s">
        <v>887</v>
      </c>
      <c r="W38" s="1">
        <v>1</v>
      </c>
      <c r="X38" s="1">
        <v>4</v>
      </c>
      <c r="Y38" s="1">
        <v>0</v>
      </c>
      <c r="Z38" s="1">
        <v>1</v>
      </c>
      <c r="AA38" s="6">
        <v>12428</v>
      </c>
      <c r="AB38" s="1">
        <v>1</v>
      </c>
      <c r="AC38" s="1">
        <v>0</v>
      </c>
      <c r="AD38" s="1">
        <v>1</v>
      </c>
      <c r="AE38" s="1">
        <v>9</v>
      </c>
      <c r="AF38" s="1">
        <v>10</v>
      </c>
      <c r="AG38" s="7">
        <v>0.1</v>
      </c>
      <c r="AH38" s="8">
        <v>67925</v>
      </c>
      <c r="AI38" s="1"/>
      <c r="AJ38" s="1"/>
      <c r="AK38" s="8">
        <v>50668</v>
      </c>
      <c r="AL38" s="9">
        <v>13.38</v>
      </c>
      <c r="AM38" s="9">
        <v>14</v>
      </c>
      <c r="AN38" s="9">
        <v>16.5</v>
      </c>
      <c r="AO38" s="8">
        <v>0</v>
      </c>
      <c r="AP38" s="8">
        <v>490045</v>
      </c>
      <c r="AQ38" s="8">
        <v>490045</v>
      </c>
      <c r="AR38" s="8">
        <v>99183</v>
      </c>
      <c r="AS38" s="8">
        <v>0</v>
      </c>
      <c r="AT38" s="8">
        <v>99183</v>
      </c>
      <c r="AU38" s="8">
        <v>2295</v>
      </c>
      <c r="AV38" s="8">
        <v>0</v>
      </c>
      <c r="AW38" s="8">
        <v>2295</v>
      </c>
      <c r="AX38" s="8">
        <v>12686</v>
      </c>
      <c r="AY38" s="8">
        <v>604209</v>
      </c>
      <c r="AZ38" s="8">
        <v>368822</v>
      </c>
      <c r="BA38" s="8">
        <v>125469</v>
      </c>
      <c r="BB38" s="8">
        <v>494291</v>
      </c>
      <c r="BC38" s="8">
        <v>12966</v>
      </c>
      <c r="BD38" s="8">
        <v>1113</v>
      </c>
      <c r="BE38" s="8">
        <v>0</v>
      </c>
      <c r="BF38" s="8">
        <v>14079</v>
      </c>
      <c r="BG38" s="8">
        <v>78485</v>
      </c>
      <c r="BH38" s="8">
        <v>586855</v>
      </c>
      <c r="BI38" s="8">
        <v>17354</v>
      </c>
      <c r="BJ38" s="7">
        <v>2.87E-2</v>
      </c>
      <c r="BK38" s="8">
        <v>10014</v>
      </c>
      <c r="BL38" s="8">
        <v>0</v>
      </c>
      <c r="BM38" s="8">
        <v>0</v>
      </c>
      <c r="BN38" s="8">
        <v>0</v>
      </c>
      <c r="BO38" s="8">
        <v>10014</v>
      </c>
      <c r="BP38" s="8">
        <v>8567</v>
      </c>
      <c r="BQ38" s="6">
        <v>43550</v>
      </c>
      <c r="BR38" s="6">
        <v>26862</v>
      </c>
      <c r="BS38" s="6">
        <v>70412</v>
      </c>
      <c r="BT38" s="6">
        <v>15224</v>
      </c>
      <c r="BU38" s="6">
        <v>11982</v>
      </c>
      <c r="BV38" s="6">
        <v>27206</v>
      </c>
      <c r="BW38" s="1">
        <v>347</v>
      </c>
      <c r="BX38" s="1">
        <v>254</v>
      </c>
      <c r="BY38" s="1">
        <v>601</v>
      </c>
      <c r="BZ38" s="6">
        <v>98219</v>
      </c>
      <c r="CA38" s="1"/>
      <c r="CB38" s="6">
        <v>98219</v>
      </c>
      <c r="CC38" s="6">
        <v>2700</v>
      </c>
      <c r="CD38" s="6">
        <v>26725</v>
      </c>
      <c r="CE38" s="1">
        <v>-1</v>
      </c>
      <c r="CF38" s="1">
        <v>74</v>
      </c>
      <c r="CG38" s="1">
        <v>73</v>
      </c>
      <c r="CH38" s="6">
        <v>1047</v>
      </c>
      <c r="CI38" s="6">
        <v>2021</v>
      </c>
      <c r="CJ38" s="1">
        <v>50</v>
      </c>
      <c r="CK38" s="1">
        <v>0</v>
      </c>
      <c r="CL38" s="1">
        <v>0</v>
      </c>
      <c r="CM38" s="1">
        <v>75</v>
      </c>
      <c r="CN38" s="1">
        <v>15</v>
      </c>
      <c r="CO38" s="6">
        <v>76575</v>
      </c>
      <c r="CP38" s="6">
        <v>13513</v>
      </c>
      <c r="CQ38" s="6">
        <v>90088</v>
      </c>
      <c r="CR38" s="1">
        <v>459</v>
      </c>
      <c r="CS38" s="1">
        <v>68</v>
      </c>
      <c r="CT38" s="1">
        <v>527</v>
      </c>
      <c r="CU38" s="6">
        <v>7974</v>
      </c>
      <c r="CV38" s="6">
        <v>1787</v>
      </c>
      <c r="CW38" s="6">
        <v>9761</v>
      </c>
      <c r="CX38" s="6">
        <v>100376</v>
      </c>
      <c r="CY38" s="1">
        <v>357</v>
      </c>
      <c r="CZ38" s="1">
        <v>0</v>
      </c>
      <c r="DA38" s="6">
        <v>100733</v>
      </c>
      <c r="DB38" s="1">
        <v>981</v>
      </c>
      <c r="DC38" s="1">
        <v>0</v>
      </c>
      <c r="DD38" s="6">
        <f t="shared" si="0"/>
        <v>981</v>
      </c>
      <c r="DE38" s="6">
        <v>202</v>
      </c>
      <c r="DF38" s="1">
        <v>38</v>
      </c>
      <c r="DG38" s="1">
        <v>0</v>
      </c>
      <c r="DH38" s="1">
        <v>38</v>
      </c>
      <c r="DI38" s="6">
        <v>3500</v>
      </c>
      <c r="DJ38" s="1"/>
      <c r="DK38" s="6">
        <v>12201</v>
      </c>
      <c r="DL38" s="6">
        <v>86578</v>
      </c>
      <c r="DM38" s="1"/>
      <c r="DN38" s="6">
        <v>2633</v>
      </c>
      <c r="DO38" s="6">
        <v>101954</v>
      </c>
      <c r="DP38" s="1">
        <v>0</v>
      </c>
      <c r="DQ38" s="6">
        <v>16200</v>
      </c>
      <c r="DR38" s="6">
        <v>5265</v>
      </c>
      <c r="DS38" s="6">
        <v>21465</v>
      </c>
      <c r="DT38" s="6">
        <v>73462</v>
      </c>
      <c r="DU38" s="1">
        <v>102</v>
      </c>
      <c r="DV38" s="1">
        <v>14</v>
      </c>
      <c r="DW38" s="1">
        <v>208</v>
      </c>
      <c r="DX38" s="1">
        <v>21</v>
      </c>
      <c r="DY38" s="1">
        <v>2</v>
      </c>
      <c r="DZ38" s="1">
        <v>2</v>
      </c>
      <c r="EA38" s="1">
        <v>349</v>
      </c>
      <c r="EB38" s="6">
        <v>1059</v>
      </c>
      <c r="EC38" s="6">
        <v>3058</v>
      </c>
      <c r="ED38" s="6">
        <v>4117</v>
      </c>
      <c r="EE38" s="6">
        <v>4668</v>
      </c>
      <c r="EF38" s="1">
        <v>262</v>
      </c>
      <c r="EG38" s="6">
        <v>4930</v>
      </c>
      <c r="EH38" s="1">
        <v>291</v>
      </c>
      <c r="EI38" s="1">
        <v>133</v>
      </c>
      <c r="EJ38" s="1">
        <v>291</v>
      </c>
      <c r="EK38" s="6">
        <v>9471</v>
      </c>
      <c r="EL38" s="1">
        <v>0</v>
      </c>
      <c r="EM38" s="1">
        <v>0</v>
      </c>
      <c r="EN38" s="1">
        <v>26</v>
      </c>
      <c r="EO38" s="1">
        <v>61</v>
      </c>
      <c r="EP38" s="1">
        <v>290</v>
      </c>
      <c r="EQ38" s="6">
        <v>4117</v>
      </c>
      <c r="ER38" s="6">
        <v>40578</v>
      </c>
      <c r="ES38" s="6">
        <v>11471</v>
      </c>
      <c r="ET38" s="6">
        <v>7914</v>
      </c>
      <c r="EU38" s="1">
        <v>4</v>
      </c>
      <c r="EV38" s="1">
        <v>21</v>
      </c>
      <c r="EW38" s="1" t="s">
        <v>889</v>
      </c>
      <c r="EX38" s="1">
        <v>15</v>
      </c>
      <c r="EY38" s="1">
        <v>59</v>
      </c>
      <c r="EZ38" s="6">
        <v>37500</v>
      </c>
      <c r="FA38" s="6">
        <v>3871</v>
      </c>
      <c r="FB38" s="6">
        <v>24168</v>
      </c>
      <c r="FC38" s="1"/>
      <c r="FD38" s="1"/>
      <c r="FE38" s="1"/>
      <c r="FF38" s="1"/>
      <c r="FG38" s="1" t="s">
        <v>890</v>
      </c>
      <c r="FH38" s="1" t="s">
        <v>382</v>
      </c>
      <c r="FI38" s="1" t="s">
        <v>882</v>
      </c>
      <c r="FJ38" s="1" t="s">
        <v>881</v>
      </c>
      <c r="FK38" s="1">
        <v>27839</v>
      </c>
      <c r="FL38" s="1">
        <v>97</v>
      </c>
      <c r="FM38" s="1" t="s">
        <v>883</v>
      </c>
      <c r="FN38" s="1" t="s">
        <v>881</v>
      </c>
      <c r="FO38" s="1">
        <v>27839</v>
      </c>
      <c r="FP38" s="1">
        <v>97</v>
      </c>
      <c r="FQ38" s="1" t="s">
        <v>881</v>
      </c>
      <c r="FR38" s="6">
        <v>28109</v>
      </c>
      <c r="FS38" s="1">
        <v>10</v>
      </c>
      <c r="FT38" s="1" t="s">
        <v>891</v>
      </c>
      <c r="FU38" s="6">
        <v>12428</v>
      </c>
      <c r="FV38" s="1">
        <v>260</v>
      </c>
      <c r="FW38" s="1"/>
      <c r="FX38" s="1" t="s">
        <v>892</v>
      </c>
      <c r="FY38" s="1"/>
      <c r="FZ38" s="1"/>
      <c r="GA38" s="1">
        <v>0</v>
      </c>
      <c r="GB38" s="1" t="s">
        <v>893</v>
      </c>
      <c r="GC38" s="1">
        <v>18.77</v>
      </c>
      <c r="GD38" s="1">
        <v>944</v>
      </c>
      <c r="GE38" s="1"/>
      <c r="GF38" s="1" t="s">
        <v>285</v>
      </c>
      <c r="GG38" s="1" t="s">
        <v>894</v>
      </c>
      <c r="GH38" s="1" t="s">
        <v>287</v>
      </c>
      <c r="GI38" s="1" t="s">
        <v>288</v>
      </c>
      <c r="GJ38" s="1" t="s">
        <v>289</v>
      </c>
      <c r="GK38" s="1" t="s">
        <v>290</v>
      </c>
      <c r="GL38" s="1" t="s">
        <v>418</v>
      </c>
      <c r="GM38" s="1" t="s">
        <v>279</v>
      </c>
      <c r="GN38" s="6">
        <v>38162</v>
      </c>
      <c r="GO38" s="2" t="s">
        <v>292</v>
      </c>
      <c r="GP38" s="2">
        <v>267</v>
      </c>
      <c r="GQ38" s="2">
        <v>35</v>
      </c>
      <c r="GR38" s="2">
        <v>521</v>
      </c>
      <c r="GS38" s="10">
        <v>3380</v>
      </c>
      <c r="GT38" s="10">
        <v>35805</v>
      </c>
      <c r="GU38" s="2">
        <v>60</v>
      </c>
      <c r="GV38" s="2">
        <v>19</v>
      </c>
      <c r="GW38" s="2">
        <v>200</v>
      </c>
      <c r="GX38" s="10">
        <v>1267</v>
      </c>
      <c r="GY38" s="10">
        <v>16920</v>
      </c>
      <c r="GZ38" s="1"/>
      <c r="HA38" s="1">
        <v>1</v>
      </c>
      <c r="HB38" s="1"/>
      <c r="HC38" s="1"/>
      <c r="HD38" s="1"/>
      <c r="HE38" s="1"/>
      <c r="HF38" s="1"/>
      <c r="HG38" s="1"/>
      <c r="HH38" s="1"/>
      <c r="HI38" s="1"/>
      <c r="HJ38" s="1"/>
      <c r="HK38" s="1">
        <v>6</v>
      </c>
      <c r="HL38" s="1">
        <v>390</v>
      </c>
      <c r="HN38" s="6">
        <v>3118</v>
      </c>
      <c r="HO38" s="6">
        <v>134350</v>
      </c>
      <c r="HP38" s="10">
        <v>3500</v>
      </c>
      <c r="HQ38" s="1"/>
      <c r="HR38" s="1">
        <v>0</v>
      </c>
      <c r="HS38" s="6">
        <v>26725</v>
      </c>
      <c r="HT38" s="1"/>
      <c r="HU38" s="1"/>
      <c r="HV38" s="1">
        <v>0</v>
      </c>
      <c r="HW38" s="6">
        <v>2022</v>
      </c>
      <c r="HX38" s="1"/>
      <c r="HY38" s="1"/>
      <c r="HZ38" s="1">
        <v>-1</v>
      </c>
      <c r="IA38" s="1">
        <v>0</v>
      </c>
      <c r="IB38" s="1"/>
      <c r="IC38" s="1"/>
      <c r="ID38" s="1">
        <v>0</v>
      </c>
      <c r="IE38" s="6">
        <v>101954</v>
      </c>
      <c r="IF38" s="6">
        <v>1183</v>
      </c>
      <c r="IG38" s="1">
        <v>0</v>
      </c>
      <c r="IH38" s="6">
        <v>101916</v>
      </c>
      <c r="II38" s="6">
        <v>1183</v>
      </c>
      <c r="IJ38" s="1">
        <v>38</v>
      </c>
      <c r="IK38" s="1">
        <v>0</v>
      </c>
      <c r="IL38" s="1">
        <v>0</v>
      </c>
      <c r="IM38" s="1">
        <v>0</v>
      </c>
      <c r="IN38" s="1">
        <v>0</v>
      </c>
      <c r="IO38" s="1"/>
      <c r="IQ38" s="6">
        <v>5276</v>
      </c>
      <c r="IR38" s="1">
        <v>0</v>
      </c>
      <c r="IS38" s="10">
        <v>5276</v>
      </c>
      <c r="IT38" s="10">
        <v>5314</v>
      </c>
      <c r="IU38" s="1">
        <v>981</v>
      </c>
      <c r="IV38" s="10">
        <v>107230</v>
      </c>
      <c r="IW38" s="6">
        <v>10288</v>
      </c>
      <c r="IX38" s="1">
        <v>116</v>
      </c>
      <c r="IY38" s="1">
        <v>229</v>
      </c>
      <c r="IZ38" s="1">
        <v>11</v>
      </c>
      <c r="JA38" s="1">
        <v>0.52</v>
      </c>
      <c r="JB38" s="1">
        <v>0.43</v>
      </c>
      <c r="JC38" s="1">
        <v>27.14</v>
      </c>
      <c r="JD38" s="1">
        <v>21.53</v>
      </c>
      <c r="JE38" s="1">
        <v>35.49</v>
      </c>
      <c r="JF38" s="1">
        <v>312</v>
      </c>
      <c r="JG38" s="6">
        <v>6018</v>
      </c>
      <c r="JH38" s="1">
        <v>37</v>
      </c>
      <c r="JI38" s="6">
        <v>3453</v>
      </c>
    </row>
    <row r="39" spans="1:269" x14ac:dyDescent="0.25">
      <c r="A39" s="1" t="s">
        <v>895</v>
      </c>
      <c r="B39" s="1" t="s">
        <v>896</v>
      </c>
      <c r="C39" s="1" t="s">
        <v>896</v>
      </c>
      <c r="D39" s="1">
        <v>2016</v>
      </c>
      <c r="E39" s="1" t="s">
        <v>897</v>
      </c>
      <c r="F39" s="1" t="s">
        <v>898</v>
      </c>
      <c r="G39" s="1" t="s">
        <v>899</v>
      </c>
      <c r="H39" s="1">
        <v>27546</v>
      </c>
      <c r="I39" s="1">
        <v>1149</v>
      </c>
      <c r="J39" s="1" t="s">
        <v>900</v>
      </c>
      <c r="K39" s="1" t="s">
        <v>899</v>
      </c>
      <c r="L39" s="1">
        <v>27546</v>
      </c>
      <c r="M39" s="1"/>
      <c r="N39" s="1" t="s">
        <v>901</v>
      </c>
      <c r="O39" s="1" t="s">
        <v>902</v>
      </c>
      <c r="P39" s="1" t="s">
        <v>903</v>
      </c>
      <c r="Q39" s="1" t="s">
        <v>904</v>
      </c>
      <c r="R39" s="1" t="s">
        <v>901</v>
      </c>
      <c r="S39" s="1" t="s">
        <v>397</v>
      </c>
      <c r="T39" s="1" t="s">
        <v>902</v>
      </c>
      <c r="U39" s="1" t="s">
        <v>903</v>
      </c>
      <c r="V39" s="1" t="s">
        <v>904</v>
      </c>
      <c r="W39" s="1">
        <v>1</v>
      </c>
      <c r="X39" s="1">
        <v>5</v>
      </c>
      <c r="Y39" s="1">
        <v>0</v>
      </c>
      <c r="Z39" s="1">
        <v>1</v>
      </c>
      <c r="AA39" s="6">
        <v>11674</v>
      </c>
      <c r="AB39" s="1">
        <v>3</v>
      </c>
      <c r="AC39" s="1">
        <v>2</v>
      </c>
      <c r="AD39" s="1">
        <v>5</v>
      </c>
      <c r="AE39" s="1">
        <v>10.3</v>
      </c>
      <c r="AF39" s="1">
        <v>15.3</v>
      </c>
      <c r="AG39" s="7">
        <v>0.1961</v>
      </c>
      <c r="AH39" s="8">
        <v>56620</v>
      </c>
      <c r="AI39" s="1"/>
      <c r="AJ39" s="1"/>
      <c r="AK39" s="8">
        <v>38763</v>
      </c>
      <c r="AL39" s="9">
        <v>10.78</v>
      </c>
      <c r="AM39" s="9">
        <v>11.73</v>
      </c>
      <c r="AN39" s="9">
        <v>13.88</v>
      </c>
      <c r="AO39" s="8">
        <v>553243</v>
      </c>
      <c r="AP39" s="8">
        <v>814216</v>
      </c>
      <c r="AQ39" s="8">
        <v>1367459</v>
      </c>
      <c r="AR39" s="8">
        <v>159013</v>
      </c>
      <c r="AS39" s="8">
        <v>0</v>
      </c>
      <c r="AT39" s="8">
        <v>159013</v>
      </c>
      <c r="AU39" s="8">
        <v>28044</v>
      </c>
      <c r="AV39" s="8">
        <v>0</v>
      </c>
      <c r="AW39" s="8">
        <v>28044</v>
      </c>
      <c r="AX39" s="8">
        <v>11998</v>
      </c>
      <c r="AY39" s="8">
        <v>1566514</v>
      </c>
      <c r="AZ39" s="8">
        <v>714562</v>
      </c>
      <c r="BA39" s="8">
        <v>251752</v>
      </c>
      <c r="BB39" s="8">
        <v>966314</v>
      </c>
      <c r="BC39" s="8">
        <v>118349</v>
      </c>
      <c r="BD39" s="8">
        <v>30291</v>
      </c>
      <c r="BE39" s="8">
        <v>7568</v>
      </c>
      <c r="BF39" s="8">
        <v>156208</v>
      </c>
      <c r="BG39" s="8">
        <v>159380</v>
      </c>
      <c r="BH39" s="8">
        <v>1281902</v>
      </c>
      <c r="BI39" s="8">
        <v>284612</v>
      </c>
      <c r="BJ39" s="7">
        <v>0.1817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6">
        <v>49874</v>
      </c>
      <c r="BR39" s="6">
        <v>43513</v>
      </c>
      <c r="BS39" s="6">
        <v>93387</v>
      </c>
      <c r="BT39" s="6">
        <v>52124</v>
      </c>
      <c r="BU39" s="6">
        <v>28230</v>
      </c>
      <c r="BV39" s="6">
        <v>80354</v>
      </c>
      <c r="BW39" s="6">
        <v>5130</v>
      </c>
      <c r="BX39" s="1"/>
      <c r="BY39" s="6">
        <v>5130</v>
      </c>
      <c r="BZ39" s="6">
        <v>178871</v>
      </c>
      <c r="CA39" s="1"/>
      <c r="CB39" s="6">
        <v>178871</v>
      </c>
      <c r="CC39" s="6">
        <v>1471</v>
      </c>
      <c r="CD39" s="6">
        <v>50635</v>
      </c>
      <c r="CE39" s="1">
        <v>0</v>
      </c>
      <c r="CF39" s="1">
        <v>74</v>
      </c>
      <c r="CG39" s="1">
        <v>74</v>
      </c>
      <c r="CH39" s="6">
        <v>4699</v>
      </c>
      <c r="CI39" s="6">
        <v>3421</v>
      </c>
      <c r="CJ39" s="6">
        <v>9622</v>
      </c>
      <c r="CK39" s="1">
        <v>205</v>
      </c>
      <c r="CL39" s="1">
        <v>0</v>
      </c>
      <c r="CM39" s="1">
        <v>10</v>
      </c>
      <c r="CN39" s="1">
        <v>108</v>
      </c>
      <c r="CO39" s="6">
        <v>58763</v>
      </c>
      <c r="CP39" s="6">
        <v>20140</v>
      </c>
      <c r="CQ39" s="6">
        <v>78903</v>
      </c>
      <c r="CR39" s="6">
        <v>7111</v>
      </c>
      <c r="CS39" s="1">
        <v>20</v>
      </c>
      <c r="CT39" s="6">
        <v>7131</v>
      </c>
      <c r="CU39" s="6">
        <v>106310</v>
      </c>
      <c r="CV39" s="6">
        <v>23841</v>
      </c>
      <c r="CW39" s="6">
        <v>130151</v>
      </c>
      <c r="CX39" s="6">
        <v>216185</v>
      </c>
      <c r="CY39" s="1">
        <v>963</v>
      </c>
      <c r="CZ39" s="1">
        <v>927</v>
      </c>
      <c r="DA39" s="6">
        <v>218075</v>
      </c>
      <c r="DB39" s="6">
        <v>8199</v>
      </c>
      <c r="DC39" s="6">
        <v>5346</v>
      </c>
      <c r="DD39" s="6">
        <f t="shared" si="0"/>
        <v>13545</v>
      </c>
      <c r="DE39" s="6">
        <v>31224</v>
      </c>
      <c r="DF39" s="6">
        <v>12570</v>
      </c>
      <c r="DG39" s="1">
        <v>0</v>
      </c>
      <c r="DH39" s="6">
        <v>17957</v>
      </c>
      <c r="DI39" s="1">
        <v>72</v>
      </c>
      <c r="DJ39" s="6"/>
      <c r="DK39" s="6">
        <v>133654</v>
      </c>
      <c r="DL39" s="6">
        <v>124359</v>
      </c>
      <c r="DM39" s="1"/>
      <c r="DN39" s="1"/>
      <c r="DO39" s="6">
        <v>275970</v>
      </c>
      <c r="DP39" s="1">
        <v>944</v>
      </c>
      <c r="DQ39" s="6">
        <v>47226</v>
      </c>
      <c r="DR39" s="6">
        <v>11007</v>
      </c>
      <c r="DS39" s="6">
        <v>58233</v>
      </c>
      <c r="DT39" s="6">
        <v>241213</v>
      </c>
      <c r="DU39" s="1">
        <v>72</v>
      </c>
      <c r="DV39" s="1">
        <v>0</v>
      </c>
      <c r="DW39" s="1">
        <v>429</v>
      </c>
      <c r="DX39" s="1">
        <v>156</v>
      </c>
      <c r="DY39" s="1">
        <v>34</v>
      </c>
      <c r="DZ39" s="1">
        <v>0</v>
      </c>
      <c r="EA39" s="1">
        <v>691</v>
      </c>
      <c r="EB39" s="1">
        <v>495</v>
      </c>
      <c r="EC39" s="1">
        <v>0</v>
      </c>
      <c r="ED39" s="1">
        <v>495</v>
      </c>
      <c r="EE39" s="6">
        <v>12706</v>
      </c>
      <c r="EF39" s="6">
        <v>4182</v>
      </c>
      <c r="EG39" s="6">
        <v>16888</v>
      </c>
      <c r="EH39" s="1">
        <v>277</v>
      </c>
      <c r="EI39" s="1">
        <v>0</v>
      </c>
      <c r="EJ39" s="1">
        <v>277</v>
      </c>
      <c r="EK39" s="6">
        <v>17660</v>
      </c>
      <c r="EL39" s="1">
        <v>5</v>
      </c>
      <c r="EM39" s="1">
        <v>72</v>
      </c>
      <c r="EN39" s="1">
        <v>5</v>
      </c>
      <c r="EO39" s="1">
        <v>72</v>
      </c>
      <c r="EP39" s="1">
        <v>588</v>
      </c>
      <c r="EQ39" s="6">
        <v>4344</v>
      </c>
      <c r="ER39" s="6">
        <v>8123</v>
      </c>
      <c r="ES39" s="6">
        <v>4299</v>
      </c>
      <c r="ET39" s="6">
        <v>2567</v>
      </c>
      <c r="EU39" s="6">
        <v>18273</v>
      </c>
      <c r="EV39" s="6">
        <v>18554</v>
      </c>
      <c r="EW39" s="1" t="s">
        <v>905</v>
      </c>
      <c r="EX39" s="1">
        <v>29</v>
      </c>
      <c r="EY39" s="1">
        <v>99</v>
      </c>
      <c r="EZ39" s="6">
        <v>33242</v>
      </c>
      <c r="FA39" s="6">
        <v>26711</v>
      </c>
      <c r="FB39" s="1"/>
      <c r="FC39" s="1"/>
      <c r="FD39" s="1" t="s">
        <v>279</v>
      </c>
      <c r="FE39" s="1"/>
      <c r="FF39" s="1"/>
      <c r="FG39" s="1" t="s">
        <v>896</v>
      </c>
      <c r="FH39" s="1" t="s">
        <v>308</v>
      </c>
      <c r="FI39" s="1" t="s">
        <v>898</v>
      </c>
      <c r="FJ39" s="1" t="s">
        <v>899</v>
      </c>
      <c r="FK39" s="1">
        <v>27546</v>
      </c>
      <c r="FL39" s="1">
        <v>1149</v>
      </c>
      <c r="FM39" s="1" t="s">
        <v>900</v>
      </c>
      <c r="FN39" s="1" t="s">
        <v>899</v>
      </c>
      <c r="FO39" s="1">
        <v>27546</v>
      </c>
      <c r="FP39" s="1">
        <v>1149</v>
      </c>
      <c r="FQ39" s="1" t="s">
        <v>897</v>
      </c>
      <c r="FR39" s="6">
        <v>28495</v>
      </c>
      <c r="FS39" s="1">
        <v>24.8</v>
      </c>
      <c r="FT39" s="1" t="s">
        <v>901</v>
      </c>
      <c r="FU39" s="6">
        <v>11674</v>
      </c>
      <c r="FV39" s="1">
        <v>308</v>
      </c>
      <c r="FW39" s="1"/>
      <c r="FX39" s="1" t="s">
        <v>906</v>
      </c>
      <c r="FY39" s="1"/>
      <c r="FZ39" s="1"/>
      <c r="GA39" s="1">
        <v>0</v>
      </c>
      <c r="GB39" s="1" t="s">
        <v>907</v>
      </c>
      <c r="GC39" s="1">
        <v>9</v>
      </c>
      <c r="GD39" s="1">
        <v>89</v>
      </c>
      <c r="GE39" s="1"/>
      <c r="GF39" s="1" t="s">
        <v>285</v>
      </c>
      <c r="GG39" s="1" t="s">
        <v>908</v>
      </c>
      <c r="GH39" s="1" t="s">
        <v>287</v>
      </c>
      <c r="GI39" s="1" t="s">
        <v>288</v>
      </c>
      <c r="GJ39" s="1" t="s">
        <v>289</v>
      </c>
      <c r="GK39" s="1" t="s">
        <v>290</v>
      </c>
      <c r="GL39" s="1" t="s">
        <v>291</v>
      </c>
      <c r="GM39" s="1" t="s">
        <v>279</v>
      </c>
      <c r="GN39" s="6">
        <v>123316</v>
      </c>
      <c r="GO39" s="2" t="s">
        <v>330</v>
      </c>
      <c r="GP39" s="2"/>
      <c r="GQ39" s="2">
        <v>121</v>
      </c>
      <c r="GR39" s="10">
        <v>5260</v>
      </c>
      <c r="GS39" s="10">
        <v>34795</v>
      </c>
      <c r="GT39" s="2"/>
      <c r="GU39" s="2"/>
      <c r="GV39" s="2">
        <v>4</v>
      </c>
      <c r="GW39" s="2">
        <v>-1</v>
      </c>
      <c r="GX39" s="10">
        <v>2109</v>
      </c>
      <c r="GY39" s="2"/>
      <c r="GZ39" s="1"/>
      <c r="HA39" s="1">
        <v>2</v>
      </c>
      <c r="HB39" s="1"/>
      <c r="HC39" s="1"/>
      <c r="HD39" s="1"/>
      <c r="HE39" s="1"/>
      <c r="HF39" s="1"/>
      <c r="HG39" s="1"/>
      <c r="HH39" s="1"/>
      <c r="HI39" s="1"/>
      <c r="HJ39" s="1"/>
      <c r="HK39" s="1">
        <v>7</v>
      </c>
      <c r="HL39" s="1">
        <v>515</v>
      </c>
      <c r="HN39" s="6">
        <v>17742</v>
      </c>
      <c r="HO39" s="6">
        <v>249178</v>
      </c>
      <c r="HP39" s="2">
        <v>72</v>
      </c>
      <c r="HQ39" s="1"/>
      <c r="HR39" s="1">
        <v>0</v>
      </c>
      <c r="HS39" s="6">
        <v>26725</v>
      </c>
      <c r="HT39" s="6">
        <v>23798</v>
      </c>
      <c r="HU39" s="1"/>
      <c r="HV39" s="1">
        <v>112</v>
      </c>
      <c r="HW39" s="6">
        <v>2022</v>
      </c>
      <c r="HX39" s="6">
        <v>1183</v>
      </c>
      <c r="HY39" s="1"/>
      <c r="HZ39" s="1">
        <v>216</v>
      </c>
      <c r="IA39" s="1">
        <v>0</v>
      </c>
      <c r="IB39" s="1">
        <v>205</v>
      </c>
      <c r="IC39" s="1"/>
      <c r="ID39" s="1">
        <v>0</v>
      </c>
      <c r="IE39" s="6">
        <v>275970</v>
      </c>
      <c r="IF39" s="6">
        <v>44769</v>
      </c>
      <c r="IG39" s="1">
        <v>556</v>
      </c>
      <c r="IH39" s="6">
        <v>258384</v>
      </c>
      <c r="II39" s="6">
        <v>39938</v>
      </c>
      <c r="IJ39" s="1">
        <v>116</v>
      </c>
      <c r="IK39" s="6">
        <v>12454</v>
      </c>
      <c r="IL39" s="1">
        <v>282</v>
      </c>
      <c r="IM39" s="6">
        <v>5064</v>
      </c>
      <c r="IN39" s="1">
        <v>0</v>
      </c>
      <c r="IO39" s="1">
        <v>41</v>
      </c>
      <c r="IQ39" s="6">
        <v>6820</v>
      </c>
      <c r="IR39" s="6">
        <v>55560</v>
      </c>
      <c r="IS39" s="10">
        <v>62380</v>
      </c>
      <c r="IT39" s="10">
        <v>80337</v>
      </c>
      <c r="IU39" s="6">
        <v>13545</v>
      </c>
      <c r="IV39" s="10">
        <v>338350</v>
      </c>
      <c r="IW39" s="6">
        <v>151561</v>
      </c>
      <c r="IX39" s="1">
        <v>72</v>
      </c>
      <c r="IY39" s="1">
        <v>585</v>
      </c>
      <c r="IZ39" s="1">
        <v>34</v>
      </c>
      <c r="JA39" s="1">
        <v>0.96</v>
      </c>
      <c r="JB39" s="1">
        <v>0.03</v>
      </c>
      <c r="JC39" s="1">
        <v>25.56</v>
      </c>
      <c r="JD39" s="1">
        <v>28.87</v>
      </c>
      <c r="JE39" s="1">
        <v>6.88</v>
      </c>
      <c r="JF39" s="1">
        <v>535</v>
      </c>
      <c r="JG39" s="6">
        <v>13478</v>
      </c>
      <c r="JH39" s="1">
        <v>156</v>
      </c>
      <c r="JI39" s="6">
        <v>4182</v>
      </c>
    </row>
    <row r="40" spans="1:269" x14ac:dyDescent="0.25">
      <c r="A40" s="1" t="s">
        <v>909</v>
      </c>
      <c r="B40" s="1" t="s">
        <v>910</v>
      </c>
      <c r="C40" s="1" t="s">
        <v>910</v>
      </c>
      <c r="D40" s="1">
        <v>2016</v>
      </c>
      <c r="E40" s="1" t="s">
        <v>405</v>
      </c>
      <c r="F40" s="1" t="s">
        <v>911</v>
      </c>
      <c r="G40" s="1" t="s">
        <v>912</v>
      </c>
      <c r="H40" s="1">
        <v>27856</v>
      </c>
      <c r="I40" s="1"/>
      <c r="J40" s="1" t="s">
        <v>911</v>
      </c>
      <c r="K40" s="1" t="s">
        <v>912</v>
      </c>
      <c r="L40" s="1">
        <v>27856</v>
      </c>
      <c r="M40" s="1"/>
      <c r="N40" s="1" t="s">
        <v>913</v>
      </c>
      <c r="O40" s="1" t="s">
        <v>914</v>
      </c>
      <c r="P40" s="1" t="s">
        <v>915</v>
      </c>
      <c r="Q40" s="1" t="s">
        <v>916</v>
      </c>
      <c r="R40" s="1" t="s">
        <v>913</v>
      </c>
      <c r="S40" s="1" t="s">
        <v>397</v>
      </c>
      <c r="T40" s="1" t="s">
        <v>914</v>
      </c>
      <c r="U40" s="1" t="s">
        <v>915</v>
      </c>
      <c r="V40" s="1" t="s">
        <v>916</v>
      </c>
      <c r="W40" s="1">
        <v>1</v>
      </c>
      <c r="X40" s="1">
        <v>0</v>
      </c>
      <c r="Y40" s="1">
        <v>0</v>
      </c>
      <c r="Z40" s="1">
        <v>0</v>
      </c>
      <c r="AA40" s="6">
        <v>2652</v>
      </c>
      <c r="AB40" s="1">
        <v>1</v>
      </c>
      <c r="AC40" s="1">
        <v>0</v>
      </c>
      <c r="AD40" s="1">
        <v>1</v>
      </c>
      <c r="AE40" s="1">
        <v>3.75</v>
      </c>
      <c r="AF40" s="1">
        <v>4.75</v>
      </c>
      <c r="AG40" s="7">
        <v>0.21049999999999999</v>
      </c>
      <c r="AH40" s="8">
        <v>45000</v>
      </c>
      <c r="AI40" s="1"/>
      <c r="AJ40" s="1"/>
      <c r="AK40" s="1"/>
      <c r="AL40" s="1"/>
      <c r="AM40" s="1"/>
      <c r="AN40" s="1"/>
      <c r="AO40" s="8">
        <v>195454</v>
      </c>
      <c r="AP40" s="8">
        <v>0</v>
      </c>
      <c r="AQ40" s="8">
        <v>195454</v>
      </c>
      <c r="AR40" s="8">
        <v>3900</v>
      </c>
      <c r="AS40" s="8">
        <v>0</v>
      </c>
      <c r="AT40" s="8">
        <v>3900</v>
      </c>
      <c r="AU40" s="8">
        <v>0</v>
      </c>
      <c r="AV40" s="8">
        <v>0</v>
      </c>
      <c r="AW40" s="8">
        <v>0</v>
      </c>
      <c r="AX40" s="8">
        <v>0</v>
      </c>
      <c r="AY40" s="8">
        <v>199354</v>
      </c>
      <c r="AZ40" s="8">
        <v>112831</v>
      </c>
      <c r="BA40" s="8">
        <v>32673</v>
      </c>
      <c r="BB40" s="8">
        <v>145504</v>
      </c>
      <c r="BC40" s="8">
        <v>12000</v>
      </c>
      <c r="BD40" s="8">
        <v>0</v>
      </c>
      <c r="BE40" s="8">
        <v>3900</v>
      </c>
      <c r="BF40" s="8">
        <v>15900</v>
      </c>
      <c r="BG40" s="8">
        <v>30450</v>
      </c>
      <c r="BH40" s="8">
        <v>191854</v>
      </c>
      <c r="BI40" s="8">
        <v>7500</v>
      </c>
      <c r="BJ40" s="7">
        <v>3.7600000000000001E-2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6">
        <v>7273</v>
      </c>
      <c r="BR40" s="6">
        <v>2800</v>
      </c>
      <c r="BS40" s="6">
        <v>10073</v>
      </c>
      <c r="BT40" s="6">
        <v>6730</v>
      </c>
      <c r="BU40" s="6">
        <v>1630</v>
      </c>
      <c r="BV40" s="6">
        <v>8360</v>
      </c>
      <c r="BW40" s="1">
        <v>964</v>
      </c>
      <c r="BX40" s="1">
        <v>61</v>
      </c>
      <c r="BY40" s="6">
        <v>1025</v>
      </c>
      <c r="BZ40" s="6">
        <v>19458</v>
      </c>
      <c r="CA40" s="1"/>
      <c r="CB40" s="6">
        <v>19458</v>
      </c>
      <c r="CC40" s="1">
        <v>6</v>
      </c>
      <c r="CD40" s="6">
        <v>26725</v>
      </c>
      <c r="CE40" s="1">
        <v>0</v>
      </c>
      <c r="CF40" s="1">
        <v>74</v>
      </c>
      <c r="CG40" s="1">
        <v>74</v>
      </c>
      <c r="CH40" s="1">
        <v>359</v>
      </c>
      <c r="CI40" s="6">
        <v>2022</v>
      </c>
      <c r="CJ40" s="6">
        <v>1522</v>
      </c>
      <c r="CK40" s="1">
        <v>0</v>
      </c>
      <c r="CL40" s="1">
        <v>-1</v>
      </c>
      <c r="CM40" s="1">
        <v>5</v>
      </c>
      <c r="CN40" s="1">
        <v>29</v>
      </c>
      <c r="CO40" s="6">
        <v>12216</v>
      </c>
      <c r="CP40" s="1">
        <v>931</v>
      </c>
      <c r="CQ40" s="6">
        <v>13147</v>
      </c>
      <c r="CR40" s="1">
        <v>913</v>
      </c>
      <c r="CS40" s="1">
        <v>69</v>
      </c>
      <c r="CT40" s="1">
        <v>982</v>
      </c>
      <c r="CU40" s="6">
        <v>4734</v>
      </c>
      <c r="CV40" s="6">
        <v>1611</v>
      </c>
      <c r="CW40" s="6">
        <v>6345</v>
      </c>
      <c r="CX40" s="6">
        <v>20474</v>
      </c>
      <c r="CY40" s="1">
        <v>377</v>
      </c>
      <c r="CZ40" s="1">
        <v>0</v>
      </c>
      <c r="DA40" s="6">
        <v>20851</v>
      </c>
      <c r="DB40" s="1">
        <v>507</v>
      </c>
      <c r="DC40" s="1">
        <v>12</v>
      </c>
      <c r="DD40" s="6">
        <f t="shared" si="0"/>
        <v>519</v>
      </c>
      <c r="DE40" s="6">
        <v>6288</v>
      </c>
      <c r="DF40" s="1">
        <v>1</v>
      </c>
      <c r="DG40" s="1">
        <v>0</v>
      </c>
      <c r="DH40" s="1">
        <v>13</v>
      </c>
      <c r="DI40" s="1">
        <v>11</v>
      </c>
      <c r="DJ40" s="1"/>
      <c r="DK40" s="6">
        <v>36530</v>
      </c>
      <c r="DL40" s="1"/>
      <c r="DM40" s="1"/>
      <c r="DN40" s="1"/>
      <c r="DO40" s="6">
        <v>27659</v>
      </c>
      <c r="DP40" s="1">
        <v>354</v>
      </c>
      <c r="DQ40" s="6">
        <v>6735</v>
      </c>
      <c r="DR40" s="1">
        <v>841</v>
      </c>
      <c r="DS40" s="6">
        <v>7576</v>
      </c>
      <c r="DT40" s="6">
        <v>51592</v>
      </c>
      <c r="DU40" s="1">
        <v>8</v>
      </c>
      <c r="DV40" s="1">
        <v>0</v>
      </c>
      <c r="DW40" s="1">
        <v>11</v>
      </c>
      <c r="DX40" s="1">
        <v>0</v>
      </c>
      <c r="DY40" s="1">
        <v>0</v>
      </c>
      <c r="DZ40" s="1">
        <v>0</v>
      </c>
      <c r="EA40" s="1">
        <v>19</v>
      </c>
      <c r="EB40" s="1">
        <v>65</v>
      </c>
      <c r="EC40" s="1">
        <v>0</v>
      </c>
      <c r="ED40" s="1">
        <v>65</v>
      </c>
      <c r="EE40" s="1">
        <v>646</v>
      </c>
      <c r="EF40" s="1">
        <v>0</v>
      </c>
      <c r="EG40" s="1">
        <v>646</v>
      </c>
      <c r="EH40" s="1">
        <v>0</v>
      </c>
      <c r="EI40" s="1">
        <v>0</v>
      </c>
      <c r="EJ40" s="1">
        <v>0</v>
      </c>
      <c r="EK40" s="1">
        <v>711</v>
      </c>
      <c r="EL40" s="1">
        <v>2</v>
      </c>
      <c r="EM40" s="1">
        <v>6</v>
      </c>
      <c r="EN40" s="1">
        <v>0</v>
      </c>
      <c r="EO40" s="1">
        <v>0</v>
      </c>
      <c r="EP40" s="1"/>
      <c r="EQ40" s="6">
        <v>2496</v>
      </c>
      <c r="ER40" s="6">
        <v>2175</v>
      </c>
      <c r="ES40" s="1">
        <v>256</v>
      </c>
      <c r="ET40" s="1">
        <v>117</v>
      </c>
      <c r="EU40" s="1">
        <v>0</v>
      </c>
      <c r="EV40" s="1">
        <v>0</v>
      </c>
      <c r="EW40" s="1" t="s">
        <v>917</v>
      </c>
      <c r="EX40" s="1">
        <v>4</v>
      </c>
      <c r="EY40" s="1">
        <v>18</v>
      </c>
      <c r="EZ40" s="6">
        <v>5667</v>
      </c>
      <c r="FA40" s="1"/>
      <c r="FB40" s="6">
        <v>4776</v>
      </c>
      <c r="FC40" s="1"/>
      <c r="FD40" s="1"/>
      <c r="FE40" s="1"/>
      <c r="FF40" s="1"/>
      <c r="FG40" s="1" t="s">
        <v>910</v>
      </c>
      <c r="FH40" s="1" t="s">
        <v>281</v>
      </c>
      <c r="FI40" s="1" t="s">
        <v>911</v>
      </c>
      <c r="FJ40" s="1" t="s">
        <v>912</v>
      </c>
      <c r="FK40" s="1">
        <v>27856</v>
      </c>
      <c r="FL40" s="1">
        <v>1310</v>
      </c>
      <c r="FM40" s="1" t="s">
        <v>911</v>
      </c>
      <c r="FN40" s="1" t="s">
        <v>912</v>
      </c>
      <c r="FO40" s="1">
        <v>27856</v>
      </c>
      <c r="FP40" s="1">
        <v>1310</v>
      </c>
      <c r="FQ40" s="1" t="s">
        <v>405</v>
      </c>
      <c r="FR40" s="6">
        <v>6000</v>
      </c>
      <c r="FS40" s="1">
        <v>2</v>
      </c>
      <c r="FT40" s="1" t="s">
        <v>913</v>
      </c>
      <c r="FU40" s="6">
        <v>2652</v>
      </c>
      <c r="FV40" s="1">
        <v>52</v>
      </c>
      <c r="FW40" s="1"/>
      <c r="FX40" s="1">
        <v>2511</v>
      </c>
      <c r="FY40" s="1"/>
      <c r="FZ40" s="1"/>
      <c r="GA40" s="1">
        <v>0</v>
      </c>
      <c r="GB40" s="1" t="s">
        <v>918</v>
      </c>
      <c r="GC40" s="1">
        <v>1</v>
      </c>
      <c r="GD40" s="1">
        <v>15</v>
      </c>
      <c r="GE40" s="1"/>
      <c r="GF40" s="1" t="s">
        <v>285</v>
      </c>
      <c r="GG40" s="1" t="s">
        <v>919</v>
      </c>
      <c r="GH40" s="1" t="s">
        <v>287</v>
      </c>
      <c r="GI40" s="1" t="s">
        <v>536</v>
      </c>
      <c r="GJ40" s="1" t="s">
        <v>503</v>
      </c>
      <c r="GK40" s="1" t="s">
        <v>290</v>
      </c>
      <c r="GL40" s="1" t="s">
        <v>537</v>
      </c>
      <c r="GM40" s="1" t="s">
        <v>279</v>
      </c>
      <c r="GN40" s="6">
        <v>5375</v>
      </c>
      <c r="GO40" s="2" t="s">
        <v>330</v>
      </c>
      <c r="GP40" s="2">
        <v>73</v>
      </c>
      <c r="GQ40" s="2">
        <v>3</v>
      </c>
      <c r="GR40" s="2">
        <v>40</v>
      </c>
      <c r="GS40" s="2">
        <v>544</v>
      </c>
      <c r="GT40" s="2"/>
      <c r="GU40" s="2">
        <v>6</v>
      </c>
      <c r="GV40" s="2">
        <v>1</v>
      </c>
      <c r="GW40" s="2">
        <v>-1</v>
      </c>
      <c r="GX40" s="2">
        <v>314</v>
      </c>
      <c r="GY40" s="2"/>
      <c r="GZ40" s="1"/>
      <c r="HA40" s="1">
        <v>1</v>
      </c>
      <c r="HB40" s="1"/>
      <c r="HC40" s="1"/>
      <c r="HD40" s="1"/>
      <c r="HE40" s="1"/>
      <c r="HF40" s="1"/>
      <c r="HG40" s="1"/>
      <c r="HH40" s="1"/>
      <c r="HI40" s="1"/>
      <c r="HJ40" s="1"/>
      <c r="HK40" s="1">
        <v>1</v>
      </c>
      <c r="HL40" s="1"/>
      <c r="HN40" s="6">
        <v>3903</v>
      </c>
      <c r="HO40" s="6">
        <v>50205</v>
      </c>
      <c r="HP40" s="2">
        <v>11</v>
      </c>
      <c r="HQ40" s="1"/>
      <c r="HR40" s="1">
        <v>-1</v>
      </c>
      <c r="HS40" s="6">
        <v>26725</v>
      </c>
      <c r="HT40" s="1"/>
      <c r="HU40" s="1"/>
      <c r="HV40" s="1">
        <v>0</v>
      </c>
      <c r="HW40" s="6">
        <v>2022</v>
      </c>
      <c r="HX40" s="1"/>
      <c r="HY40" s="1"/>
      <c r="HZ40" s="1">
        <v>0</v>
      </c>
      <c r="IA40" s="1">
        <v>0</v>
      </c>
      <c r="IB40" s="1"/>
      <c r="IC40" s="1"/>
      <c r="ID40" s="1">
        <v>0</v>
      </c>
      <c r="IE40" s="6">
        <v>27659</v>
      </c>
      <c r="IF40" s="6">
        <v>6807</v>
      </c>
      <c r="IG40" s="1">
        <v>0</v>
      </c>
      <c r="IH40" s="6">
        <v>27646</v>
      </c>
      <c r="II40" s="6">
        <v>6795</v>
      </c>
      <c r="IJ40" s="1">
        <v>1</v>
      </c>
      <c r="IK40" s="1">
        <v>0</v>
      </c>
      <c r="IL40" s="1">
        <v>12</v>
      </c>
      <c r="IM40" s="1">
        <v>0</v>
      </c>
      <c r="IN40" s="1">
        <v>0</v>
      </c>
      <c r="IO40" s="1">
        <v>0</v>
      </c>
      <c r="IQ40" s="6">
        <v>1089</v>
      </c>
      <c r="IR40" s="1">
        <v>0</v>
      </c>
      <c r="IS40" s="10">
        <v>1089</v>
      </c>
      <c r="IT40" s="10">
        <v>1102</v>
      </c>
      <c r="IU40" s="1">
        <v>519</v>
      </c>
      <c r="IV40" s="10">
        <v>28748</v>
      </c>
      <c r="IW40" s="6">
        <v>6345</v>
      </c>
      <c r="IX40" s="1">
        <v>8</v>
      </c>
      <c r="IY40" s="1">
        <v>11</v>
      </c>
      <c r="IZ40" s="1">
        <v>0</v>
      </c>
      <c r="JA40" s="1">
        <v>0.91</v>
      </c>
      <c r="JB40" s="1">
        <v>0.09</v>
      </c>
      <c r="JC40" s="1">
        <v>37.42</v>
      </c>
      <c r="JD40" s="1">
        <v>58.73</v>
      </c>
      <c r="JE40" s="1">
        <v>8.1300000000000008</v>
      </c>
      <c r="JF40" s="1">
        <v>19</v>
      </c>
      <c r="JG40" s="1">
        <v>711</v>
      </c>
      <c r="JH40" s="1">
        <v>0</v>
      </c>
      <c r="JI40" s="1">
        <v>0</v>
      </c>
    </row>
    <row r="41" spans="1:269" x14ac:dyDescent="0.25">
      <c r="A41" s="1" t="s">
        <v>920</v>
      </c>
      <c r="B41" s="1" t="s">
        <v>921</v>
      </c>
      <c r="C41" s="1" t="s">
        <v>921</v>
      </c>
      <c r="D41" s="1">
        <v>2016</v>
      </c>
      <c r="E41" s="1" t="s">
        <v>922</v>
      </c>
      <c r="F41" s="1" t="s">
        <v>923</v>
      </c>
      <c r="G41" s="1" t="s">
        <v>924</v>
      </c>
      <c r="H41" s="1">
        <v>28786</v>
      </c>
      <c r="I41" s="1">
        <v>3197</v>
      </c>
      <c r="J41" s="1" t="s">
        <v>923</v>
      </c>
      <c r="K41" s="1" t="s">
        <v>924</v>
      </c>
      <c r="L41" s="1">
        <v>28786</v>
      </c>
      <c r="M41" s="1"/>
      <c r="N41" s="1" t="s">
        <v>925</v>
      </c>
      <c r="O41" s="1" t="s">
        <v>926</v>
      </c>
      <c r="P41" s="1" t="s">
        <v>927</v>
      </c>
      <c r="Q41" s="1" t="s">
        <v>928</v>
      </c>
      <c r="R41" s="1" t="s">
        <v>925</v>
      </c>
      <c r="S41" s="1" t="s">
        <v>397</v>
      </c>
      <c r="T41" s="1" t="s">
        <v>926</v>
      </c>
      <c r="U41" s="1" t="s">
        <v>927</v>
      </c>
      <c r="V41" s="1" t="s">
        <v>928</v>
      </c>
      <c r="W41" s="1">
        <v>1</v>
      </c>
      <c r="X41" s="1">
        <v>3</v>
      </c>
      <c r="Y41" s="1">
        <v>0</v>
      </c>
      <c r="Z41" s="1">
        <v>1</v>
      </c>
      <c r="AA41" s="6">
        <v>7022</v>
      </c>
      <c r="AB41" s="1">
        <v>5</v>
      </c>
      <c r="AC41" s="1">
        <v>2</v>
      </c>
      <c r="AD41" s="1">
        <v>7</v>
      </c>
      <c r="AE41" s="1">
        <v>10</v>
      </c>
      <c r="AF41" s="1">
        <v>17</v>
      </c>
      <c r="AG41" s="7">
        <v>0.29409999999999997</v>
      </c>
      <c r="AH41" s="8">
        <v>71851</v>
      </c>
      <c r="AI41" s="1"/>
      <c r="AJ41" s="1"/>
      <c r="AK41" s="8">
        <v>37867</v>
      </c>
      <c r="AL41" s="9">
        <v>9.65</v>
      </c>
      <c r="AM41" s="9">
        <v>10.19</v>
      </c>
      <c r="AN41" s="9">
        <v>12.8</v>
      </c>
      <c r="AO41" s="8">
        <v>1074</v>
      </c>
      <c r="AP41" s="8">
        <v>1230359</v>
      </c>
      <c r="AQ41" s="8">
        <v>1231433</v>
      </c>
      <c r="AR41" s="8">
        <v>106068</v>
      </c>
      <c r="AS41" s="8">
        <v>0</v>
      </c>
      <c r="AT41" s="8">
        <v>106068</v>
      </c>
      <c r="AU41" s="8">
        <v>6465</v>
      </c>
      <c r="AV41" s="8">
        <v>11517</v>
      </c>
      <c r="AW41" s="8">
        <v>17982</v>
      </c>
      <c r="AX41" s="8">
        <v>0</v>
      </c>
      <c r="AY41" s="8">
        <v>1355483</v>
      </c>
      <c r="AZ41" s="8">
        <v>691089</v>
      </c>
      <c r="BA41" s="8">
        <v>254372</v>
      </c>
      <c r="BB41" s="8">
        <v>945461</v>
      </c>
      <c r="BC41" s="8">
        <v>67902</v>
      </c>
      <c r="BD41" s="8">
        <v>33812</v>
      </c>
      <c r="BE41" s="8">
        <v>17855</v>
      </c>
      <c r="BF41" s="8">
        <v>119569</v>
      </c>
      <c r="BG41" s="8">
        <v>189233</v>
      </c>
      <c r="BH41" s="8">
        <v>1254263</v>
      </c>
      <c r="BI41" s="8">
        <v>101220</v>
      </c>
      <c r="BJ41" s="7">
        <v>7.4700000000000003E-2</v>
      </c>
      <c r="BK41" s="8">
        <v>14952</v>
      </c>
      <c r="BL41" s="8">
        <v>0</v>
      </c>
      <c r="BM41" s="8">
        <v>0</v>
      </c>
      <c r="BN41" s="8">
        <v>0</v>
      </c>
      <c r="BO41" s="8">
        <v>14952</v>
      </c>
      <c r="BP41" s="8">
        <v>14952</v>
      </c>
      <c r="BQ41" s="6">
        <v>42953</v>
      </c>
      <c r="BR41" s="6">
        <v>45945</v>
      </c>
      <c r="BS41" s="6">
        <v>88898</v>
      </c>
      <c r="BT41" s="6">
        <v>25228</v>
      </c>
      <c r="BU41" s="6">
        <v>10449</v>
      </c>
      <c r="BV41" s="6">
        <v>35677</v>
      </c>
      <c r="BW41" s="6">
        <v>4557</v>
      </c>
      <c r="BX41" s="1"/>
      <c r="BY41" s="6">
        <v>4557</v>
      </c>
      <c r="BZ41" s="6">
        <v>129132</v>
      </c>
      <c r="CA41" s="1"/>
      <c r="CB41" s="6">
        <v>129132</v>
      </c>
      <c r="CC41" s="1">
        <v>71</v>
      </c>
      <c r="CD41" s="6">
        <v>61175</v>
      </c>
      <c r="CE41" s="1">
        <v>8</v>
      </c>
      <c r="CF41" s="1">
        <v>74</v>
      </c>
      <c r="CG41" s="1">
        <v>82</v>
      </c>
      <c r="CH41" s="6">
        <v>8521</v>
      </c>
      <c r="CI41" s="6">
        <v>19677</v>
      </c>
      <c r="CJ41" s="6">
        <v>6334</v>
      </c>
      <c r="CK41" s="1">
        <v>371</v>
      </c>
      <c r="CL41" s="1">
        <v>118</v>
      </c>
      <c r="CM41" s="1">
        <v>26</v>
      </c>
      <c r="CN41" s="1">
        <v>242</v>
      </c>
      <c r="CO41" s="6">
        <v>102266</v>
      </c>
      <c r="CP41" s="6">
        <v>37058</v>
      </c>
      <c r="CQ41" s="6">
        <v>139324</v>
      </c>
      <c r="CR41" s="6">
        <v>4588</v>
      </c>
      <c r="CS41" s="1">
        <v>441</v>
      </c>
      <c r="CT41" s="6">
        <v>5029</v>
      </c>
      <c r="CU41" s="6">
        <v>51388</v>
      </c>
      <c r="CV41" s="6">
        <v>10633</v>
      </c>
      <c r="CW41" s="6">
        <v>62021</v>
      </c>
      <c r="CX41" s="6">
        <v>206374</v>
      </c>
      <c r="CY41" s="6">
        <v>4692</v>
      </c>
      <c r="CZ41" s="1">
        <v>519</v>
      </c>
      <c r="DA41" s="6">
        <v>211585</v>
      </c>
      <c r="DB41" s="6">
        <v>24991</v>
      </c>
      <c r="DC41" s="6">
        <v>10365</v>
      </c>
      <c r="DD41" s="6">
        <f t="shared" si="0"/>
        <v>35356</v>
      </c>
      <c r="DE41" s="6">
        <v>56207</v>
      </c>
      <c r="DF41" s="6">
        <v>19262</v>
      </c>
      <c r="DG41" s="1">
        <v>434</v>
      </c>
      <c r="DH41" s="6">
        <v>30186</v>
      </c>
      <c r="DI41" s="1">
        <v>172</v>
      </c>
      <c r="DJ41" s="6"/>
      <c r="DK41" s="6">
        <v>215353</v>
      </c>
      <c r="DL41" s="6">
        <v>79070</v>
      </c>
      <c r="DM41" s="1"/>
      <c r="DN41" s="1"/>
      <c r="DO41" s="6">
        <v>323089</v>
      </c>
      <c r="DP41" s="1">
        <v>6</v>
      </c>
      <c r="DQ41" s="6">
        <v>31946</v>
      </c>
      <c r="DR41" s="6">
        <v>5756</v>
      </c>
      <c r="DS41" s="6">
        <v>37702</v>
      </c>
      <c r="DT41" s="6">
        <v>273820</v>
      </c>
      <c r="DU41" s="1">
        <v>364</v>
      </c>
      <c r="DV41" s="1">
        <v>19</v>
      </c>
      <c r="DW41" s="1">
        <v>479</v>
      </c>
      <c r="DX41" s="1">
        <v>75</v>
      </c>
      <c r="DY41" s="1">
        <v>80</v>
      </c>
      <c r="DZ41" s="1">
        <v>0</v>
      </c>
      <c r="EA41" s="6">
        <v>1017</v>
      </c>
      <c r="EB41" s="6">
        <v>4146</v>
      </c>
      <c r="EC41" s="1">
        <v>371</v>
      </c>
      <c r="ED41" s="6">
        <v>4517</v>
      </c>
      <c r="EE41" s="6">
        <v>10773</v>
      </c>
      <c r="EF41" s="6">
        <v>2584</v>
      </c>
      <c r="EG41" s="6">
        <v>13357</v>
      </c>
      <c r="EH41" s="1">
        <v>795</v>
      </c>
      <c r="EI41" s="1">
        <v>0</v>
      </c>
      <c r="EJ41" s="1">
        <v>795</v>
      </c>
      <c r="EK41" s="6">
        <v>18669</v>
      </c>
      <c r="EL41" s="1">
        <v>2</v>
      </c>
      <c r="EM41" s="1">
        <v>15</v>
      </c>
      <c r="EN41" s="1">
        <v>8</v>
      </c>
      <c r="EO41" s="1">
        <v>155</v>
      </c>
      <c r="EP41" s="6">
        <v>1340</v>
      </c>
      <c r="EQ41" s="6">
        <v>19543</v>
      </c>
      <c r="ER41" s="1">
        <v>892</v>
      </c>
      <c r="ES41" s="1">
        <v>840</v>
      </c>
      <c r="ET41" s="1">
        <v>52</v>
      </c>
      <c r="EU41" s="6">
        <v>24481</v>
      </c>
      <c r="EV41" s="6">
        <v>24694</v>
      </c>
      <c r="EW41" s="1" t="s">
        <v>929</v>
      </c>
      <c r="EX41" s="1">
        <v>28</v>
      </c>
      <c r="EY41" s="1">
        <v>38</v>
      </c>
      <c r="EZ41" s="6">
        <v>28979</v>
      </c>
      <c r="FA41" s="6">
        <v>132035</v>
      </c>
      <c r="FB41" s="6">
        <v>4424</v>
      </c>
      <c r="FC41" s="1"/>
      <c r="FD41" s="1"/>
      <c r="FE41" s="1"/>
      <c r="FF41" s="1"/>
      <c r="FG41" s="1" t="s">
        <v>921</v>
      </c>
      <c r="FH41" s="1" t="s">
        <v>308</v>
      </c>
      <c r="FI41" s="1" t="s">
        <v>923</v>
      </c>
      <c r="FJ41" s="1" t="s">
        <v>924</v>
      </c>
      <c r="FK41" s="1">
        <v>28786</v>
      </c>
      <c r="FL41" s="1">
        <v>3197</v>
      </c>
      <c r="FM41" s="1" t="s">
        <v>923</v>
      </c>
      <c r="FN41" s="1" t="s">
        <v>924</v>
      </c>
      <c r="FO41" s="1">
        <v>28786</v>
      </c>
      <c r="FP41" s="1">
        <v>3197</v>
      </c>
      <c r="FQ41" s="1" t="s">
        <v>922</v>
      </c>
      <c r="FR41" s="6">
        <v>34328</v>
      </c>
      <c r="FS41" s="1">
        <v>16</v>
      </c>
      <c r="FT41" s="1" t="s">
        <v>925</v>
      </c>
      <c r="FU41" s="6">
        <v>7022</v>
      </c>
      <c r="FV41" s="1">
        <v>208</v>
      </c>
      <c r="FW41" s="1"/>
      <c r="FX41" s="1" t="s">
        <v>930</v>
      </c>
      <c r="FY41" s="1"/>
      <c r="FZ41" s="1"/>
      <c r="GA41" s="1">
        <v>0</v>
      </c>
      <c r="GB41" s="1" t="s">
        <v>931</v>
      </c>
      <c r="GC41" s="1">
        <v>27.78</v>
      </c>
      <c r="GD41" s="1">
        <v>42.65</v>
      </c>
      <c r="GE41" s="1"/>
      <c r="GF41" s="1" t="s">
        <v>285</v>
      </c>
      <c r="GG41" s="1" t="s">
        <v>932</v>
      </c>
      <c r="GH41" s="1" t="s">
        <v>287</v>
      </c>
      <c r="GI41" s="1" t="s">
        <v>288</v>
      </c>
      <c r="GJ41" s="1" t="s">
        <v>289</v>
      </c>
      <c r="GK41" s="1" t="s">
        <v>290</v>
      </c>
      <c r="GL41" s="1" t="s">
        <v>291</v>
      </c>
      <c r="GM41" s="1" t="s">
        <v>279</v>
      </c>
      <c r="GN41" s="6">
        <v>59674</v>
      </c>
      <c r="GO41" s="2" t="s">
        <v>292</v>
      </c>
      <c r="GP41" s="2">
        <v>387</v>
      </c>
      <c r="GQ41" s="2">
        <v>85</v>
      </c>
      <c r="GR41" s="10">
        <v>2686</v>
      </c>
      <c r="GS41" s="10">
        <v>22880</v>
      </c>
      <c r="GT41" s="2"/>
      <c r="GU41" s="2">
        <v>88</v>
      </c>
      <c r="GV41" s="2">
        <v>41</v>
      </c>
      <c r="GW41" s="2">
        <v>297</v>
      </c>
      <c r="GX41" s="10">
        <v>2708</v>
      </c>
      <c r="GY41" s="2"/>
      <c r="GZ41" s="1"/>
      <c r="HA41" s="1">
        <v>2</v>
      </c>
      <c r="HB41" s="1"/>
      <c r="HC41" s="1"/>
      <c r="HD41" s="1"/>
      <c r="HE41" s="1"/>
      <c r="HF41" s="1"/>
      <c r="HG41" s="1"/>
      <c r="HH41" s="1"/>
      <c r="HI41" s="1"/>
      <c r="HJ41" s="1"/>
      <c r="HK41" s="1">
        <v>5</v>
      </c>
      <c r="HL41" s="6">
        <v>2120</v>
      </c>
      <c r="HN41" s="6">
        <v>34903</v>
      </c>
      <c r="HO41" s="6">
        <v>225895</v>
      </c>
      <c r="HP41" s="2">
        <v>172</v>
      </c>
      <c r="HQ41" s="1">
        <v>87</v>
      </c>
      <c r="HR41" s="1">
        <v>31</v>
      </c>
      <c r="HS41" s="6">
        <v>26725</v>
      </c>
      <c r="HT41" s="1"/>
      <c r="HU41" s="6">
        <v>34298</v>
      </c>
      <c r="HV41" s="1">
        <v>152</v>
      </c>
      <c r="HW41" s="6">
        <v>2022</v>
      </c>
      <c r="HX41" s="1"/>
      <c r="HY41" s="6">
        <v>13913</v>
      </c>
      <c r="HZ41" s="6">
        <v>3742</v>
      </c>
      <c r="IA41" s="1">
        <v>0</v>
      </c>
      <c r="IB41" s="1"/>
      <c r="IC41" s="1">
        <v>370</v>
      </c>
      <c r="ID41" s="1">
        <v>1</v>
      </c>
      <c r="IE41" s="6">
        <v>323089</v>
      </c>
      <c r="IF41" s="6">
        <v>91563</v>
      </c>
      <c r="IG41" s="1">
        <v>245</v>
      </c>
      <c r="IH41" s="6">
        <v>293177</v>
      </c>
      <c r="II41" s="6">
        <v>81318</v>
      </c>
      <c r="IJ41" s="1">
        <v>37</v>
      </c>
      <c r="IK41" s="6">
        <v>19225</v>
      </c>
      <c r="IL41" s="1">
        <v>109</v>
      </c>
      <c r="IM41" s="6">
        <v>10256</v>
      </c>
      <c r="IN41" s="1">
        <v>0</v>
      </c>
      <c r="IO41" s="1">
        <v>125</v>
      </c>
      <c r="IQ41" s="6">
        <v>6073</v>
      </c>
      <c r="IR41" s="6">
        <v>15198</v>
      </c>
      <c r="IS41" s="10">
        <v>21271</v>
      </c>
      <c r="IT41" s="10">
        <v>51457</v>
      </c>
      <c r="IU41" s="6">
        <v>35356</v>
      </c>
      <c r="IV41" s="10">
        <v>344360</v>
      </c>
      <c r="IW41" s="6">
        <v>81464</v>
      </c>
      <c r="IX41" s="1">
        <v>383</v>
      </c>
      <c r="IY41" s="1">
        <v>554</v>
      </c>
      <c r="IZ41" s="1">
        <v>80</v>
      </c>
      <c r="JA41" s="1">
        <v>0.72</v>
      </c>
      <c r="JB41" s="1">
        <v>0.24</v>
      </c>
      <c r="JC41" s="1">
        <v>18.36</v>
      </c>
      <c r="JD41" s="1">
        <v>24.11</v>
      </c>
      <c r="JE41" s="1">
        <v>11.79</v>
      </c>
      <c r="JF41" s="1">
        <v>923</v>
      </c>
      <c r="JG41" s="6">
        <v>15714</v>
      </c>
      <c r="JH41" s="1">
        <v>94</v>
      </c>
      <c r="JI41" s="6">
        <v>2955</v>
      </c>
    </row>
    <row r="42" spans="1:269" x14ac:dyDescent="0.25">
      <c r="A42" s="1" t="s">
        <v>933</v>
      </c>
      <c r="B42" s="1" t="s">
        <v>934</v>
      </c>
      <c r="C42" s="1" t="s">
        <v>934</v>
      </c>
      <c r="D42" s="1">
        <v>2016</v>
      </c>
      <c r="E42" s="1" t="s">
        <v>935</v>
      </c>
      <c r="F42" s="1" t="s">
        <v>936</v>
      </c>
      <c r="G42" s="1" t="s">
        <v>937</v>
      </c>
      <c r="H42" s="1">
        <v>28739</v>
      </c>
      <c r="I42" s="1">
        <v>4300</v>
      </c>
      <c r="J42" s="1" t="s">
        <v>936</v>
      </c>
      <c r="K42" s="1" t="s">
        <v>937</v>
      </c>
      <c r="L42" s="1">
        <v>28739</v>
      </c>
      <c r="M42" s="1"/>
      <c r="N42" s="1" t="s">
        <v>938</v>
      </c>
      <c r="O42" s="1" t="s">
        <v>939</v>
      </c>
      <c r="P42" s="1" t="s">
        <v>940</v>
      </c>
      <c r="Q42" s="1" t="s">
        <v>941</v>
      </c>
      <c r="R42" s="1" t="s">
        <v>938</v>
      </c>
      <c r="S42" s="1" t="s">
        <v>397</v>
      </c>
      <c r="T42" s="1" t="s">
        <v>939</v>
      </c>
      <c r="U42" s="1" t="s">
        <v>940</v>
      </c>
      <c r="V42" s="1" t="s">
        <v>941</v>
      </c>
      <c r="W42" s="1">
        <v>1</v>
      </c>
      <c r="X42" s="1">
        <v>5</v>
      </c>
      <c r="Y42" s="1">
        <v>0</v>
      </c>
      <c r="Z42" s="1">
        <v>0</v>
      </c>
      <c r="AA42" s="6">
        <v>13600</v>
      </c>
      <c r="AB42" s="1">
        <v>10</v>
      </c>
      <c r="AC42" s="1">
        <v>0</v>
      </c>
      <c r="AD42" s="1">
        <v>10</v>
      </c>
      <c r="AE42" s="1">
        <v>28.88</v>
      </c>
      <c r="AF42" s="1">
        <v>38.880000000000003</v>
      </c>
      <c r="AG42" s="7">
        <v>0.25719999999999998</v>
      </c>
      <c r="AH42" s="8">
        <v>77250</v>
      </c>
      <c r="AI42" s="1"/>
      <c r="AJ42" s="1"/>
      <c r="AK42" s="8">
        <v>38473</v>
      </c>
      <c r="AL42" s="9">
        <v>12.31</v>
      </c>
      <c r="AM42" s="9">
        <v>14.41</v>
      </c>
      <c r="AN42" s="9">
        <v>19.73</v>
      </c>
      <c r="AO42" s="8">
        <v>0</v>
      </c>
      <c r="AP42" s="8">
        <v>2788776</v>
      </c>
      <c r="AQ42" s="8">
        <v>2788776</v>
      </c>
      <c r="AR42" s="8">
        <v>138738</v>
      </c>
      <c r="AS42" s="8">
        <v>0</v>
      </c>
      <c r="AT42" s="8">
        <v>138738</v>
      </c>
      <c r="AU42" s="8">
        <v>53985</v>
      </c>
      <c r="AV42" s="8">
        <v>0</v>
      </c>
      <c r="AW42" s="8">
        <v>53985</v>
      </c>
      <c r="AX42" s="8">
        <v>62913</v>
      </c>
      <c r="AY42" s="8">
        <v>3044412</v>
      </c>
      <c r="AZ42" s="8">
        <v>1438600</v>
      </c>
      <c r="BA42" s="8">
        <v>665901</v>
      </c>
      <c r="BB42" s="8">
        <v>2104501</v>
      </c>
      <c r="BC42" s="8">
        <v>352003</v>
      </c>
      <c r="BD42" s="8">
        <v>59880</v>
      </c>
      <c r="BE42" s="8">
        <v>55500</v>
      </c>
      <c r="BF42" s="8">
        <v>467383</v>
      </c>
      <c r="BG42" s="8">
        <v>298245</v>
      </c>
      <c r="BH42" s="8">
        <v>2870129</v>
      </c>
      <c r="BI42" s="8">
        <v>174283</v>
      </c>
      <c r="BJ42" s="7">
        <v>5.7200000000000001E-2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6">
        <v>89658</v>
      </c>
      <c r="BR42" s="6">
        <v>70166</v>
      </c>
      <c r="BS42" s="6">
        <v>159824</v>
      </c>
      <c r="BT42" s="6">
        <v>52750</v>
      </c>
      <c r="BU42" s="6">
        <v>23222</v>
      </c>
      <c r="BV42" s="6">
        <v>75972</v>
      </c>
      <c r="BW42" s="6">
        <v>10505</v>
      </c>
      <c r="BX42" s="6">
        <v>3567</v>
      </c>
      <c r="BY42" s="6">
        <v>14072</v>
      </c>
      <c r="BZ42" s="6">
        <v>249868</v>
      </c>
      <c r="CA42" s="1"/>
      <c r="CB42" s="6">
        <v>249868</v>
      </c>
      <c r="CC42" s="1">
        <v>686</v>
      </c>
      <c r="CD42" s="6">
        <v>62800</v>
      </c>
      <c r="CE42" s="1">
        <v>8</v>
      </c>
      <c r="CF42" s="1">
        <v>74</v>
      </c>
      <c r="CG42" s="1">
        <v>82</v>
      </c>
      <c r="CH42" s="6">
        <v>14149</v>
      </c>
      <c r="CI42" s="6">
        <v>16882</v>
      </c>
      <c r="CJ42" s="6">
        <v>18376</v>
      </c>
      <c r="CK42" s="1">
        <v>370</v>
      </c>
      <c r="CL42" s="1">
        <v>142</v>
      </c>
      <c r="CM42" s="1">
        <v>35</v>
      </c>
      <c r="CN42" s="1">
        <v>316</v>
      </c>
      <c r="CO42" s="6">
        <v>254939</v>
      </c>
      <c r="CP42" s="6">
        <v>95047</v>
      </c>
      <c r="CQ42" s="6">
        <v>349986</v>
      </c>
      <c r="CR42" s="6">
        <v>19232</v>
      </c>
      <c r="CS42" s="6">
        <v>2912</v>
      </c>
      <c r="CT42" s="6">
        <v>22144</v>
      </c>
      <c r="CU42" s="6">
        <v>163419</v>
      </c>
      <c r="CV42" s="6">
        <v>39301</v>
      </c>
      <c r="CW42" s="6">
        <v>202720</v>
      </c>
      <c r="CX42" s="6">
        <v>574850</v>
      </c>
      <c r="CY42" s="6">
        <v>3631</v>
      </c>
      <c r="CZ42" s="1">
        <v>0</v>
      </c>
      <c r="DA42" s="6">
        <v>578481</v>
      </c>
      <c r="DB42" s="6">
        <v>56947</v>
      </c>
      <c r="DC42" s="6">
        <v>27557</v>
      </c>
      <c r="DD42" s="6">
        <f t="shared" si="0"/>
        <v>84504</v>
      </c>
      <c r="DE42" s="6">
        <v>211877</v>
      </c>
      <c r="DF42" s="6">
        <v>51511</v>
      </c>
      <c r="DG42" s="1">
        <v>673</v>
      </c>
      <c r="DH42" s="6">
        <v>80110</v>
      </c>
      <c r="DI42" s="1">
        <v>42</v>
      </c>
      <c r="DJ42" s="6"/>
      <c r="DK42" s="6">
        <v>638156</v>
      </c>
      <c r="DL42" s="6">
        <v>284868</v>
      </c>
      <c r="DM42" s="1"/>
      <c r="DN42" s="1"/>
      <c r="DO42" s="6">
        <v>927046</v>
      </c>
      <c r="DP42" s="1">
        <v>403</v>
      </c>
      <c r="DQ42" s="6">
        <v>58161</v>
      </c>
      <c r="DR42" s="6">
        <v>11453</v>
      </c>
      <c r="DS42" s="6">
        <v>69614</v>
      </c>
      <c r="DT42" s="6">
        <v>562206</v>
      </c>
      <c r="DU42" s="1">
        <v>471</v>
      </c>
      <c r="DV42" s="1">
        <v>5</v>
      </c>
      <c r="DW42" s="1">
        <v>754</v>
      </c>
      <c r="DX42" s="1">
        <v>50</v>
      </c>
      <c r="DY42" s="1">
        <v>66</v>
      </c>
      <c r="DZ42" s="1">
        <v>1</v>
      </c>
      <c r="EA42" s="6">
        <v>1347</v>
      </c>
      <c r="EB42" s="6">
        <v>5557</v>
      </c>
      <c r="EC42" s="1">
        <v>168</v>
      </c>
      <c r="ED42" s="6">
        <v>5725</v>
      </c>
      <c r="EE42" s="6">
        <v>21588</v>
      </c>
      <c r="EF42" s="6">
        <v>2541</v>
      </c>
      <c r="EG42" s="6">
        <v>24129</v>
      </c>
      <c r="EH42" s="1">
        <v>654</v>
      </c>
      <c r="EI42" s="1">
        <v>83</v>
      </c>
      <c r="EJ42" s="1">
        <v>737</v>
      </c>
      <c r="EK42" s="6">
        <v>30591</v>
      </c>
      <c r="EL42" s="1">
        <v>1</v>
      </c>
      <c r="EM42" s="1">
        <v>6</v>
      </c>
      <c r="EN42" s="1">
        <v>36</v>
      </c>
      <c r="EO42" s="1">
        <v>121</v>
      </c>
      <c r="EP42" s="6">
        <v>4872</v>
      </c>
      <c r="EQ42" s="1"/>
      <c r="ER42" s="6">
        <v>131262</v>
      </c>
      <c r="ES42" s="6">
        <v>23110</v>
      </c>
      <c r="ET42" s="6">
        <v>2472</v>
      </c>
      <c r="EU42" s="1">
        <v>419</v>
      </c>
      <c r="EV42" s="1">
        <v>414</v>
      </c>
      <c r="EW42" s="1" t="s">
        <v>942</v>
      </c>
      <c r="EX42" s="1">
        <v>52</v>
      </c>
      <c r="EY42" s="1">
        <v>77</v>
      </c>
      <c r="EZ42" s="6">
        <v>66762</v>
      </c>
      <c r="FA42" s="6">
        <v>197951</v>
      </c>
      <c r="FB42" s="6">
        <v>25948</v>
      </c>
      <c r="FC42" s="1"/>
      <c r="FD42" s="1" t="s">
        <v>279</v>
      </c>
      <c r="FE42" s="1"/>
      <c r="FF42" s="1"/>
      <c r="FG42" s="1" t="s">
        <v>934</v>
      </c>
      <c r="FH42" s="1" t="s">
        <v>308</v>
      </c>
      <c r="FI42" s="1" t="s">
        <v>936</v>
      </c>
      <c r="FJ42" s="1" t="s">
        <v>937</v>
      </c>
      <c r="FK42" s="1">
        <v>28739</v>
      </c>
      <c r="FL42" s="1">
        <v>4300</v>
      </c>
      <c r="FM42" s="1" t="s">
        <v>936</v>
      </c>
      <c r="FN42" s="1" t="s">
        <v>937</v>
      </c>
      <c r="FO42" s="1">
        <v>28739</v>
      </c>
      <c r="FP42" s="1">
        <v>4300</v>
      </c>
      <c r="FQ42" s="1" t="s">
        <v>935</v>
      </c>
      <c r="FR42" s="6">
        <v>61790</v>
      </c>
      <c r="FS42" s="1">
        <v>38.880000000000003</v>
      </c>
      <c r="FT42" s="1" t="s">
        <v>938</v>
      </c>
      <c r="FU42" s="6">
        <v>13600</v>
      </c>
      <c r="FV42" s="1">
        <v>312</v>
      </c>
      <c r="FW42" s="1"/>
      <c r="FX42" s="1" t="s">
        <v>943</v>
      </c>
      <c r="FY42" s="1"/>
      <c r="FZ42" s="1"/>
      <c r="GA42" s="1">
        <v>0</v>
      </c>
      <c r="GB42" s="1" t="s">
        <v>944</v>
      </c>
      <c r="GC42" s="1">
        <v>92.61</v>
      </c>
      <c r="GD42" s="1">
        <v>75.349999999999994</v>
      </c>
      <c r="GE42" s="1"/>
      <c r="GF42" s="1" t="s">
        <v>285</v>
      </c>
      <c r="GG42" s="1" t="s">
        <v>945</v>
      </c>
      <c r="GH42" s="1" t="s">
        <v>287</v>
      </c>
      <c r="GI42" s="1" t="s">
        <v>288</v>
      </c>
      <c r="GJ42" s="1" t="s">
        <v>289</v>
      </c>
      <c r="GK42" s="1" t="s">
        <v>290</v>
      </c>
      <c r="GL42" s="1" t="s">
        <v>291</v>
      </c>
      <c r="GM42" s="1" t="s">
        <v>279</v>
      </c>
      <c r="GN42" s="6">
        <v>109287</v>
      </c>
      <c r="GO42" s="2" t="s">
        <v>292</v>
      </c>
      <c r="GP42" s="10">
        <v>1855</v>
      </c>
      <c r="GQ42" s="2">
        <v>178</v>
      </c>
      <c r="GR42" s="10">
        <v>6046</v>
      </c>
      <c r="GS42" s="10">
        <v>63534</v>
      </c>
      <c r="GT42" s="10">
        <v>339416</v>
      </c>
      <c r="GU42" s="2">
        <v>458</v>
      </c>
      <c r="GV42" s="2">
        <v>20</v>
      </c>
      <c r="GW42" s="2">
        <v>196</v>
      </c>
      <c r="GX42" s="10">
        <v>12602</v>
      </c>
      <c r="GY42" s="10">
        <v>128250</v>
      </c>
      <c r="GZ42" s="1"/>
      <c r="HA42" s="1">
        <v>3</v>
      </c>
      <c r="HB42" s="1"/>
      <c r="HC42" s="1"/>
      <c r="HD42" s="1"/>
      <c r="HE42" s="1"/>
      <c r="HF42" s="1"/>
      <c r="HG42" s="1"/>
      <c r="HH42" s="1"/>
      <c r="HI42" s="1"/>
      <c r="HJ42" s="1"/>
      <c r="HK42" s="1">
        <v>6</v>
      </c>
      <c r="HL42" s="6">
        <v>16542</v>
      </c>
      <c r="HN42" s="6">
        <v>49777</v>
      </c>
      <c r="HO42" s="6">
        <v>363713</v>
      </c>
      <c r="HP42" s="2">
        <v>42</v>
      </c>
      <c r="HQ42" s="1">
        <v>87</v>
      </c>
      <c r="HR42" s="1">
        <v>55</v>
      </c>
      <c r="HS42" s="6">
        <v>26725</v>
      </c>
      <c r="HT42" s="1"/>
      <c r="HU42" s="6">
        <v>34298</v>
      </c>
      <c r="HV42" s="6">
        <v>1777</v>
      </c>
      <c r="HW42" s="6">
        <v>2022</v>
      </c>
      <c r="HX42" s="1"/>
      <c r="HY42" s="6">
        <v>13913</v>
      </c>
      <c r="HZ42" s="1">
        <v>947</v>
      </c>
      <c r="IA42" s="1">
        <v>0</v>
      </c>
      <c r="IB42" s="1"/>
      <c r="IC42" s="1">
        <v>370</v>
      </c>
      <c r="ID42" s="1">
        <v>0</v>
      </c>
      <c r="IE42" s="6">
        <v>927046</v>
      </c>
      <c r="IF42" s="6">
        <v>296381</v>
      </c>
      <c r="IG42" s="1">
        <v>0</v>
      </c>
      <c r="IH42" s="6">
        <v>846936</v>
      </c>
      <c r="II42" s="6">
        <v>268455</v>
      </c>
      <c r="IJ42" s="1">
        <v>83</v>
      </c>
      <c r="IK42" s="6">
        <v>51428</v>
      </c>
      <c r="IL42" s="1">
        <v>703</v>
      </c>
      <c r="IM42" s="6">
        <v>26854</v>
      </c>
      <c r="IN42" s="1">
        <v>0</v>
      </c>
      <c r="IO42" s="1">
        <v>369</v>
      </c>
      <c r="IQ42" s="6">
        <v>42155</v>
      </c>
      <c r="IR42" s="6">
        <v>41353</v>
      </c>
      <c r="IS42" s="10">
        <v>83508</v>
      </c>
      <c r="IT42" s="10">
        <v>163618</v>
      </c>
      <c r="IU42" s="6">
        <v>84504</v>
      </c>
      <c r="IV42" s="10">
        <v>1010554</v>
      </c>
      <c r="IW42" s="6">
        <v>202720</v>
      </c>
      <c r="IX42" s="1">
        <v>476</v>
      </c>
      <c r="IY42" s="1">
        <v>804</v>
      </c>
      <c r="IZ42" s="1">
        <v>67</v>
      </c>
      <c r="JA42" s="1">
        <v>0.79</v>
      </c>
      <c r="JB42" s="1">
        <v>0.19</v>
      </c>
      <c r="JC42" s="1">
        <v>22.71</v>
      </c>
      <c r="JD42" s="1">
        <v>30.01</v>
      </c>
      <c r="JE42" s="1">
        <v>12.03</v>
      </c>
      <c r="JF42" s="6">
        <v>1291</v>
      </c>
      <c r="JG42" s="6">
        <v>27799</v>
      </c>
      <c r="JH42" s="1">
        <v>56</v>
      </c>
      <c r="JI42" s="6">
        <v>2792</v>
      </c>
    </row>
    <row r="43" spans="1:269" x14ac:dyDescent="0.25">
      <c r="A43" s="1" t="s">
        <v>946</v>
      </c>
      <c r="B43" s="1" t="s">
        <v>947</v>
      </c>
      <c r="C43" s="1" t="s">
        <v>947</v>
      </c>
      <c r="D43" s="1">
        <v>2016</v>
      </c>
      <c r="E43" s="1" t="s">
        <v>506</v>
      </c>
      <c r="F43" s="1" t="s">
        <v>948</v>
      </c>
      <c r="G43" s="1" t="s">
        <v>949</v>
      </c>
      <c r="H43" s="1">
        <v>28601</v>
      </c>
      <c r="I43" s="1">
        <v>5126</v>
      </c>
      <c r="J43" s="1" t="s">
        <v>948</v>
      </c>
      <c r="K43" s="1" t="s">
        <v>949</v>
      </c>
      <c r="L43" s="1">
        <v>28601</v>
      </c>
      <c r="M43" s="1"/>
      <c r="N43" s="1" t="s">
        <v>950</v>
      </c>
      <c r="O43" s="1" t="s">
        <v>951</v>
      </c>
      <c r="P43" s="1" t="s">
        <v>952</v>
      </c>
      <c r="Q43" s="1" t="s">
        <v>953</v>
      </c>
      <c r="R43" s="1" t="s">
        <v>954</v>
      </c>
      <c r="S43" s="1" t="s">
        <v>955</v>
      </c>
      <c r="T43" s="1" t="s">
        <v>956</v>
      </c>
      <c r="U43" s="1" t="s">
        <v>952</v>
      </c>
      <c r="V43" s="1" t="s">
        <v>957</v>
      </c>
      <c r="W43" s="1">
        <v>1</v>
      </c>
      <c r="X43" s="1">
        <v>1</v>
      </c>
      <c r="Y43" s="1">
        <v>0</v>
      </c>
      <c r="Z43" s="1">
        <v>2</v>
      </c>
      <c r="AA43" s="6">
        <v>6656</v>
      </c>
      <c r="AB43" s="1">
        <v>6.56</v>
      </c>
      <c r="AC43" s="1">
        <v>0.94</v>
      </c>
      <c r="AD43" s="1">
        <v>7.5</v>
      </c>
      <c r="AE43" s="1">
        <v>17.440000000000001</v>
      </c>
      <c r="AF43" s="1">
        <v>24.94</v>
      </c>
      <c r="AG43" s="7">
        <v>0.26300000000000001</v>
      </c>
      <c r="AH43" s="8">
        <v>70638</v>
      </c>
      <c r="AI43" s="1"/>
      <c r="AJ43" s="1"/>
      <c r="AK43" s="8">
        <v>40667</v>
      </c>
      <c r="AL43" s="9">
        <v>13.17</v>
      </c>
      <c r="AM43" s="9">
        <v>13.17</v>
      </c>
      <c r="AN43" s="9">
        <v>13.17</v>
      </c>
      <c r="AO43" s="8">
        <v>1468535</v>
      </c>
      <c r="AP43" s="8">
        <v>213000</v>
      </c>
      <c r="AQ43" s="8">
        <v>1681535</v>
      </c>
      <c r="AR43" s="8">
        <v>27717</v>
      </c>
      <c r="AS43" s="8">
        <v>0</v>
      </c>
      <c r="AT43" s="8">
        <v>27717</v>
      </c>
      <c r="AU43" s="8">
        <v>4780</v>
      </c>
      <c r="AV43" s="8">
        <v>0</v>
      </c>
      <c r="AW43" s="8">
        <v>4780</v>
      </c>
      <c r="AX43" s="8">
        <v>93223</v>
      </c>
      <c r="AY43" s="8">
        <v>1807255</v>
      </c>
      <c r="AZ43" s="8">
        <v>915620</v>
      </c>
      <c r="BA43" s="8">
        <v>209578</v>
      </c>
      <c r="BB43" s="8">
        <v>1125198</v>
      </c>
      <c r="BC43" s="8">
        <v>155006</v>
      </c>
      <c r="BD43" s="8">
        <v>28663</v>
      </c>
      <c r="BE43" s="8">
        <v>49945</v>
      </c>
      <c r="BF43" s="8">
        <v>233614</v>
      </c>
      <c r="BG43" s="8">
        <v>472168</v>
      </c>
      <c r="BH43" s="8">
        <v>1830980</v>
      </c>
      <c r="BI43" s="8">
        <v>-23725</v>
      </c>
      <c r="BJ43" s="7">
        <v>-1.3100000000000001E-2</v>
      </c>
      <c r="BK43" s="8">
        <v>115116</v>
      </c>
      <c r="BL43" s="8">
        <v>0</v>
      </c>
      <c r="BM43" s="8">
        <v>0</v>
      </c>
      <c r="BN43" s="8">
        <v>0</v>
      </c>
      <c r="BO43" s="8">
        <v>115116</v>
      </c>
      <c r="BP43" s="8">
        <v>115116</v>
      </c>
      <c r="BQ43" s="6">
        <v>36978</v>
      </c>
      <c r="BR43" s="6">
        <v>33251</v>
      </c>
      <c r="BS43" s="6">
        <v>70229</v>
      </c>
      <c r="BT43" s="6">
        <v>23177</v>
      </c>
      <c r="BU43" s="6">
        <v>15378</v>
      </c>
      <c r="BV43" s="6">
        <v>38555</v>
      </c>
      <c r="BW43" s="6">
        <v>4887</v>
      </c>
      <c r="BX43" s="6">
        <v>2445</v>
      </c>
      <c r="BY43" s="6">
        <v>7332</v>
      </c>
      <c r="BZ43" s="6">
        <v>116116</v>
      </c>
      <c r="CA43" s="1"/>
      <c r="CB43" s="6">
        <v>116116</v>
      </c>
      <c r="CC43" s="1">
        <v>0</v>
      </c>
      <c r="CD43" s="6">
        <v>175370</v>
      </c>
      <c r="CE43" s="1">
        <v>6</v>
      </c>
      <c r="CF43" s="1">
        <v>74</v>
      </c>
      <c r="CG43" s="1">
        <v>80</v>
      </c>
      <c r="CH43" s="6">
        <v>8703</v>
      </c>
      <c r="CI43" s="6">
        <v>330089</v>
      </c>
      <c r="CJ43" s="6">
        <v>12500</v>
      </c>
      <c r="CK43" s="6">
        <v>13142</v>
      </c>
      <c r="CL43" s="1">
        <v>87</v>
      </c>
      <c r="CM43" s="1">
        <v>30</v>
      </c>
      <c r="CN43" s="1">
        <v>269</v>
      </c>
      <c r="CO43" s="6">
        <v>94919</v>
      </c>
      <c r="CP43" s="6">
        <v>19034</v>
      </c>
      <c r="CQ43" s="6">
        <v>113953</v>
      </c>
      <c r="CR43" s="6">
        <v>10302</v>
      </c>
      <c r="CS43" s="1">
        <v>903</v>
      </c>
      <c r="CT43" s="6">
        <v>11205</v>
      </c>
      <c r="CU43" s="6">
        <v>86494</v>
      </c>
      <c r="CV43" s="6">
        <v>17314</v>
      </c>
      <c r="CW43" s="6">
        <v>103808</v>
      </c>
      <c r="CX43" s="6">
        <v>228966</v>
      </c>
      <c r="CY43" s="6">
        <v>1593</v>
      </c>
      <c r="CZ43" s="1"/>
      <c r="DA43" s="6">
        <v>230559</v>
      </c>
      <c r="DB43" s="6">
        <v>25028</v>
      </c>
      <c r="DC43" s="6">
        <v>7138</v>
      </c>
      <c r="DD43" s="6">
        <f t="shared" si="0"/>
        <v>32166</v>
      </c>
      <c r="DE43" s="6">
        <v>97133</v>
      </c>
      <c r="DF43" s="6">
        <v>10982</v>
      </c>
      <c r="DG43" s="1">
        <v>0</v>
      </c>
      <c r="DH43" s="6">
        <v>18180</v>
      </c>
      <c r="DI43" s="6">
        <v>7681</v>
      </c>
      <c r="DJ43" s="6"/>
      <c r="DK43" s="6">
        <v>366892</v>
      </c>
      <c r="DL43" s="6">
        <v>18406</v>
      </c>
      <c r="DM43" s="1"/>
      <c r="DN43" s="6">
        <v>17460</v>
      </c>
      <c r="DO43" s="6">
        <v>370840</v>
      </c>
      <c r="DP43" s="1">
        <v>0</v>
      </c>
      <c r="DQ43" s="6">
        <v>27089</v>
      </c>
      <c r="DR43" s="6">
        <v>7391</v>
      </c>
      <c r="DS43" s="6">
        <v>34480</v>
      </c>
      <c r="DT43" s="6">
        <v>347194</v>
      </c>
      <c r="DU43" s="1">
        <v>237</v>
      </c>
      <c r="DV43" s="1">
        <v>10</v>
      </c>
      <c r="DW43" s="1">
        <v>408</v>
      </c>
      <c r="DX43" s="1">
        <v>371</v>
      </c>
      <c r="DY43" s="1">
        <v>5</v>
      </c>
      <c r="DZ43" s="1">
        <v>1</v>
      </c>
      <c r="EA43" s="6">
        <v>1032</v>
      </c>
      <c r="EB43" s="6">
        <v>4020</v>
      </c>
      <c r="EC43" s="1">
        <v>260</v>
      </c>
      <c r="ED43" s="6">
        <v>4280</v>
      </c>
      <c r="EE43" s="6">
        <v>8296</v>
      </c>
      <c r="EF43" s="6">
        <v>7640</v>
      </c>
      <c r="EG43" s="6">
        <v>15936</v>
      </c>
      <c r="EH43" s="1">
        <v>118</v>
      </c>
      <c r="EI43" s="1">
        <v>24</v>
      </c>
      <c r="EJ43" s="1">
        <v>142</v>
      </c>
      <c r="EK43" s="6">
        <v>20358</v>
      </c>
      <c r="EL43" s="1">
        <v>0</v>
      </c>
      <c r="EM43" s="1">
        <v>0</v>
      </c>
      <c r="EN43" s="1">
        <v>10</v>
      </c>
      <c r="EO43" s="1">
        <v>195</v>
      </c>
      <c r="EP43" s="6">
        <v>1156</v>
      </c>
      <c r="EQ43" s="6">
        <v>4890</v>
      </c>
      <c r="ER43" s="6">
        <v>53163</v>
      </c>
      <c r="ES43" s="6">
        <v>22706</v>
      </c>
      <c r="ET43" s="6">
        <v>1902</v>
      </c>
      <c r="EU43" s="1">
        <v>179</v>
      </c>
      <c r="EV43" s="1">
        <v>277</v>
      </c>
      <c r="EW43" s="1" t="s">
        <v>958</v>
      </c>
      <c r="EX43" s="1">
        <v>35</v>
      </c>
      <c r="EY43" s="1">
        <v>56</v>
      </c>
      <c r="EZ43" s="6">
        <v>57130</v>
      </c>
      <c r="FA43" s="1">
        <v>113328</v>
      </c>
      <c r="FB43" s="6">
        <v>17210</v>
      </c>
      <c r="FC43" s="1"/>
      <c r="FD43" s="1" t="s">
        <v>279</v>
      </c>
      <c r="FE43" s="1"/>
      <c r="FF43" s="1"/>
      <c r="FG43" s="1" t="s">
        <v>959</v>
      </c>
      <c r="FH43" s="1" t="s">
        <v>281</v>
      </c>
      <c r="FI43" s="1" t="s">
        <v>948</v>
      </c>
      <c r="FJ43" s="1" t="s">
        <v>949</v>
      </c>
      <c r="FK43" s="1">
        <v>28601</v>
      </c>
      <c r="FL43" s="1">
        <v>5126</v>
      </c>
      <c r="FM43" s="1" t="s">
        <v>948</v>
      </c>
      <c r="FN43" s="1" t="s">
        <v>949</v>
      </c>
      <c r="FO43" s="1">
        <v>28601</v>
      </c>
      <c r="FP43" s="1">
        <v>5126</v>
      </c>
      <c r="FQ43" s="1" t="s">
        <v>506</v>
      </c>
      <c r="FR43" s="6">
        <v>44800</v>
      </c>
      <c r="FS43" s="1">
        <v>24.94</v>
      </c>
      <c r="FT43" s="1" t="s">
        <v>950</v>
      </c>
      <c r="FU43" s="6">
        <v>6656</v>
      </c>
      <c r="FV43" s="1">
        <v>104</v>
      </c>
      <c r="FW43" s="1"/>
      <c r="FX43" s="1" t="s">
        <v>960</v>
      </c>
      <c r="FY43" s="1"/>
      <c r="FZ43" s="1"/>
      <c r="GA43" s="1">
        <v>0</v>
      </c>
      <c r="GB43" s="1" t="s">
        <v>961</v>
      </c>
      <c r="GC43" s="1">
        <v>477.78</v>
      </c>
      <c r="GD43" s="1">
        <v>91.37</v>
      </c>
      <c r="GE43" s="1"/>
      <c r="GF43" s="1" t="s">
        <v>285</v>
      </c>
      <c r="GG43" s="1" t="s">
        <v>962</v>
      </c>
      <c r="GH43" s="1" t="s">
        <v>287</v>
      </c>
      <c r="GI43" s="1" t="s">
        <v>536</v>
      </c>
      <c r="GJ43" s="1" t="s">
        <v>289</v>
      </c>
      <c r="GK43" s="1" t="s">
        <v>290</v>
      </c>
      <c r="GL43" s="1" t="s">
        <v>537</v>
      </c>
      <c r="GM43" s="1" t="s">
        <v>279</v>
      </c>
      <c r="GN43" s="6">
        <v>40216</v>
      </c>
      <c r="GO43" s="2" t="s">
        <v>292</v>
      </c>
      <c r="GP43" s="10">
        <v>1103</v>
      </c>
      <c r="GQ43" s="2">
        <v>128</v>
      </c>
      <c r="GR43" s="10">
        <v>4818</v>
      </c>
      <c r="GS43" s="10">
        <v>32076</v>
      </c>
      <c r="GT43" s="10">
        <v>652890</v>
      </c>
      <c r="GU43" s="2">
        <v>144</v>
      </c>
      <c r="GV43" s="2">
        <v>17</v>
      </c>
      <c r="GW43" s="2">
        <v>159</v>
      </c>
      <c r="GX43" s="10">
        <v>3890</v>
      </c>
      <c r="GY43" s="10">
        <v>64120</v>
      </c>
      <c r="GZ43" s="1"/>
      <c r="HA43" s="1">
        <v>2</v>
      </c>
      <c r="HB43" s="1"/>
      <c r="HC43" s="1"/>
      <c r="HD43" s="1"/>
      <c r="HE43" s="1"/>
      <c r="HF43" s="1"/>
      <c r="HG43" s="1"/>
      <c r="HH43" s="1"/>
      <c r="HI43" s="1"/>
      <c r="HJ43" s="1"/>
      <c r="HK43" s="1">
        <v>4</v>
      </c>
      <c r="HL43" s="1">
        <v>687</v>
      </c>
      <c r="HN43" s="6">
        <v>364434</v>
      </c>
      <c r="HO43" s="6">
        <v>664037</v>
      </c>
      <c r="HP43" s="10">
        <v>7681</v>
      </c>
      <c r="HQ43" s="1">
        <v>87</v>
      </c>
      <c r="HR43" s="1">
        <v>0</v>
      </c>
      <c r="HS43" s="6">
        <v>26725</v>
      </c>
      <c r="HT43" s="1"/>
      <c r="HU43" s="6">
        <v>34298</v>
      </c>
      <c r="HV43" s="6">
        <v>114347</v>
      </c>
      <c r="HW43" s="6">
        <v>2022</v>
      </c>
      <c r="HX43" s="1"/>
      <c r="HY43" s="6">
        <v>13913</v>
      </c>
      <c r="HZ43" s="6">
        <v>314154</v>
      </c>
      <c r="IA43" s="1">
        <v>0</v>
      </c>
      <c r="IB43" s="1"/>
      <c r="IC43" s="1">
        <v>370</v>
      </c>
      <c r="ID43" s="6">
        <v>12772</v>
      </c>
      <c r="IE43" s="6">
        <v>370840</v>
      </c>
      <c r="IF43" s="6">
        <v>129299</v>
      </c>
      <c r="IG43" s="1"/>
      <c r="IH43" s="6">
        <v>352660</v>
      </c>
      <c r="II43" s="6">
        <v>122101</v>
      </c>
      <c r="IJ43" s="1">
        <v>270</v>
      </c>
      <c r="IK43" s="6">
        <v>10712</v>
      </c>
      <c r="IL43" s="1">
        <v>19</v>
      </c>
      <c r="IM43" s="6">
        <v>7119</v>
      </c>
      <c r="IN43" s="1">
        <v>0</v>
      </c>
      <c r="IO43" s="1">
        <v>60</v>
      </c>
      <c r="IQ43" s="6">
        <v>30629</v>
      </c>
      <c r="IR43" s="1"/>
      <c r="IS43" s="10">
        <v>30629</v>
      </c>
      <c r="IT43" s="10">
        <v>48809</v>
      </c>
      <c r="IU43" s="6">
        <v>32166</v>
      </c>
      <c r="IV43" s="10">
        <v>401469</v>
      </c>
      <c r="IW43" s="6">
        <v>153285</v>
      </c>
      <c r="IX43" s="1">
        <v>247</v>
      </c>
      <c r="IY43" s="1">
        <v>779</v>
      </c>
      <c r="IZ43" s="1">
        <v>6</v>
      </c>
      <c r="JA43" s="1">
        <v>0.78</v>
      </c>
      <c r="JB43" s="1">
        <v>0.21</v>
      </c>
      <c r="JC43" s="1">
        <v>19.73</v>
      </c>
      <c r="JD43" s="1">
        <v>20.46</v>
      </c>
      <c r="JE43" s="1">
        <v>17.329999999999998</v>
      </c>
      <c r="JF43" s="1">
        <v>650</v>
      </c>
      <c r="JG43" s="6">
        <v>12434</v>
      </c>
      <c r="JH43" s="1">
        <v>382</v>
      </c>
      <c r="JI43" s="6">
        <v>7924</v>
      </c>
    </row>
    <row r="44" spans="1:269" x14ac:dyDescent="0.25">
      <c r="A44" s="1" t="s">
        <v>963</v>
      </c>
      <c r="B44" s="1" t="s">
        <v>964</v>
      </c>
      <c r="C44" s="1" t="s">
        <v>964</v>
      </c>
      <c r="D44" s="1">
        <v>2016</v>
      </c>
      <c r="E44" s="1" t="s">
        <v>862</v>
      </c>
      <c r="F44" s="1" t="s">
        <v>965</v>
      </c>
      <c r="G44" s="1" t="s">
        <v>966</v>
      </c>
      <c r="H44" s="1">
        <v>27261</v>
      </c>
      <c r="I44" s="1">
        <v>2530</v>
      </c>
      <c r="J44" s="1" t="s">
        <v>967</v>
      </c>
      <c r="K44" s="1" t="s">
        <v>966</v>
      </c>
      <c r="L44" s="1">
        <v>27262</v>
      </c>
      <c r="M44" s="1"/>
      <c r="N44" s="1" t="s">
        <v>968</v>
      </c>
      <c r="O44" s="1" t="s">
        <v>969</v>
      </c>
      <c r="P44" s="1" t="s">
        <v>970</v>
      </c>
      <c r="Q44" s="1" t="s">
        <v>971</v>
      </c>
      <c r="R44" s="1" t="s">
        <v>972</v>
      </c>
      <c r="S44" s="1" t="s">
        <v>529</v>
      </c>
      <c r="T44" s="1" t="s">
        <v>973</v>
      </c>
      <c r="U44" s="1" t="s">
        <v>970</v>
      </c>
      <c r="V44" s="1" t="s">
        <v>974</v>
      </c>
      <c r="W44" s="1">
        <v>1</v>
      </c>
      <c r="X44" s="1">
        <v>0</v>
      </c>
      <c r="Y44" s="1">
        <v>1</v>
      </c>
      <c r="Z44" s="1">
        <v>1</v>
      </c>
      <c r="AA44" s="6">
        <v>3460</v>
      </c>
      <c r="AB44" s="1">
        <v>16.5</v>
      </c>
      <c r="AC44" s="1">
        <v>0</v>
      </c>
      <c r="AD44" s="1">
        <v>16.5</v>
      </c>
      <c r="AE44" s="1">
        <v>52.5</v>
      </c>
      <c r="AF44" s="1">
        <v>69</v>
      </c>
      <c r="AG44" s="7">
        <v>0.23910000000000001</v>
      </c>
      <c r="AH44" s="8">
        <v>108753</v>
      </c>
      <c r="AI44" s="1"/>
      <c r="AJ44" s="1"/>
      <c r="AK44" s="8">
        <v>38416</v>
      </c>
      <c r="AL44" s="9">
        <v>11.91</v>
      </c>
      <c r="AM44" s="9">
        <v>11.91</v>
      </c>
      <c r="AN44" s="9">
        <v>13.79</v>
      </c>
      <c r="AO44" s="8">
        <v>4396949</v>
      </c>
      <c r="AP44" s="8">
        <v>359960</v>
      </c>
      <c r="AQ44" s="8">
        <v>4756909</v>
      </c>
      <c r="AR44" s="8">
        <v>82308</v>
      </c>
      <c r="AS44" s="8">
        <v>0</v>
      </c>
      <c r="AT44" s="8">
        <v>82308</v>
      </c>
      <c r="AU44" s="8">
        <v>4943</v>
      </c>
      <c r="AV44" s="8">
        <v>0</v>
      </c>
      <c r="AW44" s="8">
        <v>4943</v>
      </c>
      <c r="AX44" s="8">
        <v>0</v>
      </c>
      <c r="AY44" s="8">
        <v>4844160</v>
      </c>
      <c r="AZ44" s="8">
        <v>2424551</v>
      </c>
      <c r="BA44" s="8">
        <v>807528</v>
      </c>
      <c r="BB44" s="8">
        <v>3232079</v>
      </c>
      <c r="BC44" s="8">
        <v>240860</v>
      </c>
      <c r="BD44" s="8">
        <v>93604</v>
      </c>
      <c r="BE44" s="8">
        <v>80334</v>
      </c>
      <c r="BF44" s="8">
        <v>414798</v>
      </c>
      <c r="BG44" s="8">
        <v>863062</v>
      </c>
      <c r="BH44" s="8">
        <v>4509939</v>
      </c>
      <c r="BI44" s="8">
        <v>334221</v>
      </c>
      <c r="BJ44" s="7">
        <v>6.9000000000000006E-2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6">
        <v>59543</v>
      </c>
      <c r="BR44" s="6">
        <v>108955</v>
      </c>
      <c r="BS44" s="6">
        <v>168498</v>
      </c>
      <c r="BT44" s="6">
        <v>50645</v>
      </c>
      <c r="BU44" s="6">
        <v>26863</v>
      </c>
      <c r="BV44" s="6">
        <v>77508</v>
      </c>
      <c r="BW44" s="6">
        <v>5243</v>
      </c>
      <c r="BX44" s="1">
        <v>84</v>
      </c>
      <c r="BY44" s="6">
        <v>5327</v>
      </c>
      <c r="BZ44" s="6">
        <v>251333</v>
      </c>
      <c r="CA44" s="1"/>
      <c r="CB44" s="6">
        <v>251333</v>
      </c>
      <c r="CC44" s="6">
        <v>69048</v>
      </c>
      <c r="CD44" s="6">
        <v>355023</v>
      </c>
      <c r="CE44" s="1">
        <v>22</v>
      </c>
      <c r="CF44" s="1">
        <v>74</v>
      </c>
      <c r="CG44" s="1">
        <v>96</v>
      </c>
      <c r="CH44" s="6">
        <v>8928</v>
      </c>
      <c r="CI44" s="6">
        <v>15934</v>
      </c>
      <c r="CJ44" s="6">
        <v>17500</v>
      </c>
      <c r="CK44" s="6">
        <v>194370</v>
      </c>
      <c r="CL44" s="1">
        <v>175</v>
      </c>
      <c r="CM44" s="1">
        <v>142</v>
      </c>
      <c r="CN44" s="1">
        <v>752</v>
      </c>
      <c r="CO44" s="6">
        <v>126205</v>
      </c>
      <c r="CP44" s="6">
        <v>77564</v>
      </c>
      <c r="CQ44" s="6">
        <v>203769</v>
      </c>
      <c r="CR44" s="6">
        <v>19497</v>
      </c>
      <c r="CS44" s="1">
        <v>197</v>
      </c>
      <c r="CT44" s="6">
        <v>19694</v>
      </c>
      <c r="CU44" s="6">
        <v>129385</v>
      </c>
      <c r="CV44" s="6">
        <v>26924</v>
      </c>
      <c r="CW44" s="6">
        <v>156309</v>
      </c>
      <c r="CX44" s="6">
        <v>379772</v>
      </c>
      <c r="CY44" s="1">
        <v>803</v>
      </c>
      <c r="CZ44" s="1">
        <v>6</v>
      </c>
      <c r="DA44" s="6">
        <v>380581</v>
      </c>
      <c r="DB44" s="6">
        <v>34923</v>
      </c>
      <c r="DC44" s="6">
        <v>14463</v>
      </c>
      <c r="DD44" s="6">
        <f t="shared" si="0"/>
        <v>49386</v>
      </c>
      <c r="DE44" s="6">
        <v>168413</v>
      </c>
      <c r="DF44" s="6">
        <v>32374</v>
      </c>
      <c r="DG44" s="1">
        <v>574</v>
      </c>
      <c r="DH44" s="6">
        <v>47588</v>
      </c>
      <c r="DI44" s="6">
        <v>18934</v>
      </c>
      <c r="DJ44" s="6"/>
      <c r="DK44" s="6">
        <v>627756</v>
      </c>
      <c r="DL44" s="1">
        <v>0</v>
      </c>
      <c r="DM44" s="6">
        <v>9524</v>
      </c>
      <c r="DN44" s="1"/>
      <c r="DO44" s="6">
        <v>682173</v>
      </c>
      <c r="DP44" s="1">
        <v>446</v>
      </c>
      <c r="DQ44" s="6">
        <v>69735</v>
      </c>
      <c r="DR44" s="6">
        <v>13222</v>
      </c>
      <c r="DS44" s="6">
        <v>82957</v>
      </c>
      <c r="DT44" s="6">
        <v>315277</v>
      </c>
      <c r="DU44" s="6">
        <v>1831</v>
      </c>
      <c r="DV44" s="1">
        <v>35</v>
      </c>
      <c r="DW44" s="1">
        <v>970</v>
      </c>
      <c r="DX44" s="1">
        <v>940</v>
      </c>
      <c r="DY44" s="1">
        <v>12</v>
      </c>
      <c r="DZ44" s="1">
        <v>0</v>
      </c>
      <c r="EA44" s="6">
        <v>3788</v>
      </c>
      <c r="EB44" s="6">
        <v>8069</v>
      </c>
      <c r="EC44" s="6">
        <v>1128</v>
      </c>
      <c r="ED44" s="6">
        <v>9197</v>
      </c>
      <c r="EE44" s="6">
        <v>14020</v>
      </c>
      <c r="EF44" s="6">
        <v>15283</v>
      </c>
      <c r="EG44" s="6">
        <v>29303</v>
      </c>
      <c r="EH44" s="1">
        <v>161</v>
      </c>
      <c r="EI44" s="1">
        <v>0</v>
      </c>
      <c r="EJ44" s="1">
        <v>161</v>
      </c>
      <c r="EK44" s="6">
        <v>38661</v>
      </c>
      <c r="EL44" s="1">
        <v>99</v>
      </c>
      <c r="EM44" s="1">
        <v>233</v>
      </c>
      <c r="EN44" s="1">
        <v>742</v>
      </c>
      <c r="EO44" s="6">
        <v>1067</v>
      </c>
      <c r="EP44" s="1">
        <v>175</v>
      </c>
      <c r="EQ44" s="6">
        <v>4283</v>
      </c>
      <c r="ER44" s="6">
        <v>97833</v>
      </c>
      <c r="ES44" s="6">
        <v>8903</v>
      </c>
      <c r="ET44" s="6">
        <v>10356</v>
      </c>
      <c r="EU44" s="6">
        <v>1376</v>
      </c>
      <c r="EV44" s="1">
        <v>782</v>
      </c>
      <c r="EW44" s="1" t="s">
        <v>975</v>
      </c>
      <c r="EX44" s="1">
        <v>125</v>
      </c>
      <c r="EY44" s="1">
        <v>112</v>
      </c>
      <c r="EZ44" s="6">
        <v>65659</v>
      </c>
      <c r="FA44" s="6">
        <v>127761</v>
      </c>
      <c r="FB44" s="6">
        <v>18806</v>
      </c>
      <c r="FC44" s="1"/>
      <c r="FD44" s="1" t="s">
        <v>290</v>
      </c>
      <c r="FE44" s="1"/>
      <c r="FF44" s="1"/>
      <c r="FG44" s="1" t="s">
        <v>964</v>
      </c>
      <c r="FH44" s="1" t="s">
        <v>308</v>
      </c>
      <c r="FI44" s="1" t="s">
        <v>965</v>
      </c>
      <c r="FJ44" s="1" t="s">
        <v>966</v>
      </c>
      <c r="FK44" s="1">
        <v>27261</v>
      </c>
      <c r="FL44" s="1">
        <v>2530</v>
      </c>
      <c r="FM44" s="1" t="s">
        <v>967</v>
      </c>
      <c r="FN44" s="1" t="s">
        <v>966</v>
      </c>
      <c r="FO44" s="1">
        <v>27262</v>
      </c>
      <c r="FP44" s="1">
        <v>3923</v>
      </c>
      <c r="FQ44" s="1" t="s">
        <v>862</v>
      </c>
      <c r="FR44" s="6">
        <v>83440</v>
      </c>
      <c r="FS44" s="1">
        <v>69</v>
      </c>
      <c r="FT44" s="1" t="s">
        <v>976</v>
      </c>
      <c r="FU44" s="6">
        <v>3460</v>
      </c>
      <c r="FV44" s="1">
        <v>41</v>
      </c>
      <c r="FW44" s="1"/>
      <c r="FX44" s="1" t="s">
        <v>977</v>
      </c>
      <c r="FY44" s="1"/>
      <c r="FZ44" s="1"/>
      <c r="GA44" s="1">
        <v>0</v>
      </c>
      <c r="GB44" s="1" t="s">
        <v>978</v>
      </c>
      <c r="GC44" s="1">
        <v>28.37</v>
      </c>
      <c r="GD44" s="1">
        <v>10.91</v>
      </c>
      <c r="GE44" s="1"/>
      <c r="GF44" s="1" t="s">
        <v>285</v>
      </c>
      <c r="GG44" s="1" t="s">
        <v>979</v>
      </c>
      <c r="GH44" s="1" t="s">
        <v>287</v>
      </c>
      <c r="GI44" s="1" t="s">
        <v>536</v>
      </c>
      <c r="GJ44" s="1" t="s">
        <v>289</v>
      </c>
      <c r="GK44" s="1" t="s">
        <v>290</v>
      </c>
      <c r="GL44" s="1" t="s">
        <v>537</v>
      </c>
      <c r="GM44" s="1" t="s">
        <v>279</v>
      </c>
      <c r="GN44" s="6">
        <v>107642</v>
      </c>
      <c r="GO44" s="2" t="s">
        <v>292</v>
      </c>
      <c r="GP44" s="10">
        <v>1200</v>
      </c>
      <c r="GQ44" s="2">
        <v>424</v>
      </c>
      <c r="GR44" s="10">
        <v>10675</v>
      </c>
      <c r="GS44" s="2">
        <v>-1</v>
      </c>
      <c r="GT44" s="2"/>
      <c r="GU44" s="2">
        <v>30</v>
      </c>
      <c r="GV44" s="2">
        <v>5</v>
      </c>
      <c r="GW44" s="2">
        <v>44</v>
      </c>
      <c r="GX44" s="10">
        <v>6732</v>
      </c>
      <c r="GY44" s="2"/>
      <c r="GZ44" s="1"/>
      <c r="HA44" s="1">
        <v>3</v>
      </c>
      <c r="HB44" s="1"/>
      <c r="HC44" s="1"/>
      <c r="HD44" s="1"/>
      <c r="HE44" s="1"/>
      <c r="HF44" s="1"/>
      <c r="HG44" s="1"/>
      <c r="HH44" s="1"/>
      <c r="HI44" s="1"/>
      <c r="HJ44" s="1"/>
      <c r="HK44" s="1">
        <v>3</v>
      </c>
      <c r="HL44" s="6">
        <v>2016</v>
      </c>
      <c r="HN44" s="6">
        <v>236732</v>
      </c>
      <c r="HO44" s="6">
        <v>932093</v>
      </c>
      <c r="HP44" s="10">
        <v>18934</v>
      </c>
      <c r="HQ44" s="1">
        <v>87</v>
      </c>
      <c r="HR44" s="1">
        <v>88</v>
      </c>
      <c r="HS44" s="6">
        <v>26725</v>
      </c>
      <c r="HT44" s="1"/>
      <c r="HU44" s="6">
        <v>34298</v>
      </c>
      <c r="HV44" s="6">
        <v>294000</v>
      </c>
      <c r="HW44" s="6">
        <v>2022</v>
      </c>
      <c r="HX44" s="1"/>
      <c r="HY44" s="6">
        <v>13913</v>
      </c>
      <c r="HZ44" s="1">
        <v>-1</v>
      </c>
      <c r="IA44" s="1">
        <v>0</v>
      </c>
      <c r="IB44" s="1"/>
      <c r="IC44" s="1">
        <v>370</v>
      </c>
      <c r="ID44" s="6">
        <v>194000</v>
      </c>
      <c r="IE44" s="6">
        <v>682173</v>
      </c>
      <c r="IF44" s="6">
        <v>217799</v>
      </c>
      <c r="IG44" s="6">
        <v>50845</v>
      </c>
      <c r="IH44" s="6">
        <v>583746</v>
      </c>
      <c r="II44" s="6">
        <v>254004</v>
      </c>
      <c r="IJ44" s="1">
        <v>156</v>
      </c>
      <c r="IK44" s="6">
        <v>32218</v>
      </c>
      <c r="IL44" s="1">
        <v>730</v>
      </c>
      <c r="IM44" s="6">
        <v>13733</v>
      </c>
      <c r="IN44" s="1">
        <v>0</v>
      </c>
      <c r="IO44" s="1">
        <v>177</v>
      </c>
      <c r="IQ44" s="6">
        <v>100423</v>
      </c>
      <c r="IR44" s="1">
        <v>0</v>
      </c>
      <c r="IS44" s="10">
        <v>100423</v>
      </c>
      <c r="IT44" s="10">
        <v>148011</v>
      </c>
      <c r="IU44" s="6">
        <v>49386</v>
      </c>
      <c r="IV44" s="10">
        <v>782596</v>
      </c>
      <c r="IW44" s="6">
        <v>176622</v>
      </c>
      <c r="IX44" s="6">
        <v>1866</v>
      </c>
      <c r="IY44" s="6">
        <v>1910</v>
      </c>
      <c r="IZ44" s="1">
        <v>12</v>
      </c>
      <c r="JA44" s="1">
        <v>0.76</v>
      </c>
      <c r="JB44" s="1">
        <v>0.24</v>
      </c>
      <c r="JC44" s="1">
        <v>10.210000000000001</v>
      </c>
      <c r="JD44" s="1">
        <v>15.34</v>
      </c>
      <c r="JE44" s="1">
        <v>4.93</v>
      </c>
      <c r="JF44" s="6">
        <v>2813</v>
      </c>
      <c r="JG44" s="6">
        <v>22250</v>
      </c>
      <c r="JH44" s="1">
        <v>975</v>
      </c>
      <c r="JI44" s="6">
        <v>16411</v>
      </c>
    </row>
    <row r="45" spans="1:269" x14ac:dyDescent="0.25">
      <c r="A45" s="1" t="s">
        <v>980</v>
      </c>
      <c r="B45" s="1" t="s">
        <v>981</v>
      </c>
      <c r="C45" s="1" t="s">
        <v>981</v>
      </c>
      <c r="D45" s="1">
        <v>2016</v>
      </c>
      <c r="E45" s="1" t="s">
        <v>982</v>
      </c>
      <c r="F45" s="1" t="s">
        <v>983</v>
      </c>
      <c r="G45" s="1" t="s">
        <v>984</v>
      </c>
      <c r="H45" s="1">
        <v>27520</v>
      </c>
      <c r="I45" s="1">
        <v>2420</v>
      </c>
      <c r="J45" s="1" t="s">
        <v>983</v>
      </c>
      <c r="K45" s="1" t="s">
        <v>984</v>
      </c>
      <c r="L45" s="1">
        <v>27520</v>
      </c>
      <c r="M45" s="1"/>
      <c r="N45" s="1" t="s">
        <v>985</v>
      </c>
      <c r="O45" s="1" t="s">
        <v>986</v>
      </c>
      <c r="P45" s="1"/>
      <c r="Q45" s="1" t="s">
        <v>987</v>
      </c>
      <c r="R45" s="1" t="s">
        <v>985</v>
      </c>
      <c r="S45" s="1" t="s">
        <v>397</v>
      </c>
      <c r="T45" s="1" t="s">
        <v>986</v>
      </c>
      <c r="U45" s="1"/>
      <c r="V45" s="1" t="s">
        <v>987</v>
      </c>
      <c r="W45" s="1">
        <v>1</v>
      </c>
      <c r="X45" s="1">
        <v>0</v>
      </c>
      <c r="Y45" s="1">
        <v>0</v>
      </c>
      <c r="Z45" s="1">
        <v>1</v>
      </c>
      <c r="AA45" s="6">
        <v>2449</v>
      </c>
      <c r="AB45" s="1">
        <v>2</v>
      </c>
      <c r="AC45" s="1">
        <v>0</v>
      </c>
      <c r="AD45" s="1">
        <v>2</v>
      </c>
      <c r="AE45" s="1">
        <v>6</v>
      </c>
      <c r="AF45" s="1">
        <v>8</v>
      </c>
      <c r="AG45" s="7">
        <v>0.25</v>
      </c>
      <c r="AH45" s="8">
        <v>58000</v>
      </c>
      <c r="AI45" s="1"/>
      <c r="AJ45" s="1"/>
      <c r="AK45" s="8">
        <v>45000</v>
      </c>
      <c r="AL45" s="9">
        <v>11</v>
      </c>
      <c r="AM45" s="1"/>
      <c r="AN45" s="1"/>
      <c r="AO45" s="8">
        <v>517919</v>
      </c>
      <c r="AP45" s="8">
        <v>0</v>
      </c>
      <c r="AQ45" s="8">
        <v>517919</v>
      </c>
      <c r="AR45" s="8">
        <v>11180</v>
      </c>
      <c r="AS45" s="8">
        <v>0</v>
      </c>
      <c r="AT45" s="8">
        <v>11180</v>
      </c>
      <c r="AU45" s="8">
        <v>0</v>
      </c>
      <c r="AV45" s="8">
        <v>0</v>
      </c>
      <c r="AW45" s="8">
        <v>0</v>
      </c>
      <c r="AX45" s="8">
        <v>0</v>
      </c>
      <c r="AY45" s="8">
        <v>529099</v>
      </c>
      <c r="AZ45" s="8">
        <v>330997</v>
      </c>
      <c r="BA45" s="8">
        <v>109380</v>
      </c>
      <c r="BB45" s="8">
        <v>440377</v>
      </c>
      <c r="BC45" s="8">
        <v>40833</v>
      </c>
      <c r="BD45" s="8">
        <v>0</v>
      </c>
      <c r="BE45" s="8">
        <v>1049</v>
      </c>
      <c r="BF45" s="8">
        <v>41882</v>
      </c>
      <c r="BG45" s="8">
        <v>35660</v>
      </c>
      <c r="BH45" s="8">
        <v>517919</v>
      </c>
      <c r="BI45" s="8">
        <v>11180</v>
      </c>
      <c r="BJ45" s="7">
        <v>2.1100000000000001E-2</v>
      </c>
      <c r="BK45" s="8">
        <v>36951</v>
      </c>
      <c r="BL45" s="8">
        <v>0</v>
      </c>
      <c r="BM45" s="8">
        <v>0</v>
      </c>
      <c r="BN45" s="8">
        <v>0</v>
      </c>
      <c r="BO45" s="8">
        <v>36951</v>
      </c>
      <c r="BP45" s="8">
        <v>36951</v>
      </c>
      <c r="BQ45" s="6">
        <v>26458</v>
      </c>
      <c r="BR45" s="6">
        <v>14515</v>
      </c>
      <c r="BS45" s="6">
        <v>40973</v>
      </c>
      <c r="BT45" s="6">
        <v>7053</v>
      </c>
      <c r="BU45" s="6">
        <v>7727</v>
      </c>
      <c r="BV45" s="6">
        <v>14780</v>
      </c>
      <c r="BW45" s="6">
        <v>2212</v>
      </c>
      <c r="BX45" s="1">
        <v>706</v>
      </c>
      <c r="BY45" s="6">
        <v>2918</v>
      </c>
      <c r="BZ45" s="6">
        <v>58671</v>
      </c>
      <c r="CA45" s="1"/>
      <c r="CB45" s="6">
        <v>58671</v>
      </c>
      <c r="CC45" s="6">
        <v>6464</v>
      </c>
      <c r="CD45" s="6">
        <v>28865</v>
      </c>
      <c r="CE45" s="1">
        <v>0</v>
      </c>
      <c r="CF45" s="1">
        <v>74</v>
      </c>
      <c r="CG45" s="1">
        <v>74</v>
      </c>
      <c r="CH45" s="6">
        <v>1688</v>
      </c>
      <c r="CI45" s="6">
        <v>6465</v>
      </c>
      <c r="CJ45" s="1">
        <v>0</v>
      </c>
      <c r="CK45" s="1">
        <v>0</v>
      </c>
      <c r="CL45" s="1">
        <v>0</v>
      </c>
      <c r="CM45" s="1">
        <v>14</v>
      </c>
      <c r="CN45" s="1">
        <v>18</v>
      </c>
      <c r="CO45" s="6">
        <v>28991</v>
      </c>
      <c r="CP45" s="6">
        <v>7937</v>
      </c>
      <c r="CQ45" s="6">
        <v>36928</v>
      </c>
      <c r="CR45" s="6">
        <v>2747</v>
      </c>
      <c r="CS45" s="1">
        <v>860</v>
      </c>
      <c r="CT45" s="6">
        <v>3607</v>
      </c>
      <c r="CU45" s="6">
        <v>33127</v>
      </c>
      <c r="CV45" s="6">
        <v>12591</v>
      </c>
      <c r="CW45" s="6">
        <v>45718</v>
      </c>
      <c r="CX45" s="6">
        <v>86253</v>
      </c>
      <c r="CY45" s="1">
        <v>0</v>
      </c>
      <c r="CZ45" s="6">
        <v>6345</v>
      </c>
      <c r="DA45" s="6">
        <v>92598</v>
      </c>
      <c r="DB45" s="1">
        <v>0</v>
      </c>
      <c r="DC45" s="1">
        <v>826</v>
      </c>
      <c r="DD45" s="6">
        <f t="shared" si="0"/>
        <v>826</v>
      </c>
      <c r="DE45" s="6">
        <v>11</v>
      </c>
      <c r="DF45" s="6">
        <v>1686</v>
      </c>
      <c r="DG45" s="1">
        <v>0</v>
      </c>
      <c r="DH45" s="6">
        <v>2523</v>
      </c>
      <c r="DI45" s="1">
        <v>0</v>
      </c>
      <c r="DJ45" s="6"/>
      <c r="DK45" s="1"/>
      <c r="DL45" s="1"/>
      <c r="DM45" s="1"/>
      <c r="DN45" s="1"/>
      <c r="DO45" s="6">
        <v>95121</v>
      </c>
      <c r="DP45" s="1">
        <v>0</v>
      </c>
      <c r="DQ45" s="6">
        <v>8238</v>
      </c>
      <c r="DR45" s="1">
        <v>374</v>
      </c>
      <c r="DS45" s="6">
        <v>8612</v>
      </c>
      <c r="DT45" s="6">
        <v>62161</v>
      </c>
      <c r="DU45" s="1">
        <v>109</v>
      </c>
      <c r="DV45" s="1">
        <v>3</v>
      </c>
      <c r="DW45" s="1">
        <v>136</v>
      </c>
      <c r="DX45" s="1">
        <v>23</v>
      </c>
      <c r="DY45" s="1">
        <v>22</v>
      </c>
      <c r="DZ45" s="1">
        <v>1</v>
      </c>
      <c r="EA45" s="1">
        <v>294</v>
      </c>
      <c r="EB45" s="6">
        <v>2280</v>
      </c>
      <c r="EC45" s="1">
        <v>80</v>
      </c>
      <c r="ED45" s="6">
        <v>2360</v>
      </c>
      <c r="EE45" s="6">
        <v>4478</v>
      </c>
      <c r="EF45" s="1">
        <v>330</v>
      </c>
      <c r="EG45" s="6">
        <v>4808</v>
      </c>
      <c r="EH45" s="1">
        <v>271</v>
      </c>
      <c r="EI45" s="1">
        <v>10</v>
      </c>
      <c r="EJ45" s="1">
        <v>281</v>
      </c>
      <c r="EK45" s="6">
        <v>7449</v>
      </c>
      <c r="EL45" s="1">
        <v>104</v>
      </c>
      <c r="EM45" s="1">
        <v>156</v>
      </c>
      <c r="EN45" s="1">
        <v>12</v>
      </c>
      <c r="EO45" s="1">
        <v>144</v>
      </c>
      <c r="EP45" s="1"/>
      <c r="EQ45" s="1"/>
      <c r="ER45" s="6">
        <v>20885</v>
      </c>
      <c r="ES45" s="1">
        <v>411</v>
      </c>
      <c r="ET45" s="1">
        <v>119</v>
      </c>
      <c r="EU45" s="1">
        <v>0</v>
      </c>
      <c r="EV45" s="1">
        <v>275</v>
      </c>
      <c r="EW45" s="1" t="s">
        <v>988</v>
      </c>
      <c r="EX45" s="1">
        <v>7</v>
      </c>
      <c r="EY45" s="1">
        <v>8</v>
      </c>
      <c r="EZ45" s="6">
        <v>7906</v>
      </c>
      <c r="FA45" s="6">
        <v>31291</v>
      </c>
      <c r="FB45" s="6">
        <v>56160</v>
      </c>
      <c r="FC45" s="1"/>
      <c r="FD45" s="1" t="s">
        <v>279</v>
      </c>
      <c r="FE45" s="1"/>
      <c r="FF45" s="1"/>
      <c r="FG45" s="1" t="s">
        <v>989</v>
      </c>
      <c r="FH45" s="1" t="s">
        <v>281</v>
      </c>
      <c r="FI45" s="1" t="s">
        <v>990</v>
      </c>
      <c r="FJ45" s="1" t="s">
        <v>984</v>
      </c>
      <c r="FK45" s="1">
        <v>27520</v>
      </c>
      <c r="FL45" s="1"/>
      <c r="FM45" s="1" t="s">
        <v>990</v>
      </c>
      <c r="FN45" s="1" t="s">
        <v>984</v>
      </c>
      <c r="FO45" s="1">
        <v>27520</v>
      </c>
      <c r="FP45" s="1"/>
      <c r="FQ45" s="1" t="s">
        <v>991</v>
      </c>
      <c r="FR45" s="6">
        <v>8038</v>
      </c>
      <c r="FS45" s="1">
        <v>9.25</v>
      </c>
      <c r="FT45" s="1" t="s">
        <v>985</v>
      </c>
      <c r="FU45" s="6">
        <v>2449</v>
      </c>
      <c r="FV45" s="1">
        <v>52</v>
      </c>
      <c r="FW45" s="1"/>
      <c r="FX45" s="1">
        <v>53</v>
      </c>
      <c r="FY45" s="1"/>
      <c r="FZ45" s="1"/>
      <c r="GA45" s="1">
        <v>0</v>
      </c>
      <c r="GB45" s="1" t="s">
        <v>992</v>
      </c>
      <c r="GC45" s="1">
        <v>93.42</v>
      </c>
      <c r="GD45" s="1">
        <v>38.619999999999997</v>
      </c>
      <c r="GE45" s="1"/>
      <c r="GF45" s="1" t="s">
        <v>285</v>
      </c>
      <c r="GG45" s="1" t="s">
        <v>993</v>
      </c>
      <c r="GH45" s="1" t="s">
        <v>287</v>
      </c>
      <c r="GI45" s="1" t="s">
        <v>536</v>
      </c>
      <c r="GJ45" s="1" t="s">
        <v>503</v>
      </c>
      <c r="GK45" s="1" t="s">
        <v>290</v>
      </c>
      <c r="GL45" s="1" t="s">
        <v>537</v>
      </c>
      <c r="GM45" s="1" t="s">
        <v>290</v>
      </c>
      <c r="GN45" s="6">
        <v>17330</v>
      </c>
      <c r="GO45" s="2" t="s">
        <v>292</v>
      </c>
      <c r="GP45" s="2">
        <v>183</v>
      </c>
      <c r="GQ45" s="2">
        <v>23</v>
      </c>
      <c r="GR45" s="10">
        <v>2100</v>
      </c>
      <c r="GS45" s="10">
        <v>8506</v>
      </c>
      <c r="GT45" s="10">
        <v>10240</v>
      </c>
      <c r="GU45" s="2">
        <v>53</v>
      </c>
      <c r="GV45" s="2">
        <v>8</v>
      </c>
      <c r="GW45" s="2">
        <v>130</v>
      </c>
      <c r="GX45" s="2">
        <v>942</v>
      </c>
      <c r="GY45" s="10">
        <v>1802</v>
      </c>
      <c r="GZ45" s="1"/>
      <c r="HA45" s="1">
        <v>3</v>
      </c>
      <c r="HB45" s="1"/>
      <c r="HC45" s="1"/>
      <c r="HD45" s="1"/>
      <c r="HE45" s="1"/>
      <c r="HF45" s="1"/>
      <c r="HG45" s="1"/>
      <c r="HH45" s="1"/>
      <c r="HI45" s="1"/>
      <c r="HJ45" s="1"/>
      <c r="HK45" s="1">
        <v>2</v>
      </c>
      <c r="HL45" s="1">
        <v>755</v>
      </c>
      <c r="HN45" s="6">
        <v>8153</v>
      </c>
      <c r="HO45" s="6">
        <v>102245</v>
      </c>
      <c r="HP45" s="2">
        <v>0</v>
      </c>
      <c r="HQ45" s="1"/>
      <c r="HR45" s="1">
        <v>0</v>
      </c>
      <c r="HS45" s="6">
        <v>26725</v>
      </c>
      <c r="HT45" s="1"/>
      <c r="HU45" s="1"/>
      <c r="HV45" s="6">
        <v>2140</v>
      </c>
      <c r="HW45" s="6">
        <v>2022</v>
      </c>
      <c r="HX45" s="1"/>
      <c r="HY45" s="1"/>
      <c r="HZ45" s="6">
        <v>4443</v>
      </c>
      <c r="IA45" s="1">
        <v>0</v>
      </c>
      <c r="IB45" s="1"/>
      <c r="IC45" s="1"/>
      <c r="ID45" s="1">
        <v>0</v>
      </c>
      <c r="IE45" s="6">
        <v>95121</v>
      </c>
      <c r="IF45" s="1">
        <v>837</v>
      </c>
      <c r="IG45" s="1">
        <v>0</v>
      </c>
      <c r="IH45" s="6">
        <v>98943</v>
      </c>
      <c r="II45" s="1">
        <v>0</v>
      </c>
      <c r="IJ45" s="1">
        <v>94</v>
      </c>
      <c r="IK45" s="6">
        <v>1592</v>
      </c>
      <c r="IL45" s="1">
        <v>227</v>
      </c>
      <c r="IM45" s="1">
        <v>599</v>
      </c>
      <c r="IN45" s="1">
        <v>0</v>
      </c>
      <c r="IO45" s="1">
        <v>11</v>
      </c>
      <c r="IQ45" s="1">
        <v>154</v>
      </c>
      <c r="IR45" s="1">
        <v>0</v>
      </c>
      <c r="IS45" s="2">
        <v>154</v>
      </c>
      <c r="IT45" s="10">
        <v>2677</v>
      </c>
      <c r="IU45" s="1">
        <v>826</v>
      </c>
      <c r="IV45" s="10">
        <v>95275</v>
      </c>
      <c r="IW45" s="6">
        <v>49325</v>
      </c>
      <c r="IX45" s="1">
        <v>112</v>
      </c>
      <c r="IY45" s="1">
        <v>159</v>
      </c>
      <c r="IZ45" s="1">
        <v>23</v>
      </c>
      <c r="JA45" s="1">
        <v>0.65</v>
      </c>
      <c r="JB45" s="1">
        <v>0.32</v>
      </c>
      <c r="JC45" s="1">
        <v>25.34</v>
      </c>
      <c r="JD45" s="1">
        <v>30.24</v>
      </c>
      <c r="JE45" s="1">
        <v>21.07</v>
      </c>
      <c r="JF45" s="1">
        <v>267</v>
      </c>
      <c r="JG45" s="6">
        <v>7029</v>
      </c>
      <c r="JH45" s="1">
        <v>27</v>
      </c>
      <c r="JI45" s="1">
        <v>420</v>
      </c>
    </row>
    <row r="46" spans="1:269" x14ac:dyDescent="0.25">
      <c r="A46" s="1" t="s">
        <v>994</v>
      </c>
      <c r="B46" s="1" t="s">
        <v>995</v>
      </c>
      <c r="C46" s="1" t="s">
        <v>995</v>
      </c>
      <c r="D46" s="1">
        <v>2016</v>
      </c>
      <c r="E46" s="1" t="s">
        <v>996</v>
      </c>
      <c r="F46" s="1" t="s">
        <v>997</v>
      </c>
      <c r="G46" s="1" t="s">
        <v>998</v>
      </c>
      <c r="H46" s="1">
        <v>28677</v>
      </c>
      <c r="I46" s="1">
        <v>1810</v>
      </c>
      <c r="J46" s="1" t="s">
        <v>999</v>
      </c>
      <c r="K46" s="1" t="s">
        <v>998</v>
      </c>
      <c r="L46" s="1">
        <v>28677</v>
      </c>
      <c r="M46" s="1"/>
      <c r="N46" s="1" t="s">
        <v>1000</v>
      </c>
      <c r="O46" s="1" t="s">
        <v>1001</v>
      </c>
      <c r="P46" s="1" t="s">
        <v>1002</v>
      </c>
      <c r="Q46" s="1" t="s">
        <v>1003</v>
      </c>
      <c r="R46" s="1" t="s">
        <v>1000</v>
      </c>
      <c r="S46" s="1" t="s">
        <v>397</v>
      </c>
      <c r="T46" s="1" t="s">
        <v>1001</v>
      </c>
      <c r="U46" s="1" t="s">
        <v>1002</v>
      </c>
      <c r="V46" s="1" t="s">
        <v>1003</v>
      </c>
      <c r="W46" s="1">
        <v>1</v>
      </c>
      <c r="X46" s="1">
        <v>2</v>
      </c>
      <c r="Y46" s="1">
        <v>0</v>
      </c>
      <c r="Z46" s="1">
        <v>0</v>
      </c>
      <c r="AA46" s="6">
        <v>9048</v>
      </c>
      <c r="AB46" s="1">
        <v>6</v>
      </c>
      <c r="AC46" s="1">
        <v>1</v>
      </c>
      <c r="AD46" s="1">
        <v>7</v>
      </c>
      <c r="AE46" s="1">
        <v>21.9</v>
      </c>
      <c r="AF46" s="1">
        <v>28.9</v>
      </c>
      <c r="AG46" s="7">
        <v>0.20760000000000001</v>
      </c>
      <c r="AH46" s="8">
        <v>98644</v>
      </c>
      <c r="AI46" s="1"/>
      <c r="AJ46" s="1"/>
      <c r="AK46" s="8">
        <v>38780</v>
      </c>
      <c r="AL46" s="9">
        <v>11.89</v>
      </c>
      <c r="AM46" s="9">
        <v>13.61</v>
      </c>
      <c r="AN46" s="9">
        <v>17.82</v>
      </c>
      <c r="AO46" s="8">
        <v>0</v>
      </c>
      <c r="AP46" s="8">
        <v>1938182</v>
      </c>
      <c r="AQ46" s="8">
        <v>1938182</v>
      </c>
      <c r="AR46" s="8">
        <v>149530</v>
      </c>
      <c r="AS46" s="8">
        <v>0</v>
      </c>
      <c r="AT46" s="8">
        <v>149530</v>
      </c>
      <c r="AU46" s="8">
        <v>53947</v>
      </c>
      <c r="AV46" s="8">
        <v>0</v>
      </c>
      <c r="AW46" s="8">
        <v>53947</v>
      </c>
      <c r="AX46" s="8">
        <v>1042</v>
      </c>
      <c r="AY46" s="8">
        <v>2142701</v>
      </c>
      <c r="AZ46" s="8">
        <v>1051821</v>
      </c>
      <c r="BA46" s="8">
        <v>474843</v>
      </c>
      <c r="BB46" s="8">
        <v>1526664</v>
      </c>
      <c r="BC46" s="8">
        <v>212402</v>
      </c>
      <c r="BD46" s="8">
        <v>113270</v>
      </c>
      <c r="BE46" s="8">
        <v>3831</v>
      </c>
      <c r="BF46" s="8">
        <v>329503</v>
      </c>
      <c r="BG46" s="8">
        <v>220126</v>
      </c>
      <c r="BH46" s="8">
        <v>2076293</v>
      </c>
      <c r="BI46" s="8">
        <v>66408</v>
      </c>
      <c r="BJ46" s="7">
        <v>3.1E-2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6">
        <v>68593</v>
      </c>
      <c r="BR46" s="6">
        <v>73125</v>
      </c>
      <c r="BS46" s="6">
        <v>141718</v>
      </c>
      <c r="BT46" s="6">
        <v>44026</v>
      </c>
      <c r="BU46" s="6">
        <v>23846</v>
      </c>
      <c r="BV46" s="6">
        <v>67872</v>
      </c>
      <c r="BW46" s="6">
        <v>10036</v>
      </c>
      <c r="BX46" s="6">
        <v>3151</v>
      </c>
      <c r="BY46" s="6">
        <v>13187</v>
      </c>
      <c r="BZ46" s="6">
        <v>222777</v>
      </c>
      <c r="CA46" s="1"/>
      <c r="CB46" s="6">
        <v>222777</v>
      </c>
      <c r="CC46" s="6">
        <v>1651</v>
      </c>
      <c r="CD46" s="6">
        <v>33505</v>
      </c>
      <c r="CE46" s="1">
        <v>6</v>
      </c>
      <c r="CF46" s="1">
        <v>74</v>
      </c>
      <c r="CG46" s="1">
        <v>80</v>
      </c>
      <c r="CH46" s="6">
        <v>7874</v>
      </c>
      <c r="CI46" s="6">
        <v>2939</v>
      </c>
      <c r="CJ46" s="1">
        <v>134</v>
      </c>
      <c r="CK46" s="1">
        <v>264</v>
      </c>
      <c r="CL46" s="1">
        <v>100</v>
      </c>
      <c r="CM46" s="1">
        <v>104</v>
      </c>
      <c r="CN46" s="1">
        <v>91</v>
      </c>
      <c r="CO46" s="6">
        <v>142628</v>
      </c>
      <c r="CP46" s="6">
        <v>51475</v>
      </c>
      <c r="CQ46" s="6">
        <v>194103</v>
      </c>
      <c r="CR46" s="6">
        <v>15792</v>
      </c>
      <c r="CS46" s="6">
        <v>1867</v>
      </c>
      <c r="CT46" s="6">
        <v>17659</v>
      </c>
      <c r="CU46" s="6">
        <v>98799</v>
      </c>
      <c r="CV46" s="6">
        <v>42761</v>
      </c>
      <c r="CW46" s="6">
        <v>141560</v>
      </c>
      <c r="CX46" s="6">
        <v>353322</v>
      </c>
      <c r="CY46" s="1">
        <v>0</v>
      </c>
      <c r="CZ46" s="1">
        <v>922</v>
      </c>
      <c r="DA46" s="6">
        <v>354244</v>
      </c>
      <c r="DB46" s="6">
        <v>19911</v>
      </c>
      <c r="DC46" s="6">
        <v>5146</v>
      </c>
      <c r="DD46" s="6">
        <f t="shared" si="0"/>
        <v>25057</v>
      </c>
      <c r="DE46" s="6">
        <v>53</v>
      </c>
      <c r="DF46" s="6">
        <v>23843</v>
      </c>
      <c r="DG46" s="6">
        <v>23801</v>
      </c>
      <c r="DH46" s="6">
        <v>52843</v>
      </c>
      <c r="DI46" s="1">
        <v>0</v>
      </c>
      <c r="DJ46" s="6"/>
      <c r="DK46" s="6">
        <v>342464</v>
      </c>
      <c r="DL46" s="6">
        <v>61803</v>
      </c>
      <c r="DM46" s="1">
        <v>0</v>
      </c>
      <c r="DN46" s="1">
        <v>0</v>
      </c>
      <c r="DO46" s="6">
        <v>426998</v>
      </c>
      <c r="DP46" s="1"/>
      <c r="DQ46" s="6">
        <v>31915</v>
      </c>
      <c r="DR46" s="6">
        <v>9646</v>
      </c>
      <c r="DS46" s="6">
        <v>41561</v>
      </c>
      <c r="DT46" s="6">
        <v>257940</v>
      </c>
      <c r="DU46" s="1">
        <v>350</v>
      </c>
      <c r="DV46" s="1">
        <v>0</v>
      </c>
      <c r="DW46" s="1">
        <v>479</v>
      </c>
      <c r="DX46" s="1">
        <v>0</v>
      </c>
      <c r="DY46" s="1">
        <v>333</v>
      </c>
      <c r="DZ46" s="1">
        <v>0</v>
      </c>
      <c r="EA46" s="6">
        <v>1162</v>
      </c>
      <c r="EB46" s="6">
        <v>4089</v>
      </c>
      <c r="EC46" s="1">
        <v>0</v>
      </c>
      <c r="ED46" s="6">
        <v>4089</v>
      </c>
      <c r="EE46" s="6">
        <v>11315</v>
      </c>
      <c r="EF46" s="1">
        <v>0</v>
      </c>
      <c r="EG46" s="6">
        <v>11315</v>
      </c>
      <c r="EH46" s="6">
        <v>3186</v>
      </c>
      <c r="EI46" s="1">
        <v>0</v>
      </c>
      <c r="EJ46" s="6">
        <v>3186</v>
      </c>
      <c r="EK46" s="6">
        <v>18590</v>
      </c>
      <c r="EL46" s="1">
        <v>84</v>
      </c>
      <c r="EM46" s="1">
        <v>258</v>
      </c>
      <c r="EN46" s="1">
        <v>49</v>
      </c>
      <c r="EO46" s="1">
        <v>247</v>
      </c>
      <c r="EP46" s="1">
        <v>920</v>
      </c>
      <c r="EQ46" s="6">
        <v>7803</v>
      </c>
      <c r="ER46" s="6">
        <v>80799</v>
      </c>
      <c r="ES46" s="6">
        <v>27688</v>
      </c>
      <c r="ET46" s="6">
        <v>3860</v>
      </c>
      <c r="EU46" s="1">
        <v>52</v>
      </c>
      <c r="EV46" s="1">
        <v>55</v>
      </c>
      <c r="EW46" s="1" t="s">
        <v>1004</v>
      </c>
      <c r="EX46" s="1">
        <v>33</v>
      </c>
      <c r="EY46" s="1">
        <v>72</v>
      </c>
      <c r="EZ46" s="6">
        <v>69353</v>
      </c>
      <c r="FA46" s="6">
        <v>73216</v>
      </c>
      <c r="FB46" s="6">
        <v>58604</v>
      </c>
      <c r="FC46" s="1"/>
      <c r="FD46" s="1" t="s">
        <v>279</v>
      </c>
      <c r="FE46" s="1"/>
      <c r="FF46" s="1"/>
      <c r="FG46" s="1" t="s">
        <v>995</v>
      </c>
      <c r="FH46" s="1" t="s">
        <v>308</v>
      </c>
      <c r="FI46" s="1" t="s">
        <v>997</v>
      </c>
      <c r="FJ46" s="1" t="s">
        <v>998</v>
      </c>
      <c r="FK46" s="1">
        <v>28687</v>
      </c>
      <c r="FL46" s="1">
        <v>1810</v>
      </c>
      <c r="FM46" s="1" t="s">
        <v>999</v>
      </c>
      <c r="FN46" s="1" t="s">
        <v>998</v>
      </c>
      <c r="FO46" s="1">
        <v>28687</v>
      </c>
      <c r="FP46" s="1">
        <v>1810</v>
      </c>
      <c r="FQ46" s="1" t="s">
        <v>996</v>
      </c>
      <c r="FR46" s="6">
        <v>64000</v>
      </c>
      <c r="FS46" s="1">
        <v>31.36</v>
      </c>
      <c r="FT46" s="1" t="s">
        <v>1005</v>
      </c>
      <c r="FU46" s="6">
        <v>9048</v>
      </c>
      <c r="FV46" s="1">
        <v>156</v>
      </c>
      <c r="FW46" s="1"/>
      <c r="FX46" s="1" t="s">
        <v>1006</v>
      </c>
      <c r="FY46" s="1"/>
      <c r="FZ46" s="1"/>
      <c r="GA46" s="1">
        <v>0</v>
      </c>
      <c r="GB46" s="1" t="s">
        <v>1007</v>
      </c>
      <c r="GC46" s="1">
        <v>97</v>
      </c>
      <c r="GD46" s="1">
        <v>85</v>
      </c>
      <c r="GE46" s="1"/>
      <c r="GF46" s="1" t="s">
        <v>1008</v>
      </c>
      <c r="GG46" s="1" t="s">
        <v>1009</v>
      </c>
      <c r="GH46" s="1" t="s">
        <v>287</v>
      </c>
      <c r="GI46" s="1" t="s">
        <v>288</v>
      </c>
      <c r="GJ46" s="1" t="s">
        <v>289</v>
      </c>
      <c r="GK46" s="1" t="s">
        <v>290</v>
      </c>
      <c r="GL46" s="1" t="s">
        <v>418</v>
      </c>
      <c r="GM46" s="1" t="s">
        <v>279</v>
      </c>
      <c r="GN46" s="6">
        <v>129818</v>
      </c>
      <c r="GO46" s="2" t="s">
        <v>330</v>
      </c>
      <c r="GP46" s="2">
        <v>987</v>
      </c>
      <c r="GQ46" s="2">
        <v>141</v>
      </c>
      <c r="GR46" s="10">
        <v>5151</v>
      </c>
      <c r="GS46" s="10">
        <v>41266</v>
      </c>
      <c r="GT46" s="2"/>
      <c r="GU46" s="2">
        <v>218</v>
      </c>
      <c r="GV46" s="2">
        <v>41</v>
      </c>
      <c r="GW46" s="2">
        <v>643</v>
      </c>
      <c r="GX46" s="10">
        <v>5367</v>
      </c>
      <c r="GY46" s="2"/>
      <c r="GZ46" s="1"/>
      <c r="HA46" s="1">
        <v>3</v>
      </c>
      <c r="HB46" s="1"/>
      <c r="HC46" s="1"/>
      <c r="HD46" s="1"/>
      <c r="HE46" s="1"/>
      <c r="HF46" s="1"/>
      <c r="HG46" s="1"/>
      <c r="HH46" s="1"/>
      <c r="HI46" s="1"/>
      <c r="HJ46" s="1"/>
      <c r="HK46" s="1">
        <v>3</v>
      </c>
      <c r="HL46" s="6">
        <v>2921</v>
      </c>
      <c r="HN46" s="6">
        <v>11211</v>
      </c>
      <c r="HO46" s="6">
        <v>269415</v>
      </c>
      <c r="HP46" s="2">
        <v>0</v>
      </c>
      <c r="HQ46" s="1"/>
      <c r="HR46" s="1">
        <v>100</v>
      </c>
      <c r="HS46" s="6">
        <v>26725</v>
      </c>
      <c r="HT46" s="1"/>
      <c r="HU46" s="1"/>
      <c r="HV46" s="6">
        <v>6780</v>
      </c>
      <c r="HW46" s="6">
        <v>2022</v>
      </c>
      <c r="HX46" s="1"/>
      <c r="HY46" s="1"/>
      <c r="HZ46" s="1">
        <v>917</v>
      </c>
      <c r="IA46" s="1">
        <v>0</v>
      </c>
      <c r="IB46" s="1"/>
      <c r="IC46" s="1"/>
      <c r="ID46" s="1">
        <v>264</v>
      </c>
      <c r="IE46" s="6">
        <v>426998</v>
      </c>
      <c r="IF46" s="6">
        <v>25110</v>
      </c>
      <c r="IG46" s="1">
        <v>0</v>
      </c>
      <c r="IH46" s="6">
        <v>375077</v>
      </c>
      <c r="II46" s="6">
        <v>19911</v>
      </c>
      <c r="IJ46" s="1">
        <v>42</v>
      </c>
      <c r="IK46" s="6">
        <v>23801</v>
      </c>
      <c r="IL46" s="1">
        <v>14</v>
      </c>
      <c r="IM46" s="6">
        <v>5132</v>
      </c>
      <c r="IN46" s="1">
        <v>0</v>
      </c>
      <c r="IO46" s="1">
        <v>53</v>
      </c>
      <c r="IQ46" s="6">
        <f>11998+2320</f>
        <v>14318</v>
      </c>
      <c r="IR46" s="6">
        <v>28444</v>
      </c>
      <c r="IS46" s="10">
        <f>SUM(IQ46:IR46)</f>
        <v>42762</v>
      </c>
      <c r="IT46" s="10">
        <f>2320+93285</f>
        <v>95605</v>
      </c>
      <c r="IU46" s="6">
        <v>25057</v>
      </c>
      <c r="IV46" s="10">
        <f>2320+467440</f>
        <v>469760</v>
      </c>
      <c r="IW46" s="6">
        <v>159219</v>
      </c>
      <c r="IX46" s="1">
        <v>350</v>
      </c>
      <c r="IY46" s="1">
        <v>479</v>
      </c>
      <c r="IZ46" s="1">
        <v>333</v>
      </c>
      <c r="JA46" s="1">
        <v>0.61</v>
      </c>
      <c r="JB46" s="1">
        <v>0.22</v>
      </c>
      <c r="JC46" s="1">
        <v>16</v>
      </c>
      <c r="JD46" s="1">
        <v>23.62</v>
      </c>
      <c r="JE46" s="1">
        <v>11.68</v>
      </c>
      <c r="JF46" s="6">
        <v>1162</v>
      </c>
      <c r="JG46" s="6">
        <v>18590</v>
      </c>
      <c r="JH46" s="1">
        <v>0</v>
      </c>
      <c r="JI46" s="1">
        <v>0</v>
      </c>
    </row>
    <row r="47" spans="1:269" x14ac:dyDescent="0.25">
      <c r="A47" s="1" t="s">
        <v>1010</v>
      </c>
      <c r="B47" s="1" t="s">
        <v>1011</v>
      </c>
      <c r="C47" s="1" t="s">
        <v>1011</v>
      </c>
      <c r="D47" s="1">
        <v>2016</v>
      </c>
      <c r="E47" s="1" t="s">
        <v>579</v>
      </c>
      <c r="F47" s="1" t="s">
        <v>1012</v>
      </c>
      <c r="G47" s="1" t="s">
        <v>1013</v>
      </c>
      <c r="H47" s="1">
        <v>28086</v>
      </c>
      <c r="I47" s="1">
        <v>3414</v>
      </c>
      <c r="J47" s="1" t="s">
        <v>1012</v>
      </c>
      <c r="K47" s="1" t="s">
        <v>1013</v>
      </c>
      <c r="L47" s="1">
        <v>28086</v>
      </c>
      <c r="M47" s="1"/>
      <c r="N47" s="1" t="s">
        <v>1014</v>
      </c>
      <c r="O47" s="1" t="s">
        <v>1015</v>
      </c>
      <c r="P47" s="1" t="s">
        <v>1016</v>
      </c>
      <c r="Q47" s="1" t="s">
        <v>1017</v>
      </c>
      <c r="R47" s="1" t="s">
        <v>1014</v>
      </c>
      <c r="S47" s="1" t="s">
        <v>397</v>
      </c>
      <c r="T47" s="1" t="s">
        <v>1015</v>
      </c>
      <c r="U47" s="1" t="s">
        <v>1016</v>
      </c>
      <c r="V47" s="1" t="s">
        <v>1017</v>
      </c>
      <c r="W47" s="1">
        <v>1</v>
      </c>
      <c r="X47" s="1">
        <v>0</v>
      </c>
      <c r="Y47" s="1">
        <v>0</v>
      </c>
      <c r="Z47" s="1">
        <v>1</v>
      </c>
      <c r="AA47" s="6">
        <v>2704</v>
      </c>
      <c r="AB47" s="1">
        <v>2</v>
      </c>
      <c r="AC47" s="1">
        <v>1</v>
      </c>
      <c r="AD47" s="1">
        <v>3</v>
      </c>
      <c r="AE47" s="1">
        <v>5.5</v>
      </c>
      <c r="AF47" s="1">
        <v>8.5</v>
      </c>
      <c r="AG47" s="7">
        <v>0.23530000000000001</v>
      </c>
      <c r="AH47" s="8">
        <v>55589</v>
      </c>
      <c r="AI47" s="1"/>
      <c r="AJ47" s="1"/>
      <c r="AK47" s="8">
        <v>39126</v>
      </c>
      <c r="AL47" s="9">
        <v>12.72</v>
      </c>
      <c r="AM47" s="9">
        <v>14.6</v>
      </c>
      <c r="AN47" s="9">
        <v>17.899999999999999</v>
      </c>
      <c r="AO47" s="8">
        <v>637282</v>
      </c>
      <c r="AP47" s="8">
        <v>68000</v>
      </c>
      <c r="AQ47" s="8">
        <v>705282</v>
      </c>
      <c r="AR47" s="8">
        <v>9509</v>
      </c>
      <c r="AS47" s="8">
        <v>0</v>
      </c>
      <c r="AT47" s="8">
        <v>9509</v>
      </c>
      <c r="AU47" s="8">
        <v>43868</v>
      </c>
      <c r="AV47" s="8">
        <v>0</v>
      </c>
      <c r="AW47" s="8">
        <v>43868</v>
      </c>
      <c r="AX47" s="8">
        <v>0</v>
      </c>
      <c r="AY47" s="8">
        <v>758659</v>
      </c>
      <c r="AZ47" s="8">
        <v>269035</v>
      </c>
      <c r="BA47" s="8">
        <v>124949</v>
      </c>
      <c r="BB47" s="8">
        <v>393984</v>
      </c>
      <c r="BC47" s="8">
        <v>51361</v>
      </c>
      <c r="BD47" s="8">
        <v>31210</v>
      </c>
      <c r="BE47" s="8">
        <v>0</v>
      </c>
      <c r="BF47" s="8">
        <v>82571</v>
      </c>
      <c r="BG47" s="8">
        <v>228713</v>
      </c>
      <c r="BH47" s="8">
        <v>705268</v>
      </c>
      <c r="BI47" s="8">
        <v>53391</v>
      </c>
      <c r="BJ47" s="7">
        <v>7.0400000000000004E-2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6">
        <v>11021</v>
      </c>
      <c r="BR47" s="6">
        <v>10896</v>
      </c>
      <c r="BS47" s="6">
        <v>21917</v>
      </c>
      <c r="BT47" s="6">
        <v>12145</v>
      </c>
      <c r="BU47" s="6">
        <v>5839</v>
      </c>
      <c r="BV47" s="6">
        <v>17984</v>
      </c>
      <c r="BW47" s="6">
        <v>1541</v>
      </c>
      <c r="BX47" s="1"/>
      <c r="BY47" s="1"/>
      <c r="BZ47" s="6">
        <v>41442</v>
      </c>
      <c r="CA47" s="1"/>
      <c r="CB47" s="6">
        <v>41442</v>
      </c>
      <c r="CC47" s="6">
        <v>2784</v>
      </c>
      <c r="CD47" s="6">
        <v>50523</v>
      </c>
      <c r="CE47" s="1">
        <v>13</v>
      </c>
      <c r="CF47" s="1">
        <v>74</v>
      </c>
      <c r="CG47" s="1">
        <v>87</v>
      </c>
      <c r="CH47" s="1">
        <v>801</v>
      </c>
      <c r="CI47" s="6">
        <v>9587</v>
      </c>
      <c r="CJ47" s="6">
        <v>2377</v>
      </c>
      <c r="CK47" s="1">
        <v>204</v>
      </c>
      <c r="CL47" s="1">
        <v>50</v>
      </c>
      <c r="CM47" s="1">
        <v>53</v>
      </c>
      <c r="CN47" s="1">
        <v>86</v>
      </c>
      <c r="CO47" s="6">
        <v>26528</v>
      </c>
      <c r="CP47" s="6">
        <v>8014</v>
      </c>
      <c r="CQ47" s="6">
        <v>34542</v>
      </c>
      <c r="CR47" s="6">
        <v>3613</v>
      </c>
      <c r="CS47" s="1">
        <v>81</v>
      </c>
      <c r="CT47" s="6">
        <v>3694</v>
      </c>
      <c r="CU47" s="6">
        <v>31519</v>
      </c>
      <c r="CV47" s="6">
        <v>6112</v>
      </c>
      <c r="CW47" s="6">
        <v>37631</v>
      </c>
      <c r="CX47" s="6">
        <v>75867</v>
      </c>
      <c r="CY47" s="1">
        <v>449</v>
      </c>
      <c r="CZ47" s="6">
        <v>1937</v>
      </c>
      <c r="DA47" s="6">
        <v>78253</v>
      </c>
      <c r="DB47" s="6">
        <v>2427</v>
      </c>
      <c r="DC47" s="1">
        <v>422</v>
      </c>
      <c r="DD47" s="6">
        <f t="shared" si="0"/>
        <v>2849</v>
      </c>
      <c r="DE47" s="6">
        <v>11904</v>
      </c>
      <c r="DF47" s="6">
        <v>3519</v>
      </c>
      <c r="DG47" s="1">
        <v>312</v>
      </c>
      <c r="DH47" s="6">
        <v>4260</v>
      </c>
      <c r="DI47" s="1">
        <v>82</v>
      </c>
      <c r="DJ47" s="6"/>
      <c r="DK47" s="6">
        <v>81443</v>
      </c>
      <c r="DL47" s="1"/>
      <c r="DM47" s="1"/>
      <c r="DN47" s="1">
        <v>-1</v>
      </c>
      <c r="DO47" s="6">
        <v>96860</v>
      </c>
      <c r="DP47" s="1">
        <v>12</v>
      </c>
      <c r="DQ47" s="6">
        <v>16812</v>
      </c>
      <c r="DR47" s="1">
        <v>0</v>
      </c>
      <c r="DS47" s="6">
        <v>16812</v>
      </c>
      <c r="DT47" s="6">
        <v>117070</v>
      </c>
      <c r="DU47" s="1">
        <v>88</v>
      </c>
      <c r="DV47" s="1">
        <v>7</v>
      </c>
      <c r="DW47" s="1">
        <v>170</v>
      </c>
      <c r="DX47" s="1">
        <v>294</v>
      </c>
      <c r="DY47" s="1">
        <v>11</v>
      </c>
      <c r="DZ47" s="1">
        <v>15</v>
      </c>
      <c r="EA47" s="1">
        <v>585</v>
      </c>
      <c r="EB47" s="1">
        <v>866</v>
      </c>
      <c r="EC47" s="1">
        <v>121</v>
      </c>
      <c r="ED47" s="1">
        <v>987</v>
      </c>
      <c r="EE47" s="6">
        <v>6876</v>
      </c>
      <c r="EF47" s="6">
        <v>7005</v>
      </c>
      <c r="EG47" s="6">
        <v>13881</v>
      </c>
      <c r="EH47" s="1">
        <v>324</v>
      </c>
      <c r="EI47" s="6">
        <v>4054</v>
      </c>
      <c r="EJ47" s="6">
        <v>4378</v>
      </c>
      <c r="EK47" s="6">
        <v>19246</v>
      </c>
      <c r="EL47" s="1">
        <v>22</v>
      </c>
      <c r="EM47" s="1">
        <v>122</v>
      </c>
      <c r="EN47" s="1">
        <v>18</v>
      </c>
      <c r="EO47" s="1">
        <v>85</v>
      </c>
      <c r="EP47" s="1">
        <v>58</v>
      </c>
      <c r="EQ47" s="6">
        <v>2332</v>
      </c>
      <c r="ER47" s="6">
        <v>6204</v>
      </c>
      <c r="ES47" s="6">
        <v>4110</v>
      </c>
      <c r="ET47" s="1">
        <v>774</v>
      </c>
      <c r="EU47" s="6">
        <v>11215</v>
      </c>
      <c r="EV47" s="6">
        <v>11189</v>
      </c>
      <c r="EW47" s="1" t="s">
        <v>1018</v>
      </c>
      <c r="EX47" s="1">
        <v>11</v>
      </c>
      <c r="EY47" s="1">
        <v>29</v>
      </c>
      <c r="EZ47" s="6">
        <v>20370</v>
      </c>
      <c r="FA47" s="6">
        <v>19910</v>
      </c>
      <c r="FB47" s="6">
        <v>19710</v>
      </c>
      <c r="FC47" s="1"/>
      <c r="FD47" s="1" t="s">
        <v>279</v>
      </c>
      <c r="FE47" s="1"/>
      <c r="FF47" s="1"/>
      <c r="FG47" s="1" t="s">
        <v>1011</v>
      </c>
      <c r="FH47" s="1" t="s">
        <v>281</v>
      </c>
      <c r="FI47" s="1" t="s">
        <v>1012</v>
      </c>
      <c r="FJ47" s="1" t="s">
        <v>1013</v>
      </c>
      <c r="FK47" s="1">
        <v>28086</v>
      </c>
      <c r="FL47" s="1">
        <v>3414</v>
      </c>
      <c r="FM47" s="1" t="s">
        <v>1012</v>
      </c>
      <c r="FN47" s="1" t="s">
        <v>1013</v>
      </c>
      <c r="FO47" s="1">
        <v>28086</v>
      </c>
      <c r="FP47" s="1">
        <v>3414</v>
      </c>
      <c r="FQ47" s="1" t="s">
        <v>579</v>
      </c>
      <c r="FR47" s="6">
        <v>13457</v>
      </c>
      <c r="FS47" s="1">
        <v>8.5</v>
      </c>
      <c r="FT47" s="1" t="s">
        <v>1014</v>
      </c>
      <c r="FU47" s="6">
        <v>2704</v>
      </c>
      <c r="FV47" s="1">
        <v>52</v>
      </c>
      <c r="FW47" s="1"/>
      <c r="FX47" s="1" t="s">
        <v>1019</v>
      </c>
      <c r="FY47" s="1"/>
      <c r="FZ47" s="1"/>
      <c r="GA47" s="1">
        <v>0</v>
      </c>
      <c r="GB47" s="1" t="s">
        <v>1020</v>
      </c>
      <c r="GC47" s="1">
        <v>4.1399999999999997</v>
      </c>
      <c r="GD47" s="1">
        <v>2.2400000000000002</v>
      </c>
      <c r="GE47" s="1"/>
      <c r="GF47" s="1" t="s">
        <v>328</v>
      </c>
      <c r="GG47" s="1" t="s">
        <v>1021</v>
      </c>
      <c r="GH47" s="1" t="s">
        <v>287</v>
      </c>
      <c r="GI47" s="1" t="s">
        <v>536</v>
      </c>
      <c r="GJ47" s="1" t="s">
        <v>503</v>
      </c>
      <c r="GK47" s="1" t="s">
        <v>290</v>
      </c>
      <c r="GL47" s="1" t="s">
        <v>537</v>
      </c>
      <c r="GM47" s="1" t="s">
        <v>279</v>
      </c>
      <c r="GN47" s="6">
        <v>10615</v>
      </c>
      <c r="GO47" s="2" t="s">
        <v>292</v>
      </c>
      <c r="GP47" s="2">
        <v>797</v>
      </c>
      <c r="GQ47" s="2">
        <v>46</v>
      </c>
      <c r="GR47" s="10">
        <v>3495</v>
      </c>
      <c r="GS47" s="10">
        <v>11776</v>
      </c>
      <c r="GT47" s="10">
        <v>42851</v>
      </c>
      <c r="GU47" s="2"/>
      <c r="GV47" s="2">
        <v>23</v>
      </c>
      <c r="GW47" s="2">
        <v>476</v>
      </c>
      <c r="GX47" s="10">
        <v>1041</v>
      </c>
      <c r="GY47" s="10">
        <v>1981000</v>
      </c>
      <c r="GZ47" s="1"/>
      <c r="HA47" s="1">
        <v>2</v>
      </c>
      <c r="HB47" s="1"/>
      <c r="HC47" s="1"/>
      <c r="HD47" s="1"/>
      <c r="HE47" s="1"/>
      <c r="HF47" s="1"/>
      <c r="HG47" s="1"/>
      <c r="HH47" s="1"/>
      <c r="HI47" s="1"/>
      <c r="HJ47" s="1"/>
      <c r="HK47" s="1">
        <v>2</v>
      </c>
      <c r="HL47" s="6">
        <v>1830</v>
      </c>
      <c r="HN47" s="6">
        <v>12764</v>
      </c>
      <c r="HO47" s="6">
        <v>108023</v>
      </c>
      <c r="HP47" s="2">
        <v>82</v>
      </c>
      <c r="HQ47" s="1"/>
      <c r="HR47" s="1">
        <v>50</v>
      </c>
      <c r="HS47" s="6">
        <v>26725</v>
      </c>
      <c r="HT47" s="6">
        <v>23798</v>
      </c>
      <c r="HU47" s="1"/>
      <c r="HV47" s="1">
        <v>0</v>
      </c>
      <c r="HW47" s="6">
        <v>2022</v>
      </c>
      <c r="HX47" s="6">
        <v>1183</v>
      </c>
      <c r="HY47" s="1"/>
      <c r="HZ47" s="6">
        <v>6382</v>
      </c>
      <c r="IA47" s="1">
        <v>0</v>
      </c>
      <c r="IB47" s="1">
        <v>205</v>
      </c>
      <c r="IC47" s="1"/>
      <c r="ID47" s="1">
        <v>-1</v>
      </c>
      <c r="IE47" s="6">
        <v>96860</v>
      </c>
      <c r="IF47" s="6">
        <v>14753</v>
      </c>
      <c r="IG47" s="1">
        <v>23</v>
      </c>
      <c r="IH47" s="6">
        <v>94514</v>
      </c>
      <c r="II47" s="6">
        <v>14347</v>
      </c>
      <c r="IJ47" s="1">
        <v>18</v>
      </c>
      <c r="IK47" s="6">
        <v>3501</v>
      </c>
      <c r="IL47" s="1">
        <v>147</v>
      </c>
      <c r="IM47" s="1">
        <v>275</v>
      </c>
      <c r="IN47" s="1">
        <v>0</v>
      </c>
      <c r="IO47" s="1">
        <v>7</v>
      </c>
      <c r="IQ47" s="6">
        <v>1987</v>
      </c>
      <c r="IR47" s="6">
        <v>16098</v>
      </c>
      <c r="IS47" s="10">
        <v>18085</v>
      </c>
      <c r="IT47" s="10">
        <v>22345</v>
      </c>
      <c r="IU47" s="6">
        <v>2849</v>
      </c>
      <c r="IV47" s="10">
        <v>114945</v>
      </c>
      <c r="IW47" s="6">
        <v>31005</v>
      </c>
      <c r="IX47" s="1">
        <v>95</v>
      </c>
      <c r="IY47" s="1">
        <v>464</v>
      </c>
      <c r="IZ47" s="1">
        <v>26</v>
      </c>
      <c r="JA47" s="1">
        <v>0.72</v>
      </c>
      <c r="JB47" s="1">
        <v>0.05</v>
      </c>
      <c r="JC47" s="1">
        <v>32.9</v>
      </c>
      <c r="JD47" s="1">
        <v>29.92</v>
      </c>
      <c r="JE47" s="1">
        <v>10.39</v>
      </c>
      <c r="JF47" s="1">
        <v>269</v>
      </c>
      <c r="JG47" s="6">
        <v>8066</v>
      </c>
      <c r="JH47" s="1">
        <v>316</v>
      </c>
      <c r="JI47" s="6">
        <v>11180</v>
      </c>
    </row>
    <row r="48" spans="1:269" x14ac:dyDescent="0.25">
      <c r="A48" s="1" t="s">
        <v>1022</v>
      </c>
      <c r="B48" s="1" t="s">
        <v>1023</v>
      </c>
      <c r="C48" s="1" t="s">
        <v>1023</v>
      </c>
      <c r="D48" s="1">
        <v>2016</v>
      </c>
      <c r="E48" s="1" t="s">
        <v>1024</v>
      </c>
      <c r="F48" s="1" t="s">
        <v>1025</v>
      </c>
      <c r="G48" s="1" t="s">
        <v>1026</v>
      </c>
      <c r="H48" s="1">
        <v>27330</v>
      </c>
      <c r="I48" s="1">
        <v>4399</v>
      </c>
      <c r="J48" s="1" t="s">
        <v>1025</v>
      </c>
      <c r="K48" s="1" t="s">
        <v>1026</v>
      </c>
      <c r="L48" s="1">
        <v>27330</v>
      </c>
      <c r="M48" s="1"/>
      <c r="N48" s="1" t="s">
        <v>1027</v>
      </c>
      <c r="O48" s="1" t="s">
        <v>1028</v>
      </c>
      <c r="P48" s="1" t="s">
        <v>1029</v>
      </c>
      <c r="Q48" s="1" t="s">
        <v>1030</v>
      </c>
      <c r="R48" s="1" t="s">
        <v>1027</v>
      </c>
      <c r="S48" s="1" t="s">
        <v>324</v>
      </c>
      <c r="T48" s="1" t="s">
        <v>1028</v>
      </c>
      <c r="U48" s="1" t="s">
        <v>1029</v>
      </c>
      <c r="V48" s="1" t="s">
        <v>1030</v>
      </c>
      <c r="W48" s="1">
        <v>1</v>
      </c>
      <c r="X48" s="1">
        <v>1</v>
      </c>
      <c r="Y48" s="1">
        <v>0</v>
      </c>
      <c r="Z48" s="1">
        <v>2</v>
      </c>
      <c r="AA48" s="6">
        <v>3484</v>
      </c>
      <c r="AB48" s="1">
        <v>2</v>
      </c>
      <c r="AC48" s="1">
        <v>0</v>
      </c>
      <c r="AD48" s="1">
        <v>2</v>
      </c>
      <c r="AE48" s="1">
        <v>7</v>
      </c>
      <c r="AF48" s="1">
        <v>9</v>
      </c>
      <c r="AG48" s="7">
        <v>0.22220000000000001</v>
      </c>
      <c r="AH48" s="8">
        <v>67291</v>
      </c>
      <c r="AI48" s="1"/>
      <c r="AJ48" s="1"/>
      <c r="AK48" s="8">
        <v>37125</v>
      </c>
      <c r="AL48" s="9">
        <v>10.71</v>
      </c>
      <c r="AM48" s="9">
        <v>10.71</v>
      </c>
      <c r="AN48" s="9">
        <v>10.71</v>
      </c>
      <c r="AO48" s="8">
        <v>0</v>
      </c>
      <c r="AP48" s="8">
        <v>550459</v>
      </c>
      <c r="AQ48" s="8">
        <v>550459</v>
      </c>
      <c r="AR48" s="8">
        <v>111599</v>
      </c>
      <c r="AS48" s="8">
        <v>0</v>
      </c>
      <c r="AT48" s="8">
        <v>111599</v>
      </c>
      <c r="AU48" s="8">
        <v>25233</v>
      </c>
      <c r="AV48" s="8">
        <v>0</v>
      </c>
      <c r="AW48" s="8">
        <v>25233</v>
      </c>
      <c r="AX48" s="8">
        <v>11748</v>
      </c>
      <c r="AY48" s="8">
        <v>699039</v>
      </c>
      <c r="AZ48" s="8">
        <v>327752</v>
      </c>
      <c r="BA48" s="8">
        <v>112530</v>
      </c>
      <c r="BB48" s="8">
        <v>440282</v>
      </c>
      <c r="BC48" s="8">
        <v>65114</v>
      </c>
      <c r="BD48" s="8">
        <v>11091</v>
      </c>
      <c r="BE48" s="8">
        <v>16168</v>
      </c>
      <c r="BF48" s="8">
        <v>92373</v>
      </c>
      <c r="BG48" s="8">
        <v>129403</v>
      </c>
      <c r="BH48" s="8">
        <v>662058</v>
      </c>
      <c r="BI48" s="8">
        <v>36981</v>
      </c>
      <c r="BJ48" s="7">
        <v>5.2900000000000003E-2</v>
      </c>
      <c r="BK48" s="8">
        <v>17801</v>
      </c>
      <c r="BL48" s="8">
        <v>0</v>
      </c>
      <c r="BM48" s="8">
        <v>0</v>
      </c>
      <c r="BN48" s="8">
        <v>0</v>
      </c>
      <c r="BO48" s="8">
        <v>17801</v>
      </c>
      <c r="BP48" s="8">
        <v>0</v>
      </c>
      <c r="BQ48" s="6">
        <v>31300</v>
      </c>
      <c r="BR48" s="6">
        <v>46684</v>
      </c>
      <c r="BS48" s="6">
        <v>77984</v>
      </c>
      <c r="BT48" s="6">
        <v>21877</v>
      </c>
      <c r="BU48" s="6">
        <v>18068</v>
      </c>
      <c r="BV48" s="6">
        <v>39945</v>
      </c>
      <c r="BW48" s="6">
        <v>1398</v>
      </c>
      <c r="BX48" s="1">
        <v>90</v>
      </c>
      <c r="BY48" s="6">
        <v>1488</v>
      </c>
      <c r="BZ48" s="6">
        <v>119417</v>
      </c>
      <c r="CA48" s="1"/>
      <c r="CB48" s="6">
        <v>119417</v>
      </c>
      <c r="CC48" s="1">
        <v>493</v>
      </c>
      <c r="CD48" s="6">
        <v>50778</v>
      </c>
      <c r="CE48" s="1">
        <v>0</v>
      </c>
      <c r="CF48" s="1">
        <v>74</v>
      </c>
      <c r="CG48" s="1">
        <v>74</v>
      </c>
      <c r="CH48" s="6">
        <v>3005</v>
      </c>
      <c r="CI48" s="6">
        <v>3204</v>
      </c>
      <c r="CJ48" s="6">
        <v>4264</v>
      </c>
      <c r="CK48" s="1">
        <v>205</v>
      </c>
      <c r="CL48" s="1">
        <v>0</v>
      </c>
      <c r="CM48" s="1">
        <v>34</v>
      </c>
      <c r="CN48" s="1">
        <v>95</v>
      </c>
      <c r="CO48" s="6">
        <v>42706</v>
      </c>
      <c r="CP48" s="6">
        <v>9585</v>
      </c>
      <c r="CQ48" s="6">
        <v>52291</v>
      </c>
      <c r="CR48" s="1">
        <v>304</v>
      </c>
      <c r="CS48" s="1">
        <v>4</v>
      </c>
      <c r="CT48" s="1">
        <v>308</v>
      </c>
      <c r="CU48" s="6">
        <v>21404</v>
      </c>
      <c r="CV48" s="6">
        <v>7589</v>
      </c>
      <c r="CW48" s="6">
        <v>28993</v>
      </c>
      <c r="CX48" s="6">
        <v>81592</v>
      </c>
      <c r="CY48" s="1">
        <v>478</v>
      </c>
      <c r="CZ48" s="1">
        <v>350</v>
      </c>
      <c r="DA48" s="6">
        <v>82420</v>
      </c>
      <c r="DB48" s="6">
        <v>5551</v>
      </c>
      <c r="DC48" s="6">
        <v>1482</v>
      </c>
      <c r="DD48" s="6">
        <f t="shared" si="0"/>
        <v>7033</v>
      </c>
      <c r="DE48" s="6">
        <v>19491</v>
      </c>
      <c r="DF48" s="6">
        <v>10962</v>
      </c>
      <c r="DG48" s="1">
        <v>20</v>
      </c>
      <c r="DH48" s="6">
        <v>12476</v>
      </c>
      <c r="DI48" s="1">
        <v>4</v>
      </c>
      <c r="DJ48" s="6"/>
      <c r="DK48" s="6">
        <v>137977</v>
      </c>
      <c r="DL48" s="6">
        <v>2305</v>
      </c>
      <c r="DM48" s="1"/>
      <c r="DN48" s="6">
        <v>2562</v>
      </c>
      <c r="DO48" s="6">
        <v>145050</v>
      </c>
      <c r="DP48" s="1">
        <v>20</v>
      </c>
      <c r="DQ48" s="6">
        <v>44255</v>
      </c>
      <c r="DR48" s="6">
        <v>13375</v>
      </c>
      <c r="DS48" s="6">
        <v>57630</v>
      </c>
      <c r="DT48" s="6">
        <v>115109</v>
      </c>
      <c r="DU48" s="1">
        <v>118</v>
      </c>
      <c r="DV48" s="1">
        <v>2</v>
      </c>
      <c r="DW48" s="1">
        <v>170</v>
      </c>
      <c r="DX48" s="1">
        <v>47</v>
      </c>
      <c r="DY48" s="1">
        <v>5</v>
      </c>
      <c r="DZ48" s="1">
        <v>0</v>
      </c>
      <c r="EA48" s="1">
        <v>342</v>
      </c>
      <c r="EB48" s="1">
        <v>449</v>
      </c>
      <c r="EC48" s="1">
        <v>112</v>
      </c>
      <c r="ED48" s="1">
        <v>561</v>
      </c>
      <c r="EE48" s="6">
        <v>4073</v>
      </c>
      <c r="EF48" s="6">
        <v>1439</v>
      </c>
      <c r="EG48" s="6">
        <v>5512</v>
      </c>
      <c r="EH48" s="1">
        <v>63</v>
      </c>
      <c r="EI48" s="1">
        <v>0</v>
      </c>
      <c r="EJ48" s="1">
        <v>63</v>
      </c>
      <c r="EK48" s="6">
        <v>6136</v>
      </c>
      <c r="EL48" s="1">
        <v>17</v>
      </c>
      <c r="EM48" s="1">
        <v>51</v>
      </c>
      <c r="EN48" s="1">
        <v>50</v>
      </c>
      <c r="EO48" s="1">
        <v>205</v>
      </c>
      <c r="EP48" s="1">
        <v>355</v>
      </c>
      <c r="EQ48" s="6">
        <v>2019</v>
      </c>
      <c r="ER48" s="6">
        <v>15834</v>
      </c>
      <c r="ES48" s="6">
        <v>6942</v>
      </c>
      <c r="ET48" s="6">
        <v>1678</v>
      </c>
      <c r="EU48" s="6">
        <v>7874</v>
      </c>
      <c r="EV48" s="6">
        <v>7874</v>
      </c>
      <c r="EW48" s="1" t="s">
        <v>1031</v>
      </c>
      <c r="EX48" s="1">
        <v>13</v>
      </c>
      <c r="EY48" s="1">
        <v>26</v>
      </c>
      <c r="EZ48" s="6">
        <v>20456</v>
      </c>
      <c r="FA48" s="6">
        <v>29939</v>
      </c>
      <c r="FB48" s="6">
        <v>7034</v>
      </c>
      <c r="FC48" s="1"/>
      <c r="FD48" s="1" t="s">
        <v>279</v>
      </c>
      <c r="FE48" s="1"/>
      <c r="FF48" s="1"/>
      <c r="FG48" s="1" t="s">
        <v>1032</v>
      </c>
      <c r="FH48" s="1" t="s">
        <v>308</v>
      </c>
      <c r="FI48" s="1" t="s">
        <v>1025</v>
      </c>
      <c r="FJ48" s="1" t="s">
        <v>1026</v>
      </c>
      <c r="FK48" s="1">
        <v>27330</v>
      </c>
      <c r="FL48" s="1">
        <v>4399</v>
      </c>
      <c r="FM48" s="1" t="s">
        <v>1025</v>
      </c>
      <c r="FN48" s="1" t="s">
        <v>1026</v>
      </c>
      <c r="FO48" s="1">
        <v>27330</v>
      </c>
      <c r="FP48" s="1">
        <v>4399</v>
      </c>
      <c r="FQ48" s="1" t="s">
        <v>1024</v>
      </c>
      <c r="FR48" s="6">
        <v>19578</v>
      </c>
      <c r="FS48" s="1">
        <v>9.1</v>
      </c>
      <c r="FT48" s="1" t="s">
        <v>1027</v>
      </c>
      <c r="FU48" s="6">
        <v>3484</v>
      </c>
      <c r="FV48" s="1">
        <v>104</v>
      </c>
      <c r="FW48" s="1"/>
      <c r="FX48" s="1" t="s">
        <v>1033</v>
      </c>
      <c r="FY48" s="1"/>
      <c r="FZ48" s="1"/>
      <c r="GA48" s="1">
        <v>0</v>
      </c>
      <c r="GB48" s="1" t="s">
        <v>1034</v>
      </c>
      <c r="GC48" s="1">
        <v>4.3600000000000003</v>
      </c>
      <c r="GD48" s="1">
        <v>63.22</v>
      </c>
      <c r="GE48" s="1"/>
      <c r="GF48" s="1" t="s">
        <v>285</v>
      </c>
      <c r="GG48" s="1" t="s">
        <v>1035</v>
      </c>
      <c r="GH48" s="1" t="s">
        <v>287</v>
      </c>
      <c r="GI48" s="1" t="s">
        <v>288</v>
      </c>
      <c r="GJ48" s="1" t="s">
        <v>289</v>
      </c>
      <c r="GK48" s="1" t="s">
        <v>290</v>
      </c>
      <c r="GL48" s="1" t="s">
        <v>291</v>
      </c>
      <c r="GM48" s="1" t="s">
        <v>279</v>
      </c>
      <c r="GN48" s="6">
        <v>59344</v>
      </c>
      <c r="GO48" s="2" t="s">
        <v>292</v>
      </c>
      <c r="GP48" s="2">
        <v>133</v>
      </c>
      <c r="GQ48" s="2">
        <v>19</v>
      </c>
      <c r="GR48" s="10">
        <v>1177</v>
      </c>
      <c r="GS48" s="10">
        <v>7989</v>
      </c>
      <c r="GT48" s="10">
        <v>16450</v>
      </c>
      <c r="GU48" s="2"/>
      <c r="GV48" s="2"/>
      <c r="GW48" s="2"/>
      <c r="GX48" s="2">
        <v>816</v>
      </c>
      <c r="GY48" s="2"/>
      <c r="GZ48" s="1"/>
      <c r="HA48" s="1">
        <v>2</v>
      </c>
      <c r="HB48" s="1"/>
      <c r="HC48" s="1"/>
      <c r="HD48" s="1"/>
      <c r="HE48" s="1"/>
      <c r="HF48" s="1"/>
      <c r="HG48" s="1"/>
      <c r="HH48" s="1"/>
      <c r="HI48" s="1"/>
      <c r="HJ48" s="1"/>
      <c r="HK48" s="1">
        <v>4</v>
      </c>
      <c r="HL48" s="1">
        <v>275</v>
      </c>
      <c r="HN48" s="6">
        <v>10473</v>
      </c>
      <c r="HO48" s="6">
        <v>181539</v>
      </c>
      <c r="HP48" s="2">
        <v>4</v>
      </c>
      <c r="HQ48" s="1"/>
      <c r="HR48" s="1">
        <v>0</v>
      </c>
      <c r="HS48" s="6">
        <v>26725</v>
      </c>
      <c r="HT48" s="6">
        <v>23798</v>
      </c>
      <c r="HU48" s="1"/>
      <c r="HV48" s="1">
        <v>255</v>
      </c>
      <c r="HW48" s="6">
        <v>2022</v>
      </c>
      <c r="HX48" s="6">
        <v>1183</v>
      </c>
      <c r="HY48" s="1"/>
      <c r="HZ48" s="1">
        <v>-1</v>
      </c>
      <c r="IA48" s="1">
        <v>0</v>
      </c>
      <c r="IB48" s="1">
        <v>205</v>
      </c>
      <c r="IC48" s="1"/>
      <c r="ID48" s="1">
        <v>0</v>
      </c>
      <c r="IE48" s="6">
        <v>120088</v>
      </c>
      <c r="IF48" s="6">
        <v>26524</v>
      </c>
      <c r="IG48" s="1">
        <v>162</v>
      </c>
      <c r="IH48" s="6">
        <v>107800</v>
      </c>
      <c r="II48" s="6">
        <v>25192</v>
      </c>
      <c r="IJ48" s="1">
        <v>25</v>
      </c>
      <c r="IK48" s="6">
        <v>10937</v>
      </c>
      <c r="IL48" s="1">
        <v>386</v>
      </c>
      <c r="IM48" s="6">
        <v>1096</v>
      </c>
      <c r="IN48" s="1">
        <v>0</v>
      </c>
      <c r="IO48" s="1">
        <v>12</v>
      </c>
      <c r="IQ48" s="6">
        <v>2412</v>
      </c>
      <c r="IR48" s="6">
        <v>5543</v>
      </c>
      <c r="IS48" s="10">
        <v>7955</v>
      </c>
      <c r="IT48" s="10">
        <v>20431</v>
      </c>
      <c r="IU48" s="6">
        <v>7033</v>
      </c>
      <c r="IV48" s="10">
        <v>128043</v>
      </c>
      <c r="IW48" s="6">
        <v>28793</v>
      </c>
      <c r="IX48" s="1">
        <v>120</v>
      </c>
      <c r="IY48" s="1">
        <v>217</v>
      </c>
      <c r="IZ48" s="1">
        <v>5</v>
      </c>
      <c r="JA48" s="1">
        <v>0.9</v>
      </c>
      <c r="JB48" s="1">
        <v>0.09</v>
      </c>
      <c r="JC48" s="1">
        <v>17.940000000000001</v>
      </c>
      <c r="JD48" s="1">
        <v>25.4</v>
      </c>
      <c r="JE48" s="1">
        <v>4.68</v>
      </c>
      <c r="JF48" s="1">
        <v>293</v>
      </c>
      <c r="JG48" s="6">
        <v>4585</v>
      </c>
      <c r="JH48" s="1">
        <v>49</v>
      </c>
      <c r="JI48" s="6">
        <v>1551</v>
      </c>
    </row>
    <row r="49" spans="1:269" x14ac:dyDescent="0.25">
      <c r="A49" s="1" t="s">
        <v>1036</v>
      </c>
      <c r="B49" s="1" t="s">
        <v>1037</v>
      </c>
      <c r="C49" s="1" t="s">
        <v>1037</v>
      </c>
      <c r="D49" s="1">
        <v>2016</v>
      </c>
      <c r="E49" s="1" t="s">
        <v>1038</v>
      </c>
      <c r="F49" s="1" t="s">
        <v>1039</v>
      </c>
      <c r="G49" s="1" t="s">
        <v>1040</v>
      </c>
      <c r="H49" s="1">
        <v>28092</v>
      </c>
      <c r="I49" s="1">
        <v>3416</v>
      </c>
      <c r="J49" s="1" t="s">
        <v>1039</v>
      </c>
      <c r="K49" s="1" t="s">
        <v>1040</v>
      </c>
      <c r="L49" s="1">
        <v>28092</v>
      </c>
      <c r="M49" s="1"/>
      <c r="N49" s="1" t="s">
        <v>1041</v>
      </c>
      <c r="O49" s="1" t="s">
        <v>1042</v>
      </c>
      <c r="P49" s="1" t="s">
        <v>1043</v>
      </c>
      <c r="Q49" s="1" t="s">
        <v>1044</v>
      </c>
      <c r="R49" s="1" t="s">
        <v>1045</v>
      </c>
      <c r="S49" s="1" t="s">
        <v>1046</v>
      </c>
      <c r="T49" s="1" t="s">
        <v>1042</v>
      </c>
      <c r="U49" s="1" t="s">
        <v>1043</v>
      </c>
      <c r="V49" s="1" t="s">
        <v>1047</v>
      </c>
      <c r="W49" s="1">
        <v>1</v>
      </c>
      <c r="X49" s="1">
        <v>2</v>
      </c>
      <c r="Y49" s="1">
        <v>0</v>
      </c>
      <c r="Z49" s="1">
        <v>1</v>
      </c>
      <c r="AA49" s="6">
        <v>7574</v>
      </c>
      <c r="AB49" s="1">
        <v>3</v>
      </c>
      <c r="AC49" s="1">
        <v>1</v>
      </c>
      <c r="AD49" s="1">
        <v>4</v>
      </c>
      <c r="AE49" s="1">
        <v>18</v>
      </c>
      <c r="AF49" s="1">
        <v>22</v>
      </c>
      <c r="AG49" s="7">
        <v>0.13639999999999999</v>
      </c>
      <c r="AH49" s="8">
        <v>82313</v>
      </c>
      <c r="AI49" s="1"/>
      <c r="AJ49" s="1"/>
      <c r="AK49" s="8">
        <v>31979</v>
      </c>
      <c r="AL49" s="9">
        <v>11.78</v>
      </c>
      <c r="AM49" s="1"/>
      <c r="AN49" s="1"/>
      <c r="AO49" s="8">
        <v>0</v>
      </c>
      <c r="AP49" s="8">
        <v>1135846</v>
      </c>
      <c r="AQ49" s="8">
        <v>1135846</v>
      </c>
      <c r="AR49" s="8">
        <v>118195</v>
      </c>
      <c r="AS49" s="8">
        <v>0</v>
      </c>
      <c r="AT49" s="8">
        <v>118195</v>
      </c>
      <c r="AU49" s="8">
        <v>58458</v>
      </c>
      <c r="AV49" s="8">
        <v>0</v>
      </c>
      <c r="AW49" s="8">
        <v>58458</v>
      </c>
      <c r="AX49" s="8">
        <v>5810</v>
      </c>
      <c r="AY49" s="8">
        <v>1318309</v>
      </c>
      <c r="AZ49" s="8">
        <v>562360</v>
      </c>
      <c r="BA49" s="8">
        <v>213607</v>
      </c>
      <c r="BB49" s="8">
        <v>775967</v>
      </c>
      <c r="BC49" s="8">
        <v>144028</v>
      </c>
      <c r="BD49" s="8">
        <v>35311</v>
      </c>
      <c r="BE49" s="8">
        <v>16833</v>
      </c>
      <c r="BF49" s="8">
        <v>196172</v>
      </c>
      <c r="BG49" s="8">
        <v>265483</v>
      </c>
      <c r="BH49" s="8">
        <v>1237622</v>
      </c>
      <c r="BI49" s="8">
        <v>80687</v>
      </c>
      <c r="BJ49" s="7">
        <v>6.1199999999999997E-2</v>
      </c>
      <c r="BK49" s="8">
        <v>11700</v>
      </c>
      <c r="BL49" s="8">
        <v>0</v>
      </c>
      <c r="BM49" s="8">
        <v>0</v>
      </c>
      <c r="BN49" s="8">
        <v>0</v>
      </c>
      <c r="BO49" s="8">
        <v>11700</v>
      </c>
      <c r="BP49" s="8">
        <v>11666</v>
      </c>
      <c r="BQ49" s="6">
        <v>39831</v>
      </c>
      <c r="BR49" s="6">
        <v>43221</v>
      </c>
      <c r="BS49" s="6">
        <v>83052</v>
      </c>
      <c r="BT49" s="6">
        <v>32161</v>
      </c>
      <c r="BU49" s="6">
        <v>17330</v>
      </c>
      <c r="BV49" s="6">
        <v>49491</v>
      </c>
      <c r="BW49" s="6">
        <v>5103</v>
      </c>
      <c r="BX49" s="1">
        <v>0</v>
      </c>
      <c r="BY49" s="6">
        <v>5103</v>
      </c>
      <c r="BZ49" s="6">
        <v>137646</v>
      </c>
      <c r="CA49" s="1"/>
      <c r="CB49" s="6">
        <v>137646</v>
      </c>
      <c r="CC49" s="1">
        <v>0</v>
      </c>
      <c r="CD49" s="6">
        <v>64297</v>
      </c>
      <c r="CE49" s="1">
        <v>4</v>
      </c>
      <c r="CF49" s="1">
        <v>74</v>
      </c>
      <c r="CG49" s="1">
        <v>78</v>
      </c>
      <c r="CH49" s="6">
        <v>5975</v>
      </c>
      <c r="CI49" s="6">
        <v>15935</v>
      </c>
      <c r="CJ49" s="6">
        <v>10200</v>
      </c>
      <c r="CK49" s="1">
        <v>370</v>
      </c>
      <c r="CL49" s="1">
        <v>87</v>
      </c>
      <c r="CM49" s="1">
        <v>15</v>
      </c>
      <c r="CN49" s="1">
        <v>168</v>
      </c>
      <c r="CO49" s="6">
        <v>66680</v>
      </c>
      <c r="CP49" s="6">
        <v>17919</v>
      </c>
      <c r="CQ49" s="6">
        <v>84599</v>
      </c>
      <c r="CR49" s="6">
        <v>7779</v>
      </c>
      <c r="CS49" s="1">
        <v>0</v>
      </c>
      <c r="CT49" s="6">
        <v>7779</v>
      </c>
      <c r="CU49" s="6">
        <v>70435</v>
      </c>
      <c r="CV49" s="6">
        <v>16566</v>
      </c>
      <c r="CW49" s="6">
        <v>87001</v>
      </c>
      <c r="CX49" s="6">
        <v>179379</v>
      </c>
      <c r="CY49" s="1">
        <v>0</v>
      </c>
      <c r="CZ49" s="1">
        <v>0</v>
      </c>
      <c r="DA49" s="6">
        <v>179379</v>
      </c>
      <c r="DB49" s="6">
        <v>11159</v>
      </c>
      <c r="DC49" s="6">
        <v>7549</v>
      </c>
      <c r="DD49" s="6">
        <f t="shared" si="0"/>
        <v>18708</v>
      </c>
      <c r="DE49" s="6">
        <v>38475</v>
      </c>
      <c r="DF49" s="6">
        <v>15274</v>
      </c>
      <c r="DG49" s="1">
        <v>182</v>
      </c>
      <c r="DH49" s="6">
        <v>23119</v>
      </c>
      <c r="DI49" s="1">
        <v>278</v>
      </c>
      <c r="DJ49" s="6"/>
      <c r="DK49" s="6">
        <v>115545</v>
      </c>
      <c r="DL49" s="6">
        <v>106406</v>
      </c>
      <c r="DM49" s="1">
        <v>1</v>
      </c>
      <c r="DN49" s="6">
        <v>19427</v>
      </c>
      <c r="DO49" s="6">
        <v>252018</v>
      </c>
      <c r="DP49" s="1">
        <v>0</v>
      </c>
      <c r="DQ49" s="6">
        <v>40698</v>
      </c>
      <c r="DR49" s="6">
        <v>13300</v>
      </c>
      <c r="DS49" s="6">
        <v>53998</v>
      </c>
      <c r="DT49" s="6">
        <v>200380</v>
      </c>
      <c r="DU49" s="1">
        <v>112</v>
      </c>
      <c r="DV49" s="1">
        <v>3</v>
      </c>
      <c r="DW49" s="1">
        <v>456</v>
      </c>
      <c r="DX49" s="1">
        <v>5</v>
      </c>
      <c r="DY49" s="1">
        <v>104</v>
      </c>
      <c r="DZ49" s="1">
        <v>2</v>
      </c>
      <c r="EA49" s="1">
        <v>682</v>
      </c>
      <c r="EB49" s="1">
        <v>739</v>
      </c>
      <c r="EC49" s="1">
        <v>450</v>
      </c>
      <c r="ED49" s="6">
        <v>1189</v>
      </c>
      <c r="EE49" s="6">
        <v>10676</v>
      </c>
      <c r="EF49" s="6">
        <v>1346</v>
      </c>
      <c r="EG49" s="6">
        <v>12022</v>
      </c>
      <c r="EH49" s="6">
        <v>1673</v>
      </c>
      <c r="EI49" s="1">
        <v>98</v>
      </c>
      <c r="EJ49" s="6">
        <v>1771</v>
      </c>
      <c r="EK49" s="6">
        <v>14982</v>
      </c>
      <c r="EL49" s="1">
        <v>5</v>
      </c>
      <c r="EM49" s="1">
        <v>17</v>
      </c>
      <c r="EN49" s="1">
        <v>14</v>
      </c>
      <c r="EO49" s="1">
        <v>59</v>
      </c>
      <c r="EP49" s="1">
        <v>88</v>
      </c>
      <c r="EQ49" s="1">
        <v>728</v>
      </c>
      <c r="ER49" s="6">
        <v>16847</v>
      </c>
      <c r="ES49" s="6">
        <v>9981</v>
      </c>
      <c r="ET49" s="6">
        <v>1601</v>
      </c>
      <c r="EU49" s="1">
        <v>0</v>
      </c>
      <c r="EV49" s="1">
        <v>24</v>
      </c>
      <c r="EW49" s="1" t="s">
        <v>1048</v>
      </c>
      <c r="EX49" s="1">
        <v>27</v>
      </c>
      <c r="EY49" s="1">
        <v>46</v>
      </c>
      <c r="EZ49" s="6">
        <v>38400</v>
      </c>
      <c r="FA49" s="6">
        <v>63558</v>
      </c>
      <c r="FB49" s="6">
        <v>6287</v>
      </c>
      <c r="FC49" s="1"/>
      <c r="FD49" s="1" t="s">
        <v>279</v>
      </c>
      <c r="FE49" s="1"/>
      <c r="FF49" s="1"/>
      <c r="FG49" s="1" t="s">
        <v>1049</v>
      </c>
      <c r="FH49" s="1" t="s">
        <v>308</v>
      </c>
      <c r="FI49" s="1" t="s">
        <v>1039</v>
      </c>
      <c r="FJ49" s="1" t="s">
        <v>1040</v>
      </c>
      <c r="FK49" s="1">
        <v>28092</v>
      </c>
      <c r="FL49" s="1"/>
      <c r="FM49" s="1" t="s">
        <v>1039</v>
      </c>
      <c r="FN49" s="1" t="s">
        <v>1040</v>
      </c>
      <c r="FO49" s="1">
        <v>28092</v>
      </c>
      <c r="FP49" s="1"/>
      <c r="FQ49" s="1" t="s">
        <v>1038</v>
      </c>
      <c r="FR49" s="6">
        <v>24879</v>
      </c>
      <c r="FS49" s="1">
        <v>15</v>
      </c>
      <c r="FT49" s="1" t="s">
        <v>1050</v>
      </c>
      <c r="FU49" s="6">
        <v>7574</v>
      </c>
      <c r="FV49" s="1">
        <v>156</v>
      </c>
      <c r="FW49" s="1"/>
      <c r="FX49" s="1" t="s">
        <v>1051</v>
      </c>
      <c r="FY49" s="1"/>
      <c r="FZ49" s="1"/>
      <c r="GA49" s="1">
        <v>0</v>
      </c>
      <c r="GB49" s="1" t="s">
        <v>1052</v>
      </c>
      <c r="GC49" s="1">
        <v>20.010000000000002</v>
      </c>
      <c r="GD49" s="1">
        <v>70</v>
      </c>
      <c r="GE49" s="1"/>
      <c r="GF49" s="1"/>
      <c r="GG49" s="1" t="s">
        <v>1053</v>
      </c>
      <c r="GH49" s="1" t="s">
        <v>287</v>
      </c>
      <c r="GI49" s="1" t="s">
        <v>1054</v>
      </c>
      <c r="GJ49" s="1" t="s">
        <v>347</v>
      </c>
      <c r="GK49" s="1" t="s">
        <v>290</v>
      </c>
      <c r="GL49" s="1" t="s">
        <v>291</v>
      </c>
      <c r="GM49" s="1" t="s">
        <v>279</v>
      </c>
      <c r="GN49" s="6">
        <v>79745</v>
      </c>
      <c r="GO49" s="2" t="s">
        <v>292</v>
      </c>
      <c r="GP49" s="2">
        <v>299</v>
      </c>
      <c r="GQ49" s="2">
        <v>14</v>
      </c>
      <c r="GR49" s="10">
        <v>1180</v>
      </c>
      <c r="GS49" s="10">
        <v>26771</v>
      </c>
      <c r="GT49" s="10">
        <v>127098</v>
      </c>
      <c r="GU49" s="2">
        <v>45</v>
      </c>
      <c r="GV49" s="2">
        <v>11</v>
      </c>
      <c r="GW49" s="2">
        <v>942</v>
      </c>
      <c r="GX49" s="10">
        <v>3552</v>
      </c>
      <c r="GY49" s="10">
        <v>22005</v>
      </c>
      <c r="GZ49" s="1"/>
      <c r="HA49" s="1">
        <v>3</v>
      </c>
      <c r="HB49" s="1"/>
      <c r="HC49" s="1"/>
      <c r="HD49" s="1"/>
      <c r="HE49" s="1"/>
      <c r="HF49" s="1"/>
      <c r="HG49" s="1"/>
      <c r="HH49" s="1"/>
      <c r="HI49" s="1"/>
      <c r="HJ49" s="1"/>
      <c r="HK49" s="1">
        <v>4</v>
      </c>
      <c r="HL49" s="1">
        <v>721</v>
      </c>
      <c r="HN49" s="6">
        <v>32480</v>
      </c>
      <c r="HO49" s="6">
        <v>235034</v>
      </c>
      <c r="HP49" s="2">
        <v>278</v>
      </c>
      <c r="HQ49" s="1">
        <v>87</v>
      </c>
      <c r="HR49" s="1">
        <v>0</v>
      </c>
      <c r="HS49" s="6">
        <v>26725</v>
      </c>
      <c r="HT49" s="1">
        <v>0</v>
      </c>
      <c r="HU49" s="6">
        <v>34298</v>
      </c>
      <c r="HV49" s="6">
        <v>3274</v>
      </c>
      <c r="HW49" s="6">
        <v>2022</v>
      </c>
      <c r="HX49" s="1">
        <v>0</v>
      </c>
      <c r="HY49" s="6">
        <v>13913</v>
      </c>
      <c r="HZ49" s="1">
        <v>0</v>
      </c>
      <c r="IA49" s="1">
        <v>0</v>
      </c>
      <c r="IB49" s="1">
        <v>0</v>
      </c>
      <c r="IC49" s="1">
        <v>370</v>
      </c>
      <c r="ID49" s="1">
        <v>0</v>
      </c>
      <c r="IE49" s="6">
        <v>252018</v>
      </c>
      <c r="IF49" s="6">
        <v>57183</v>
      </c>
      <c r="IG49" s="1">
        <v>0</v>
      </c>
      <c r="IH49" s="6">
        <v>228899</v>
      </c>
      <c r="II49" s="6">
        <v>49520</v>
      </c>
      <c r="IJ49" s="1">
        <v>96</v>
      </c>
      <c r="IK49" s="6">
        <v>15178</v>
      </c>
      <c r="IL49" s="1">
        <v>263</v>
      </c>
      <c r="IM49" s="6">
        <v>7286</v>
      </c>
      <c r="IN49" s="1">
        <v>0</v>
      </c>
      <c r="IO49" s="1">
        <v>114</v>
      </c>
      <c r="IQ49" s="6">
        <v>5852</v>
      </c>
      <c r="IR49" s="6">
        <v>23696</v>
      </c>
      <c r="IS49" s="10">
        <v>29548</v>
      </c>
      <c r="IT49" s="10">
        <v>52667</v>
      </c>
      <c r="IU49" s="6">
        <v>18708</v>
      </c>
      <c r="IV49" s="10">
        <v>281566</v>
      </c>
      <c r="IW49" s="6">
        <v>83504</v>
      </c>
      <c r="IX49" s="1">
        <v>115</v>
      </c>
      <c r="IY49" s="1">
        <v>461</v>
      </c>
      <c r="IZ49" s="1">
        <v>106</v>
      </c>
      <c r="JA49" s="1">
        <v>0.8</v>
      </c>
      <c r="JB49" s="1">
        <v>0.08</v>
      </c>
      <c r="JC49" s="1">
        <v>21.97</v>
      </c>
      <c r="JD49" s="1">
        <v>26.08</v>
      </c>
      <c r="JE49" s="1">
        <v>10.34</v>
      </c>
      <c r="JF49" s="1">
        <v>672</v>
      </c>
      <c r="JG49" s="6">
        <v>13088</v>
      </c>
      <c r="JH49" s="1">
        <v>10</v>
      </c>
      <c r="JI49" s="6">
        <v>1894</v>
      </c>
    </row>
    <row r="50" spans="1:269" x14ac:dyDescent="0.25">
      <c r="A50" s="1" t="s">
        <v>1055</v>
      </c>
      <c r="B50" s="1" t="s">
        <v>1056</v>
      </c>
      <c r="C50" s="1" t="s">
        <v>1056</v>
      </c>
      <c r="D50" s="1">
        <v>2016</v>
      </c>
      <c r="E50" s="1" t="s">
        <v>1057</v>
      </c>
      <c r="F50" s="1" t="s">
        <v>1058</v>
      </c>
      <c r="G50" s="1" t="s">
        <v>1059</v>
      </c>
      <c r="H50" s="1">
        <v>28753</v>
      </c>
      <c r="I50" s="1"/>
      <c r="J50" s="1" t="s">
        <v>1058</v>
      </c>
      <c r="K50" s="1" t="s">
        <v>1059</v>
      </c>
      <c r="L50" s="1">
        <v>28753</v>
      </c>
      <c r="M50" s="1"/>
      <c r="N50" s="1" t="s">
        <v>1060</v>
      </c>
      <c r="O50" s="1" t="s">
        <v>1061</v>
      </c>
      <c r="P50" s="1" t="s">
        <v>1062</v>
      </c>
      <c r="Q50" s="1" t="s">
        <v>1063</v>
      </c>
      <c r="R50" s="1" t="s">
        <v>1060</v>
      </c>
      <c r="S50" s="1" t="s">
        <v>324</v>
      </c>
      <c r="T50" s="1" t="s">
        <v>1061</v>
      </c>
      <c r="U50" s="1" t="s">
        <v>1062</v>
      </c>
      <c r="V50" s="1" t="s">
        <v>1063</v>
      </c>
      <c r="W50" s="1">
        <v>1</v>
      </c>
      <c r="X50" s="1">
        <v>2</v>
      </c>
      <c r="Y50" s="1">
        <v>0</v>
      </c>
      <c r="Z50" s="1">
        <v>0</v>
      </c>
      <c r="AA50" s="6">
        <v>6442</v>
      </c>
      <c r="AB50" s="1">
        <v>1</v>
      </c>
      <c r="AC50" s="1">
        <v>0</v>
      </c>
      <c r="AD50" s="1">
        <v>1</v>
      </c>
      <c r="AE50" s="1">
        <v>9.89</v>
      </c>
      <c r="AF50" s="1">
        <v>10.89</v>
      </c>
      <c r="AG50" s="7">
        <v>9.1800000000000007E-2</v>
      </c>
      <c r="AH50" s="8">
        <v>50001</v>
      </c>
      <c r="AI50" s="1"/>
      <c r="AJ50" s="1"/>
      <c r="AK50" s="8">
        <v>38125</v>
      </c>
      <c r="AL50" s="9">
        <v>7.41</v>
      </c>
      <c r="AM50" s="9">
        <v>7.41</v>
      </c>
      <c r="AN50" s="9">
        <v>7.41</v>
      </c>
      <c r="AO50" s="8">
        <v>6000</v>
      </c>
      <c r="AP50" s="8">
        <v>363855</v>
      </c>
      <c r="AQ50" s="8">
        <v>369855</v>
      </c>
      <c r="AR50" s="8">
        <v>82461</v>
      </c>
      <c r="AS50" s="8">
        <v>0</v>
      </c>
      <c r="AT50" s="8">
        <v>82461</v>
      </c>
      <c r="AU50" s="8">
        <v>6025</v>
      </c>
      <c r="AV50" s="8">
        <v>0</v>
      </c>
      <c r="AW50" s="8">
        <v>6025</v>
      </c>
      <c r="AX50" s="8">
        <v>18935</v>
      </c>
      <c r="AY50" s="8">
        <v>477276</v>
      </c>
      <c r="AZ50" s="8">
        <v>220931</v>
      </c>
      <c r="BA50" s="8">
        <v>70634</v>
      </c>
      <c r="BB50" s="8">
        <v>291565</v>
      </c>
      <c r="BC50" s="8">
        <v>29573</v>
      </c>
      <c r="BD50" s="8">
        <v>3900</v>
      </c>
      <c r="BE50" s="8">
        <v>7556</v>
      </c>
      <c r="BF50" s="8">
        <v>41029</v>
      </c>
      <c r="BG50" s="8">
        <v>144682</v>
      </c>
      <c r="BH50" s="8">
        <v>477276</v>
      </c>
      <c r="BI50" s="8">
        <v>0</v>
      </c>
      <c r="BJ50" s="7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6">
        <v>26699</v>
      </c>
      <c r="BR50" s="6">
        <v>14362</v>
      </c>
      <c r="BS50" s="6">
        <v>41061</v>
      </c>
      <c r="BT50" s="6">
        <v>13332</v>
      </c>
      <c r="BU50" s="6">
        <v>3863</v>
      </c>
      <c r="BV50" s="6">
        <v>17195</v>
      </c>
      <c r="BW50" s="6">
        <v>2070</v>
      </c>
      <c r="BX50" s="1">
        <v>350</v>
      </c>
      <c r="BY50" s="6">
        <v>2420</v>
      </c>
      <c r="BZ50" s="6">
        <v>60676</v>
      </c>
      <c r="CA50" s="1"/>
      <c r="CB50" s="6">
        <v>60676</v>
      </c>
      <c r="CC50" s="1">
        <v>0</v>
      </c>
      <c r="CD50" s="6">
        <v>50589</v>
      </c>
      <c r="CE50" s="1">
        <v>1</v>
      </c>
      <c r="CF50" s="1">
        <v>74</v>
      </c>
      <c r="CG50" s="1">
        <v>75</v>
      </c>
      <c r="CH50" s="6">
        <v>3388</v>
      </c>
      <c r="CI50" s="6">
        <v>3205</v>
      </c>
      <c r="CJ50" s="6">
        <v>6567</v>
      </c>
      <c r="CK50" s="1">
        <v>205</v>
      </c>
      <c r="CL50" s="1">
        <v>0</v>
      </c>
      <c r="CM50" s="1">
        <v>18</v>
      </c>
      <c r="CN50" s="1">
        <v>106</v>
      </c>
      <c r="CO50" s="6">
        <v>27353</v>
      </c>
      <c r="CP50" s="6">
        <v>11011</v>
      </c>
      <c r="CQ50" s="6">
        <v>38364</v>
      </c>
      <c r="CR50" s="6">
        <v>2730</v>
      </c>
      <c r="CS50" s="1">
        <v>303</v>
      </c>
      <c r="CT50" s="6">
        <v>3033</v>
      </c>
      <c r="CU50" s="6">
        <v>18254</v>
      </c>
      <c r="CV50" s="6">
        <v>2917</v>
      </c>
      <c r="CW50" s="6">
        <v>21171</v>
      </c>
      <c r="CX50" s="6">
        <v>62568</v>
      </c>
      <c r="CY50" s="6">
        <v>2391</v>
      </c>
      <c r="CZ50" s="1">
        <v>0</v>
      </c>
      <c r="DA50" s="6">
        <v>64959</v>
      </c>
      <c r="DB50" s="6">
        <v>5916</v>
      </c>
      <c r="DC50" s="6">
        <v>1463</v>
      </c>
      <c r="DD50" s="6">
        <f t="shared" si="0"/>
        <v>7379</v>
      </c>
      <c r="DE50" s="6">
        <v>24992</v>
      </c>
      <c r="DF50" s="6">
        <v>5940</v>
      </c>
      <c r="DG50" s="1">
        <v>0</v>
      </c>
      <c r="DH50" s="6">
        <v>7431</v>
      </c>
      <c r="DI50" s="1">
        <v>62</v>
      </c>
      <c r="DJ50" s="6"/>
      <c r="DK50" s="6">
        <v>66623</v>
      </c>
      <c r="DL50" s="6">
        <v>60121</v>
      </c>
      <c r="DM50" s="1"/>
      <c r="DN50" s="1"/>
      <c r="DO50" s="6">
        <v>103295</v>
      </c>
      <c r="DP50" s="1">
        <v>816</v>
      </c>
      <c r="DQ50" s="6">
        <v>8890</v>
      </c>
      <c r="DR50" s="6">
        <v>2442</v>
      </c>
      <c r="DS50" s="6">
        <v>11332</v>
      </c>
      <c r="DT50" s="6">
        <v>117985</v>
      </c>
      <c r="DU50" s="1">
        <v>169</v>
      </c>
      <c r="DV50" s="1">
        <v>25</v>
      </c>
      <c r="DW50" s="1">
        <v>287</v>
      </c>
      <c r="DX50" s="1">
        <v>144</v>
      </c>
      <c r="DY50" s="1">
        <v>50</v>
      </c>
      <c r="DZ50" s="1">
        <v>10</v>
      </c>
      <c r="EA50" s="1">
        <v>685</v>
      </c>
      <c r="EB50" s="6">
        <v>3171</v>
      </c>
      <c r="EC50" s="1">
        <v>286</v>
      </c>
      <c r="ED50" s="6">
        <v>3457</v>
      </c>
      <c r="EE50" s="6">
        <v>5982</v>
      </c>
      <c r="EF50" s="6">
        <v>2865</v>
      </c>
      <c r="EG50" s="6">
        <v>8847</v>
      </c>
      <c r="EH50" s="6">
        <v>1140</v>
      </c>
      <c r="EI50" s="1">
        <v>959</v>
      </c>
      <c r="EJ50" s="6">
        <v>2099</v>
      </c>
      <c r="EK50" s="6">
        <v>14403</v>
      </c>
      <c r="EL50" s="1">
        <v>5</v>
      </c>
      <c r="EM50" s="1">
        <v>16</v>
      </c>
      <c r="EN50" s="1">
        <v>40</v>
      </c>
      <c r="EO50" s="1">
        <v>225</v>
      </c>
      <c r="EP50" s="1">
        <v>411</v>
      </c>
      <c r="EQ50" s="6">
        <v>4120</v>
      </c>
      <c r="ER50" s="6">
        <v>3444</v>
      </c>
      <c r="ES50" s="6">
        <v>2272</v>
      </c>
      <c r="ET50" s="1">
        <v>802</v>
      </c>
      <c r="EU50" s="1">
        <v>10</v>
      </c>
      <c r="EV50" s="1">
        <v>8</v>
      </c>
      <c r="EW50" s="1" t="s">
        <v>1064</v>
      </c>
      <c r="EX50" s="1">
        <v>14</v>
      </c>
      <c r="EY50" s="1">
        <v>55</v>
      </c>
      <c r="EZ50" s="6">
        <v>14773</v>
      </c>
      <c r="FA50" s="6">
        <v>36134</v>
      </c>
      <c r="FB50" s="6">
        <v>11287</v>
      </c>
      <c r="FC50" s="1"/>
      <c r="FD50" s="1" t="s">
        <v>279</v>
      </c>
      <c r="FE50" s="1"/>
      <c r="FF50" s="1"/>
      <c r="FG50" s="1" t="s">
        <v>1056</v>
      </c>
      <c r="FH50" s="1" t="s">
        <v>308</v>
      </c>
      <c r="FI50" s="1" t="s">
        <v>1058</v>
      </c>
      <c r="FJ50" s="1" t="s">
        <v>1059</v>
      </c>
      <c r="FK50" s="1">
        <v>28753</v>
      </c>
      <c r="FL50" s="1">
        <v>6901</v>
      </c>
      <c r="FM50" s="1" t="s">
        <v>1058</v>
      </c>
      <c r="FN50" s="1" t="s">
        <v>1059</v>
      </c>
      <c r="FO50" s="1">
        <v>28753</v>
      </c>
      <c r="FP50" s="1">
        <v>6901</v>
      </c>
      <c r="FQ50" s="1" t="s">
        <v>1057</v>
      </c>
      <c r="FR50" s="6">
        <v>21176</v>
      </c>
      <c r="FS50" s="1">
        <v>10.89</v>
      </c>
      <c r="FT50" s="1" t="s">
        <v>1065</v>
      </c>
      <c r="FU50" s="6">
        <v>6442</v>
      </c>
      <c r="FV50" s="1">
        <v>156</v>
      </c>
      <c r="FW50" s="1"/>
      <c r="FX50" s="1" t="s">
        <v>1066</v>
      </c>
      <c r="FY50" s="1"/>
      <c r="FZ50" s="1"/>
      <c r="GA50" s="1">
        <v>0</v>
      </c>
      <c r="GB50" s="1" t="s">
        <v>1067</v>
      </c>
      <c r="GC50" s="1">
        <v>93.47</v>
      </c>
      <c r="GD50" s="1">
        <v>92.73</v>
      </c>
      <c r="GE50" s="1"/>
      <c r="GF50" s="1" t="s">
        <v>285</v>
      </c>
      <c r="GG50" s="1" t="s">
        <v>1068</v>
      </c>
      <c r="GH50" s="1" t="s">
        <v>287</v>
      </c>
      <c r="GI50" s="1" t="s">
        <v>288</v>
      </c>
      <c r="GJ50" s="1" t="s">
        <v>289</v>
      </c>
      <c r="GK50" s="1" t="s">
        <v>290</v>
      </c>
      <c r="GL50" s="1" t="s">
        <v>291</v>
      </c>
      <c r="GM50" s="1" t="s">
        <v>279</v>
      </c>
      <c r="GN50" s="6">
        <v>21372</v>
      </c>
      <c r="GO50" s="2" t="s">
        <v>292</v>
      </c>
      <c r="GP50" s="2">
        <v>403</v>
      </c>
      <c r="GQ50" s="2">
        <v>20</v>
      </c>
      <c r="GR50" s="10">
        <v>1603</v>
      </c>
      <c r="GS50" s="10">
        <v>4115</v>
      </c>
      <c r="GT50" s="2"/>
      <c r="GU50" s="2">
        <v>202</v>
      </c>
      <c r="GV50" s="2">
        <v>9</v>
      </c>
      <c r="GW50" s="2">
        <v>106</v>
      </c>
      <c r="GX50" s="10">
        <v>1302</v>
      </c>
      <c r="GY50" s="2"/>
      <c r="GZ50" s="1"/>
      <c r="HA50" s="1">
        <v>2</v>
      </c>
      <c r="HB50" s="1"/>
      <c r="HC50" s="1"/>
      <c r="HD50" s="1"/>
      <c r="HE50" s="1"/>
      <c r="HF50" s="1"/>
      <c r="HG50" s="1"/>
      <c r="HH50" s="1"/>
      <c r="HI50" s="1"/>
      <c r="HJ50" s="1"/>
      <c r="HK50" s="1">
        <v>3</v>
      </c>
      <c r="HL50" s="6">
        <v>2226</v>
      </c>
      <c r="HN50" s="6">
        <v>13160</v>
      </c>
      <c r="HO50" s="6">
        <v>124873</v>
      </c>
      <c r="HP50" s="2">
        <v>62</v>
      </c>
      <c r="HQ50" s="1"/>
      <c r="HR50" s="1">
        <v>0</v>
      </c>
      <c r="HS50" s="6">
        <v>26725</v>
      </c>
      <c r="HT50" s="6">
        <v>23798</v>
      </c>
      <c r="HU50" s="1"/>
      <c r="HV50" s="1">
        <v>66</v>
      </c>
      <c r="HW50" s="6">
        <v>2022</v>
      </c>
      <c r="HX50" s="6">
        <v>1183</v>
      </c>
      <c r="HY50" s="1"/>
      <c r="HZ50" s="1">
        <v>0</v>
      </c>
      <c r="IA50" s="1">
        <v>0</v>
      </c>
      <c r="IB50" s="1">
        <v>205</v>
      </c>
      <c r="IC50" s="1"/>
      <c r="ID50" s="1">
        <v>0</v>
      </c>
      <c r="IE50" s="6">
        <v>103295</v>
      </c>
      <c r="IF50" s="6">
        <v>32371</v>
      </c>
      <c r="IG50" s="1">
        <v>25</v>
      </c>
      <c r="IH50" s="6">
        <v>95839</v>
      </c>
      <c r="II50" s="6">
        <v>30905</v>
      </c>
      <c r="IJ50" s="1">
        <v>58</v>
      </c>
      <c r="IK50" s="6">
        <v>5882</v>
      </c>
      <c r="IL50" s="1">
        <v>684</v>
      </c>
      <c r="IM50" s="1">
        <v>779</v>
      </c>
      <c r="IN50" s="1">
        <v>0</v>
      </c>
      <c r="IO50" s="1">
        <v>28</v>
      </c>
      <c r="IQ50" s="6">
        <v>3129</v>
      </c>
      <c r="IR50" s="1">
        <v>0</v>
      </c>
      <c r="IS50" s="10">
        <v>3129</v>
      </c>
      <c r="IT50" s="10">
        <v>10560</v>
      </c>
      <c r="IU50" s="6">
        <v>7379</v>
      </c>
      <c r="IV50" s="10">
        <v>106424</v>
      </c>
      <c r="IW50" s="6">
        <v>26854</v>
      </c>
      <c r="IX50" s="1">
        <v>194</v>
      </c>
      <c r="IY50" s="1">
        <v>431</v>
      </c>
      <c r="IZ50" s="1">
        <v>60</v>
      </c>
      <c r="JA50" s="1">
        <v>0.61</v>
      </c>
      <c r="JB50" s="1">
        <v>0.24</v>
      </c>
      <c r="JC50" s="1">
        <v>21.03</v>
      </c>
      <c r="JD50" s="1">
        <v>20.53</v>
      </c>
      <c r="JE50" s="1">
        <v>17.82</v>
      </c>
      <c r="JF50" s="1">
        <v>506</v>
      </c>
      <c r="JG50" s="6">
        <v>10293</v>
      </c>
      <c r="JH50" s="1">
        <v>179</v>
      </c>
      <c r="JI50" s="6">
        <v>4110</v>
      </c>
    </row>
    <row r="51" spans="1:269" x14ac:dyDescent="0.25">
      <c r="A51" s="1" t="s">
        <v>1069</v>
      </c>
      <c r="B51" s="1" t="s">
        <v>1070</v>
      </c>
      <c r="C51" s="1" t="s">
        <v>1070</v>
      </c>
      <c r="D51" s="1">
        <v>2016</v>
      </c>
      <c r="E51" s="1" t="s">
        <v>1071</v>
      </c>
      <c r="F51" s="1" t="s">
        <v>1072</v>
      </c>
      <c r="G51" s="1" t="s">
        <v>1073</v>
      </c>
      <c r="H51" s="1">
        <v>28752</v>
      </c>
      <c r="I51" s="1">
        <v>3906</v>
      </c>
      <c r="J51" s="1" t="s">
        <v>1072</v>
      </c>
      <c r="K51" s="1" t="s">
        <v>1073</v>
      </c>
      <c r="L51" s="1">
        <v>28752</v>
      </c>
      <c r="M51" s="1"/>
      <c r="N51" s="1" t="s">
        <v>1074</v>
      </c>
      <c r="O51" s="1" t="s">
        <v>1075</v>
      </c>
      <c r="P51" s="1" t="s">
        <v>1076</v>
      </c>
      <c r="Q51" s="1" t="s">
        <v>1077</v>
      </c>
      <c r="R51" s="1" t="s">
        <v>1074</v>
      </c>
      <c r="S51" s="1" t="s">
        <v>397</v>
      </c>
      <c r="T51" s="1" t="s">
        <v>1075</v>
      </c>
      <c r="U51" s="1" t="s">
        <v>1076</v>
      </c>
      <c r="V51" s="1" t="s">
        <v>1077</v>
      </c>
      <c r="W51" s="1">
        <v>1</v>
      </c>
      <c r="X51" s="1">
        <v>1</v>
      </c>
      <c r="Y51" s="1">
        <v>0</v>
      </c>
      <c r="Z51" s="1">
        <v>0</v>
      </c>
      <c r="AA51" s="6">
        <v>4186</v>
      </c>
      <c r="AB51" s="1">
        <v>1</v>
      </c>
      <c r="AC51" s="1">
        <v>0</v>
      </c>
      <c r="AD51" s="1">
        <v>1</v>
      </c>
      <c r="AE51" s="1">
        <v>18.45</v>
      </c>
      <c r="AF51" s="1">
        <v>19.45</v>
      </c>
      <c r="AG51" s="7">
        <v>5.1400000000000001E-2</v>
      </c>
      <c r="AH51" s="8">
        <v>57646</v>
      </c>
      <c r="AI51" s="1"/>
      <c r="AJ51" s="1"/>
      <c r="AK51" s="8">
        <v>38125</v>
      </c>
      <c r="AL51" s="9">
        <v>8.59</v>
      </c>
      <c r="AM51" s="9">
        <v>8.8000000000000007</v>
      </c>
      <c r="AN51" s="9">
        <v>9.3699999999999992</v>
      </c>
      <c r="AO51" s="8">
        <v>0</v>
      </c>
      <c r="AP51" s="8">
        <v>681518</v>
      </c>
      <c r="AQ51" s="8">
        <v>681518</v>
      </c>
      <c r="AR51" s="8">
        <v>105234</v>
      </c>
      <c r="AS51" s="8">
        <v>0</v>
      </c>
      <c r="AT51" s="8">
        <v>105234</v>
      </c>
      <c r="AU51" s="8">
        <v>750</v>
      </c>
      <c r="AV51" s="8">
        <v>0</v>
      </c>
      <c r="AW51" s="8">
        <v>750</v>
      </c>
      <c r="AX51" s="8">
        <v>2432</v>
      </c>
      <c r="AY51" s="8">
        <v>789934</v>
      </c>
      <c r="AZ51" s="8">
        <v>378713</v>
      </c>
      <c r="BA51" s="8">
        <v>126623</v>
      </c>
      <c r="BB51" s="8">
        <v>505336</v>
      </c>
      <c r="BC51" s="8">
        <v>64129</v>
      </c>
      <c r="BD51" s="8">
        <v>10180</v>
      </c>
      <c r="BE51" s="8">
        <v>10692</v>
      </c>
      <c r="BF51" s="8">
        <v>85001</v>
      </c>
      <c r="BG51" s="8">
        <v>132200</v>
      </c>
      <c r="BH51" s="8">
        <v>722537</v>
      </c>
      <c r="BI51" s="8">
        <v>67397</v>
      </c>
      <c r="BJ51" s="7">
        <v>8.5300000000000001E-2</v>
      </c>
      <c r="BK51" s="8">
        <v>3000</v>
      </c>
      <c r="BL51" s="8">
        <v>0</v>
      </c>
      <c r="BM51" s="8">
        <v>0</v>
      </c>
      <c r="BN51" s="8">
        <v>0</v>
      </c>
      <c r="BO51" s="8">
        <v>3000</v>
      </c>
      <c r="BP51" s="8">
        <v>3000</v>
      </c>
      <c r="BQ51" s="6">
        <v>24012</v>
      </c>
      <c r="BR51" s="6">
        <v>39058</v>
      </c>
      <c r="BS51" s="6">
        <v>63070</v>
      </c>
      <c r="BT51" s="6">
        <v>14797</v>
      </c>
      <c r="BU51" s="6">
        <v>8197</v>
      </c>
      <c r="BV51" s="6">
        <v>22994</v>
      </c>
      <c r="BW51" s="6">
        <v>3080</v>
      </c>
      <c r="BX51" s="1">
        <v>818</v>
      </c>
      <c r="BY51" s="1"/>
      <c r="BZ51" s="6">
        <v>89962</v>
      </c>
      <c r="CA51" s="1"/>
      <c r="CB51" s="6">
        <v>89962</v>
      </c>
      <c r="CC51" s="1">
        <v>402</v>
      </c>
      <c r="CD51" s="6">
        <v>50523</v>
      </c>
      <c r="CE51" s="1">
        <v>2</v>
      </c>
      <c r="CF51" s="1">
        <v>74</v>
      </c>
      <c r="CG51" s="1">
        <v>76</v>
      </c>
      <c r="CH51" s="6">
        <v>5783</v>
      </c>
      <c r="CI51" s="6">
        <v>3205</v>
      </c>
      <c r="CJ51" s="6">
        <v>6819</v>
      </c>
      <c r="CK51" s="1">
        <v>205</v>
      </c>
      <c r="CL51" s="1">
        <v>0</v>
      </c>
      <c r="CM51" s="1">
        <v>24</v>
      </c>
      <c r="CN51" s="1">
        <v>91</v>
      </c>
      <c r="CO51" s="6">
        <v>48686</v>
      </c>
      <c r="CP51" s="6">
        <v>15034</v>
      </c>
      <c r="CQ51" s="6">
        <v>63720</v>
      </c>
      <c r="CR51" s="6">
        <v>5141</v>
      </c>
      <c r="CS51" s="1">
        <v>459</v>
      </c>
      <c r="CT51" s="6">
        <f>SUM(CR51:CS51)</f>
        <v>5600</v>
      </c>
      <c r="CU51" s="6">
        <v>24309</v>
      </c>
      <c r="CV51" s="6">
        <v>4326</v>
      </c>
      <c r="CW51" s="6">
        <v>28635</v>
      </c>
      <c r="CX51" s="6">
        <v>97955</v>
      </c>
      <c r="CY51" s="6">
        <v>2392</v>
      </c>
      <c r="CZ51" s="1">
        <v>242</v>
      </c>
      <c r="DA51" s="6">
        <v>100589</v>
      </c>
      <c r="DB51" s="6">
        <v>10560</v>
      </c>
      <c r="DC51" s="1">
        <v>983</v>
      </c>
      <c r="DD51" s="6">
        <f t="shared" si="0"/>
        <v>11543</v>
      </c>
      <c r="DE51" s="6">
        <v>36272</v>
      </c>
      <c r="DF51" s="6">
        <v>12178</v>
      </c>
      <c r="DG51" s="1">
        <v>0</v>
      </c>
      <c r="DH51" s="6">
        <v>13205</v>
      </c>
      <c r="DI51" s="1">
        <v>222</v>
      </c>
      <c r="DJ51" s="6"/>
      <c r="DK51" s="6">
        <v>121158</v>
      </c>
      <c r="DL51" s="6">
        <v>25722</v>
      </c>
      <c r="DM51" s="1"/>
      <c r="DN51" s="1">
        <v>0</v>
      </c>
      <c r="DO51" s="6">
        <v>160606</v>
      </c>
      <c r="DP51" s="1">
        <v>38</v>
      </c>
      <c r="DQ51" s="6">
        <v>22884</v>
      </c>
      <c r="DR51" s="6">
        <v>5110</v>
      </c>
      <c r="DS51" s="6">
        <v>27994</v>
      </c>
      <c r="DT51" s="6">
        <v>110986</v>
      </c>
      <c r="DU51" s="1">
        <v>62</v>
      </c>
      <c r="DV51" s="1">
        <v>0</v>
      </c>
      <c r="DW51" s="1">
        <v>507</v>
      </c>
      <c r="DX51" s="1">
        <v>15</v>
      </c>
      <c r="DY51" s="1">
        <v>30</v>
      </c>
      <c r="DZ51" s="1">
        <v>0</v>
      </c>
      <c r="EA51" s="1">
        <v>614</v>
      </c>
      <c r="EB51" s="1">
        <v>320</v>
      </c>
      <c r="EC51" s="1">
        <v>0</v>
      </c>
      <c r="ED51" s="1">
        <v>320</v>
      </c>
      <c r="EE51" s="6">
        <v>5369</v>
      </c>
      <c r="EF51" s="1">
        <v>450</v>
      </c>
      <c r="EG51" s="6">
        <v>5819</v>
      </c>
      <c r="EH51" s="1">
        <v>324</v>
      </c>
      <c r="EI51" s="1">
        <v>0</v>
      </c>
      <c r="EJ51" s="1">
        <v>324</v>
      </c>
      <c r="EK51" s="6">
        <v>6463</v>
      </c>
      <c r="EL51" s="1">
        <v>3</v>
      </c>
      <c r="EM51" s="1">
        <v>8</v>
      </c>
      <c r="EN51" s="1">
        <v>48</v>
      </c>
      <c r="EO51" s="1">
        <v>168</v>
      </c>
      <c r="EP51" s="1">
        <v>438</v>
      </c>
      <c r="EQ51" s="6">
        <v>1350</v>
      </c>
      <c r="ER51" s="6">
        <v>23726</v>
      </c>
      <c r="ES51" s="6">
        <v>13726</v>
      </c>
      <c r="ET51" s="6">
        <v>1515</v>
      </c>
      <c r="EU51" s="6">
        <v>10433</v>
      </c>
      <c r="EV51" s="6">
        <v>10031</v>
      </c>
      <c r="EW51" s="1" t="s">
        <v>1078</v>
      </c>
      <c r="EX51" s="1">
        <v>15</v>
      </c>
      <c r="EY51" s="1">
        <v>38</v>
      </c>
      <c r="EZ51" s="6">
        <v>16595</v>
      </c>
      <c r="FA51" s="6">
        <v>158784</v>
      </c>
      <c r="FB51" s="6">
        <v>8250</v>
      </c>
      <c r="FC51" s="1"/>
      <c r="FD51" s="1" t="s">
        <v>279</v>
      </c>
      <c r="FE51" s="1"/>
      <c r="FF51" s="1"/>
      <c r="FG51" s="1" t="s">
        <v>1070</v>
      </c>
      <c r="FH51" s="1" t="s">
        <v>308</v>
      </c>
      <c r="FI51" s="1" t="s">
        <v>1072</v>
      </c>
      <c r="FJ51" s="1" t="s">
        <v>1073</v>
      </c>
      <c r="FK51" s="1">
        <v>28752</v>
      </c>
      <c r="FL51" s="1">
        <v>3906</v>
      </c>
      <c r="FM51" s="1" t="s">
        <v>1072</v>
      </c>
      <c r="FN51" s="1" t="s">
        <v>1073</v>
      </c>
      <c r="FO51" s="1">
        <v>28752</v>
      </c>
      <c r="FP51" s="1">
        <v>3906</v>
      </c>
      <c r="FQ51" s="1" t="s">
        <v>1071</v>
      </c>
      <c r="FR51" s="6">
        <v>23290</v>
      </c>
      <c r="FS51" s="1">
        <v>9</v>
      </c>
      <c r="FT51" s="1" t="s">
        <v>1074</v>
      </c>
      <c r="FU51" s="6">
        <v>4186</v>
      </c>
      <c r="FV51" s="1">
        <v>104</v>
      </c>
      <c r="FW51" s="1"/>
      <c r="FX51" s="1">
        <v>53</v>
      </c>
      <c r="FY51" s="1"/>
      <c r="FZ51" s="1"/>
      <c r="GA51" s="1">
        <v>0</v>
      </c>
      <c r="GB51" s="1" t="s">
        <v>1079</v>
      </c>
      <c r="GC51" s="1">
        <v>94</v>
      </c>
      <c r="GD51" s="1">
        <v>91</v>
      </c>
      <c r="GE51" s="1"/>
      <c r="GF51" s="1" t="s">
        <v>328</v>
      </c>
      <c r="GG51" s="1" t="s">
        <v>1080</v>
      </c>
      <c r="GH51" s="1" t="s">
        <v>287</v>
      </c>
      <c r="GI51" s="1" t="s">
        <v>288</v>
      </c>
      <c r="GJ51" s="1" t="s">
        <v>289</v>
      </c>
      <c r="GK51" s="1" t="s">
        <v>290</v>
      </c>
      <c r="GL51" s="1" t="s">
        <v>291</v>
      </c>
      <c r="GM51" s="1" t="s">
        <v>279</v>
      </c>
      <c r="GN51" s="6">
        <v>45231</v>
      </c>
      <c r="GO51" s="2" t="s">
        <v>292</v>
      </c>
      <c r="GP51" s="2">
        <v>625</v>
      </c>
      <c r="GQ51" s="2">
        <v>62</v>
      </c>
      <c r="GR51" s="10">
        <v>2305</v>
      </c>
      <c r="GS51" s="10">
        <v>15023</v>
      </c>
      <c r="GT51" s="10">
        <v>947880</v>
      </c>
      <c r="GU51" s="2">
        <v>75</v>
      </c>
      <c r="GV51" s="2">
        <v>16</v>
      </c>
      <c r="GW51" s="2">
        <v>148</v>
      </c>
      <c r="GX51" s="10">
        <v>1990</v>
      </c>
      <c r="GY51" s="10">
        <v>142500</v>
      </c>
      <c r="GZ51" s="1"/>
      <c r="HA51" s="1">
        <v>1</v>
      </c>
      <c r="HB51" s="1"/>
      <c r="HC51" s="1"/>
      <c r="HD51" s="1"/>
      <c r="HE51" s="1"/>
      <c r="HF51" s="1"/>
      <c r="HG51" s="1"/>
      <c r="HH51" s="1"/>
      <c r="HI51" s="1"/>
      <c r="HJ51" s="1"/>
      <c r="HK51" s="1">
        <v>2</v>
      </c>
      <c r="HL51" s="1">
        <v>750</v>
      </c>
      <c r="HN51" s="6">
        <v>15807</v>
      </c>
      <c r="HO51" s="6">
        <v>157288</v>
      </c>
      <c r="HP51" s="2">
        <v>222</v>
      </c>
      <c r="HQ51" s="1"/>
      <c r="HR51" s="1">
        <v>0</v>
      </c>
      <c r="HS51" s="6">
        <v>26725</v>
      </c>
      <c r="HT51" s="6">
        <v>23798</v>
      </c>
      <c r="HU51" s="1"/>
      <c r="HV51" s="1">
        <v>0</v>
      </c>
      <c r="HW51" s="6">
        <v>2022</v>
      </c>
      <c r="HX51" s="6">
        <v>1183</v>
      </c>
      <c r="HY51" s="1"/>
      <c r="HZ51" s="1">
        <v>0</v>
      </c>
      <c r="IA51" s="1">
        <v>0</v>
      </c>
      <c r="IB51" s="1">
        <v>205</v>
      </c>
      <c r="IC51" s="1"/>
      <c r="ID51" s="1">
        <v>0</v>
      </c>
      <c r="IE51" s="6">
        <v>160606</v>
      </c>
      <c r="IF51" s="6">
        <v>47815</v>
      </c>
      <c r="IG51" s="1">
        <v>24</v>
      </c>
      <c r="IH51" s="6">
        <v>147619</v>
      </c>
      <c r="II51" s="6">
        <v>46812</v>
      </c>
      <c r="IJ51" s="1">
        <v>1</v>
      </c>
      <c r="IK51" s="6">
        <v>12177</v>
      </c>
      <c r="IL51" s="1">
        <v>1</v>
      </c>
      <c r="IM51" s="1">
        <v>982</v>
      </c>
      <c r="IN51" s="1">
        <v>0</v>
      </c>
      <c r="IO51" s="1">
        <v>44</v>
      </c>
      <c r="IQ51" s="1">
        <v>628</v>
      </c>
      <c r="IR51" s="1">
        <v>0</v>
      </c>
      <c r="IS51" s="2">
        <v>628</v>
      </c>
      <c r="IT51" s="10">
        <v>13833</v>
      </c>
      <c r="IU51" s="6">
        <v>11543</v>
      </c>
      <c r="IV51" s="10">
        <v>161234</v>
      </c>
      <c r="IW51" s="6">
        <v>45057</v>
      </c>
      <c r="IX51" s="1">
        <v>62</v>
      </c>
      <c r="IY51" s="1">
        <v>522</v>
      </c>
      <c r="IZ51" s="1">
        <v>30</v>
      </c>
      <c r="JA51" s="1">
        <v>0.9</v>
      </c>
      <c r="JB51" s="1">
        <v>0.05</v>
      </c>
      <c r="JC51" s="1">
        <v>10.53</v>
      </c>
      <c r="JD51" s="1">
        <v>11.15</v>
      </c>
      <c r="JE51" s="1">
        <v>5.16</v>
      </c>
      <c r="JF51" s="1">
        <v>599</v>
      </c>
      <c r="JG51" s="6">
        <v>6013</v>
      </c>
      <c r="JH51" s="1">
        <v>15</v>
      </c>
      <c r="JI51" s="1">
        <v>450</v>
      </c>
    </row>
    <row r="52" spans="1:269" x14ac:dyDescent="0.25">
      <c r="A52" s="1" t="s">
        <v>1081</v>
      </c>
      <c r="B52" s="1" t="s">
        <v>1082</v>
      </c>
      <c r="C52" s="1" t="s">
        <v>1082</v>
      </c>
      <c r="D52" s="1">
        <v>2016</v>
      </c>
      <c r="E52" s="1" t="s">
        <v>996</v>
      </c>
      <c r="F52" s="1" t="s">
        <v>1083</v>
      </c>
      <c r="G52" s="1" t="s">
        <v>1084</v>
      </c>
      <c r="H52" s="1">
        <v>28115</v>
      </c>
      <c r="I52" s="1">
        <v>3262</v>
      </c>
      <c r="J52" s="1" t="s">
        <v>1083</v>
      </c>
      <c r="K52" s="1" t="s">
        <v>1084</v>
      </c>
      <c r="L52" s="1">
        <v>28115</v>
      </c>
      <c r="M52" s="1"/>
      <c r="N52" s="1" t="s">
        <v>1085</v>
      </c>
      <c r="O52" s="1" t="s">
        <v>1086</v>
      </c>
      <c r="P52" s="1" t="s">
        <v>1087</v>
      </c>
      <c r="Q52" s="1" t="s">
        <v>1088</v>
      </c>
      <c r="R52" s="1" t="s">
        <v>1089</v>
      </c>
      <c r="S52" s="1" t="s">
        <v>1090</v>
      </c>
      <c r="T52" s="1" t="s">
        <v>1091</v>
      </c>
      <c r="U52" s="1" t="s">
        <v>1092</v>
      </c>
      <c r="V52" s="1" t="s">
        <v>1093</v>
      </c>
      <c r="W52" s="1">
        <v>1</v>
      </c>
      <c r="X52" s="1">
        <v>0</v>
      </c>
      <c r="Y52" s="1">
        <v>0</v>
      </c>
      <c r="Z52" s="1">
        <v>1</v>
      </c>
      <c r="AA52" s="6">
        <v>3080</v>
      </c>
      <c r="AB52" s="1">
        <v>6</v>
      </c>
      <c r="AC52" s="1">
        <v>1</v>
      </c>
      <c r="AD52" s="1">
        <v>7</v>
      </c>
      <c r="AE52" s="1">
        <v>19.25</v>
      </c>
      <c r="AF52" s="1">
        <v>26.25</v>
      </c>
      <c r="AG52" s="7">
        <v>0.2286</v>
      </c>
      <c r="AH52" s="8">
        <v>93312</v>
      </c>
      <c r="AI52" s="1"/>
      <c r="AJ52" s="1"/>
      <c r="AK52" s="8">
        <v>39650</v>
      </c>
      <c r="AL52" s="9">
        <v>12.48</v>
      </c>
      <c r="AM52" s="9">
        <v>13.76</v>
      </c>
      <c r="AN52" s="9">
        <v>16.73</v>
      </c>
      <c r="AO52" s="8">
        <v>621526</v>
      </c>
      <c r="AP52" s="8">
        <v>1274532</v>
      </c>
      <c r="AQ52" s="8">
        <v>1896058</v>
      </c>
      <c r="AR52" s="8">
        <v>23984</v>
      </c>
      <c r="AS52" s="8">
        <v>0</v>
      </c>
      <c r="AT52" s="8">
        <v>23984</v>
      </c>
      <c r="AU52" s="8">
        <v>0</v>
      </c>
      <c r="AV52" s="8">
        <v>0</v>
      </c>
      <c r="AW52" s="8">
        <v>0</v>
      </c>
      <c r="AX52" s="8">
        <v>88162</v>
      </c>
      <c r="AY52" s="8">
        <v>2008204</v>
      </c>
      <c r="AZ52" s="8">
        <v>987122</v>
      </c>
      <c r="BA52" s="8">
        <v>364916</v>
      </c>
      <c r="BB52" s="8">
        <v>1352038</v>
      </c>
      <c r="BC52" s="8">
        <v>186741</v>
      </c>
      <c r="BD52" s="8">
        <v>69738</v>
      </c>
      <c r="BE52" s="8">
        <v>65009</v>
      </c>
      <c r="BF52" s="8">
        <v>321488</v>
      </c>
      <c r="BG52" s="8">
        <v>334678</v>
      </c>
      <c r="BH52" s="8">
        <v>2008204</v>
      </c>
      <c r="BI52" s="8">
        <v>0</v>
      </c>
      <c r="BJ52" s="7">
        <v>0</v>
      </c>
      <c r="BK52" s="8">
        <v>0</v>
      </c>
      <c r="BL52" s="8">
        <v>0</v>
      </c>
      <c r="BM52" s="8">
        <v>0</v>
      </c>
      <c r="BN52" s="8">
        <v>-1</v>
      </c>
      <c r="BO52" s="8">
        <v>-1</v>
      </c>
      <c r="BP52" s="8">
        <v>272777</v>
      </c>
      <c r="BQ52" s="6">
        <v>22233</v>
      </c>
      <c r="BR52" s="6">
        <v>36119</v>
      </c>
      <c r="BS52" s="6">
        <v>58352</v>
      </c>
      <c r="BT52" s="6">
        <v>28325</v>
      </c>
      <c r="BU52" s="6">
        <v>21046</v>
      </c>
      <c r="BV52" s="6">
        <v>49371</v>
      </c>
      <c r="BW52" s="6">
        <v>7731</v>
      </c>
      <c r="BX52" s="6">
        <v>2023</v>
      </c>
      <c r="BY52" s="6">
        <v>9754</v>
      </c>
      <c r="BZ52" s="6">
        <v>117477</v>
      </c>
      <c r="CA52" s="1"/>
      <c r="CB52" s="6">
        <v>117477</v>
      </c>
      <c r="CC52" s="1">
        <v>4</v>
      </c>
      <c r="CD52" s="6">
        <v>61406</v>
      </c>
      <c r="CE52" s="1">
        <v>5</v>
      </c>
      <c r="CF52" s="1">
        <v>74</v>
      </c>
      <c r="CG52" s="1">
        <v>79</v>
      </c>
      <c r="CH52" s="6">
        <v>6831</v>
      </c>
      <c r="CI52" s="6">
        <v>16110</v>
      </c>
      <c r="CJ52" s="6">
        <v>11015</v>
      </c>
      <c r="CK52" s="1">
        <v>370</v>
      </c>
      <c r="CL52" s="1">
        <v>165</v>
      </c>
      <c r="CM52" s="1">
        <v>28</v>
      </c>
      <c r="CN52" s="1">
        <v>123</v>
      </c>
      <c r="CO52" s="6">
        <v>74070</v>
      </c>
      <c r="CP52" s="6">
        <v>41590</v>
      </c>
      <c r="CQ52" s="6">
        <v>115660</v>
      </c>
      <c r="CR52" s="6">
        <v>13653</v>
      </c>
      <c r="CS52" s="6">
        <v>1279</v>
      </c>
      <c r="CT52" s="6">
        <v>14932</v>
      </c>
      <c r="CU52" s="6">
        <v>143341</v>
      </c>
      <c r="CV52" s="6">
        <v>49631</v>
      </c>
      <c r="CW52" s="6">
        <v>192972</v>
      </c>
      <c r="CX52" s="6">
        <v>323564</v>
      </c>
      <c r="CY52" s="1">
        <v>42</v>
      </c>
      <c r="CZ52" s="1">
        <v>10</v>
      </c>
      <c r="DA52" s="6">
        <v>323616</v>
      </c>
      <c r="DB52" s="6">
        <v>24085</v>
      </c>
      <c r="DC52" s="6">
        <v>16235</v>
      </c>
      <c r="DD52" s="6">
        <f t="shared" si="0"/>
        <v>40320</v>
      </c>
      <c r="DE52" s="6">
        <v>101275</v>
      </c>
      <c r="DF52" s="6">
        <v>33248</v>
      </c>
      <c r="DG52" s="6">
        <v>1551</v>
      </c>
      <c r="DH52" s="6">
        <v>51876</v>
      </c>
      <c r="DI52" s="1">
        <v>484</v>
      </c>
      <c r="DJ52" s="6"/>
      <c r="DK52" s="6">
        <v>498568</v>
      </c>
      <c r="DL52" s="1">
        <v>0</v>
      </c>
      <c r="DM52" s="1">
        <v>0</v>
      </c>
      <c r="DN52" s="6">
        <v>2074</v>
      </c>
      <c r="DO52" s="6">
        <v>500010</v>
      </c>
      <c r="DP52" s="1">
        <v>0</v>
      </c>
      <c r="DQ52" s="6">
        <v>34002</v>
      </c>
      <c r="DR52" s="6">
        <v>9046</v>
      </c>
      <c r="DS52" s="6">
        <v>43048</v>
      </c>
      <c r="DT52" s="6">
        <v>277105</v>
      </c>
      <c r="DU52" s="1">
        <v>102</v>
      </c>
      <c r="DV52" s="1">
        <v>12</v>
      </c>
      <c r="DW52" s="1">
        <v>432</v>
      </c>
      <c r="DX52" s="1">
        <v>390</v>
      </c>
      <c r="DY52" s="1">
        <v>21</v>
      </c>
      <c r="DZ52" s="1">
        <v>2</v>
      </c>
      <c r="EA52" s="1">
        <v>959</v>
      </c>
      <c r="EB52" s="6">
        <v>1163</v>
      </c>
      <c r="EC52" s="1">
        <v>375</v>
      </c>
      <c r="ED52" s="6">
        <v>1538</v>
      </c>
      <c r="EE52" s="6">
        <v>15082</v>
      </c>
      <c r="EF52" s="6">
        <v>24027</v>
      </c>
      <c r="EG52" s="6">
        <v>39109</v>
      </c>
      <c r="EH52" s="1">
        <v>237</v>
      </c>
      <c r="EI52" s="1">
        <v>70</v>
      </c>
      <c r="EJ52" s="1">
        <v>307</v>
      </c>
      <c r="EK52" s="6">
        <v>40954</v>
      </c>
      <c r="EL52" s="1">
        <v>25</v>
      </c>
      <c r="EM52" s="1">
        <v>32</v>
      </c>
      <c r="EN52" s="1">
        <v>10</v>
      </c>
      <c r="EO52" s="1">
        <v>0</v>
      </c>
      <c r="EP52" s="1">
        <v>154</v>
      </c>
      <c r="EQ52" s="6">
        <v>2885</v>
      </c>
      <c r="ER52" s="6">
        <v>20748</v>
      </c>
      <c r="ES52" s="6">
        <v>11960</v>
      </c>
      <c r="ET52" s="1">
        <v>208</v>
      </c>
      <c r="EU52" s="1">
        <v>19</v>
      </c>
      <c r="EV52" s="1">
        <v>212</v>
      </c>
      <c r="EW52" s="1" t="s">
        <v>1094</v>
      </c>
      <c r="EX52" s="1">
        <v>26</v>
      </c>
      <c r="EY52" s="1">
        <v>44</v>
      </c>
      <c r="EZ52" s="6">
        <v>45743</v>
      </c>
      <c r="FA52" s="1"/>
      <c r="FB52" s="1"/>
      <c r="FC52" s="1"/>
      <c r="FD52" s="1" t="s">
        <v>279</v>
      </c>
      <c r="FE52" s="1"/>
      <c r="FF52" s="1"/>
      <c r="FG52" s="1" t="s">
        <v>1082</v>
      </c>
      <c r="FH52" s="1" t="s">
        <v>281</v>
      </c>
      <c r="FI52" s="1" t="s">
        <v>1083</v>
      </c>
      <c r="FJ52" s="1" t="s">
        <v>1084</v>
      </c>
      <c r="FK52" s="1">
        <v>28115</v>
      </c>
      <c r="FL52" s="1">
        <v>3262</v>
      </c>
      <c r="FM52" s="1" t="s">
        <v>1083</v>
      </c>
      <c r="FN52" s="1" t="s">
        <v>1084</v>
      </c>
      <c r="FO52" s="1">
        <v>28115</v>
      </c>
      <c r="FP52" s="1">
        <v>3262</v>
      </c>
      <c r="FQ52" s="1" t="s">
        <v>996</v>
      </c>
      <c r="FR52" s="6">
        <v>34000</v>
      </c>
      <c r="FS52" s="1">
        <v>26.25</v>
      </c>
      <c r="FT52" s="1" t="s">
        <v>1085</v>
      </c>
      <c r="FU52" s="6">
        <v>3080</v>
      </c>
      <c r="FV52" s="1">
        <v>52</v>
      </c>
      <c r="FW52" s="1"/>
      <c r="FX52" s="1" t="s">
        <v>1095</v>
      </c>
      <c r="FY52" s="1"/>
      <c r="FZ52" s="1"/>
      <c r="GA52" s="1">
        <v>0</v>
      </c>
      <c r="GB52" s="1" t="s">
        <v>1096</v>
      </c>
      <c r="GC52" s="1">
        <v>320.39999999999998</v>
      </c>
      <c r="GD52" s="1">
        <v>259.67</v>
      </c>
      <c r="GE52" s="1"/>
      <c r="GF52" s="1" t="s">
        <v>285</v>
      </c>
      <c r="GG52" s="1" t="s">
        <v>1097</v>
      </c>
      <c r="GH52" s="1" t="s">
        <v>287</v>
      </c>
      <c r="GI52" s="1" t="s">
        <v>536</v>
      </c>
      <c r="GJ52" s="1" t="s">
        <v>503</v>
      </c>
      <c r="GK52" s="1" t="s">
        <v>290</v>
      </c>
      <c r="GL52" s="1" t="s">
        <v>537</v>
      </c>
      <c r="GM52" s="1" t="s">
        <v>279</v>
      </c>
      <c r="GN52" s="6">
        <v>35156</v>
      </c>
      <c r="GO52" s="2" t="s">
        <v>292</v>
      </c>
      <c r="GP52" s="2">
        <v>696</v>
      </c>
      <c r="GQ52" s="2">
        <v>110</v>
      </c>
      <c r="GR52" s="10">
        <v>4826</v>
      </c>
      <c r="GS52" s="10">
        <v>63069</v>
      </c>
      <c r="GT52" s="10">
        <v>306492</v>
      </c>
      <c r="GU52" s="2">
        <v>151</v>
      </c>
      <c r="GV52" s="2">
        <v>21</v>
      </c>
      <c r="GW52" s="2">
        <v>237</v>
      </c>
      <c r="GX52" s="10">
        <v>4953</v>
      </c>
      <c r="GY52" s="10">
        <v>183802</v>
      </c>
      <c r="GZ52" s="1"/>
      <c r="HA52" s="1">
        <v>3</v>
      </c>
      <c r="HB52" s="1"/>
      <c r="HC52" s="1"/>
      <c r="HD52" s="1"/>
      <c r="HE52" s="1"/>
      <c r="HF52" s="1"/>
      <c r="HG52" s="1"/>
      <c r="HH52" s="1"/>
      <c r="HI52" s="1"/>
      <c r="HJ52" s="1"/>
      <c r="HK52" s="1">
        <v>2</v>
      </c>
      <c r="HL52" s="1">
        <v>445</v>
      </c>
      <c r="HN52" s="6">
        <v>34326</v>
      </c>
      <c r="HO52" s="6">
        <v>214064</v>
      </c>
      <c r="HP52" s="2">
        <v>484</v>
      </c>
      <c r="HQ52" s="1">
        <v>87</v>
      </c>
      <c r="HR52" s="1">
        <v>78</v>
      </c>
      <c r="HS52" s="6">
        <v>26725</v>
      </c>
      <c r="HT52" s="1"/>
      <c r="HU52" s="6">
        <v>34298</v>
      </c>
      <c r="HV52" s="1">
        <v>383</v>
      </c>
      <c r="HW52" s="6">
        <v>2022</v>
      </c>
      <c r="HX52" s="1"/>
      <c r="HY52" s="6">
        <v>13913</v>
      </c>
      <c r="HZ52" s="1">
        <v>175</v>
      </c>
      <c r="IA52" s="1">
        <v>0</v>
      </c>
      <c r="IB52" s="1"/>
      <c r="IC52" s="1">
        <v>370</v>
      </c>
      <c r="ID52" s="1">
        <v>0</v>
      </c>
      <c r="IE52" s="6">
        <v>500010</v>
      </c>
      <c r="IF52" s="6">
        <v>141595</v>
      </c>
      <c r="IG52" s="1">
        <v>0</v>
      </c>
      <c r="IH52" s="6">
        <v>448144</v>
      </c>
      <c r="II52" s="6">
        <v>124518</v>
      </c>
      <c r="IJ52" s="1">
        <v>30</v>
      </c>
      <c r="IK52" s="6">
        <v>33218</v>
      </c>
      <c r="IL52" s="1">
        <v>193</v>
      </c>
      <c r="IM52" s="6">
        <v>16042</v>
      </c>
      <c r="IN52" s="1">
        <v>0</v>
      </c>
      <c r="IO52" s="1">
        <v>842</v>
      </c>
      <c r="IQ52" s="6">
        <v>17884</v>
      </c>
      <c r="IR52" s="1">
        <v>0</v>
      </c>
      <c r="IS52" s="10">
        <v>17884</v>
      </c>
      <c r="IT52" s="10">
        <v>69760</v>
      </c>
      <c r="IU52" s="6">
        <v>40320</v>
      </c>
      <c r="IV52" s="10">
        <v>517894</v>
      </c>
      <c r="IW52" s="6">
        <v>207904</v>
      </c>
      <c r="IX52" s="1">
        <v>114</v>
      </c>
      <c r="IY52" s="1">
        <v>822</v>
      </c>
      <c r="IZ52" s="1">
        <v>23</v>
      </c>
      <c r="JA52" s="1">
        <v>0.95</v>
      </c>
      <c r="JB52" s="1">
        <v>0.04</v>
      </c>
      <c r="JC52" s="1">
        <v>42.7</v>
      </c>
      <c r="JD52" s="1">
        <v>47.58</v>
      </c>
      <c r="JE52" s="1">
        <v>13.49</v>
      </c>
      <c r="JF52" s="1">
        <v>555</v>
      </c>
      <c r="JG52" s="6">
        <v>16482</v>
      </c>
      <c r="JH52" s="1">
        <v>404</v>
      </c>
      <c r="JI52" s="6">
        <v>24472</v>
      </c>
    </row>
    <row r="53" spans="1:269" x14ac:dyDescent="0.25">
      <c r="A53" s="1" t="s">
        <v>1098</v>
      </c>
      <c r="B53" s="1" t="s">
        <v>1099</v>
      </c>
      <c r="C53" s="1" t="s">
        <v>1099</v>
      </c>
      <c r="D53" s="1">
        <v>2016</v>
      </c>
      <c r="E53" s="1" t="s">
        <v>1100</v>
      </c>
      <c r="F53" s="1" t="s">
        <v>1101</v>
      </c>
      <c r="G53" s="1" t="s">
        <v>1102</v>
      </c>
      <c r="H53" s="1">
        <v>28906</v>
      </c>
      <c r="I53" s="1">
        <v>2950</v>
      </c>
      <c r="J53" s="1" t="s">
        <v>1101</v>
      </c>
      <c r="K53" s="1" t="s">
        <v>1102</v>
      </c>
      <c r="L53" s="1">
        <v>28906</v>
      </c>
      <c r="M53" s="1"/>
      <c r="N53" s="1" t="s">
        <v>1103</v>
      </c>
      <c r="O53" s="1" t="s">
        <v>1104</v>
      </c>
      <c r="P53" s="1" t="s">
        <v>1105</v>
      </c>
      <c r="Q53" s="1" t="s">
        <v>1106</v>
      </c>
      <c r="R53" s="1" t="s">
        <v>1103</v>
      </c>
      <c r="S53" s="1" t="s">
        <v>324</v>
      </c>
      <c r="T53" s="1" t="s">
        <v>1104</v>
      </c>
      <c r="U53" s="1" t="s">
        <v>1105</v>
      </c>
      <c r="V53" s="1" t="s">
        <v>1106</v>
      </c>
      <c r="W53" s="1">
        <v>0</v>
      </c>
      <c r="X53" s="1">
        <v>4</v>
      </c>
      <c r="Y53" s="1">
        <v>1</v>
      </c>
      <c r="Z53" s="1">
        <v>0</v>
      </c>
      <c r="AA53" s="6">
        <v>11986</v>
      </c>
      <c r="AB53" s="1">
        <v>3.78</v>
      </c>
      <c r="AC53" s="1">
        <v>0</v>
      </c>
      <c r="AD53" s="1">
        <v>3.78</v>
      </c>
      <c r="AE53" s="1">
        <v>11.04</v>
      </c>
      <c r="AF53" s="1">
        <v>14.82</v>
      </c>
      <c r="AG53" s="7">
        <v>0.25509999999999999</v>
      </c>
      <c r="AH53" s="8">
        <v>51500</v>
      </c>
      <c r="AI53" s="1"/>
      <c r="AJ53" s="1"/>
      <c r="AK53" s="8">
        <v>38125</v>
      </c>
      <c r="AL53" s="1"/>
      <c r="AM53" s="1"/>
      <c r="AN53" s="1"/>
      <c r="AO53" s="8">
        <v>529645</v>
      </c>
      <c r="AP53" s="8">
        <v>357545</v>
      </c>
      <c r="AQ53" s="8">
        <v>887190</v>
      </c>
      <c r="AR53" s="8">
        <v>296450</v>
      </c>
      <c r="AS53" s="8">
        <v>0</v>
      </c>
      <c r="AT53" s="8">
        <v>296450</v>
      </c>
      <c r="AU53" s="8">
        <v>0</v>
      </c>
      <c r="AV53" s="8">
        <v>0</v>
      </c>
      <c r="AW53" s="8">
        <v>0</v>
      </c>
      <c r="AX53" s="8">
        <v>34600</v>
      </c>
      <c r="AY53" s="8">
        <v>1218240</v>
      </c>
      <c r="AZ53" s="8">
        <v>508634</v>
      </c>
      <c r="BA53" s="8">
        <v>269516</v>
      </c>
      <c r="BB53" s="8">
        <v>778150</v>
      </c>
      <c r="BC53" s="8">
        <v>73495</v>
      </c>
      <c r="BD53" s="8">
        <v>12480</v>
      </c>
      <c r="BE53" s="8">
        <v>0</v>
      </c>
      <c r="BF53" s="8">
        <v>85975</v>
      </c>
      <c r="BG53" s="8">
        <v>202673</v>
      </c>
      <c r="BH53" s="8">
        <v>1066798</v>
      </c>
      <c r="BI53" s="8">
        <v>151442</v>
      </c>
      <c r="BJ53" s="7">
        <v>0.12429999999999999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152553</v>
      </c>
      <c r="BQ53" s="6">
        <v>67131</v>
      </c>
      <c r="BR53" s="6">
        <v>38720</v>
      </c>
      <c r="BS53" s="6">
        <v>105851</v>
      </c>
      <c r="BT53" s="6">
        <v>29495</v>
      </c>
      <c r="BU53" s="6">
        <v>11677</v>
      </c>
      <c r="BV53" s="6">
        <v>41172</v>
      </c>
      <c r="BW53" s="6">
        <v>4963</v>
      </c>
      <c r="BX53" s="1">
        <v>674</v>
      </c>
      <c r="BY53" s="1"/>
      <c r="BZ53" s="6">
        <v>152660</v>
      </c>
      <c r="CA53" s="1"/>
      <c r="CB53" s="6">
        <v>152660</v>
      </c>
      <c r="CC53" s="1">
        <v>0</v>
      </c>
      <c r="CD53" s="6">
        <v>26740</v>
      </c>
      <c r="CE53" s="1">
        <v>2</v>
      </c>
      <c r="CF53" s="1">
        <v>74</v>
      </c>
      <c r="CG53" s="1">
        <v>76</v>
      </c>
      <c r="CH53" s="6">
        <v>7271</v>
      </c>
      <c r="CI53" s="6">
        <v>2141</v>
      </c>
      <c r="CJ53" s="6">
        <v>12153</v>
      </c>
      <c r="CK53" s="1">
        <v>14</v>
      </c>
      <c r="CL53" s="1">
        <v>0</v>
      </c>
      <c r="CM53" s="1">
        <v>56</v>
      </c>
      <c r="CN53" s="1">
        <v>236</v>
      </c>
      <c r="CO53" s="6">
        <v>107599</v>
      </c>
      <c r="CP53" s="6">
        <v>14568</v>
      </c>
      <c r="CQ53" s="6">
        <v>122167</v>
      </c>
      <c r="CR53" s="6">
        <v>6236</v>
      </c>
      <c r="CS53" s="1">
        <v>158</v>
      </c>
      <c r="CT53" s="1"/>
      <c r="CU53" s="6">
        <v>48419</v>
      </c>
      <c r="CV53" s="6">
        <v>10690</v>
      </c>
      <c r="CW53" s="6">
        <v>59109</v>
      </c>
      <c r="CX53" s="6">
        <v>187670</v>
      </c>
      <c r="CY53" s="6">
        <v>4261</v>
      </c>
      <c r="CZ53" s="1">
        <v>0</v>
      </c>
      <c r="DA53" s="6">
        <v>191931</v>
      </c>
      <c r="DB53" s="6">
        <v>9661</v>
      </c>
      <c r="DC53" s="6">
        <v>1031</v>
      </c>
      <c r="DD53" s="6">
        <f t="shared" si="0"/>
        <v>10692</v>
      </c>
      <c r="DE53" s="6">
        <v>52073</v>
      </c>
      <c r="DF53" s="1">
        <v>116</v>
      </c>
      <c r="DG53" s="1">
        <v>0</v>
      </c>
      <c r="DH53" s="6">
        <v>1198</v>
      </c>
      <c r="DI53" s="1">
        <v>65</v>
      </c>
      <c r="DJ53" s="6"/>
      <c r="DK53" s="6">
        <v>40121</v>
      </c>
      <c r="DL53" s="6">
        <v>215158</v>
      </c>
      <c r="DM53" s="6">
        <v>68442</v>
      </c>
      <c r="DN53" s="1">
        <v>0</v>
      </c>
      <c r="DO53" s="6">
        <v>254871</v>
      </c>
      <c r="DP53" s="1">
        <v>256</v>
      </c>
      <c r="DQ53" s="6">
        <v>28832</v>
      </c>
      <c r="DR53" s="6">
        <v>7056</v>
      </c>
      <c r="DS53" s="6">
        <v>35888</v>
      </c>
      <c r="DT53" s="6">
        <v>255832</v>
      </c>
      <c r="DU53" s="1">
        <v>287</v>
      </c>
      <c r="DV53" s="1">
        <v>1</v>
      </c>
      <c r="DW53" s="1">
        <v>338</v>
      </c>
      <c r="DX53" s="1">
        <v>119</v>
      </c>
      <c r="DY53" s="1">
        <v>27</v>
      </c>
      <c r="DZ53" s="1">
        <v>0</v>
      </c>
      <c r="EA53" s="1">
        <v>772</v>
      </c>
      <c r="EB53" s="6">
        <v>4605</v>
      </c>
      <c r="EC53" s="1">
        <v>29</v>
      </c>
      <c r="ED53" s="6">
        <v>4634</v>
      </c>
      <c r="EE53" s="6">
        <v>8691</v>
      </c>
      <c r="EF53" s="6">
        <v>2614</v>
      </c>
      <c r="EG53" s="6">
        <v>11305</v>
      </c>
      <c r="EH53" s="1">
        <v>349</v>
      </c>
      <c r="EI53" s="1">
        <v>0</v>
      </c>
      <c r="EJ53" s="1">
        <v>349</v>
      </c>
      <c r="EK53" s="6">
        <v>16288</v>
      </c>
      <c r="EL53" s="1">
        <v>0</v>
      </c>
      <c r="EM53" s="1">
        <v>0</v>
      </c>
      <c r="EN53" s="1">
        <v>25</v>
      </c>
      <c r="EO53" s="1">
        <v>131</v>
      </c>
      <c r="EP53" s="1">
        <v>264</v>
      </c>
      <c r="EQ53" s="6">
        <v>3221</v>
      </c>
      <c r="ER53" s="6">
        <v>85978</v>
      </c>
      <c r="ES53" s="6">
        <v>2510</v>
      </c>
      <c r="ET53" s="1">
        <v>154</v>
      </c>
      <c r="EU53" s="1">
        <v>18</v>
      </c>
      <c r="EV53" s="1">
        <v>201</v>
      </c>
      <c r="EW53" s="1" t="s">
        <v>1107</v>
      </c>
      <c r="EX53" s="1">
        <v>23</v>
      </c>
      <c r="EY53" s="1">
        <v>72</v>
      </c>
      <c r="EZ53" s="6">
        <v>53651</v>
      </c>
      <c r="FA53" s="6">
        <v>145775</v>
      </c>
      <c r="FB53" s="6">
        <v>8049</v>
      </c>
      <c r="FC53" s="1"/>
      <c r="FD53" s="1" t="s">
        <v>279</v>
      </c>
      <c r="FE53" s="1"/>
      <c r="FF53" s="1"/>
      <c r="FG53" s="1" t="s">
        <v>1108</v>
      </c>
      <c r="FH53" s="1" t="s">
        <v>281</v>
      </c>
      <c r="FI53" s="1" t="s">
        <v>1109</v>
      </c>
      <c r="FJ53" s="1" t="s">
        <v>1110</v>
      </c>
      <c r="FK53" s="1">
        <v>28901</v>
      </c>
      <c r="FL53" s="1">
        <v>700</v>
      </c>
      <c r="FM53" s="1" t="s">
        <v>1111</v>
      </c>
      <c r="FN53" s="1" t="s">
        <v>1110</v>
      </c>
      <c r="FO53" s="1">
        <v>28901</v>
      </c>
      <c r="FP53" s="1">
        <v>700</v>
      </c>
      <c r="FQ53" s="1" t="s">
        <v>1100</v>
      </c>
      <c r="FR53" s="6">
        <v>37868</v>
      </c>
      <c r="FS53" s="1">
        <v>12.94</v>
      </c>
      <c r="FT53" s="1" t="s">
        <v>1112</v>
      </c>
      <c r="FU53" s="6">
        <v>11986</v>
      </c>
      <c r="FV53" s="1">
        <v>260</v>
      </c>
      <c r="FW53" s="1"/>
      <c r="FX53" s="1" t="s">
        <v>1113</v>
      </c>
      <c r="FY53" s="1"/>
      <c r="FZ53" s="1"/>
      <c r="GA53" s="1">
        <v>0</v>
      </c>
      <c r="GB53" s="1" t="s">
        <v>1114</v>
      </c>
      <c r="GC53" s="1">
        <v>96.25</v>
      </c>
      <c r="GD53" s="1">
        <v>94.61</v>
      </c>
      <c r="GE53" s="1"/>
      <c r="GF53" s="1" t="s">
        <v>285</v>
      </c>
      <c r="GG53" s="1" t="s">
        <v>1115</v>
      </c>
      <c r="GH53" s="1" t="s">
        <v>287</v>
      </c>
      <c r="GI53" s="1" t="s">
        <v>313</v>
      </c>
      <c r="GJ53" s="1" t="s">
        <v>289</v>
      </c>
      <c r="GK53" s="1" t="s">
        <v>290</v>
      </c>
      <c r="GL53" s="1" t="s">
        <v>314</v>
      </c>
      <c r="GM53" s="1" t="s">
        <v>279</v>
      </c>
      <c r="GN53" s="6">
        <v>47119</v>
      </c>
      <c r="GO53" s="2" t="s">
        <v>292</v>
      </c>
      <c r="GP53" s="2">
        <v>216</v>
      </c>
      <c r="GQ53" s="2">
        <v>136</v>
      </c>
      <c r="GR53" s="10">
        <v>2436</v>
      </c>
      <c r="GS53" s="10">
        <v>9813</v>
      </c>
      <c r="GT53" s="10">
        <v>241920</v>
      </c>
      <c r="GU53" s="2">
        <v>44</v>
      </c>
      <c r="GV53" s="2">
        <v>11</v>
      </c>
      <c r="GW53" s="2">
        <v>95</v>
      </c>
      <c r="GX53" s="10">
        <v>1334</v>
      </c>
      <c r="GY53" s="10">
        <v>94500</v>
      </c>
      <c r="GZ53" s="1"/>
      <c r="HA53" s="1">
        <v>2</v>
      </c>
      <c r="HB53" s="1"/>
      <c r="HC53" s="1"/>
      <c r="HD53" s="1"/>
      <c r="HE53" s="1"/>
      <c r="HF53" s="1"/>
      <c r="HG53" s="1"/>
      <c r="HH53" s="1"/>
      <c r="HI53" s="1"/>
      <c r="HJ53" s="1"/>
      <c r="HK53" s="1">
        <v>5</v>
      </c>
      <c r="HL53" s="6">
        <v>1617</v>
      </c>
      <c r="HN53" s="6">
        <v>21579</v>
      </c>
      <c r="HO53" s="6">
        <v>201356</v>
      </c>
      <c r="HP53" s="2">
        <v>65</v>
      </c>
      <c r="HQ53" s="1"/>
      <c r="HR53" s="1">
        <v>0</v>
      </c>
      <c r="HS53" s="6">
        <v>26725</v>
      </c>
      <c r="HT53" s="1"/>
      <c r="HU53" s="1"/>
      <c r="HV53" s="1">
        <v>15</v>
      </c>
      <c r="HW53" s="6">
        <v>2022</v>
      </c>
      <c r="HX53" s="1"/>
      <c r="HY53" s="1"/>
      <c r="HZ53" s="1">
        <v>119</v>
      </c>
      <c r="IA53" s="1">
        <v>0</v>
      </c>
      <c r="IB53" s="1"/>
      <c r="IC53" s="1"/>
      <c r="ID53" s="1">
        <v>14</v>
      </c>
      <c r="IE53" s="6">
        <v>254871</v>
      </c>
      <c r="IF53" s="6">
        <v>62765</v>
      </c>
      <c r="IG53" s="1">
        <v>59</v>
      </c>
      <c r="IH53" s="6">
        <v>253614</v>
      </c>
      <c r="II53" s="6">
        <v>61742</v>
      </c>
      <c r="IJ53" s="1">
        <v>107</v>
      </c>
      <c r="IK53" s="1">
        <v>9</v>
      </c>
      <c r="IL53" s="1">
        <v>830</v>
      </c>
      <c r="IM53" s="1">
        <v>201</v>
      </c>
      <c r="IN53" s="1">
        <v>0</v>
      </c>
      <c r="IO53" s="1">
        <v>51</v>
      </c>
      <c r="IQ53" s="6">
        <v>15199</v>
      </c>
      <c r="IR53" s="6">
        <v>53651</v>
      </c>
      <c r="IS53" s="10">
        <v>68850</v>
      </c>
      <c r="IT53" s="10">
        <v>70048</v>
      </c>
      <c r="IU53" s="6">
        <v>10692</v>
      </c>
      <c r="IV53" s="10">
        <v>323721</v>
      </c>
      <c r="IW53" s="6">
        <v>64034</v>
      </c>
      <c r="IX53" s="1">
        <v>288</v>
      </c>
      <c r="IY53" s="1">
        <v>457</v>
      </c>
      <c r="IZ53" s="1">
        <v>27</v>
      </c>
      <c r="JA53" s="1">
        <v>0.69</v>
      </c>
      <c r="JB53" s="1">
        <v>0.28000000000000003</v>
      </c>
      <c r="JC53" s="1">
        <v>21.1</v>
      </c>
      <c r="JD53" s="1">
        <v>24.74</v>
      </c>
      <c r="JE53" s="1">
        <v>16.09</v>
      </c>
      <c r="JF53" s="1">
        <v>652</v>
      </c>
      <c r="JG53" s="6">
        <v>13645</v>
      </c>
      <c r="JH53" s="1">
        <v>120</v>
      </c>
      <c r="JI53" s="6">
        <v>2643</v>
      </c>
    </row>
    <row r="54" spans="1:269" x14ac:dyDescent="0.25">
      <c r="A54" s="1" t="s">
        <v>1116</v>
      </c>
      <c r="B54" s="1" t="s">
        <v>1117</v>
      </c>
      <c r="C54" s="1" t="s">
        <v>1117</v>
      </c>
      <c r="D54" s="1">
        <v>2016</v>
      </c>
      <c r="E54" s="1" t="s">
        <v>479</v>
      </c>
      <c r="F54" s="1" t="s">
        <v>1118</v>
      </c>
      <c r="G54" s="1" t="s">
        <v>1119</v>
      </c>
      <c r="H54" s="1">
        <v>28501</v>
      </c>
      <c r="I54" s="1">
        <v>4330</v>
      </c>
      <c r="J54" s="1" t="s">
        <v>1118</v>
      </c>
      <c r="K54" s="1" t="s">
        <v>1119</v>
      </c>
      <c r="L54" s="1">
        <v>28501</v>
      </c>
      <c r="M54" s="1"/>
      <c r="N54" s="1" t="s">
        <v>1120</v>
      </c>
      <c r="O54" s="1" t="s">
        <v>1121</v>
      </c>
      <c r="P54" s="1" t="s">
        <v>1122</v>
      </c>
      <c r="Q54" s="1" t="s">
        <v>1123</v>
      </c>
      <c r="R54" s="1" t="s">
        <v>1124</v>
      </c>
      <c r="S54" s="1" t="s">
        <v>764</v>
      </c>
      <c r="T54" s="1" t="s">
        <v>1121</v>
      </c>
      <c r="U54" s="1" t="s">
        <v>1122</v>
      </c>
      <c r="V54" s="1" t="s">
        <v>1125</v>
      </c>
      <c r="W54" s="1">
        <v>1</v>
      </c>
      <c r="X54" s="1">
        <v>7</v>
      </c>
      <c r="Y54" s="1">
        <v>0</v>
      </c>
      <c r="Z54" s="1">
        <v>4</v>
      </c>
      <c r="AA54" s="6">
        <v>17368</v>
      </c>
      <c r="AB54" s="1">
        <v>5</v>
      </c>
      <c r="AC54" s="1">
        <v>0</v>
      </c>
      <c r="AD54" s="1">
        <v>5</v>
      </c>
      <c r="AE54" s="1">
        <v>25.83</v>
      </c>
      <c r="AF54" s="1">
        <v>30.83</v>
      </c>
      <c r="AG54" s="7">
        <v>0.16220000000000001</v>
      </c>
      <c r="AH54" s="8">
        <v>182688</v>
      </c>
      <c r="AI54" s="1"/>
      <c r="AJ54" s="1"/>
      <c r="AK54" s="8">
        <v>38016</v>
      </c>
      <c r="AL54" s="9">
        <v>9</v>
      </c>
      <c r="AM54" s="9">
        <v>10.95</v>
      </c>
      <c r="AN54" s="9">
        <v>12.75</v>
      </c>
      <c r="AO54" s="8">
        <v>199010</v>
      </c>
      <c r="AP54" s="8">
        <v>946490</v>
      </c>
      <c r="AQ54" s="8">
        <v>1145500</v>
      </c>
      <c r="AR54" s="8">
        <v>335231</v>
      </c>
      <c r="AS54" s="8">
        <v>0</v>
      </c>
      <c r="AT54" s="8">
        <v>335231</v>
      </c>
      <c r="AU54" s="8">
        <v>75824</v>
      </c>
      <c r="AV54" s="8">
        <v>0</v>
      </c>
      <c r="AW54" s="8">
        <v>75824</v>
      </c>
      <c r="AX54" s="8">
        <v>696612</v>
      </c>
      <c r="AY54" s="8">
        <v>2253167</v>
      </c>
      <c r="AZ54" s="8">
        <v>898049</v>
      </c>
      <c r="BA54" s="8">
        <v>250521</v>
      </c>
      <c r="BB54" s="8">
        <v>1148570</v>
      </c>
      <c r="BC54" s="8">
        <v>106479</v>
      </c>
      <c r="BD54" s="8">
        <v>53152</v>
      </c>
      <c r="BE54" s="8">
        <v>37375</v>
      </c>
      <c r="BF54" s="8">
        <v>197006</v>
      </c>
      <c r="BG54" s="8">
        <v>541442</v>
      </c>
      <c r="BH54" s="8">
        <v>1887018</v>
      </c>
      <c r="BI54" s="8">
        <v>366149</v>
      </c>
      <c r="BJ54" s="7">
        <v>0.16250000000000001</v>
      </c>
      <c r="BK54" s="8">
        <v>0</v>
      </c>
      <c r="BL54" s="8">
        <v>0</v>
      </c>
      <c r="BM54" s="8">
        <v>55000</v>
      </c>
      <c r="BN54" s="8">
        <v>0</v>
      </c>
      <c r="BO54" s="8">
        <v>55000</v>
      </c>
      <c r="BP54" s="8">
        <v>115487</v>
      </c>
      <c r="BQ54" s="6">
        <v>45252</v>
      </c>
      <c r="BR54" s="6">
        <v>45867</v>
      </c>
      <c r="BS54" s="6">
        <v>91119</v>
      </c>
      <c r="BT54" s="6">
        <v>34480</v>
      </c>
      <c r="BU54" s="6">
        <v>13730</v>
      </c>
      <c r="BV54" s="6">
        <v>48210</v>
      </c>
      <c r="BW54" s="6">
        <v>6387</v>
      </c>
      <c r="BX54" s="1">
        <v>556</v>
      </c>
      <c r="BY54" s="6">
        <v>6943</v>
      </c>
      <c r="BZ54" s="6">
        <v>146272</v>
      </c>
      <c r="CA54" s="1"/>
      <c r="CB54" s="6">
        <v>146272</v>
      </c>
      <c r="CC54" s="6">
        <v>3089</v>
      </c>
      <c r="CD54" s="6">
        <v>27614</v>
      </c>
      <c r="CE54" s="1">
        <v>4</v>
      </c>
      <c r="CF54" s="1">
        <v>74</v>
      </c>
      <c r="CG54" s="1">
        <v>78</v>
      </c>
      <c r="CH54" s="6">
        <v>5098</v>
      </c>
      <c r="CI54" s="6">
        <v>6925</v>
      </c>
      <c r="CJ54" s="6">
        <v>9866</v>
      </c>
      <c r="CK54" s="1">
        <v>0</v>
      </c>
      <c r="CL54" s="1">
        <v>50</v>
      </c>
      <c r="CM54" s="1">
        <v>30</v>
      </c>
      <c r="CN54" s="1">
        <v>333</v>
      </c>
      <c r="CO54" s="6">
        <v>85789</v>
      </c>
      <c r="CP54" s="6">
        <v>24141</v>
      </c>
      <c r="CQ54" s="6">
        <v>109930</v>
      </c>
      <c r="CR54" s="6">
        <v>8212</v>
      </c>
      <c r="CS54" s="1">
        <v>264</v>
      </c>
      <c r="CT54" s="6">
        <v>8476</v>
      </c>
      <c r="CU54" s="6">
        <v>45916</v>
      </c>
      <c r="CV54" s="6">
        <v>7964</v>
      </c>
      <c r="CW54" s="6">
        <v>53880</v>
      </c>
      <c r="CX54" s="6">
        <v>172286</v>
      </c>
      <c r="CY54" s="6">
        <v>3310</v>
      </c>
      <c r="CZ54" s="6">
        <v>4515</v>
      </c>
      <c r="DA54" s="6">
        <v>180111</v>
      </c>
      <c r="DB54" s="6">
        <v>7542</v>
      </c>
      <c r="DC54" s="6">
        <v>1352</v>
      </c>
      <c r="DD54" s="6">
        <f t="shared" si="0"/>
        <v>8894</v>
      </c>
      <c r="DE54" s="6">
        <v>44315</v>
      </c>
      <c r="DF54" s="6">
        <v>4162</v>
      </c>
      <c r="DG54" s="6">
        <v>1083</v>
      </c>
      <c r="DH54" s="6">
        <v>6597</v>
      </c>
      <c r="DI54" s="1">
        <v>542</v>
      </c>
      <c r="DJ54" s="6"/>
      <c r="DK54" s="6">
        <v>119874</v>
      </c>
      <c r="DL54" s="6">
        <v>100891</v>
      </c>
      <c r="DM54" s="1"/>
      <c r="DN54" s="6">
        <v>6597</v>
      </c>
      <c r="DO54" s="6">
        <v>239261</v>
      </c>
      <c r="DP54" s="6">
        <v>5163</v>
      </c>
      <c r="DQ54" s="6">
        <v>40541</v>
      </c>
      <c r="DR54" s="6">
        <v>11508</v>
      </c>
      <c r="DS54" s="6">
        <v>52049</v>
      </c>
      <c r="DT54" s="6">
        <v>432232</v>
      </c>
      <c r="DU54" s="1">
        <v>324</v>
      </c>
      <c r="DV54" s="1">
        <v>0</v>
      </c>
      <c r="DW54" s="1">
        <v>682</v>
      </c>
      <c r="DX54" s="1">
        <v>145</v>
      </c>
      <c r="DY54" s="1">
        <v>51</v>
      </c>
      <c r="DZ54" s="1">
        <v>0</v>
      </c>
      <c r="EA54" s="6">
        <v>1202</v>
      </c>
      <c r="EB54" s="6">
        <v>3204</v>
      </c>
      <c r="EC54" s="1">
        <v>0</v>
      </c>
      <c r="ED54" s="6">
        <v>3204</v>
      </c>
      <c r="EE54" s="6">
        <v>19415</v>
      </c>
      <c r="EF54" s="6">
        <v>4776</v>
      </c>
      <c r="EG54" s="6">
        <v>24191</v>
      </c>
      <c r="EH54" s="1">
        <v>407</v>
      </c>
      <c r="EI54" s="1">
        <v>0</v>
      </c>
      <c r="EJ54" s="1">
        <v>407</v>
      </c>
      <c r="EK54" s="6">
        <v>27802</v>
      </c>
      <c r="EL54" s="1">
        <v>0</v>
      </c>
      <c r="EM54" s="1">
        <v>0</v>
      </c>
      <c r="EN54" s="1">
        <v>44</v>
      </c>
      <c r="EO54" s="1">
        <v>164</v>
      </c>
      <c r="EP54" s="6">
        <v>1902</v>
      </c>
      <c r="EQ54" s="6">
        <v>5265</v>
      </c>
      <c r="ER54" s="6">
        <v>123637</v>
      </c>
      <c r="ES54" s="6">
        <v>63837</v>
      </c>
      <c r="ET54" s="6">
        <v>21821</v>
      </c>
      <c r="EU54" s="6">
        <v>10509</v>
      </c>
      <c r="EV54" s="6">
        <v>9543</v>
      </c>
      <c r="EW54" s="1" t="s">
        <v>1126</v>
      </c>
      <c r="EX54" s="1">
        <v>40</v>
      </c>
      <c r="EY54" s="1">
        <v>175</v>
      </c>
      <c r="EZ54" s="6">
        <v>102701</v>
      </c>
      <c r="FA54" s="6">
        <v>231330</v>
      </c>
      <c r="FB54" s="1"/>
      <c r="FC54" s="1"/>
      <c r="FD54" s="1" t="s">
        <v>290</v>
      </c>
      <c r="FE54" s="1"/>
      <c r="FF54" s="1"/>
      <c r="FG54" s="1" t="s">
        <v>1127</v>
      </c>
      <c r="FH54" s="1" t="s">
        <v>308</v>
      </c>
      <c r="FI54" s="1" t="s">
        <v>1118</v>
      </c>
      <c r="FJ54" s="1" t="s">
        <v>1119</v>
      </c>
      <c r="FK54" s="1">
        <v>28501</v>
      </c>
      <c r="FL54" s="1">
        <v>4330</v>
      </c>
      <c r="FM54" s="1" t="s">
        <v>1118</v>
      </c>
      <c r="FN54" s="1" t="s">
        <v>1119</v>
      </c>
      <c r="FO54" s="1">
        <v>28501</v>
      </c>
      <c r="FP54" s="1">
        <v>4330</v>
      </c>
      <c r="FQ54" s="1" t="s">
        <v>479</v>
      </c>
      <c r="FR54" s="6">
        <v>60942</v>
      </c>
      <c r="FS54" s="1">
        <v>30.83</v>
      </c>
      <c r="FT54" s="1" t="s">
        <v>1120</v>
      </c>
      <c r="FU54" s="6">
        <v>17368</v>
      </c>
      <c r="FV54" s="1">
        <v>416</v>
      </c>
      <c r="FW54" s="1"/>
      <c r="FX54" s="1" t="s">
        <v>1128</v>
      </c>
      <c r="FY54" s="1"/>
      <c r="FZ54" s="1"/>
      <c r="GA54" s="1">
        <v>0</v>
      </c>
      <c r="GB54" s="1" t="s">
        <v>1129</v>
      </c>
      <c r="GC54" s="1">
        <v>94.57</v>
      </c>
      <c r="GD54" s="1">
        <v>93.92</v>
      </c>
      <c r="GE54" s="1"/>
      <c r="GF54" s="1" t="s">
        <v>285</v>
      </c>
      <c r="GG54" s="1" t="s">
        <v>1130</v>
      </c>
      <c r="GH54" s="1" t="s">
        <v>287</v>
      </c>
      <c r="GI54" s="1" t="s">
        <v>313</v>
      </c>
      <c r="GJ54" s="1" t="s">
        <v>289</v>
      </c>
      <c r="GK54" s="1" t="s">
        <v>290</v>
      </c>
      <c r="GL54" s="1" t="s">
        <v>314</v>
      </c>
      <c r="GM54" s="1" t="s">
        <v>279</v>
      </c>
      <c r="GN54" s="6">
        <v>90673</v>
      </c>
      <c r="GO54" s="2" t="s">
        <v>330</v>
      </c>
      <c r="GP54" s="2">
        <v>817</v>
      </c>
      <c r="GQ54" s="2">
        <v>119</v>
      </c>
      <c r="GR54" s="10">
        <v>2885</v>
      </c>
      <c r="GS54" s="10">
        <v>14338</v>
      </c>
      <c r="GT54" s="10">
        <v>244800</v>
      </c>
      <c r="GU54" s="2">
        <v>12</v>
      </c>
      <c r="GV54" s="2">
        <v>6</v>
      </c>
      <c r="GW54" s="2">
        <v>82</v>
      </c>
      <c r="GX54" s="10">
        <v>2614</v>
      </c>
      <c r="GY54" s="10">
        <v>124000</v>
      </c>
      <c r="GZ54" s="1"/>
      <c r="HA54" s="1">
        <v>1</v>
      </c>
      <c r="HB54" s="1"/>
      <c r="HC54" s="1"/>
      <c r="HD54" s="1"/>
      <c r="HE54" s="1"/>
      <c r="HF54" s="1"/>
      <c r="HG54" s="1"/>
      <c r="HH54" s="1"/>
      <c r="HI54" s="1"/>
      <c r="HJ54" s="1"/>
      <c r="HK54" s="1">
        <v>12</v>
      </c>
      <c r="HL54" s="1">
        <v>252</v>
      </c>
      <c r="HN54" s="6">
        <v>21889</v>
      </c>
      <c r="HO54" s="6">
        <v>199867</v>
      </c>
      <c r="HP54" s="2">
        <v>542</v>
      </c>
      <c r="HQ54" s="1"/>
      <c r="HR54" s="1">
        <v>50</v>
      </c>
      <c r="HS54" s="6">
        <v>26725</v>
      </c>
      <c r="HT54" s="1"/>
      <c r="HU54" s="1"/>
      <c r="HV54" s="1">
        <v>889</v>
      </c>
      <c r="HW54" s="6">
        <v>2022</v>
      </c>
      <c r="HX54" s="1"/>
      <c r="HY54" s="1"/>
      <c r="HZ54" s="6">
        <v>4903</v>
      </c>
      <c r="IA54" s="1">
        <v>0</v>
      </c>
      <c r="IB54" s="1"/>
      <c r="IC54" s="1"/>
      <c r="ID54" s="1">
        <v>0</v>
      </c>
      <c r="IE54" s="6">
        <v>239261</v>
      </c>
      <c r="IF54" s="6">
        <v>53209</v>
      </c>
      <c r="IG54" s="1">
        <v>696</v>
      </c>
      <c r="IH54" s="6">
        <v>236483</v>
      </c>
      <c r="II54" s="6">
        <v>52553</v>
      </c>
      <c r="IJ54" s="1">
        <v>42</v>
      </c>
      <c r="IK54" s="6">
        <v>4120</v>
      </c>
      <c r="IL54" s="1">
        <v>334</v>
      </c>
      <c r="IM54" s="6">
        <v>1018</v>
      </c>
      <c r="IN54" s="1">
        <v>0</v>
      </c>
      <c r="IO54" s="1">
        <v>0</v>
      </c>
      <c r="IQ54" s="6">
        <v>5757</v>
      </c>
      <c r="IR54" s="6">
        <v>4102</v>
      </c>
      <c r="IS54" s="10">
        <v>9859</v>
      </c>
      <c r="IT54" s="10">
        <v>16456</v>
      </c>
      <c r="IU54" s="6">
        <v>8894</v>
      </c>
      <c r="IV54" s="10">
        <v>249120</v>
      </c>
      <c r="IW54" s="6">
        <v>57504</v>
      </c>
      <c r="IX54" s="1">
        <v>324</v>
      </c>
      <c r="IY54" s="1">
        <v>827</v>
      </c>
      <c r="IZ54" s="1">
        <v>51</v>
      </c>
      <c r="JA54" s="1">
        <v>0.87</v>
      </c>
      <c r="JB54" s="1">
        <v>0.12</v>
      </c>
      <c r="JC54" s="1">
        <v>23.13</v>
      </c>
      <c r="JD54" s="1">
        <v>29.25</v>
      </c>
      <c r="JE54" s="1">
        <v>9.89</v>
      </c>
      <c r="JF54" s="6">
        <v>1057</v>
      </c>
      <c r="JG54" s="6">
        <v>23026</v>
      </c>
      <c r="JH54" s="1">
        <v>145</v>
      </c>
      <c r="JI54" s="6">
        <v>4776</v>
      </c>
    </row>
    <row r="55" spans="1:269" x14ac:dyDescent="0.25">
      <c r="A55" s="1" t="s">
        <v>1131</v>
      </c>
      <c r="B55" s="1" t="s">
        <v>1132</v>
      </c>
      <c r="C55" s="1" t="s">
        <v>1132</v>
      </c>
      <c r="D55" s="1">
        <v>2016</v>
      </c>
      <c r="E55" s="1" t="s">
        <v>1133</v>
      </c>
      <c r="F55" s="1" t="s">
        <v>1134</v>
      </c>
      <c r="G55" s="1" t="s">
        <v>1135</v>
      </c>
      <c r="H55" s="1">
        <v>28401</v>
      </c>
      <c r="I55" s="1">
        <v>3942</v>
      </c>
      <c r="J55" s="1" t="s">
        <v>1134</v>
      </c>
      <c r="K55" s="1" t="s">
        <v>1135</v>
      </c>
      <c r="L55" s="1">
        <v>28401</v>
      </c>
      <c r="M55" s="1"/>
      <c r="N55" s="1" t="s">
        <v>1136</v>
      </c>
      <c r="O55" s="1" t="s">
        <v>1137</v>
      </c>
      <c r="P55" s="1" t="s">
        <v>1138</v>
      </c>
      <c r="Q55" s="1" t="s">
        <v>1139</v>
      </c>
      <c r="R55" s="1" t="s">
        <v>1140</v>
      </c>
      <c r="S55" s="1" t="s">
        <v>1141</v>
      </c>
      <c r="T55" s="1" t="s">
        <v>1142</v>
      </c>
      <c r="U55" s="1" t="s">
        <v>1138</v>
      </c>
      <c r="V55" s="1" t="s">
        <v>1143</v>
      </c>
      <c r="W55" s="1">
        <v>1</v>
      </c>
      <c r="X55" s="1">
        <v>3</v>
      </c>
      <c r="Y55" s="1">
        <v>0</v>
      </c>
      <c r="Z55" s="1">
        <v>1</v>
      </c>
      <c r="AA55" s="6">
        <v>11856</v>
      </c>
      <c r="AB55" s="1">
        <v>15</v>
      </c>
      <c r="AC55" s="1">
        <v>0</v>
      </c>
      <c r="AD55" s="1">
        <v>15</v>
      </c>
      <c r="AE55" s="1">
        <v>31</v>
      </c>
      <c r="AF55" s="1">
        <v>46</v>
      </c>
      <c r="AG55" s="7">
        <v>0.3261</v>
      </c>
      <c r="AH55" s="8">
        <v>112556</v>
      </c>
      <c r="AI55" s="1"/>
      <c r="AJ55" s="1"/>
      <c r="AK55" s="8">
        <v>48508</v>
      </c>
      <c r="AL55" s="9">
        <v>14.32</v>
      </c>
      <c r="AM55" s="1"/>
      <c r="AN55" s="9">
        <v>16.57</v>
      </c>
      <c r="AO55" s="8">
        <v>0</v>
      </c>
      <c r="AP55" s="8">
        <v>3572948</v>
      </c>
      <c r="AQ55" s="8">
        <v>3572948</v>
      </c>
      <c r="AR55" s="8">
        <v>190743</v>
      </c>
      <c r="AS55" s="8">
        <v>91500</v>
      </c>
      <c r="AT55" s="8">
        <v>282243</v>
      </c>
      <c r="AU55" s="8">
        <v>34596</v>
      </c>
      <c r="AV55" s="8">
        <v>0</v>
      </c>
      <c r="AW55" s="8">
        <v>34596</v>
      </c>
      <c r="AX55" s="8">
        <v>296812</v>
      </c>
      <c r="AY55" s="8">
        <v>4186599</v>
      </c>
      <c r="AZ55" s="8">
        <v>2362754</v>
      </c>
      <c r="BA55" s="8">
        <v>730514</v>
      </c>
      <c r="BB55" s="8">
        <v>3093268</v>
      </c>
      <c r="BC55" s="8">
        <v>215117</v>
      </c>
      <c r="BD55" s="8">
        <v>213572</v>
      </c>
      <c r="BE55" s="8">
        <v>179492</v>
      </c>
      <c r="BF55" s="8">
        <v>608181</v>
      </c>
      <c r="BG55" s="8">
        <v>485150</v>
      </c>
      <c r="BH55" s="8">
        <v>4186599</v>
      </c>
      <c r="BI55" s="8">
        <v>0</v>
      </c>
      <c r="BJ55" s="7">
        <v>0</v>
      </c>
      <c r="BK55" s="8">
        <v>22201</v>
      </c>
      <c r="BL55" s="8">
        <v>0</v>
      </c>
      <c r="BM55" s="8">
        <v>0</v>
      </c>
      <c r="BN55" s="8">
        <v>0</v>
      </c>
      <c r="BO55" s="8">
        <v>22201</v>
      </c>
      <c r="BP55" s="8">
        <v>22201</v>
      </c>
      <c r="BQ55" s="6">
        <v>92673</v>
      </c>
      <c r="BR55" s="6">
        <v>141793</v>
      </c>
      <c r="BS55" s="6">
        <v>234466</v>
      </c>
      <c r="BT55" s="6">
        <v>81227</v>
      </c>
      <c r="BU55" s="6">
        <v>33088</v>
      </c>
      <c r="BV55" s="6">
        <v>114315</v>
      </c>
      <c r="BW55" s="6">
        <v>12540</v>
      </c>
      <c r="BX55" s="1">
        <v>431</v>
      </c>
      <c r="BY55" s="1"/>
      <c r="BZ55" s="6">
        <v>361752</v>
      </c>
      <c r="CA55" s="1"/>
      <c r="CB55" s="6">
        <v>361752</v>
      </c>
      <c r="CC55" s="1">
        <v>88</v>
      </c>
      <c r="CD55" s="6">
        <v>65112</v>
      </c>
      <c r="CE55" s="1">
        <v>44</v>
      </c>
      <c r="CF55" s="1">
        <v>74</v>
      </c>
      <c r="CG55" s="1">
        <v>118</v>
      </c>
      <c r="CH55" s="6">
        <v>17082</v>
      </c>
      <c r="CI55" s="6">
        <v>16048</v>
      </c>
      <c r="CJ55" s="6">
        <v>19437</v>
      </c>
      <c r="CK55" s="6">
        <v>7870</v>
      </c>
      <c r="CL55" s="1">
        <v>152</v>
      </c>
      <c r="CM55" s="1">
        <v>45</v>
      </c>
      <c r="CN55" s="1">
        <v>447</v>
      </c>
      <c r="CO55" s="6">
        <v>315185</v>
      </c>
      <c r="CP55" s="6">
        <v>139102</v>
      </c>
      <c r="CQ55" s="6">
        <v>454287</v>
      </c>
      <c r="CR55" s="6">
        <v>30790</v>
      </c>
      <c r="CS55" s="6">
        <v>1117</v>
      </c>
      <c r="CT55" s="1"/>
      <c r="CU55" s="6">
        <v>333831</v>
      </c>
      <c r="CV55" s="6">
        <v>61157</v>
      </c>
      <c r="CW55" s="6">
        <v>394988</v>
      </c>
      <c r="CX55" s="6">
        <v>881182</v>
      </c>
      <c r="CY55" s="6">
        <v>8789</v>
      </c>
      <c r="CZ55" s="1">
        <v>729</v>
      </c>
      <c r="DA55" s="6">
        <v>890700</v>
      </c>
      <c r="DB55" s="6">
        <v>77435</v>
      </c>
      <c r="DC55" s="6">
        <v>59239</v>
      </c>
      <c r="DD55" s="6">
        <f t="shared" si="0"/>
        <v>136674</v>
      </c>
      <c r="DE55" s="6">
        <v>232877</v>
      </c>
      <c r="DF55" s="6">
        <v>73857</v>
      </c>
      <c r="DG55" s="6">
        <v>1259</v>
      </c>
      <c r="DH55" s="6">
        <v>134908</v>
      </c>
      <c r="DI55" s="1">
        <v>43</v>
      </c>
      <c r="DJ55" s="6"/>
      <c r="DK55" s="6">
        <v>474370</v>
      </c>
      <c r="DL55" s="6">
        <v>869254</v>
      </c>
      <c r="DM55" s="1"/>
      <c r="DN55" s="6">
        <v>16700</v>
      </c>
      <c r="DO55" s="6">
        <v>1335917</v>
      </c>
      <c r="DP55" s="1">
        <v>484</v>
      </c>
      <c r="DQ55" s="6">
        <v>80760</v>
      </c>
      <c r="DR55" s="6">
        <v>17776</v>
      </c>
      <c r="DS55" s="6">
        <v>98536</v>
      </c>
      <c r="DT55" s="6">
        <v>857974</v>
      </c>
      <c r="DU55" s="1">
        <v>420</v>
      </c>
      <c r="DV55" s="1">
        <v>396</v>
      </c>
      <c r="DW55" s="6">
        <v>1510</v>
      </c>
      <c r="DX55" s="1">
        <v>761</v>
      </c>
      <c r="DY55" s="1">
        <v>83</v>
      </c>
      <c r="DZ55" s="1">
        <v>9</v>
      </c>
      <c r="EA55" s="6">
        <v>3179</v>
      </c>
      <c r="EB55" s="6">
        <v>4840</v>
      </c>
      <c r="EC55" s="6">
        <v>3425</v>
      </c>
      <c r="ED55" s="6">
        <v>8265</v>
      </c>
      <c r="EE55" s="6">
        <v>42095</v>
      </c>
      <c r="EF55" s="6">
        <v>18797</v>
      </c>
      <c r="EG55" s="6">
        <v>60892</v>
      </c>
      <c r="EH55" s="1">
        <v>758</v>
      </c>
      <c r="EI55" s="6">
        <v>1257</v>
      </c>
      <c r="EJ55" s="6">
        <v>2015</v>
      </c>
      <c r="EK55" s="6">
        <v>71172</v>
      </c>
      <c r="EL55" s="1">
        <v>240</v>
      </c>
      <c r="EM55" s="6">
        <v>1486</v>
      </c>
      <c r="EN55" s="1">
        <v>271</v>
      </c>
      <c r="EO55" s="6">
        <v>2532</v>
      </c>
      <c r="EP55" s="6">
        <v>1818</v>
      </c>
      <c r="EQ55" s="6">
        <v>39701</v>
      </c>
      <c r="ER55" s="6">
        <v>277777</v>
      </c>
      <c r="ES55" s="6">
        <v>72699</v>
      </c>
      <c r="ET55" s="6">
        <v>13059</v>
      </c>
      <c r="EU55" s="6">
        <v>1752</v>
      </c>
      <c r="EV55" s="6">
        <v>1007</v>
      </c>
      <c r="EW55" s="1" t="s">
        <v>1144</v>
      </c>
      <c r="EX55" s="1">
        <v>80</v>
      </c>
      <c r="EY55" s="1">
        <v>112</v>
      </c>
      <c r="EZ55" s="6">
        <v>121423</v>
      </c>
      <c r="FA55" s="6">
        <v>342812</v>
      </c>
      <c r="FB55" s="1"/>
      <c r="FC55" s="1"/>
      <c r="FD55" s="1" t="s">
        <v>290</v>
      </c>
      <c r="FE55" s="1"/>
      <c r="FF55" s="1"/>
      <c r="FG55" s="1" t="s">
        <v>1132</v>
      </c>
      <c r="FH55" s="1" t="s">
        <v>308</v>
      </c>
      <c r="FI55" s="1" t="s">
        <v>1134</v>
      </c>
      <c r="FJ55" s="1" t="s">
        <v>1135</v>
      </c>
      <c r="FK55" s="1">
        <v>28401</v>
      </c>
      <c r="FL55" s="1">
        <v>3942</v>
      </c>
      <c r="FM55" s="1" t="s">
        <v>1134</v>
      </c>
      <c r="FN55" s="1" t="s">
        <v>1135</v>
      </c>
      <c r="FO55" s="1">
        <v>28401</v>
      </c>
      <c r="FP55" s="1">
        <v>3942</v>
      </c>
      <c r="FQ55" s="1" t="s">
        <v>1133</v>
      </c>
      <c r="FR55" s="6">
        <v>122687</v>
      </c>
      <c r="FS55" s="1">
        <v>50</v>
      </c>
      <c r="FT55" s="1" t="s">
        <v>1145</v>
      </c>
      <c r="FU55" s="6">
        <v>11856</v>
      </c>
      <c r="FV55" s="1">
        <v>208</v>
      </c>
      <c r="FW55" s="1"/>
      <c r="FX55" s="1" t="s">
        <v>1146</v>
      </c>
      <c r="FY55" s="1"/>
      <c r="FZ55" s="1"/>
      <c r="GA55" s="1">
        <v>0</v>
      </c>
      <c r="GB55" s="1" t="s">
        <v>1147</v>
      </c>
      <c r="GC55" s="1">
        <v>5.31</v>
      </c>
      <c r="GD55" s="1">
        <v>19.86</v>
      </c>
      <c r="GE55" s="1"/>
      <c r="GF55" s="1" t="s">
        <v>285</v>
      </c>
      <c r="GG55" s="1" t="s">
        <v>1148</v>
      </c>
      <c r="GH55" s="1" t="s">
        <v>287</v>
      </c>
      <c r="GI55" s="1" t="s">
        <v>288</v>
      </c>
      <c r="GJ55" s="1" t="s">
        <v>289</v>
      </c>
      <c r="GK55" s="1" t="s">
        <v>290</v>
      </c>
      <c r="GL55" s="1" t="s">
        <v>291</v>
      </c>
      <c r="GM55" s="1" t="s">
        <v>279</v>
      </c>
      <c r="GN55" s="6">
        <v>213809</v>
      </c>
      <c r="GO55" s="2"/>
      <c r="GP55" s="10">
        <v>2262</v>
      </c>
      <c r="GQ55" s="2">
        <v>410</v>
      </c>
      <c r="GR55" s="10">
        <v>11372</v>
      </c>
      <c r="GS55" s="10">
        <v>110566</v>
      </c>
      <c r="GT55" s="2"/>
      <c r="GU55" s="2">
        <v>256</v>
      </c>
      <c r="GV55" s="2">
        <v>29</v>
      </c>
      <c r="GW55" s="2">
        <v>95</v>
      </c>
      <c r="GX55" s="10">
        <v>10085</v>
      </c>
      <c r="GY55" s="2"/>
      <c r="GZ55" s="1"/>
      <c r="HA55" s="1">
        <v>3</v>
      </c>
      <c r="HB55" s="1"/>
      <c r="HC55" s="1"/>
      <c r="HD55" s="1"/>
      <c r="HE55" s="1"/>
      <c r="HF55" s="1"/>
      <c r="HG55" s="1"/>
      <c r="HH55" s="1"/>
      <c r="HI55" s="1"/>
      <c r="HJ55" s="1"/>
      <c r="HK55" s="1">
        <v>5</v>
      </c>
      <c r="HL55" s="6">
        <v>12592</v>
      </c>
      <c r="HN55" s="6">
        <v>60437</v>
      </c>
      <c r="HO55" s="6">
        <v>488149</v>
      </c>
      <c r="HP55" s="2">
        <v>43</v>
      </c>
      <c r="HQ55" s="1">
        <v>87</v>
      </c>
      <c r="HR55" s="1">
        <v>65</v>
      </c>
      <c r="HS55" s="6">
        <v>26725</v>
      </c>
      <c r="HT55" s="1"/>
      <c r="HU55" s="6">
        <v>34298</v>
      </c>
      <c r="HV55" s="6">
        <v>4089</v>
      </c>
      <c r="HW55" s="6">
        <v>2022</v>
      </c>
      <c r="HX55" s="1"/>
      <c r="HY55" s="6">
        <v>13913</v>
      </c>
      <c r="HZ55" s="1">
        <v>113</v>
      </c>
      <c r="IA55" s="1">
        <v>0</v>
      </c>
      <c r="IB55" s="1"/>
      <c r="IC55" s="1">
        <v>370</v>
      </c>
      <c r="ID55" s="6">
        <v>7500</v>
      </c>
      <c r="IE55" s="6">
        <v>1335917</v>
      </c>
      <c r="IF55" s="6">
        <v>369551</v>
      </c>
      <c r="IG55" s="1">
        <v>550</v>
      </c>
      <c r="IH55" s="6">
        <v>1201188</v>
      </c>
      <c r="II55" s="6">
        <v>310309</v>
      </c>
      <c r="IJ55" s="6">
        <v>1624</v>
      </c>
      <c r="IK55" s="6">
        <v>72233</v>
      </c>
      <c r="IL55" s="6">
        <v>1764</v>
      </c>
      <c r="IM55" s="6">
        <v>35654</v>
      </c>
      <c r="IN55" s="1">
        <v>0</v>
      </c>
      <c r="IO55" s="1">
        <v>553</v>
      </c>
      <c r="IQ55" s="6">
        <v>282269</v>
      </c>
      <c r="IR55" s="6">
        <v>51582</v>
      </c>
      <c r="IS55" s="10">
        <v>333851</v>
      </c>
      <c r="IT55" s="10">
        <v>468759</v>
      </c>
      <c r="IU55" s="6">
        <v>136674</v>
      </c>
      <c r="IV55" s="10">
        <v>1669768</v>
      </c>
      <c r="IW55" s="6">
        <v>426955</v>
      </c>
      <c r="IX55" s="1">
        <v>816</v>
      </c>
      <c r="IY55" s="6">
        <v>2271</v>
      </c>
      <c r="IZ55" s="1">
        <v>92</v>
      </c>
      <c r="JA55" s="1">
        <v>0.86</v>
      </c>
      <c r="JB55" s="1">
        <v>0.12</v>
      </c>
      <c r="JC55" s="1">
        <v>22.39</v>
      </c>
      <c r="JD55" s="1">
        <v>26.81</v>
      </c>
      <c r="JE55" s="1">
        <v>10.130000000000001</v>
      </c>
      <c r="JF55" s="6">
        <v>2013</v>
      </c>
      <c r="JG55" s="6">
        <v>47693</v>
      </c>
      <c r="JH55" s="6">
        <v>1166</v>
      </c>
      <c r="JI55" s="6">
        <v>23479</v>
      </c>
    </row>
    <row r="56" spans="1:269" x14ac:dyDescent="0.25">
      <c r="A56" s="1" t="s">
        <v>1149</v>
      </c>
      <c r="B56" s="1" t="s">
        <v>1150</v>
      </c>
      <c r="C56" s="1" t="s">
        <v>1150</v>
      </c>
      <c r="D56" s="1">
        <v>2016</v>
      </c>
      <c r="E56" s="1" t="s">
        <v>1151</v>
      </c>
      <c r="F56" s="1" t="s">
        <v>1152</v>
      </c>
      <c r="G56" s="1" t="s">
        <v>1153</v>
      </c>
      <c r="H56" s="1">
        <v>28621</v>
      </c>
      <c r="I56" s="1">
        <v>3398</v>
      </c>
      <c r="J56" s="1" t="s">
        <v>1152</v>
      </c>
      <c r="K56" s="1" t="s">
        <v>1153</v>
      </c>
      <c r="L56" s="1">
        <v>28621</v>
      </c>
      <c r="M56" s="1"/>
      <c r="N56" s="1" t="s">
        <v>1154</v>
      </c>
      <c r="O56" s="1" t="s">
        <v>1155</v>
      </c>
      <c r="P56" s="1" t="s">
        <v>1156</v>
      </c>
      <c r="Q56" s="1" t="s">
        <v>1157</v>
      </c>
      <c r="R56" s="1" t="s">
        <v>1154</v>
      </c>
      <c r="S56" s="1" t="s">
        <v>397</v>
      </c>
      <c r="T56" s="1" t="s">
        <v>1155</v>
      </c>
      <c r="U56" s="1" t="s">
        <v>1156</v>
      </c>
      <c r="V56" s="1" t="s">
        <v>1157</v>
      </c>
      <c r="W56" s="1">
        <v>0</v>
      </c>
      <c r="X56" s="1">
        <v>13</v>
      </c>
      <c r="Y56" s="1">
        <v>1</v>
      </c>
      <c r="Z56" s="1">
        <v>0</v>
      </c>
      <c r="AA56" s="6">
        <v>33362</v>
      </c>
      <c r="AB56" s="1">
        <v>3</v>
      </c>
      <c r="AC56" s="1">
        <v>0</v>
      </c>
      <c r="AD56" s="1">
        <v>3</v>
      </c>
      <c r="AE56" s="1">
        <v>46.19</v>
      </c>
      <c r="AF56" s="1">
        <v>49.19</v>
      </c>
      <c r="AG56" s="7">
        <v>6.0999999999999999E-2</v>
      </c>
      <c r="AH56" s="8">
        <v>65667</v>
      </c>
      <c r="AI56" s="1"/>
      <c r="AJ56" s="1"/>
      <c r="AK56" s="8">
        <v>38125</v>
      </c>
      <c r="AL56" s="9">
        <v>10.17</v>
      </c>
      <c r="AM56" s="9">
        <v>10.27</v>
      </c>
      <c r="AN56" s="9">
        <v>10.52</v>
      </c>
      <c r="AO56" s="8">
        <v>301218</v>
      </c>
      <c r="AP56" s="8">
        <v>1510570</v>
      </c>
      <c r="AQ56" s="8">
        <v>1811788</v>
      </c>
      <c r="AR56" s="8">
        <v>458203</v>
      </c>
      <c r="AS56" s="8">
        <v>0</v>
      </c>
      <c r="AT56" s="8">
        <v>458203</v>
      </c>
      <c r="AU56" s="8">
        <v>646</v>
      </c>
      <c r="AV56" s="8">
        <v>0</v>
      </c>
      <c r="AW56" s="8">
        <v>646</v>
      </c>
      <c r="AX56" s="8">
        <v>173747</v>
      </c>
      <c r="AY56" s="8">
        <v>2444384</v>
      </c>
      <c r="AZ56" s="8">
        <v>1339189</v>
      </c>
      <c r="BA56" s="8">
        <v>443736</v>
      </c>
      <c r="BB56" s="8">
        <v>1782925</v>
      </c>
      <c r="BC56" s="8">
        <v>95372</v>
      </c>
      <c r="BD56" s="8">
        <v>12000</v>
      </c>
      <c r="BE56" s="8">
        <v>5910</v>
      </c>
      <c r="BF56" s="8">
        <v>113282</v>
      </c>
      <c r="BG56" s="8">
        <v>505086</v>
      </c>
      <c r="BH56" s="8">
        <v>2401293</v>
      </c>
      <c r="BI56" s="8">
        <v>43091</v>
      </c>
      <c r="BJ56" s="7">
        <v>1.7600000000000001E-2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6">
        <v>116595</v>
      </c>
      <c r="BR56" s="6">
        <v>83979</v>
      </c>
      <c r="BS56" s="6">
        <v>200574</v>
      </c>
      <c r="BT56" s="6">
        <v>86297</v>
      </c>
      <c r="BU56" s="6">
        <v>44780</v>
      </c>
      <c r="BV56" s="6">
        <v>131077</v>
      </c>
      <c r="BW56" s="6">
        <v>12761</v>
      </c>
      <c r="BX56" s="1">
        <v>0</v>
      </c>
      <c r="BY56" s="6">
        <v>12761</v>
      </c>
      <c r="BZ56" s="6">
        <v>344412</v>
      </c>
      <c r="CA56" s="1"/>
      <c r="CB56" s="6">
        <v>344412</v>
      </c>
      <c r="CC56" s="6">
        <v>1897</v>
      </c>
      <c r="CD56" s="6">
        <v>27670</v>
      </c>
      <c r="CE56" s="1">
        <v>2</v>
      </c>
      <c r="CF56" s="1">
        <v>74</v>
      </c>
      <c r="CG56" s="1">
        <v>76</v>
      </c>
      <c r="CH56" s="6">
        <v>6047</v>
      </c>
      <c r="CI56" s="6">
        <v>2115</v>
      </c>
      <c r="CJ56" s="6">
        <v>11852</v>
      </c>
      <c r="CK56" s="1">
        <v>0</v>
      </c>
      <c r="CL56" s="1">
        <v>0</v>
      </c>
      <c r="CM56" s="1">
        <v>91</v>
      </c>
      <c r="CN56" s="1">
        <v>166</v>
      </c>
      <c r="CO56" s="6">
        <v>164705</v>
      </c>
      <c r="CP56" s="6">
        <v>26656</v>
      </c>
      <c r="CQ56" s="6">
        <v>191361</v>
      </c>
      <c r="CR56" s="6">
        <v>8552</v>
      </c>
      <c r="CS56" s="1"/>
      <c r="CT56" s="6">
        <v>8552</v>
      </c>
      <c r="CU56" s="6">
        <v>134963</v>
      </c>
      <c r="CV56" s="6">
        <v>29376</v>
      </c>
      <c r="CW56" s="6">
        <v>164339</v>
      </c>
      <c r="CX56" s="6">
        <v>364252</v>
      </c>
      <c r="CY56" s="6">
        <v>4911</v>
      </c>
      <c r="CZ56" s="1">
        <v>810</v>
      </c>
      <c r="DA56" s="6">
        <v>369973</v>
      </c>
      <c r="DB56" s="6">
        <v>9533</v>
      </c>
      <c r="DC56" s="6">
        <v>1126</v>
      </c>
      <c r="DD56" s="6">
        <f t="shared" si="0"/>
        <v>10659</v>
      </c>
      <c r="DE56" s="6">
        <v>36826</v>
      </c>
      <c r="DF56" s="6">
        <v>9076</v>
      </c>
      <c r="DG56" s="1">
        <v>0</v>
      </c>
      <c r="DH56" s="6">
        <v>10202</v>
      </c>
      <c r="DI56" s="1">
        <v>1</v>
      </c>
      <c r="DJ56" s="6"/>
      <c r="DK56" s="1"/>
      <c r="DL56" s="6">
        <v>382125</v>
      </c>
      <c r="DM56" s="6">
        <v>5390</v>
      </c>
      <c r="DN56" s="1">
        <v>0</v>
      </c>
      <c r="DO56" s="6">
        <v>426555</v>
      </c>
      <c r="DP56" s="1">
        <v>400</v>
      </c>
      <c r="DQ56" s="6">
        <v>46233</v>
      </c>
      <c r="DR56" s="6">
        <v>20656</v>
      </c>
      <c r="DS56" s="6">
        <v>66889</v>
      </c>
      <c r="DT56" s="6">
        <v>349529</v>
      </c>
      <c r="DU56" s="6">
        <v>1428</v>
      </c>
      <c r="DV56" s="1">
        <v>0</v>
      </c>
      <c r="DW56" s="6">
        <v>3377</v>
      </c>
      <c r="DX56" s="1">
        <v>52</v>
      </c>
      <c r="DY56" s="1">
        <v>185</v>
      </c>
      <c r="DZ56" s="1">
        <v>0</v>
      </c>
      <c r="EA56" s="6">
        <v>5042</v>
      </c>
      <c r="EB56" s="6">
        <v>18491</v>
      </c>
      <c r="EC56" s="1">
        <v>0</v>
      </c>
      <c r="ED56" s="6">
        <v>18491</v>
      </c>
      <c r="EE56" s="6">
        <v>59812</v>
      </c>
      <c r="EF56" s="6">
        <v>3588</v>
      </c>
      <c r="EG56" s="6">
        <v>63400</v>
      </c>
      <c r="EH56" s="1">
        <v>688</v>
      </c>
      <c r="EI56" s="1">
        <v>0</v>
      </c>
      <c r="EJ56" s="1">
        <v>688</v>
      </c>
      <c r="EK56" s="6">
        <v>82579</v>
      </c>
      <c r="EL56" s="1">
        <v>658</v>
      </c>
      <c r="EM56" s="6">
        <v>8333</v>
      </c>
      <c r="EN56" s="1">
        <v>545</v>
      </c>
      <c r="EO56" s="6">
        <v>1569</v>
      </c>
      <c r="EP56" s="1">
        <v>785</v>
      </c>
      <c r="EQ56" s="6">
        <v>2793</v>
      </c>
      <c r="ER56" s="6">
        <v>324291</v>
      </c>
      <c r="ES56" s="6">
        <v>50077</v>
      </c>
      <c r="ET56" s="6">
        <v>42199</v>
      </c>
      <c r="EU56" s="6">
        <v>34676</v>
      </c>
      <c r="EV56" s="6">
        <v>33829</v>
      </c>
      <c r="EW56" s="1" t="s">
        <v>1158</v>
      </c>
      <c r="EX56" s="1">
        <v>52</v>
      </c>
      <c r="EY56" s="1">
        <v>156</v>
      </c>
      <c r="EZ56" s="6">
        <v>127420</v>
      </c>
      <c r="FA56" s="1"/>
      <c r="FB56" s="6">
        <v>114047</v>
      </c>
      <c r="FC56" s="1"/>
      <c r="FD56" s="1" t="s">
        <v>279</v>
      </c>
      <c r="FE56" s="1"/>
      <c r="FF56" s="1"/>
      <c r="FG56" s="1" t="s">
        <v>1159</v>
      </c>
      <c r="FH56" s="1" t="s">
        <v>308</v>
      </c>
      <c r="FI56" s="1" t="s">
        <v>1160</v>
      </c>
      <c r="FJ56" s="1" t="s">
        <v>1161</v>
      </c>
      <c r="FK56" s="1">
        <v>28675</v>
      </c>
      <c r="FL56" s="1">
        <v>8894</v>
      </c>
      <c r="FM56" s="1" t="s">
        <v>1162</v>
      </c>
      <c r="FN56" s="1" t="s">
        <v>1161</v>
      </c>
      <c r="FO56" s="1">
        <v>28675</v>
      </c>
      <c r="FP56" s="1">
        <v>8894</v>
      </c>
      <c r="FQ56" s="1" t="s">
        <v>1163</v>
      </c>
      <c r="FR56" s="6">
        <v>98108</v>
      </c>
      <c r="FS56" s="1">
        <v>38.86</v>
      </c>
      <c r="FT56" s="1" t="s">
        <v>1164</v>
      </c>
      <c r="FU56" s="6">
        <v>33362</v>
      </c>
      <c r="FV56" s="1">
        <v>728</v>
      </c>
      <c r="FW56" s="1"/>
      <c r="FX56" s="1" t="s">
        <v>1165</v>
      </c>
      <c r="FY56" s="1"/>
      <c r="FZ56" s="1"/>
      <c r="GA56" s="1">
        <v>0</v>
      </c>
      <c r="GB56" s="1" t="s">
        <v>1166</v>
      </c>
      <c r="GC56" s="1">
        <v>15.85</v>
      </c>
      <c r="GD56" s="1">
        <v>22.65</v>
      </c>
      <c r="GE56" s="1"/>
      <c r="GF56" s="1" t="s">
        <v>285</v>
      </c>
      <c r="GG56" s="1" t="s">
        <v>1167</v>
      </c>
      <c r="GH56" s="1" t="s">
        <v>287</v>
      </c>
      <c r="GI56" s="1" t="s">
        <v>313</v>
      </c>
      <c r="GJ56" s="1" t="s">
        <v>347</v>
      </c>
      <c r="GK56" s="1" t="s">
        <v>290</v>
      </c>
      <c r="GL56" s="1" t="s">
        <v>314</v>
      </c>
      <c r="GM56" s="1" t="s">
        <v>279</v>
      </c>
      <c r="GN56" s="6">
        <v>169368</v>
      </c>
      <c r="GO56" s="2" t="s">
        <v>292</v>
      </c>
      <c r="GP56" s="10">
        <v>2608</v>
      </c>
      <c r="GQ56" s="2">
        <v>457</v>
      </c>
      <c r="GR56" s="10">
        <v>12923</v>
      </c>
      <c r="GS56" s="10">
        <v>55004</v>
      </c>
      <c r="GT56" s="10">
        <v>975676</v>
      </c>
      <c r="GU56" s="2">
        <v>271</v>
      </c>
      <c r="GV56" s="2">
        <v>125</v>
      </c>
      <c r="GW56" s="10">
        <v>1231</v>
      </c>
      <c r="GX56" s="10">
        <v>5811</v>
      </c>
      <c r="GY56" s="10">
        <v>461648</v>
      </c>
      <c r="GZ56" s="1"/>
      <c r="HA56" s="1">
        <v>2</v>
      </c>
      <c r="HB56" s="1"/>
      <c r="HC56" s="1"/>
      <c r="HD56" s="1"/>
      <c r="HE56" s="1"/>
      <c r="HF56" s="1"/>
      <c r="HG56" s="1"/>
      <c r="HH56" s="1"/>
      <c r="HI56" s="1"/>
      <c r="HJ56" s="1"/>
      <c r="HK56" s="1">
        <v>14</v>
      </c>
      <c r="HL56" s="1">
        <v>350</v>
      </c>
      <c r="HN56" s="6">
        <v>20014</v>
      </c>
      <c r="HO56" s="6">
        <v>394236</v>
      </c>
      <c r="HP56" s="2">
        <v>1</v>
      </c>
      <c r="HQ56" s="1"/>
      <c r="HR56" s="1">
        <v>0</v>
      </c>
      <c r="HS56" s="6">
        <v>26725</v>
      </c>
      <c r="HT56" s="1"/>
      <c r="HU56" s="1"/>
      <c r="HV56" s="1">
        <v>945</v>
      </c>
      <c r="HW56" s="6">
        <v>2022</v>
      </c>
      <c r="HX56" s="1"/>
      <c r="HY56" s="1"/>
      <c r="HZ56" s="1">
        <v>93</v>
      </c>
      <c r="IA56" s="1">
        <v>0</v>
      </c>
      <c r="IB56" s="1"/>
      <c r="IC56" s="1"/>
      <c r="ID56" s="1">
        <v>0</v>
      </c>
      <c r="IE56" s="6">
        <v>426555</v>
      </c>
      <c r="IF56" s="6">
        <v>47485</v>
      </c>
      <c r="IG56" s="1">
        <v>21</v>
      </c>
      <c r="IH56" s="6">
        <v>417142</v>
      </c>
      <c r="II56" s="6">
        <v>46380</v>
      </c>
      <c r="IJ56" s="1">
        <v>35</v>
      </c>
      <c r="IK56" s="6">
        <v>9041</v>
      </c>
      <c r="IL56" s="1">
        <v>97</v>
      </c>
      <c r="IM56" s="6">
        <v>1029</v>
      </c>
      <c r="IN56" s="1">
        <v>0</v>
      </c>
      <c r="IO56" s="1">
        <v>0</v>
      </c>
      <c r="IQ56" s="6">
        <v>16813</v>
      </c>
      <c r="IR56" s="1">
        <v>0</v>
      </c>
      <c r="IS56" s="10">
        <v>16813</v>
      </c>
      <c r="IT56" s="10">
        <v>27015</v>
      </c>
      <c r="IU56" s="6">
        <v>10659</v>
      </c>
      <c r="IV56" s="10">
        <v>443368</v>
      </c>
      <c r="IW56" s="6">
        <v>172891</v>
      </c>
      <c r="IX56" s="6">
        <v>1428</v>
      </c>
      <c r="IY56" s="6">
        <v>3429</v>
      </c>
      <c r="IZ56" s="1">
        <v>185</v>
      </c>
      <c r="JA56" s="1">
        <v>0.77</v>
      </c>
      <c r="JB56" s="1">
        <v>0.22</v>
      </c>
      <c r="JC56" s="1">
        <v>16.38</v>
      </c>
      <c r="JD56" s="1">
        <v>18.489999999999998</v>
      </c>
      <c r="JE56" s="1">
        <v>12.95</v>
      </c>
      <c r="JF56" s="6">
        <v>4990</v>
      </c>
      <c r="JG56" s="6">
        <v>78991</v>
      </c>
      <c r="JH56" s="1">
        <v>52</v>
      </c>
      <c r="JI56" s="6">
        <v>3588</v>
      </c>
    </row>
    <row r="57" spans="1:269" x14ac:dyDescent="0.25">
      <c r="A57" s="1" t="s">
        <v>1168</v>
      </c>
      <c r="B57" s="1" t="s">
        <v>1169</v>
      </c>
      <c r="C57" s="1" t="s">
        <v>1169</v>
      </c>
      <c r="D57" s="1">
        <v>2016</v>
      </c>
      <c r="E57" s="1" t="s">
        <v>1170</v>
      </c>
      <c r="F57" s="1" t="s">
        <v>1171</v>
      </c>
      <c r="G57" s="1" t="s">
        <v>1172</v>
      </c>
      <c r="H57" s="1">
        <v>28540</v>
      </c>
      <c r="I57" s="1">
        <v>5197</v>
      </c>
      <c r="J57" s="1" t="s">
        <v>1171</v>
      </c>
      <c r="K57" s="1" t="s">
        <v>1172</v>
      </c>
      <c r="L57" s="1">
        <v>28540</v>
      </c>
      <c r="M57" s="1"/>
      <c r="N57" s="1" t="s">
        <v>1173</v>
      </c>
      <c r="O57" s="1" t="s">
        <v>1174</v>
      </c>
      <c r="P57" s="1" t="s">
        <v>1175</v>
      </c>
      <c r="Q57" s="1" t="s">
        <v>1176</v>
      </c>
      <c r="R57" s="1" t="s">
        <v>1177</v>
      </c>
      <c r="S57" s="1" t="s">
        <v>484</v>
      </c>
      <c r="T57" s="1" t="s">
        <v>1178</v>
      </c>
      <c r="U57" s="1" t="s">
        <v>1179</v>
      </c>
      <c r="V57" s="1" t="s">
        <v>1176</v>
      </c>
      <c r="W57" s="1">
        <v>1</v>
      </c>
      <c r="X57" s="1">
        <v>3</v>
      </c>
      <c r="Y57" s="1">
        <v>0</v>
      </c>
      <c r="Z57" s="1">
        <v>0</v>
      </c>
      <c r="AA57" s="6">
        <v>10852</v>
      </c>
      <c r="AB57" s="1">
        <v>5</v>
      </c>
      <c r="AC57" s="1">
        <v>0</v>
      </c>
      <c r="AD57" s="1">
        <v>5</v>
      </c>
      <c r="AE57" s="1">
        <v>26.5</v>
      </c>
      <c r="AF57" s="1">
        <v>31.5</v>
      </c>
      <c r="AG57" s="7">
        <v>0.15870000000000001</v>
      </c>
      <c r="AH57" s="8">
        <v>81931</v>
      </c>
      <c r="AI57" s="1"/>
      <c r="AJ57" s="1"/>
      <c r="AK57" s="8">
        <v>43844</v>
      </c>
      <c r="AL57" s="9">
        <v>10.4</v>
      </c>
      <c r="AM57" s="9">
        <v>12.17</v>
      </c>
      <c r="AN57" s="9">
        <v>19.48</v>
      </c>
      <c r="AO57" s="8">
        <v>0</v>
      </c>
      <c r="AP57" s="8">
        <v>1642836</v>
      </c>
      <c r="AQ57" s="8">
        <v>1642836</v>
      </c>
      <c r="AR57" s="8">
        <v>222981</v>
      </c>
      <c r="AS57" s="8">
        <v>0</v>
      </c>
      <c r="AT57" s="8">
        <v>222981</v>
      </c>
      <c r="AU57" s="8">
        <v>0</v>
      </c>
      <c r="AV57" s="8">
        <v>0</v>
      </c>
      <c r="AW57" s="8">
        <v>0</v>
      </c>
      <c r="AX57" s="8">
        <v>180985</v>
      </c>
      <c r="AY57" s="8">
        <v>2046802</v>
      </c>
      <c r="AZ57" s="8">
        <v>1858582</v>
      </c>
      <c r="BA57" s="8">
        <v>334556</v>
      </c>
      <c r="BB57" s="8">
        <v>2193138</v>
      </c>
      <c r="BC57" s="8">
        <v>109677</v>
      </c>
      <c r="BD57" s="8">
        <v>35773</v>
      </c>
      <c r="BE57" s="8">
        <v>40388</v>
      </c>
      <c r="BF57" s="8">
        <v>185838</v>
      </c>
      <c r="BG57" s="8">
        <v>332174</v>
      </c>
      <c r="BH57" s="8">
        <v>2711150</v>
      </c>
      <c r="BI57" s="8">
        <v>-664348</v>
      </c>
      <c r="BJ57" s="7">
        <v>-0.3246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6">
        <v>37480</v>
      </c>
      <c r="BR57" s="6">
        <v>24478</v>
      </c>
      <c r="BS57" s="6">
        <v>61958</v>
      </c>
      <c r="BT57" s="6">
        <v>28082</v>
      </c>
      <c r="BU57" s="6">
        <v>12145</v>
      </c>
      <c r="BV57" s="6">
        <v>40227</v>
      </c>
      <c r="BW57" s="6">
        <v>6150</v>
      </c>
      <c r="BX57" s="6">
        <v>1380</v>
      </c>
      <c r="BY57" s="6">
        <v>7530</v>
      </c>
      <c r="BZ57" s="6">
        <v>109715</v>
      </c>
      <c r="CA57" s="1"/>
      <c r="CB57" s="6">
        <v>109715</v>
      </c>
      <c r="CC57" s="1">
        <v>0</v>
      </c>
      <c r="CD57" s="6">
        <v>61801</v>
      </c>
      <c r="CE57" s="1">
        <v>9</v>
      </c>
      <c r="CF57" s="1">
        <v>74</v>
      </c>
      <c r="CG57" s="1">
        <v>83</v>
      </c>
      <c r="CH57" s="6">
        <v>9083</v>
      </c>
      <c r="CI57" s="6">
        <v>22722</v>
      </c>
      <c r="CJ57" s="6">
        <v>10093</v>
      </c>
      <c r="CK57" s="1">
        <v>375</v>
      </c>
      <c r="CL57" s="1">
        <v>164</v>
      </c>
      <c r="CM57" s="1">
        <v>29</v>
      </c>
      <c r="CN57" s="1">
        <v>77</v>
      </c>
      <c r="CO57" s="6">
        <v>108000</v>
      </c>
      <c r="CP57" s="6">
        <v>37855</v>
      </c>
      <c r="CQ57" s="6">
        <v>145855</v>
      </c>
      <c r="CR57" s="6">
        <v>21152</v>
      </c>
      <c r="CS57" s="6">
        <v>3029</v>
      </c>
      <c r="CT57" s="6">
        <v>24181</v>
      </c>
      <c r="CU57" s="6">
        <v>170515</v>
      </c>
      <c r="CV57" s="6">
        <v>41675</v>
      </c>
      <c r="CW57" s="6">
        <v>212190</v>
      </c>
      <c r="CX57" s="6">
        <v>382226</v>
      </c>
      <c r="CY57" s="1">
        <v>796</v>
      </c>
      <c r="CZ57" s="6">
        <v>1070</v>
      </c>
      <c r="DA57" s="6">
        <v>384092</v>
      </c>
      <c r="DB57" s="6">
        <v>4145</v>
      </c>
      <c r="DC57" s="6">
        <v>17868</v>
      </c>
      <c r="DD57" s="6">
        <f t="shared" si="0"/>
        <v>22013</v>
      </c>
      <c r="DE57" s="6">
        <v>114999</v>
      </c>
      <c r="DF57" s="6">
        <v>32948</v>
      </c>
      <c r="DG57" s="6">
        <v>3636</v>
      </c>
      <c r="DH57" s="6">
        <v>54648</v>
      </c>
      <c r="DI57" s="6">
        <v>1774</v>
      </c>
      <c r="DJ57" s="6"/>
      <c r="DK57" s="6">
        <v>331831</v>
      </c>
      <c r="DL57" s="6">
        <v>252809</v>
      </c>
      <c r="DM57" s="1"/>
      <c r="DN57" s="1"/>
      <c r="DO57" s="6">
        <v>557688</v>
      </c>
      <c r="DP57" s="1">
        <v>184</v>
      </c>
      <c r="DQ57" s="6">
        <v>40770</v>
      </c>
      <c r="DR57" s="6">
        <v>12035</v>
      </c>
      <c r="DS57" s="6">
        <v>52805</v>
      </c>
      <c r="DT57" s="6">
        <v>418004</v>
      </c>
      <c r="DU57" s="1">
        <v>128</v>
      </c>
      <c r="DV57" s="1">
        <v>30</v>
      </c>
      <c r="DW57" s="6">
        <v>1186</v>
      </c>
      <c r="DX57" s="1">
        <v>14</v>
      </c>
      <c r="DY57" s="1">
        <v>121</v>
      </c>
      <c r="DZ57" s="1">
        <v>2</v>
      </c>
      <c r="EA57" s="6">
        <v>1481</v>
      </c>
      <c r="EB57" s="6">
        <v>1046</v>
      </c>
      <c r="EC57" s="1">
        <v>456</v>
      </c>
      <c r="ED57" s="6">
        <v>1502</v>
      </c>
      <c r="EE57" s="6">
        <v>35656</v>
      </c>
      <c r="EF57" s="6">
        <v>1541</v>
      </c>
      <c r="EG57" s="6">
        <v>37197</v>
      </c>
      <c r="EH57" s="6">
        <v>1214</v>
      </c>
      <c r="EI57" s="1">
        <v>85</v>
      </c>
      <c r="EJ57" s="6">
        <v>1299</v>
      </c>
      <c r="EK57" s="6">
        <v>39998</v>
      </c>
      <c r="EL57" s="1">
        <v>6</v>
      </c>
      <c r="EM57" s="1">
        <v>98</v>
      </c>
      <c r="EN57" s="1">
        <v>11</v>
      </c>
      <c r="EO57" s="1">
        <v>960</v>
      </c>
      <c r="EP57" s="1">
        <v>190</v>
      </c>
      <c r="EQ57" s="6">
        <v>3023</v>
      </c>
      <c r="ER57" s="6">
        <v>71776</v>
      </c>
      <c r="ES57" s="6">
        <v>24427</v>
      </c>
      <c r="ET57" s="6">
        <v>1961</v>
      </c>
      <c r="EU57" s="1">
        <v>743</v>
      </c>
      <c r="EV57" s="1">
        <v>212</v>
      </c>
      <c r="EW57" s="1" t="s">
        <v>1180</v>
      </c>
      <c r="EX57" s="1">
        <v>43</v>
      </c>
      <c r="EY57" s="1">
        <v>114</v>
      </c>
      <c r="EZ57" s="6">
        <v>74277</v>
      </c>
      <c r="FA57" s="1"/>
      <c r="FB57" s="1"/>
      <c r="FC57" s="1"/>
      <c r="FD57" s="1" t="s">
        <v>279</v>
      </c>
      <c r="FE57" s="1"/>
      <c r="FF57" s="1"/>
      <c r="FG57" s="1" t="s">
        <v>1169</v>
      </c>
      <c r="FH57" s="1" t="s">
        <v>308</v>
      </c>
      <c r="FI57" s="1" t="s">
        <v>1171</v>
      </c>
      <c r="FJ57" s="1" t="s">
        <v>1172</v>
      </c>
      <c r="FK57" s="1">
        <v>28540</v>
      </c>
      <c r="FL57" s="1">
        <v>5197</v>
      </c>
      <c r="FM57" s="1" t="s">
        <v>1171</v>
      </c>
      <c r="FN57" s="1" t="s">
        <v>1172</v>
      </c>
      <c r="FO57" s="1">
        <v>28540</v>
      </c>
      <c r="FP57" s="1">
        <v>5197</v>
      </c>
      <c r="FQ57" s="1" t="s">
        <v>1170</v>
      </c>
      <c r="FR57" s="6">
        <v>34136</v>
      </c>
      <c r="FS57" s="1">
        <v>32.5</v>
      </c>
      <c r="FT57" s="1" t="s">
        <v>1177</v>
      </c>
      <c r="FU57" s="6">
        <v>10852</v>
      </c>
      <c r="FV57" s="1">
        <v>208</v>
      </c>
      <c r="FW57" s="1"/>
      <c r="FX57" s="1" t="s">
        <v>1181</v>
      </c>
      <c r="FY57" s="1"/>
      <c r="FZ57" s="1"/>
      <c r="GA57" s="1">
        <v>0</v>
      </c>
      <c r="GB57" s="1" t="s">
        <v>1182</v>
      </c>
      <c r="GC57" s="1">
        <v>69.430000000000007</v>
      </c>
      <c r="GD57" s="1">
        <v>8.5399999999999991</v>
      </c>
      <c r="GE57" s="1"/>
      <c r="GF57" s="1" t="s">
        <v>328</v>
      </c>
      <c r="GG57" s="1" t="s">
        <v>1183</v>
      </c>
      <c r="GH57" s="1" t="s">
        <v>287</v>
      </c>
      <c r="GI57" s="1" t="s">
        <v>288</v>
      </c>
      <c r="GJ57" s="1" t="s">
        <v>289</v>
      </c>
      <c r="GK57" s="1" t="s">
        <v>290</v>
      </c>
      <c r="GL57" s="1" t="s">
        <v>291</v>
      </c>
      <c r="GM57" s="1" t="s">
        <v>279</v>
      </c>
      <c r="GN57" s="6">
        <v>193925</v>
      </c>
      <c r="GO57" s="2" t="s">
        <v>330</v>
      </c>
      <c r="GP57" s="10">
        <v>1793</v>
      </c>
      <c r="GQ57" s="2">
        <v>231</v>
      </c>
      <c r="GR57" s="10">
        <v>8881</v>
      </c>
      <c r="GS57" s="10">
        <v>62335</v>
      </c>
      <c r="GT57" s="10">
        <v>830580</v>
      </c>
      <c r="GU57" s="2">
        <v>284</v>
      </c>
      <c r="GV57" s="2">
        <v>32</v>
      </c>
      <c r="GW57" s="2">
        <v>376</v>
      </c>
      <c r="GX57" s="10">
        <v>1750</v>
      </c>
      <c r="GY57" s="10">
        <v>198600</v>
      </c>
      <c r="GZ57" s="1"/>
      <c r="HA57" s="1">
        <v>2</v>
      </c>
      <c r="HB57" s="1"/>
      <c r="HC57" s="1"/>
      <c r="HD57" s="1"/>
      <c r="HE57" s="1"/>
      <c r="HF57" s="1"/>
      <c r="HG57" s="1"/>
      <c r="HH57" s="1"/>
      <c r="HI57" s="1"/>
      <c r="HJ57" s="1"/>
      <c r="HK57" s="1">
        <v>4</v>
      </c>
      <c r="HL57" s="6">
        <v>4802</v>
      </c>
      <c r="HN57" s="6">
        <v>42273</v>
      </c>
      <c r="HO57" s="6">
        <v>215887</v>
      </c>
      <c r="HP57" s="10">
        <v>1774</v>
      </c>
      <c r="HQ57" s="1">
        <v>87</v>
      </c>
      <c r="HR57" s="1">
        <v>77</v>
      </c>
      <c r="HS57" s="6">
        <v>26725</v>
      </c>
      <c r="HT57" s="1"/>
      <c r="HU57" s="6">
        <v>34298</v>
      </c>
      <c r="HV57" s="1">
        <v>778</v>
      </c>
      <c r="HW57" s="6">
        <v>2022</v>
      </c>
      <c r="HX57" s="1"/>
      <c r="HY57" s="6">
        <v>13913</v>
      </c>
      <c r="HZ57" s="6">
        <v>6787</v>
      </c>
      <c r="IA57" s="1">
        <v>0</v>
      </c>
      <c r="IB57" s="1"/>
      <c r="IC57" s="1">
        <v>370</v>
      </c>
      <c r="ID57" s="1">
        <v>5</v>
      </c>
      <c r="IE57" s="6">
        <v>557688</v>
      </c>
      <c r="IF57" s="6">
        <v>137012</v>
      </c>
      <c r="IG57" s="1">
        <v>0</v>
      </c>
      <c r="IH57" s="6">
        <v>504110</v>
      </c>
      <c r="II57" s="6">
        <v>118948</v>
      </c>
      <c r="IJ57" s="1">
        <v>152</v>
      </c>
      <c r="IK57" s="6">
        <v>32796</v>
      </c>
      <c r="IL57" s="1">
        <v>273</v>
      </c>
      <c r="IM57" s="6">
        <v>17595</v>
      </c>
      <c r="IN57" s="1">
        <v>0</v>
      </c>
      <c r="IO57" s="1">
        <v>196</v>
      </c>
      <c r="IQ57" s="6">
        <v>30277</v>
      </c>
      <c r="IR57" s="6">
        <v>209427</v>
      </c>
      <c r="IS57" s="10">
        <v>239704</v>
      </c>
      <c r="IT57" s="10">
        <v>294352</v>
      </c>
      <c r="IU57" s="6">
        <v>22013</v>
      </c>
      <c r="IV57" s="10">
        <v>797392</v>
      </c>
      <c r="IW57" s="6">
        <v>236371</v>
      </c>
      <c r="IX57" s="1">
        <v>158</v>
      </c>
      <c r="IY57" s="6">
        <v>1200</v>
      </c>
      <c r="IZ57" s="1">
        <v>123</v>
      </c>
      <c r="JA57" s="1">
        <v>0.93</v>
      </c>
      <c r="JB57" s="1">
        <v>0.04</v>
      </c>
      <c r="JC57" s="1">
        <v>27.01</v>
      </c>
      <c r="JD57" s="1">
        <v>31</v>
      </c>
      <c r="JE57" s="1">
        <v>9.51</v>
      </c>
      <c r="JF57" s="6">
        <v>1435</v>
      </c>
      <c r="JG57" s="6">
        <v>37916</v>
      </c>
      <c r="JH57" s="1">
        <v>46</v>
      </c>
      <c r="JI57" s="6">
        <v>2082</v>
      </c>
    </row>
    <row r="58" spans="1:269" x14ac:dyDescent="0.25">
      <c r="A58" s="1" t="s">
        <v>1184</v>
      </c>
      <c r="B58" s="1" t="s">
        <v>1185</v>
      </c>
      <c r="C58" s="1" t="s">
        <v>1185</v>
      </c>
      <c r="D58" s="1">
        <v>2016</v>
      </c>
      <c r="E58" s="1" t="s">
        <v>521</v>
      </c>
      <c r="F58" s="1" t="s">
        <v>1186</v>
      </c>
      <c r="G58" s="1" t="s">
        <v>1187</v>
      </c>
      <c r="H58" s="1">
        <v>27278</v>
      </c>
      <c r="I58" s="1"/>
      <c r="J58" s="1" t="s">
        <v>1186</v>
      </c>
      <c r="K58" s="1" t="s">
        <v>1187</v>
      </c>
      <c r="L58" s="1">
        <v>27278</v>
      </c>
      <c r="M58" s="1"/>
      <c r="N58" s="1" t="s">
        <v>1188</v>
      </c>
      <c r="O58" s="1" t="s">
        <v>1189</v>
      </c>
      <c r="P58" s="1" t="s">
        <v>1190</v>
      </c>
      <c r="Q58" s="1" t="s">
        <v>1191</v>
      </c>
      <c r="R58" s="1" t="s">
        <v>1192</v>
      </c>
      <c r="S58" s="1" t="s">
        <v>1193</v>
      </c>
      <c r="T58" s="1" t="s">
        <v>1194</v>
      </c>
      <c r="U58" s="1" t="s">
        <v>1190</v>
      </c>
      <c r="V58" s="1" t="s">
        <v>1195</v>
      </c>
      <c r="W58" s="1">
        <v>1</v>
      </c>
      <c r="X58" s="1">
        <v>2</v>
      </c>
      <c r="Y58" s="1">
        <v>0</v>
      </c>
      <c r="Z58" s="1">
        <v>0</v>
      </c>
      <c r="AA58" s="6">
        <v>6916</v>
      </c>
      <c r="AB58" s="1">
        <v>10</v>
      </c>
      <c r="AC58" s="1">
        <v>0</v>
      </c>
      <c r="AD58" s="1">
        <v>10</v>
      </c>
      <c r="AE58" s="1">
        <v>14.13</v>
      </c>
      <c r="AF58" s="1">
        <v>24.13</v>
      </c>
      <c r="AG58" s="7">
        <v>0.41439999999999999</v>
      </c>
      <c r="AH58" s="8">
        <v>94091</v>
      </c>
      <c r="AI58" s="1"/>
      <c r="AJ58" s="1"/>
      <c r="AK58" s="8">
        <v>39978</v>
      </c>
      <c r="AL58" s="9">
        <v>13.15</v>
      </c>
      <c r="AM58" s="9">
        <v>13.15</v>
      </c>
      <c r="AN58" s="9">
        <v>13.15</v>
      </c>
      <c r="AO58" s="8">
        <v>4000</v>
      </c>
      <c r="AP58" s="8">
        <v>1967047</v>
      </c>
      <c r="AQ58" s="8">
        <v>1971047</v>
      </c>
      <c r="AR58" s="8">
        <v>105598</v>
      </c>
      <c r="AS58" s="8">
        <v>0</v>
      </c>
      <c r="AT58" s="8">
        <v>105598</v>
      </c>
      <c r="AU58" s="8">
        <v>12628</v>
      </c>
      <c r="AV58" s="8">
        <v>0</v>
      </c>
      <c r="AW58" s="8">
        <v>12628</v>
      </c>
      <c r="AX58" s="8">
        <v>43528</v>
      </c>
      <c r="AY58" s="8">
        <v>2132801</v>
      </c>
      <c r="AZ58" s="8">
        <v>1250739</v>
      </c>
      <c r="BA58" s="8">
        <v>439608</v>
      </c>
      <c r="BB58" s="8">
        <v>1690347</v>
      </c>
      <c r="BC58" s="8">
        <v>165989</v>
      </c>
      <c r="BD58" s="8">
        <v>45762</v>
      </c>
      <c r="BE58" s="8">
        <v>56327</v>
      </c>
      <c r="BF58" s="8">
        <v>268078</v>
      </c>
      <c r="BG58" s="8">
        <v>125846</v>
      </c>
      <c r="BH58" s="8">
        <v>2084271</v>
      </c>
      <c r="BI58" s="8">
        <v>48530</v>
      </c>
      <c r="BJ58" s="7">
        <v>2.2800000000000001E-2</v>
      </c>
      <c r="BK58" s="8">
        <v>1000</v>
      </c>
      <c r="BL58" s="8">
        <v>0</v>
      </c>
      <c r="BM58" s="8">
        <v>17038</v>
      </c>
      <c r="BN58" s="8">
        <v>0</v>
      </c>
      <c r="BO58" s="8">
        <v>18038</v>
      </c>
      <c r="BP58" s="8">
        <v>18038</v>
      </c>
      <c r="BQ58" s="6">
        <v>25406</v>
      </c>
      <c r="BR58" s="6">
        <v>26407</v>
      </c>
      <c r="BS58" s="6">
        <v>51813</v>
      </c>
      <c r="BT58" s="6">
        <v>31301</v>
      </c>
      <c r="BU58" s="6">
        <v>11948</v>
      </c>
      <c r="BV58" s="6">
        <v>43249</v>
      </c>
      <c r="BW58" s="6">
        <v>4768</v>
      </c>
      <c r="BX58" s="1">
        <v>779</v>
      </c>
      <c r="BY58" s="6">
        <v>5547</v>
      </c>
      <c r="BZ58" s="6">
        <v>100609</v>
      </c>
      <c r="CA58" s="1"/>
      <c r="CB58" s="6">
        <v>100609</v>
      </c>
      <c r="CC58" s="1">
        <v>268</v>
      </c>
      <c r="CD58" s="6">
        <v>28611</v>
      </c>
      <c r="CE58" s="1">
        <v>9</v>
      </c>
      <c r="CF58" s="1">
        <v>74</v>
      </c>
      <c r="CG58" s="1">
        <v>83</v>
      </c>
      <c r="CH58" s="6">
        <v>5842</v>
      </c>
      <c r="CI58" s="6">
        <v>2235</v>
      </c>
      <c r="CJ58" s="6">
        <v>7428</v>
      </c>
      <c r="CK58" s="1">
        <v>-1</v>
      </c>
      <c r="CL58" s="1">
        <v>0</v>
      </c>
      <c r="CM58" s="1">
        <v>19</v>
      </c>
      <c r="CN58" s="1">
        <v>203</v>
      </c>
      <c r="CO58" s="6">
        <v>61110</v>
      </c>
      <c r="CP58" s="6">
        <v>45495</v>
      </c>
      <c r="CQ58" s="6">
        <v>106605</v>
      </c>
      <c r="CR58" s="6">
        <v>10653</v>
      </c>
      <c r="CS58" s="6">
        <v>7027</v>
      </c>
      <c r="CT58" s="6">
        <v>17680</v>
      </c>
      <c r="CU58" s="6">
        <v>145596</v>
      </c>
      <c r="CV58" s="6">
        <v>69048</v>
      </c>
      <c r="CW58" s="6">
        <v>214644</v>
      </c>
      <c r="CX58" s="6">
        <v>338929</v>
      </c>
      <c r="CY58" s="6">
        <v>3697</v>
      </c>
      <c r="CZ58" s="1">
        <v>0</v>
      </c>
      <c r="DA58" s="6">
        <v>342626</v>
      </c>
      <c r="DB58" s="6">
        <v>23915</v>
      </c>
      <c r="DC58" s="6">
        <v>2943</v>
      </c>
      <c r="DD58" s="6">
        <f t="shared" si="0"/>
        <v>26858</v>
      </c>
      <c r="DE58" s="6">
        <v>66438</v>
      </c>
      <c r="DF58" s="6">
        <v>8279</v>
      </c>
      <c r="DG58" s="1">
        <v>0</v>
      </c>
      <c r="DH58" s="6">
        <v>11222</v>
      </c>
      <c r="DI58" s="1">
        <v>701</v>
      </c>
      <c r="DJ58" s="6"/>
      <c r="DK58" s="6">
        <v>416202</v>
      </c>
      <c r="DL58" s="6">
        <v>24961</v>
      </c>
      <c r="DM58" s="1">
        <v>0</v>
      </c>
      <c r="DN58" s="1">
        <v>11</v>
      </c>
      <c r="DO58" s="6">
        <v>446787</v>
      </c>
      <c r="DP58" s="6">
        <v>1034</v>
      </c>
      <c r="DQ58" s="6">
        <v>14016</v>
      </c>
      <c r="DR58" s="6">
        <v>2753</v>
      </c>
      <c r="DS58" s="6">
        <v>16769</v>
      </c>
      <c r="DT58" s="6">
        <v>300004</v>
      </c>
      <c r="DU58" s="1">
        <v>102</v>
      </c>
      <c r="DV58" s="1">
        <v>4</v>
      </c>
      <c r="DW58" s="1">
        <v>401</v>
      </c>
      <c r="DX58" s="1">
        <v>15</v>
      </c>
      <c r="DY58" s="1">
        <v>3</v>
      </c>
      <c r="DZ58" s="1">
        <v>0</v>
      </c>
      <c r="EA58" s="1">
        <v>525</v>
      </c>
      <c r="EB58" s="1">
        <v>909</v>
      </c>
      <c r="EC58" s="1">
        <v>45</v>
      </c>
      <c r="ED58" s="1">
        <v>954</v>
      </c>
      <c r="EE58" s="6">
        <v>10971</v>
      </c>
      <c r="EF58" s="1">
        <v>486</v>
      </c>
      <c r="EG58" s="6">
        <v>11457</v>
      </c>
      <c r="EH58" s="1">
        <v>26</v>
      </c>
      <c r="EI58" s="1">
        <v>0</v>
      </c>
      <c r="EJ58" s="1">
        <v>26</v>
      </c>
      <c r="EK58" s="6">
        <v>12437</v>
      </c>
      <c r="EL58" s="1">
        <v>7</v>
      </c>
      <c r="EM58" s="1">
        <v>17</v>
      </c>
      <c r="EN58" s="1">
        <v>55</v>
      </c>
      <c r="EO58" s="1">
        <v>101</v>
      </c>
      <c r="EP58" s="6">
        <v>3085</v>
      </c>
      <c r="EQ58" s="6">
        <v>6725</v>
      </c>
      <c r="ER58" s="6">
        <v>23409</v>
      </c>
      <c r="ES58" s="6">
        <v>7407</v>
      </c>
      <c r="ET58" s="1">
        <v>321</v>
      </c>
      <c r="EU58" s="1">
        <v>6</v>
      </c>
      <c r="EV58" s="1">
        <v>147</v>
      </c>
      <c r="EW58" s="1" t="s">
        <v>1196</v>
      </c>
      <c r="EX58" s="1">
        <v>35</v>
      </c>
      <c r="EY58" s="1">
        <v>60</v>
      </c>
      <c r="EZ58" s="6">
        <v>64576</v>
      </c>
      <c r="FA58" s="6">
        <v>250861</v>
      </c>
      <c r="FB58" s="6">
        <v>16092</v>
      </c>
      <c r="FC58" s="1"/>
      <c r="FD58" s="1" t="s">
        <v>279</v>
      </c>
      <c r="FE58" s="1"/>
      <c r="FF58" s="1"/>
      <c r="FG58" s="1" t="s">
        <v>1185</v>
      </c>
      <c r="FH58" s="1" t="s">
        <v>308</v>
      </c>
      <c r="FI58" s="1" t="s">
        <v>1186</v>
      </c>
      <c r="FJ58" s="1" t="s">
        <v>1187</v>
      </c>
      <c r="FK58" s="1">
        <v>27278</v>
      </c>
      <c r="FL58" s="1"/>
      <c r="FM58" s="1" t="s">
        <v>1186</v>
      </c>
      <c r="FN58" s="1" t="s">
        <v>1197</v>
      </c>
      <c r="FO58" s="1">
        <v>27278</v>
      </c>
      <c r="FP58" s="1"/>
      <c r="FQ58" s="1" t="s">
        <v>1198</v>
      </c>
      <c r="FR58" s="6">
        <v>31560</v>
      </c>
      <c r="FS58" s="1">
        <v>24.13</v>
      </c>
      <c r="FT58" s="1" t="s">
        <v>1188</v>
      </c>
      <c r="FU58" s="6">
        <v>6916</v>
      </c>
      <c r="FV58" s="1">
        <v>156</v>
      </c>
      <c r="FW58" s="1"/>
      <c r="FX58" s="1" t="s">
        <v>1199</v>
      </c>
      <c r="FY58" s="1"/>
      <c r="FZ58" s="1"/>
      <c r="GA58" s="1">
        <v>0</v>
      </c>
      <c r="GB58" s="1" t="s">
        <v>1200</v>
      </c>
      <c r="GC58" s="1">
        <v>8.1</v>
      </c>
      <c r="GD58" s="1">
        <v>7.7</v>
      </c>
      <c r="GE58" s="1"/>
      <c r="GF58" s="1" t="s">
        <v>285</v>
      </c>
      <c r="GG58" s="1" t="s">
        <v>1201</v>
      </c>
      <c r="GH58" s="1" t="s">
        <v>287</v>
      </c>
      <c r="GI58" s="1" t="s">
        <v>288</v>
      </c>
      <c r="GJ58" s="1" t="s">
        <v>347</v>
      </c>
      <c r="GK58" s="1" t="s">
        <v>290</v>
      </c>
      <c r="GL58" s="1" t="s">
        <v>418</v>
      </c>
      <c r="GM58" s="1" t="s">
        <v>279</v>
      </c>
      <c r="GN58" s="6">
        <v>83331</v>
      </c>
      <c r="GO58" s="2" t="s">
        <v>330</v>
      </c>
      <c r="GP58" s="2">
        <v>675</v>
      </c>
      <c r="GQ58" s="2">
        <v>91</v>
      </c>
      <c r="GR58" s="10">
        <v>2489</v>
      </c>
      <c r="GS58" s="10">
        <v>65131</v>
      </c>
      <c r="GT58" s="10">
        <v>53237</v>
      </c>
      <c r="GU58" s="2">
        <v>122</v>
      </c>
      <c r="GV58" s="2">
        <v>0</v>
      </c>
      <c r="GW58" s="2">
        <v>0</v>
      </c>
      <c r="GX58" s="10">
        <v>5127</v>
      </c>
      <c r="GY58" s="10">
        <v>78568</v>
      </c>
      <c r="GZ58" s="1"/>
      <c r="HA58" s="1">
        <v>3</v>
      </c>
      <c r="HB58" s="1"/>
      <c r="HC58" s="1"/>
      <c r="HD58" s="1"/>
      <c r="HE58" s="1"/>
      <c r="HF58" s="1"/>
      <c r="HG58" s="1"/>
      <c r="HH58" s="1"/>
      <c r="HI58" s="1"/>
      <c r="HJ58" s="1"/>
      <c r="HK58" s="1">
        <v>3</v>
      </c>
      <c r="HL58" s="6">
        <v>2113</v>
      </c>
      <c r="HN58" s="6">
        <v>15504</v>
      </c>
      <c r="HO58" s="6">
        <v>145979</v>
      </c>
      <c r="HP58" s="2">
        <v>701</v>
      </c>
      <c r="HQ58" s="1"/>
      <c r="HR58" s="1">
        <v>0</v>
      </c>
      <c r="HS58" s="6">
        <v>26725</v>
      </c>
      <c r="HT58" s="1"/>
      <c r="HU58" s="1"/>
      <c r="HV58" s="6">
        <v>1886</v>
      </c>
      <c r="HW58" s="6">
        <v>2022</v>
      </c>
      <c r="HX58" s="1"/>
      <c r="HY58" s="1"/>
      <c r="HZ58" s="1">
        <v>213</v>
      </c>
      <c r="IA58" s="1">
        <v>0</v>
      </c>
      <c r="IB58" s="1"/>
      <c r="IC58" s="1"/>
      <c r="ID58" s="1">
        <v>-1</v>
      </c>
      <c r="IE58" s="6">
        <v>446787</v>
      </c>
      <c r="IF58" s="6">
        <v>93296</v>
      </c>
      <c r="IG58" s="6">
        <v>2586</v>
      </c>
      <c r="IH58" s="6">
        <v>432979</v>
      </c>
      <c r="II58" s="6">
        <v>92939</v>
      </c>
      <c r="IJ58" s="1">
        <v>32</v>
      </c>
      <c r="IK58" s="6">
        <v>8247</v>
      </c>
      <c r="IL58" s="1">
        <v>256</v>
      </c>
      <c r="IM58" s="6">
        <v>2687</v>
      </c>
      <c r="IN58" s="1">
        <v>0</v>
      </c>
      <c r="IO58" s="1">
        <v>0</v>
      </c>
      <c r="IQ58" s="6">
        <v>2233</v>
      </c>
      <c r="IR58" s="6">
        <v>1352</v>
      </c>
      <c r="IS58" s="10">
        <v>3585</v>
      </c>
      <c r="IT58" s="10">
        <v>14807</v>
      </c>
      <c r="IU58" s="6">
        <v>26858</v>
      </c>
      <c r="IV58" s="10">
        <v>450372</v>
      </c>
      <c r="IW58" s="6">
        <v>247689</v>
      </c>
      <c r="IX58" s="1">
        <v>106</v>
      </c>
      <c r="IY58" s="1">
        <v>416</v>
      </c>
      <c r="IZ58" s="1">
        <v>3</v>
      </c>
      <c r="JA58" s="1">
        <v>0.92</v>
      </c>
      <c r="JB58" s="1">
        <v>0.08</v>
      </c>
      <c r="JC58" s="1">
        <v>23.69</v>
      </c>
      <c r="JD58" s="1">
        <v>27.54</v>
      </c>
      <c r="JE58" s="1">
        <v>9</v>
      </c>
      <c r="JF58" s="1">
        <v>506</v>
      </c>
      <c r="JG58" s="6">
        <v>11906</v>
      </c>
      <c r="JH58" s="1">
        <v>19</v>
      </c>
      <c r="JI58" s="1">
        <v>531</v>
      </c>
    </row>
    <row r="59" spans="1:269" x14ac:dyDescent="0.25">
      <c r="A59" s="1" t="s">
        <v>1202</v>
      </c>
      <c r="B59" s="1" t="s">
        <v>1203</v>
      </c>
      <c r="C59" s="1" t="s">
        <v>1203</v>
      </c>
      <c r="D59" s="1">
        <v>2016</v>
      </c>
      <c r="E59" s="1" t="s">
        <v>1204</v>
      </c>
      <c r="F59" s="1" t="s">
        <v>1205</v>
      </c>
      <c r="G59" s="1" t="s">
        <v>1206</v>
      </c>
      <c r="H59" s="1">
        <v>28425</v>
      </c>
      <c r="I59" s="1">
        <v>879</v>
      </c>
      <c r="J59" s="1" t="s">
        <v>1207</v>
      </c>
      <c r="K59" s="1" t="s">
        <v>1206</v>
      </c>
      <c r="L59" s="1">
        <v>28425</v>
      </c>
      <c r="M59" s="1"/>
      <c r="N59" s="1" t="s">
        <v>1208</v>
      </c>
      <c r="O59" s="1" t="s">
        <v>1209</v>
      </c>
      <c r="P59" s="1"/>
      <c r="Q59" s="1" t="s">
        <v>1210</v>
      </c>
      <c r="R59" s="1" t="s">
        <v>1211</v>
      </c>
      <c r="S59" s="1" t="s">
        <v>324</v>
      </c>
      <c r="T59" s="1" t="s">
        <v>1209</v>
      </c>
      <c r="U59" s="1"/>
      <c r="V59" s="1" t="s">
        <v>1210</v>
      </c>
      <c r="W59" s="1">
        <v>1</v>
      </c>
      <c r="X59" s="1">
        <v>1</v>
      </c>
      <c r="Y59" s="1">
        <v>0</v>
      </c>
      <c r="Z59" s="1">
        <v>0</v>
      </c>
      <c r="AA59" s="6">
        <v>4556</v>
      </c>
      <c r="AB59" s="1">
        <v>2</v>
      </c>
      <c r="AC59" s="1">
        <v>0</v>
      </c>
      <c r="AD59" s="1">
        <v>2</v>
      </c>
      <c r="AE59" s="1">
        <v>11.44</v>
      </c>
      <c r="AF59" s="1">
        <v>13.44</v>
      </c>
      <c r="AG59" s="7">
        <v>0.14879999999999999</v>
      </c>
      <c r="AH59" s="8">
        <v>70759</v>
      </c>
      <c r="AI59" s="1"/>
      <c r="AJ59" s="1"/>
      <c r="AK59" s="8">
        <v>48256</v>
      </c>
      <c r="AL59" s="9">
        <v>11.9</v>
      </c>
      <c r="AM59" s="9">
        <v>11.9</v>
      </c>
      <c r="AN59" s="9">
        <v>11.9</v>
      </c>
      <c r="AO59" s="8">
        <v>0</v>
      </c>
      <c r="AP59" s="8">
        <v>690175</v>
      </c>
      <c r="AQ59" s="8">
        <v>690175</v>
      </c>
      <c r="AR59" s="8">
        <v>105394</v>
      </c>
      <c r="AS59" s="8">
        <v>0</v>
      </c>
      <c r="AT59" s="8">
        <v>105394</v>
      </c>
      <c r="AU59" s="8">
        <v>0</v>
      </c>
      <c r="AV59" s="8">
        <v>0</v>
      </c>
      <c r="AW59" s="8">
        <v>0</v>
      </c>
      <c r="AX59" s="8">
        <v>0</v>
      </c>
      <c r="AY59" s="8">
        <v>795569</v>
      </c>
      <c r="AZ59" s="8">
        <v>455375</v>
      </c>
      <c r="BA59" s="8">
        <v>128141</v>
      </c>
      <c r="BB59" s="8">
        <v>583516</v>
      </c>
      <c r="BC59" s="8">
        <v>77365</v>
      </c>
      <c r="BD59" s="8">
        <v>10216</v>
      </c>
      <c r="BE59" s="8">
        <v>5974</v>
      </c>
      <c r="BF59" s="8">
        <v>93555</v>
      </c>
      <c r="BG59" s="8">
        <v>90842</v>
      </c>
      <c r="BH59" s="8">
        <v>767913</v>
      </c>
      <c r="BI59" s="8">
        <v>27656</v>
      </c>
      <c r="BJ59" s="7">
        <v>3.4799999999999998E-2</v>
      </c>
      <c r="BK59" s="8">
        <v>11011</v>
      </c>
      <c r="BL59" s="8">
        <v>0</v>
      </c>
      <c r="BM59" s="8">
        <v>0</v>
      </c>
      <c r="BN59" s="8">
        <v>0</v>
      </c>
      <c r="BO59" s="8">
        <v>11011</v>
      </c>
      <c r="BP59" s="8">
        <v>11011</v>
      </c>
      <c r="BQ59" s="6">
        <v>33180</v>
      </c>
      <c r="BR59" s="6">
        <v>37535</v>
      </c>
      <c r="BS59" s="6">
        <v>70715</v>
      </c>
      <c r="BT59" s="6">
        <v>25276</v>
      </c>
      <c r="BU59" s="6">
        <v>13333</v>
      </c>
      <c r="BV59" s="6">
        <v>38609</v>
      </c>
      <c r="BW59" s="6">
        <v>3355</v>
      </c>
      <c r="BX59" s="1">
        <v>0</v>
      </c>
      <c r="BY59" s="6">
        <v>3355</v>
      </c>
      <c r="BZ59" s="6">
        <v>112679</v>
      </c>
      <c r="CA59" s="1"/>
      <c r="CB59" s="6">
        <v>112679</v>
      </c>
      <c r="CC59" s="6">
        <v>1276</v>
      </c>
      <c r="CD59" s="6">
        <v>50534</v>
      </c>
      <c r="CE59" s="1">
        <v>3</v>
      </c>
      <c r="CF59" s="1">
        <v>74</v>
      </c>
      <c r="CG59" s="1">
        <v>77</v>
      </c>
      <c r="CH59" s="6">
        <v>3001</v>
      </c>
      <c r="CI59" s="6">
        <v>3207</v>
      </c>
      <c r="CJ59" s="6">
        <v>2560</v>
      </c>
      <c r="CK59" s="1">
        <v>205</v>
      </c>
      <c r="CL59" s="1">
        <v>42</v>
      </c>
      <c r="CM59" s="1">
        <v>38</v>
      </c>
      <c r="CN59" s="1">
        <v>123</v>
      </c>
      <c r="CO59" s="6">
        <v>63072</v>
      </c>
      <c r="CP59" s="6">
        <v>25237</v>
      </c>
      <c r="CQ59" s="6">
        <v>88309</v>
      </c>
      <c r="CR59" s="6">
        <v>9625</v>
      </c>
      <c r="CS59" s="1">
        <v>0</v>
      </c>
      <c r="CT59" s="6">
        <v>9625</v>
      </c>
      <c r="CU59" s="6">
        <v>61204</v>
      </c>
      <c r="CV59" s="6">
        <v>17103</v>
      </c>
      <c r="CW59" s="6">
        <v>78307</v>
      </c>
      <c r="CX59" s="6">
        <v>176241</v>
      </c>
      <c r="CY59" s="1">
        <v>571</v>
      </c>
      <c r="CZ59" s="1">
        <v>30</v>
      </c>
      <c r="DA59" s="6">
        <v>176842</v>
      </c>
      <c r="DB59" s="6">
        <v>10484</v>
      </c>
      <c r="DC59" s="6">
        <v>1236</v>
      </c>
      <c r="DD59" s="6">
        <f t="shared" si="0"/>
        <v>11720</v>
      </c>
      <c r="DE59" s="6">
        <v>22877</v>
      </c>
      <c r="DF59" s="6">
        <v>15186</v>
      </c>
      <c r="DG59" s="6">
        <v>1349</v>
      </c>
      <c r="DH59" s="6">
        <v>17793</v>
      </c>
      <c r="DI59" s="1">
        <v>112</v>
      </c>
      <c r="DJ59" s="6"/>
      <c r="DK59" s="6">
        <v>134100</v>
      </c>
      <c r="DL59" s="6">
        <v>96679</v>
      </c>
      <c r="DM59" s="1"/>
      <c r="DN59" s="6">
        <v>13369</v>
      </c>
      <c r="DO59" s="6">
        <v>228192</v>
      </c>
      <c r="DP59" s="1">
        <v>85</v>
      </c>
      <c r="DQ59" s="6">
        <v>13279</v>
      </c>
      <c r="DR59" s="6">
        <v>4634</v>
      </c>
      <c r="DS59" s="6">
        <v>17913</v>
      </c>
      <c r="DT59" s="6">
        <v>142133</v>
      </c>
      <c r="DU59" s="1">
        <v>26</v>
      </c>
      <c r="DV59" s="1">
        <v>4</v>
      </c>
      <c r="DW59" s="1">
        <v>376</v>
      </c>
      <c r="DX59" s="1">
        <v>4</v>
      </c>
      <c r="DY59" s="1">
        <v>5</v>
      </c>
      <c r="DZ59" s="1">
        <v>0</v>
      </c>
      <c r="EA59" s="1">
        <v>415</v>
      </c>
      <c r="EB59" s="1">
        <v>698</v>
      </c>
      <c r="EC59" s="1">
        <v>95</v>
      </c>
      <c r="ED59" s="1">
        <v>793</v>
      </c>
      <c r="EE59" s="6">
        <v>6702</v>
      </c>
      <c r="EF59" s="1">
        <v>355</v>
      </c>
      <c r="EG59" s="6">
        <v>7057</v>
      </c>
      <c r="EH59" s="1">
        <v>35</v>
      </c>
      <c r="EI59" s="1">
        <v>145</v>
      </c>
      <c r="EJ59" s="1">
        <v>180</v>
      </c>
      <c r="EK59" s="6">
        <v>8030</v>
      </c>
      <c r="EL59" s="1">
        <v>0</v>
      </c>
      <c r="EM59" s="1">
        <v>0</v>
      </c>
      <c r="EN59" s="1">
        <v>0</v>
      </c>
      <c r="EO59" s="1">
        <v>0</v>
      </c>
      <c r="EP59" s="1"/>
      <c r="EQ59" s="1"/>
      <c r="ER59" s="6">
        <v>14341</v>
      </c>
      <c r="ES59" s="6">
        <v>2123</v>
      </c>
      <c r="ET59" s="1">
        <v>939</v>
      </c>
      <c r="EU59" s="1">
        <v>20</v>
      </c>
      <c r="EV59" s="1">
        <v>99</v>
      </c>
      <c r="EW59" s="1" t="s">
        <v>1212</v>
      </c>
      <c r="EX59" s="1">
        <v>19</v>
      </c>
      <c r="EY59" s="1">
        <v>25</v>
      </c>
      <c r="EZ59" s="6">
        <v>13547</v>
      </c>
      <c r="FA59" s="6">
        <v>37844</v>
      </c>
      <c r="FB59" s="1"/>
      <c r="FC59" s="1"/>
      <c r="FD59" s="1" t="s">
        <v>290</v>
      </c>
      <c r="FE59" s="1"/>
      <c r="FF59" s="1"/>
      <c r="FG59" s="1" t="s">
        <v>1203</v>
      </c>
      <c r="FH59" s="1" t="s">
        <v>308</v>
      </c>
      <c r="FI59" s="1" t="s">
        <v>1205</v>
      </c>
      <c r="FJ59" s="1" t="s">
        <v>1206</v>
      </c>
      <c r="FK59" s="1">
        <v>28425</v>
      </c>
      <c r="FL59" s="1">
        <v>879</v>
      </c>
      <c r="FM59" s="1" t="s">
        <v>1207</v>
      </c>
      <c r="FN59" s="1" t="s">
        <v>1206</v>
      </c>
      <c r="FO59" s="1">
        <v>28425</v>
      </c>
      <c r="FP59" s="1">
        <v>879</v>
      </c>
      <c r="FQ59" s="1" t="s">
        <v>1204</v>
      </c>
      <c r="FR59" s="6">
        <v>21000</v>
      </c>
      <c r="FS59" s="1">
        <v>13.43</v>
      </c>
      <c r="FT59" s="1" t="s">
        <v>1211</v>
      </c>
      <c r="FU59" s="6">
        <v>4556</v>
      </c>
      <c r="FV59" s="1">
        <v>104</v>
      </c>
      <c r="FW59" s="1"/>
      <c r="FX59" s="1" t="s">
        <v>1213</v>
      </c>
      <c r="FY59" s="1"/>
      <c r="FZ59" s="1"/>
      <c r="GA59" s="1">
        <v>0</v>
      </c>
      <c r="GB59" s="1" t="s">
        <v>1214</v>
      </c>
      <c r="GC59" s="1">
        <v>29.5</v>
      </c>
      <c r="GD59" s="1">
        <v>25.9</v>
      </c>
      <c r="GE59" s="1"/>
      <c r="GF59" s="1" t="s">
        <v>285</v>
      </c>
      <c r="GG59" s="1" t="s">
        <v>1215</v>
      </c>
      <c r="GH59" s="1" t="s">
        <v>287</v>
      </c>
      <c r="GI59" s="1" t="s">
        <v>288</v>
      </c>
      <c r="GJ59" s="1" t="s">
        <v>289</v>
      </c>
      <c r="GK59" s="1" t="s">
        <v>290</v>
      </c>
      <c r="GL59" s="1" t="s">
        <v>291</v>
      </c>
      <c r="GM59" s="1" t="s">
        <v>279</v>
      </c>
      <c r="GN59" s="6">
        <v>55568</v>
      </c>
      <c r="GO59" s="2" t="s">
        <v>292</v>
      </c>
      <c r="GP59" s="2">
        <v>327</v>
      </c>
      <c r="GQ59" s="2">
        <v>125</v>
      </c>
      <c r="GR59" s="10">
        <v>3169</v>
      </c>
      <c r="GS59" s="10">
        <v>23644</v>
      </c>
      <c r="GT59" s="10">
        <v>60300</v>
      </c>
      <c r="GU59" s="2">
        <v>34</v>
      </c>
      <c r="GV59" s="2">
        <v>0</v>
      </c>
      <c r="GW59" s="2">
        <v>0</v>
      </c>
      <c r="GX59" s="10">
        <v>2522</v>
      </c>
      <c r="GY59" s="2"/>
      <c r="GZ59" s="1"/>
      <c r="HA59" s="1">
        <v>3</v>
      </c>
      <c r="HB59" s="1"/>
      <c r="HC59" s="1"/>
      <c r="HD59" s="1"/>
      <c r="HE59" s="1"/>
      <c r="HF59" s="1"/>
      <c r="HG59" s="1"/>
      <c r="HH59" s="1"/>
      <c r="HI59" s="1"/>
      <c r="HJ59" s="1"/>
      <c r="HK59" s="1">
        <v>2</v>
      </c>
      <c r="HL59" s="6">
        <v>2337</v>
      </c>
      <c r="HN59" s="6">
        <v>8768</v>
      </c>
      <c r="HO59" s="6">
        <v>173816</v>
      </c>
      <c r="HP59" s="2">
        <v>112</v>
      </c>
      <c r="HQ59" s="1"/>
      <c r="HR59" s="1">
        <v>42</v>
      </c>
      <c r="HS59" s="6">
        <v>26725</v>
      </c>
      <c r="HT59" s="6">
        <v>23798</v>
      </c>
      <c r="HU59" s="1"/>
      <c r="HV59" s="1">
        <v>11</v>
      </c>
      <c r="HW59" s="6">
        <v>2022</v>
      </c>
      <c r="HX59" s="6">
        <v>1183</v>
      </c>
      <c r="HY59" s="1"/>
      <c r="HZ59" s="1">
        <v>2</v>
      </c>
      <c r="IA59" s="1">
        <v>0</v>
      </c>
      <c r="IB59" s="1">
        <v>205</v>
      </c>
      <c r="IC59" s="1"/>
      <c r="ID59" s="1">
        <v>0</v>
      </c>
      <c r="IE59" s="6">
        <v>228192</v>
      </c>
      <c r="IF59" s="6">
        <v>34597</v>
      </c>
      <c r="IG59" s="1">
        <v>218</v>
      </c>
      <c r="IH59" s="6">
        <v>210211</v>
      </c>
      <c r="II59" s="6">
        <v>33557</v>
      </c>
      <c r="IJ59" s="1">
        <v>166</v>
      </c>
      <c r="IK59" s="6">
        <v>15020</v>
      </c>
      <c r="IL59" s="1">
        <v>149</v>
      </c>
      <c r="IM59" s="6">
        <v>1087</v>
      </c>
      <c r="IN59" s="1">
        <v>0</v>
      </c>
      <c r="IO59" s="1">
        <v>22</v>
      </c>
      <c r="IQ59" s="6">
        <v>15857</v>
      </c>
      <c r="IR59" s="6">
        <v>19976</v>
      </c>
      <c r="IS59" s="10">
        <v>35833</v>
      </c>
      <c r="IT59" s="10">
        <v>53626</v>
      </c>
      <c r="IU59" s="6">
        <v>11720</v>
      </c>
      <c r="IV59" s="10">
        <v>264025</v>
      </c>
      <c r="IW59" s="6">
        <v>88385</v>
      </c>
      <c r="IX59" s="1">
        <v>30</v>
      </c>
      <c r="IY59" s="1">
        <v>380</v>
      </c>
      <c r="IZ59" s="1">
        <v>5</v>
      </c>
      <c r="JA59" s="1">
        <v>0.88</v>
      </c>
      <c r="JB59" s="1">
        <v>0.1</v>
      </c>
      <c r="JC59" s="1">
        <v>19.350000000000001</v>
      </c>
      <c r="JD59" s="1">
        <v>18.57</v>
      </c>
      <c r="JE59" s="1">
        <v>26.43</v>
      </c>
      <c r="JF59" s="1">
        <v>407</v>
      </c>
      <c r="JG59" s="6">
        <v>7435</v>
      </c>
      <c r="JH59" s="1">
        <v>8</v>
      </c>
      <c r="JI59" s="1">
        <v>595</v>
      </c>
    </row>
    <row r="60" spans="1:269" x14ac:dyDescent="0.25">
      <c r="A60" s="1" t="s">
        <v>1216</v>
      </c>
      <c r="B60" s="1" t="s">
        <v>1217</v>
      </c>
      <c r="C60" s="1" t="s">
        <v>1217</v>
      </c>
      <c r="D60" s="1">
        <v>2016</v>
      </c>
      <c r="E60" s="1" t="s">
        <v>1218</v>
      </c>
      <c r="F60" s="1" t="s">
        <v>1219</v>
      </c>
      <c r="G60" s="1" t="s">
        <v>935</v>
      </c>
      <c r="H60" s="1">
        <v>27536</v>
      </c>
      <c r="I60" s="1">
        <v>4211</v>
      </c>
      <c r="J60" s="1" t="s">
        <v>1219</v>
      </c>
      <c r="K60" s="1" t="s">
        <v>935</v>
      </c>
      <c r="L60" s="1">
        <v>27536</v>
      </c>
      <c r="M60" s="1"/>
      <c r="N60" s="1" t="s">
        <v>1220</v>
      </c>
      <c r="O60" s="1" t="s">
        <v>1221</v>
      </c>
      <c r="P60" s="1" t="s">
        <v>1222</v>
      </c>
      <c r="Q60" s="1" t="s">
        <v>1223</v>
      </c>
      <c r="R60" s="1" t="s">
        <v>1220</v>
      </c>
      <c r="S60" s="1" t="s">
        <v>397</v>
      </c>
      <c r="T60" s="1" t="s">
        <v>1221</v>
      </c>
      <c r="U60" s="1" t="s">
        <v>1222</v>
      </c>
      <c r="V60" s="1" t="s">
        <v>1223</v>
      </c>
      <c r="W60" s="1">
        <v>1</v>
      </c>
      <c r="X60" s="1">
        <v>0</v>
      </c>
      <c r="Y60" s="1">
        <v>0</v>
      </c>
      <c r="Z60" s="1">
        <v>0</v>
      </c>
      <c r="AA60" s="6">
        <v>2500</v>
      </c>
      <c r="AB60" s="1">
        <v>3</v>
      </c>
      <c r="AC60" s="1"/>
      <c r="AD60" s="1">
        <v>3</v>
      </c>
      <c r="AE60" s="1">
        <v>12</v>
      </c>
      <c r="AF60" s="1">
        <v>15</v>
      </c>
      <c r="AG60" s="7">
        <v>0.2</v>
      </c>
      <c r="AH60" s="8">
        <v>63240</v>
      </c>
      <c r="AI60" s="1"/>
      <c r="AJ60" s="1"/>
      <c r="AK60" s="8">
        <v>39100</v>
      </c>
      <c r="AL60" s="9">
        <v>9.5399999999999991</v>
      </c>
      <c r="AM60" s="1"/>
      <c r="AN60" s="1"/>
      <c r="AO60" s="1"/>
      <c r="AP60" s="1"/>
      <c r="AQ60" s="1"/>
      <c r="AR60" s="8">
        <v>107386</v>
      </c>
      <c r="AS60" s="1"/>
      <c r="AT60" s="8">
        <v>107386</v>
      </c>
      <c r="AU60" s="8">
        <v>1200</v>
      </c>
      <c r="AV60" s="1"/>
      <c r="AW60" s="8">
        <v>1200</v>
      </c>
      <c r="AX60" s="1"/>
      <c r="AY60" s="8">
        <v>108586</v>
      </c>
      <c r="AZ60" s="1"/>
      <c r="BA60" s="1"/>
      <c r="BB60" s="1"/>
      <c r="BC60" s="1"/>
      <c r="BD60" s="1"/>
      <c r="BE60" s="1"/>
      <c r="BF60" s="1"/>
      <c r="BG60" s="1"/>
      <c r="BH60" s="1"/>
      <c r="BI60" s="8">
        <v>108586</v>
      </c>
      <c r="BJ60" s="7">
        <v>1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6">
        <v>25947</v>
      </c>
      <c r="BR60" s="6">
        <v>37811</v>
      </c>
      <c r="BS60" s="6">
        <v>63758</v>
      </c>
      <c r="BT60" s="6">
        <v>17504</v>
      </c>
      <c r="BU60" s="6">
        <v>14848</v>
      </c>
      <c r="BV60" s="6">
        <v>32352</v>
      </c>
      <c r="BW60" s="6">
        <v>3971</v>
      </c>
      <c r="BX60" s="1">
        <v>153</v>
      </c>
      <c r="BY60" s="6">
        <v>4124</v>
      </c>
      <c r="BZ60" s="6">
        <v>100234</v>
      </c>
      <c r="CA60" s="1"/>
      <c r="CB60" s="6">
        <v>100234</v>
      </c>
      <c r="CC60" s="1"/>
      <c r="CD60" s="6">
        <v>50523</v>
      </c>
      <c r="CE60" s="1"/>
      <c r="CF60" s="1">
        <v>74</v>
      </c>
      <c r="CG60" s="1">
        <v>74</v>
      </c>
      <c r="CH60" s="1"/>
      <c r="CI60" s="6">
        <v>3205</v>
      </c>
      <c r="CJ60" s="1"/>
      <c r="CK60" s="1">
        <v>205</v>
      </c>
      <c r="CL60" s="1"/>
      <c r="CM60" s="1">
        <v>11</v>
      </c>
      <c r="CN60" s="1">
        <v>99</v>
      </c>
      <c r="CO60" s="6">
        <v>24606</v>
      </c>
      <c r="CP60" s="6">
        <v>9263</v>
      </c>
      <c r="CQ60" s="6">
        <v>33869</v>
      </c>
      <c r="CR60" s="6">
        <v>5086</v>
      </c>
      <c r="CS60" s="1">
        <v>40</v>
      </c>
      <c r="CT60" s="6">
        <v>5126</v>
      </c>
      <c r="CU60" s="6">
        <v>33120</v>
      </c>
      <c r="CV60" s="6">
        <v>6489</v>
      </c>
      <c r="CW60" s="6">
        <v>39609</v>
      </c>
      <c r="CX60" s="6">
        <v>78604</v>
      </c>
      <c r="CY60" s="1">
        <v>722</v>
      </c>
      <c r="CZ60" s="1"/>
      <c r="DA60" s="6">
        <v>79326</v>
      </c>
      <c r="DB60" s="6">
        <v>4077</v>
      </c>
      <c r="DC60" s="1">
        <v>616</v>
      </c>
      <c r="DD60" s="6">
        <f t="shared" si="0"/>
        <v>4693</v>
      </c>
      <c r="DE60" s="6">
        <v>4808</v>
      </c>
      <c r="DF60" s="6">
        <v>3136</v>
      </c>
      <c r="DG60" s="1"/>
      <c r="DH60" s="6">
        <v>3772</v>
      </c>
      <c r="DI60" s="1"/>
      <c r="DJ60" s="6"/>
      <c r="DK60" s="1"/>
      <c r="DL60" s="1"/>
      <c r="DM60" s="1"/>
      <c r="DN60" s="1"/>
      <c r="DO60" s="6">
        <v>91963</v>
      </c>
      <c r="DP60" s="1"/>
      <c r="DQ60" s="6">
        <v>28336</v>
      </c>
      <c r="DR60" s="6">
        <v>4080</v>
      </c>
      <c r="DS60" s="6">
        <v>32416</v>
      </c>
      <c r="DT60" s="6">
        <v>185000</v>
      </c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>
        <v>203</v>
      </c>
      <c r="EQ60" s="6">
        <v>7200</v>
      </c>
      <c r="ER60" s="6">
        <v>17888</v>
      </c>
      <c r="ES60" s="6">
        <v>12272</v>
      </c>
      <c r="ET60" s="6">
        <v>1924</v>
      </c>
      <c r="EU60" s="1">
        <v>87</v>
      </c>
      <c r="EV60" s="1">
        <v>103</v>
      </c>
      <c r="EW60" s="1" t="s">
        <v>1224</v>
      </c>
      <c r="EX60" s="1">
        <v>21</v>
      </c>
      <c r="EY60" s="1">
        <v>45</v>
      </c>
      <c r="EZ60" s="6">
        <v>43747</v>
      </c>
      <c r="FA60" s="1"/>
      <c r="FB60" s="1"/>
      <c r="FC60" s="1"/>
      <c r="FD60" s="1" t="s">
        <v>290</v>
      </c>
      <c r="FE60" s="1"/>
      <c r="FF60" s="1"/>
      <c r="FG60" s="1" t="s">
        <v>1225</v>
      </c>
      <c r="FH60" s="1" t="s">
        <v>281</v>
      </c>
      <c r="FI60" s="1" t="s">
        <v>1219</v>
      </c>
      <c r="FJ60" s="1" t="s">
        <v>935</v>
      </c>
      <c r="FK60" s="1">
        <v>27536</v>
      </c>
      <c r="FL60" s="1">
        <v>4211</v>
      </c>
      <c r="FM60" s="1" t="s">
        <v>1219</v>
      </c>
      <c r="FN60" s="1" t="s">
        <v>935</v>
      </c>
      <c r="FO60" s="1">
        <v>27536</v>
      </c>
      <c r="FP60" s="1">
        <v>4211</v>
      </c>
      <c r="FQ60" s="1" t="s">
        <v>1218</v>
      </c>
      <c r="FR60" s="6">
        <v>38000</v>
      </c>
      <c r="FS60" s="1">
        <v>15</v>
      </c>
      <c r="FT60" s="1" t="s">
        <v>1220</v>
      </c>
      <c r="FU60" s="6">
        <v>2500</v>
      </c>
      <c r="FV60" s="1">
        <v>52</v>
      </c>
      <c r="FW60" s="1"/>
      <c r="FX60" s="1" t="s">
        <v>1226</v>
      </c>
      <c r="FY60" s="1"/>
      <c r="FZ60" s="1"/>
      <c r="GA60" s="1">
        <v>0</v>
      </c>
      <c r="GB60" s="1" t="s">
        <v>1227</v>
      </c>
      <c r="GC60" s="1">
        <v>6.11</v>
      </c>
      <c r="GD60" s="1">
        <v>61.44</v>
      </c>
      <c r="GE60" s="1"/>
      <c r="GF60" s="1"/>
      <c r="GG60" s="1" t="s">
        <v>1228</v>
      </c>
      <c r="GH60" s="1" t="s">
        <v>287</v>
      </c>
      <c r="GI60" s="1" t="s">
        <v>1229</v>
      </c>
      <c r="GJ60" s="1" t="s">
        <v>503</v>
      </c>
      <c r="GK60" s="1" t="s">
        <v>290</v>
      </c>
      <c r="GL60" s="1" t="s">
        <v>291</v>
      </c>
      <c r="GM60" s="1" t="s">
        <v>279</v>
      </c>
      <c r="GN60" s="6">
        <v>45056</v>
      </c>
      <c r="GO60" s="2" t="s">
        <v>292</v>
      </c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1"/>
      <c r="HA60" s="1">
        <v>1</v>
      </c>
      <c r="HB60" s="1"/>
      <c r="HC60" s="1"/>
      <c r="HD60" s="1"/>
      <c r="HE60" s="1"/>
      <c r="HF60" s="1"/>
      <c r="HG60" s="1"/>
      <c r="HH60" s="1"/>
      <c r="HI60" s="1"/>
      <c r="HJ60" s="1"/>
      <c r="HK60" s="1">
        <v>1</v>
      </c>
      <c r="HL60" s="1"/>
      <c r="HN60" s="6">
        <v>3205</v>
      </c>
      <c r="HO60" s="6">
        <v>154340</v>
      </c>
      <c r="HP60" s="2"/>
      <c r="HQ60" s="1"/>
      <c r="HR60" s="1"/>
      <c r="HS60" s="6">
        <v>26725</v>
      </c>
      <c r="HT60" s="6">
        <v>23798</v>
      </c>
      <c r="HU60" s="1"/>
      <c r="HV60" s="1"/>
      <c r="HW60" s="6">
        <v>2022</v>
      </c>
      <c r="HX60" s="6">
        <v>1183</v>
      </c>
      <c r="HY60" s="1"/>
      <c r="HZ60" s="1"/>
      <c r="IA60" s="1">
        <v>0</v>
      </c>
      <c r="IB60" s="1">
        <v>205</v>
      </c>
      <c r="IC60" s="1"/>
      <c r="ID60" s="1"/>
      <c r="IE60" s="6">
        <v>91963</v>
      </c>
      <c r="IF60" s="6">
        <v>9501</v>
      </c>
      <c r="IG60" s="1"/>
      <c r="IH60" s="6">
        <v>88191</v>
      </c>
      <c r="II60" s="6">
        <v>8865</v>
      </c>
      <c r="IJ60" s="1">
        <v>32</v>
      </c>
      <c r="IK60" s="6">
        <v>3104</v>
      </c>
      <c r="IL60" s="1">
        <v>92</v>
      </c>
      <c r="IM60" s="1">
        <v>524</v>
      </c>
      <c r="IN60" s="1">
        <v>0</v>
      </c>
      <c r="IO60" s="1">
        <v>20</v>
      </c>
      <c r="IQ60" s="6">
        <v>2962</v>
      </c>
      <c r="IR60" s="1"/>
      <c r="IS60" s="10">
        <v>2962</v>
      </c>
      <c r="IT60" s="10">
        <v>6734</v>
      </c>
      <c r="IU60" s="6">
        <v>4693</v>
      </c>
      <c r="IV60" s="10">
        <v>94925</v>
      </c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</row>
    <row r="61" spans="1:269" x14ac:dyDescent="0.25">
      <c r="A61" s="1" t="s">
        <v>1230</v>
      </c>
      <c r="B61" s="1" t="s">
        <v>1231</v>
      </c>
      <c r="C61" s="1" t="s">
        <v>1231</v>
      </c>
      <c r="D61" s="1">
        <v>2016</v>
      </c>
      <c r="E61" s="1" t="s">
        <v>1232</v>
      </c>
      <c r="F61" s="1" t="s">
        <v>1233</v>
      </c>
      <c r="G61" s="1" t="s">
        <v>1234</v>
      </c>
      <c r="H61" s="1">
        <v>27573</v>
      </c>
      <c r="I61" s="1"/>
      <c r="J61" s="1" t="s">
        <v>1233</v>
      </c>
      <c r="K61" s="1" t="s">
        <v>1234</v>
      </c>
      <c r="L61" s="1">
        <v>27573</v>
      </c>
      <c r="M61" s="1"/>
      <c r="N61" s="1" t="s">
        <v>1235</v>
      </c>
      <c r="O61" s="1" t="s">
        <v>1236</v>
      </c>
      <c r="P61" s="1" t="s">
        <v>1237</v>
      </c>
      <c r="Q61" s="1" t="s">
        <v>1238</v>
      </c>
      <c r="R61" s="1" t="s">
        <v>1235</v>
      </c>
      <c r="S61" s="1" t="s">
        <v>397</v>
      </c>
      <c r="T61" s="1" t="s">
        <v>1236</v>
      </c>
      <c r="U61" s="1" t="s">
        <v>1237</v>
      </c>
      <c r="V61" s="1" t="s">
        <v>1238</v>
      </c>
      <c r="W61" s="1">
        <v>1</v>
      </c>
      <c r="X61" s="1">
        <v>0</v>
      </c>
      <c r="Y61" s="1">
        <v>0</v>
      </c>
      <c r="Z61" s="1">
        <v>1</v>
      </c>
      <c r="AA61" s="6">
        <v>3020</v>
      </c>
      <c r="AB61" s="1">
        <v>4</v>
      </c>
      <c r="AC61" s="1">
        <v>0</v>
      </c>
      <c r="AD61" s="1">
        <v>4</v>
      </c>
      <c r="AE61" s="1">
        <v>3</v>
      </c>
      <c r="AF61" s="1">
        <v>7</v>
      </c>
      <c r="AG61" s="7">
        <v>0.57140000000000002</v>
      </c>
      <c r="AH61" s="8">
        <v>59387</v>
      </c>
      <c r="AI61" s="1"/>
      <c r="AJ61" s="1"/>
      <c r="AK61" s="8">
        <v>36045</v>
      </c>
      <c r="AL61" s="9">
        <v>14.07</v>
      </c>
      <c r="AM61" s="9">
        <v>17.510000000000002</v>
      </c>
      <c r="AN61" s="9">
        <v>18.48</v>
      </c>
      <c r="AO61" s="8">
        <v>0</v>
      </c>
      <c r="AP61" s="8">
        <v>402169</v>
      </c>
      <c r="AQ61" s="8">
        <v>402169</v>
      </c>
      <c r="AR61" s="8">
        <v>95672</v>
      </c>
      <c r="AS61" s="8">
        <v>0</v>
      </c>
      <c r="AT61" s="8">
        <v>95672</v>
      </c>
      <c r="AU61" s="8">
        <v>2400</v>
      </c>
      <c r="AV61" s="8">
        <v>0</v>
      </c>
      <c r="AW61" s="8">
        <v>2400</v>
      </c>
      <c r="AX61" s="8">
        <v>0</v>
      </c>
      <c r="AY61" s="8">
        <v>500241</v>
      </c>
      <c r="AZ61" s="8">
        <v>287626</v>
      </c>
      <c r="BA61" s="8">
        <v>105356</v>
      </c>
      <c r="BB61" s="8">
        <v>392982</v>
      </c>
      <c r="BC61" s="8">
        <v>62384</v>
      </c>
      <c r="BD61" s="8">
        <v>9561</v>
      </c>
      <c r="BE61" s="8">
        <v>1684</v>
      </c>
      <c r="BF61" s="8">
        <v>73629</v>
      </c>
      <c r="BG61" s="8">
        <v>48687</v>
      </c>
      <c r="BH61" s="8">
        <v>515298</v>
      </c>
      <c r="BI61" s="8">
        <v>-15057</v>
      </c>
      <c r="BJ61" s="7">
        <v>-3.0099999999999998E-2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6">
        <v>23141</v>
      </c>
      <c r="BR61" s="6">
        <v>12874</v>
      </c>
      <c r="BS61" s="6">
        <v>36015</v>
      </c>
      <c r="BT61" s="6">
        <v>17978</v>
      </c>
      <c r="BU61" s="6">
        <v>8045</v>
      </c>
      <c r="BV61" s="6">
        <v>26023</v>
      </c>
      <c r="BW61" s="6">
        <v>2348</v>
      </c>
      <c r="BX61" s="1">
        <v>646</v>
      </c>
      <c r="BY61" s="6">
        <v>2994</v>
      </c>
      <c r="BZ61" s="6">
        <v>65032</v>
      </c>
      <c r="CA61" s="1"/>
      <c r="CB61" s="6">
        <v>65032</v>
      </c>
      <c r="CC61" s="1">
        <v>53</v>
      </c>
      <c r="CD61" s="6">
        <v>50605</v>
      </c>
      <c r="CE61" s="1">
        <v>8</v>
      </c>
      <c r="CF61" s="1">
        <v>74</v>
      </c>
      <c r="CG61" s="1">
        <v>82</v>
      </c>
      <c r="CH61" s="6">
        <v>2561</v>
      </c>
      <c r="CI61" s="6">
        <v>7472</v>
      </c>
      <c r="CJ61" s="6">
        <v>1694</v>
      </c>
      <c r="CK61" s="1">
        <v>204</v>
      </c>
      <c r="CL61" s="1">
        <v>50</v>
      </c>
      <c r="CM61" s="1">
        <v>11</v>
      </c>
      <c r="CN61" s="1">
        <v>103</v>
      </c>
      <c r="CO61" s="6">
        <v>44831</v>
      </c>
      <c r="CP61" s="6">
        <v>7143</v>
      </c>
      <c r="CQ61" s="6">
        <v>51974</v>
      </c>
      <c r="CR61" s="6">
        <v>2310</v>
      </c>
      <c r="CS61" s="1">
        <v>491</v>
      </c>
      <c r="CT61" s="6">
        <v>2801</v>
      </c>
      <c r="CU61" s="6">
        <v>68778</v>
      </c>
      <c r="CV61" s="6">
        <v>13850</v>
      </c>
      <c r="CW61" s="6">
        <v>82628</v>
      </c>
      <c r="CX61" s="6">
        <v>137403</v>
      </c>
      <c r="CY61" s="6">
        <v>3307</v>
      </c>
      <c r="CZ61" s="6">
        <v>5480</v>
      </c>
      <c r="DA61" s="6">
        <v>146190</v>
      </c>
      <c r="DB61" s="6">
        <v>5039</v>
      </c>
      <c r="DC61" s="6">
        <v>1282</v>
      </c>
      <c r="DD61" s="6">
        <f t="shared" si="0"/>
        <v>6321</v>
      </c>
      <c r="DE61" s="6">
        <v>10839</v>
      </c>
      <c r="DF61" s="6">
        <v>6511</v>
      </c>
      <c r="DG61" s="1">
        <v>194</v>
      </c>
      <c r="DH61" s="6">
        <v>8002</v>
      </c>
      <c r="DI61" s="6">
        <v>1099</v>
      </c>
      <c r="DJ61" s="6"/>
      <c r="DK61" s="6">
        <v>147710</v>
      </c>
      <c r="DL61" s="1"/>
      <c r="DM61" s="1"/>
      <c r="DN61" s="6">
        <v>13368</v>
      </c>
      <c r="DO61" s="6">
        <v>188564</v>
      </c>
      <c r="DP61" s="1">
        <v>0</v>
      </c>
      <c r="DQ61" s="6">
        <v>25017</v>
      </c>
      <c r="DR61" s="6">
        <v>7133</v>
      </c>
      <c r="DS61" s="6">
        <v>32150</v>
      </c>
      <c r="DT61" s="6">
        <v>107847</v>
      </c>
      <c r="DU61" s="1">
        <v>74</v>
      </c>
      <c r="DV61" s="1">
        <v>53</v>
      </c>
      <c r="DW61" s="1">
        <v>116</v>
      </c>
      <c r="DX61" s="1">
        <v>103</v>
      </c>
      <c r="DY61" s="1">
        <v>14</v>
      </c>
      <c r="DZ61" s="1">
        <v>0</v>
      </c>
      <c r="EA61" s="1">
        <v>360</v>
      </c>
      <c r="EB61" s="1">
        <v>534</v>
      </c>
      <c r="EC61" s="6">
        <v>1083</v>
      </c>
      <c r="ED61" s="6">
        <v>1617</v>
      </c>
      <c r="EE61" s="6">
        <v>2746</v>
      </c>
      <c r="EF61" s="6">
        <v>3547</v>
      </c>
      <c r="EG61" s="6">
        <v>6293</v>
      </c>
      <c r="EH61" s="1">
        <v>66</v>
      </c>
      <c r="EI61" s="1">
        <v>0</v>
      </c>
      <c r="EJ61" s="1">
        <v>66</v>
      </c>
      <c r="EK61" s="6">
        <v>7976</v>
      </c>
      <c r="EL61" s="1">
        <v>1</v>
      </c>
      <c r="EM61" s="1">
        <v>6</v>
      </c>
      <c r="EN61" s="1">
        <v>28</v>
      </c>
      <c r="EO61" s="1">
        <v>90</v>
      </c>
      <c r="EP61" s="1">
        <v>268</v>
      </c>
      <c r="EQ61" s="6">
        <v>2645</v>
      </c>
      <c r="ER61" s="6">
        <v>8872</v>
      </c>
      <c r="ES61" s="6">
        <v>2442</v>
      </c>
      <c r="ET61" s="1">
        <v>217</v>
      </c>
      <c r="EU61" s="1">
        <v>20</v>
      </c>
      <c r="EV61" s="1">
        <v>100</v>
      </c>
      <c r="EW61" s="1" t="s">
        <v>1239</v>
      </c>
      <c r="EX61" s="1">
        <v>10</v>
      </c>
      <c r="EY61" s="1">
        <v>13</v>
      </c>
      <c r="EZ61" s="6">
        <v>16964</v>
      </c>
      <c r="FA61" s="6">
        <v>14606</v>
      </c>
      <c r="FB61" s="6">
        <v>6175</v>
      </c>
      <c r="FC61" s="1"/>
      <c r="FD61" s="1" t="s">
        <v>279</v>
      </c>
      <c r="FE61" s="1"/>
      <c r="FF61" s="1"/>
      <c r="FG61" s="1" t="s">
        <v>1231</v>
      </c>
      <c r="FH61" s="1" t="s">
        <v>308</v>
      </c>
      <c r="FI61" s="1" t="s">
        <v>1240</v>
      </c>
      <c r="FJ61" s="1" t="s">
        <v>1234</v>
      </c>
      <c r="FK61" s="1">
        <v>27573</v>
      </c>
      <c r="FL61" s="1">
        <v>5525</v>
      </c>
      <c r="FM61" s="1" t="s">
        <v>1233</v>
      </c>
      <c r="FN61" s="1" t="s">
        <v>1234</v>
      </c>
      <c r="FO61" s="1">
        <v>27573</v>
      </c>
      <c r="FP61" s="1">
        <v>5525</v>
      </c>
      <c r="FQ61" s="1" t="s">
        <v>1232</v>
      </c>
      <c r="FR61" s="6">
        <v>12700</v>
      </c>
      <c r="FS61" s="1">
        <v>7</v>
      </c>
      <c r="FT61" s="1" t="s">
        <v>1235</v>
      </c>
      <c r="FU61" s="6">
        <v>3020</v>
      </c>
      <c r="FV61" s="1">
        <v>52</v>
      </c>
      <c r="FW61" s="1"/>
      <c r="FX61" s="1" t="s">
        <v>1241</v>
      </c>
      <c r="FY61" s="1"/>
      <c r="FZ61" s="1"/>
      <c r="GA61" s="1">
        <v>0</v>
      </c>
      <c r="GB61" s="1" t="s">
        <v>1242</v>
      </c>
      <c r="GC61" s="1">
        <v>444</v>
      </c>
      <c r="GD61" s="1">
        <v>845</v>
      </c>
      <c r="GE61" s="1"/>
      <c r="GF61" s="1" t="s">
        <v>285</v>
      </c>
      <c r="GG61" s="1" t="s">
        <v>1243</v>
      </c>
      <c r="GH61" s="1" t="s">
        <v>287</v>
      </c>
      <c r="GI61" s="1" t="s">
        <v>1054</v>
      </c>
      <c r="GJ61" s="1" t="s">
        <v>503</v>
      </c>
      <c r="GK61" s="1" t="s">
        <v>290</v>
      </c>
      <c r="GL61" s="1" t="s">
        <v>291</v>
      </c>
      <c r="GM61" s="1" t="s">
        <v>279</v>
      </c>
      <c r="GN61" s="6">
        <v>39276</v>
      </c>
      <c r="GO61" s="2" t="s">
        <v>292</v>
      </c>
      <c r="GP61" s="2">
        <v>246</v>
      </c>
      <c r="GQ61" s="2">
        <v>39</v>
      </c>
      <c r="GR61" s="10">
        <v>1229</v>
      </c>
      <c r="GS61" s="10">
        <v>19693</v>
      </c>
      <c r="GT61" s="2"/>
      <c r="GU61" s="2">
        <v>18</v>
      </c>
      <c r="GV61" s="2">
        <v>10</v>
      </c>
      <c r="GW61" s="2">
        <v>137</v>
      </c>
      <c r="GX61" s="2">
        <v>977</v>
      </c>
      <c r="GY61" s="2"/>
      <c r="GZ61" s="1"/>
      <c r="HA61" s="1">
        <v>2</v>
      </c>
      <c r="HB61" s="1"/>
      <c r="HC61" s="1"/>
      <c r="HD61" s="1"/>
      <c r="HE61" s="1"/>
      <c r="HF61" s="1"/>
      <c r="HG61" s="1"/>
      <c r="HH61" s="1"/>
      <c r="HI61" s="1"/>
      <c r="HJ61" s="1"/>
      <c r="HK61" s="1">
        <v>2</v>
      </c>
      <c r="HL61" s="1">
        <v>507</v>
      </c>
      <c r="HN61" s="6">
        <v>11726</v>
      </c>
      <c r="HO61" s="6">
        <v>128955</v>
      </c>
      <c r="HP61" s="10">
        <v>1099</v>
      </c>
      <c r="HQ61" s="1"/>
      <c r="HR61" s="1">
        <v>50</v>
      </c>
      <c r="HS61" s="6">
        <v>26725</v>
      </c>
      <c r="HT61" s="6">
        <v>23798</v>
      </c>
      <c r="HU61" s="1"/>
      <c r="HV61" s="1">
        <v>82</v>
      </c>
      <c r="HW61" s="6">
        <v>2022</v>
      </c>
      <c r="HX61" s="6">
        <v>1183</v>
      </c>
      <c r="HY61" s="1"/>
      <c r="HZ61" s="6">
        <v>4267</v>
      </c>
      <c r="IA61" s="1">
        <v>0</v>
      </c>
      <c r="IB61" s="1">
        <v>205</v>
      </c>
      <c r="IC61" s="1"/>
      <c r="ID61" s="1">
        <v>-1</v>
      </c>
      <c r="IE61" s="6">
        <v>188564</v>
      </c>
      <c r="IF61" s="6">
        <v>17160</v>
      </c>
      <c r="IG61" s="6">
        <v>18509</v>
      </c>
      <c r="IH61" s="6">
        <v>167533</v>
      </c>
      <c r="II61" s="6">
        <v>34372</v>
      </c>
      <c r="IJ61" s="1">
        <v>23</v>
      </c>
      <c r="IK61" s="6">
        <v>6488</v>
      </c>
      <c r="IL61" s="1">
        <v>121</v>
      </c>
      <c r="IM61" s="6">
        <v>1161</v>
      </c>
      <c r="IN61" s="1">
        <v>0</v>
      </c>
      <c r="IO61" s="1">
        <v>15</v>
      </c>
      <c r="IQ61" s="6">
        <v>2073</v>
      </c>
      <c r="IR61" s="1">
        <v>0</v>
      </c>
      <c r="IS61" s="10">
        <v>2073</v>
      </c>
      <c r="IT61" s="10">
        <v>10075</v>
      </c>
      <c r="IU61" s="6">
        <v>6321</v>
      </c>
      <c r="IV61" s="10">
        <v>190637</v>
      </c>
      <c r="IW61" s="6">
        <v>85429</v>
      </c>
      <c r="IX61" s="1">
        <v>127</v>
      </c>
      <c r="IY61" s="1">
        <v>219</v>
      </c>
      <c r="IZ61" s="1">
        <v>14</v>
      </c>
      <c r="JA61" s="1">
        <v>0.79</v>
      </c>
      <c r="JB61" s="1">
        <v>0.2</v>
      </c>
      <c r="JC61" s="1">
        <v>22.16</v>
      </c>
      <c r="JD61" s="1">
        <v>28.74</v>
      </c>
      <c r="JE61" s="1">
        <v>12.73</v>
      </c>
      <c r="JF61" s="1">
        <v>204</v>
      </c>
      <c r="JG61" s="6">
        <v>3346</v>
      </c>
      <c r="JH61" s="1">
        <v>156</v>
      </c>
      <c r="JI61" s="6">
        <v>4630</v>
      </c>
    </row>
    <row r="62" spans="1:269" x14ac:dyDescent="0.25">
      <c r="A62" s="1" t="s">
        <v>1244</v>
      </c>
      <c r="B62" s="1" t="s">
        <v>1245</v>
      </c>
      <c r="C62" s="1" t="s">
        <v>1245</v>
      </c>
      <c r="D62" s="1">
        <v>2016</v>
      </c>
      <c r="E62" s="1" t="s">
        <v>1246</v>
      </c>
      <c r="F62" s="1" t="s">
        <v>1247</v>
      </c>
      <c r="G62" s="1" t="s">
        <v>1248</v>
      </c>
      <c r="H62" s="1">
        <v>27962</v>
      </c>
      <c r="I62" s="1">
        <v>906</v>
      </c>
      <c r="J62" s="1" t="s">
        <v>1247</v>
      </c>
      <c r="K62" s="1" t="s">
        <v>1248</v>
      </c>
      <c r="L62" s="1">
        <v>27962</v>
      </c>
      <c r="M62" s="1"/>
      <c r="N62" s="1" t="s">
        <v>1249</v>
      </c>
      <c r="O62" s="1" t="s">
        <v>1250</v>
      </c>
      <c r="P62" s="1" t="s">
        <v>1251</v>
      </c>
      <c r="Q62" s="1" t="s">
        <v>1252</v>
      </c>
      <c r="R62" s="1" t="s">
        <v>1249</v>
      </c>
      <c r="S62" s="1" t="s">
        <v>324</v>
      </c>
      <c r="T62" s="1" t="s">
        <v>1250</v>
      </c>
      <c r="U62" s="1" t="s">
        <v>1251</v>
      </c>
      <c r="V62" s="1" t="s">
        <v>1252</v>
      </c>
      <c r="W62" s="1">
        <v>0</v>
      </c>
      <c r="X62" s="1">
        <v>4</v>
      </c>
      <c r="Y62" s="1">
        <v>0</v>
      </c>
      <c r="Z62" s="1">
        <v>1</v>
      </c>
      <c r="AA62" s="6">
        <v>9334</v>
      </c>
      <c r="AB62" s="1">
        <v>3.5</v>
      </c>
      <c r="AC62" s="1">
        <v>0.88</v>
      </c>
      <c r="AD62" s="1">
        <v>4.38</v>
      </c>
      <c r="AE62" s="1">
        <v>3.94</v>
      </c>
      <c r="AF62" s="1">
        <v>8.32</v>
      </c>
      <c r="AG62" s="7">
        <v>0.42070000000000002</v>
      </c>
      <c r="AH62" s="8">
        <v>59444</v>
      </c>
      <c r="AI62" s="1"/>
      <c r="AJ62" s="1"/>
      <c r="AK62" s="8">
        <v>38125</v>
      </c>
      <c r="AL62" s="9">
        <v>10.199999999999999</v>
      </c>
      <c r="AM62" s="9">
        <v>12.4</v>
      </c>
      <c r="AN62" s="9">
        <v>13.7</v>
      </c>
      <c r="AO62" s="8">
        <v>0</v>
      </c>
      <c r="AP62" s="8">
        <v>621002</v>
      </c>
      <c r="AQ62" s="8">
        <v>621002</v>
      </c>
      <c r="AR62" s="8">
        <v>356715</v>
      </c>
      <c r="AS62" s="8">
        <v>0</v>
      </c>
      <c r="AT62" s="8">
        <v>356715</v>
      </c>
      <c r="AU62" s="8">
        <v>1200</v>
      </c>
      <c r="AV62" s="8">
        <v>0</v>
      </c>
      <c r="AW62" s="8">
        <v>1200</v>
      </c>
      <c r="AX62" s="8">
        <v>119006</v>
      </c>
      <c r="AY62" s="8">
        <v>1097923</v>
      </c>
      <c r="AZ62" s="8">
        <v>587156</v>
      </c>
      <c r="BA62" s="8">
        <v>168560</v>
      </c>
      <c r="BB62" s="8">
        <v>755716</v>
      </c>
      <c r="BC62" s="8">
        <v>67064</v>
      </c>
      <c r="BD62" s="8">
        <v>1143</v>
      </c>
      <c r="BE62" s="8">
        <v>8829</v>
      </c>
      <c r="BF62" s="8">
        <v>77036</v>
      </c>
      <c r="BG62" s="8">
        <v>240370</v>
      </c>
      <c r="BH62" s="8">
        <v>1073122</v>
      </c>
      <c r="BI62" s="8">
        <v>24801</v>
      </c>
      <c r="BJ62" s="7">
        <v>2.2599999999999999E-2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6">
        <v>45906</v>
      </c>
      <c r="BR62" s="6">
        <v>36819</v>
      </c>
      <c r="BS62" s="6">
        <v>82725</v>
      </c>
      <c r="BT62" s="6">
        <v>23319</v>
      </c>
      <c r="BU62" s="6">
        <v>11925</v>
      </c>
      <c r="BV62" s="6">
        <v>35244</v>
      </c>
      <c r="BW62" s="6">
        <v>4105</v>
      </c>
      <c r="BX62" s="1">
        <v>207</v>
      </c>
      <c r="BY62" s="6">
        <v>4312</v>
      </c>
      <c r="BZ62" s="6">
        <v>122281</v>
      </c>
      <c r="CA62" s="1"/>
      <c r="CB62" s="6">
        <v>122281</v>
      </c>
      <c r="CC62" s="1">
        <v>697</v>
      </c>
      <c r="CD62" s="6">
        <v>50523</v>
      </c>
      <c r="CE62" s="1">
        <v>2</v>
      </c>
      <c r="CF62" s="1">
        <v>74</v>
      </c>
      <c r="CG62" s="1">
        <v>76</v>
      </c>
      <c r="CH62" s="6">
        <v>4125</v>
      </c>
      <c r="CI62" s="6">
        <v>3205</v>
      </c>
      <c r="CJ62" s="6">
        <v>7041</v>
      </c>
      <c r="CK62" s="1">
        <v>205</v>
      </c>
      <c r="CL62" s="1">
        <v>0</v>
      </c>
      <c r="CM62" s="1">
        <v>53</v>
      </c>
      <c r="CN62" s="1">
        <v>141</v>
      </c>
      <c r="CO62" s="6">
        <v>41508</v>
      </c>
      <c r="CP62" s="6">
        <v>8262</v>
      </c>
      <c r="CQ62" s="6">
        <v>49770</v>
      </c>
      <c r="CR62" s="6">
        <v>4559</v>
      </c>
      <c r="CS62" s="1">
        <v>94</v>
      </c>
      <c r="CT62" s="6">
        <v>4653</v>
      </c>
      <c r="CU62" s="6">
        <v>31375</v>
      </c>
      <c r="CV62" s="6">
        <v>5765</v>
      </c>
      <c r="CW62" s="6">
        <v>37140</v>
      </c>
      <c r="CX62" s="6">
        <v>91563</v>
      </c>
      <c r="CY62" s="6">
        <v>1831</v>
      </c>
      <c r="CZ62" s="1">
        <v>479</v>
      </c>
      <c r="DA62" s="6">
        <v>93873</v>
      </c>
      <c r="DB62" s="6">
        <v>7206</v>
      </c>
      <c r="DC62" s="6">
        <v>1126</v>
      </c>
      <c r="DD62" s="6">
        <f t="shared" si="0"/>
        <v>8332</v>
      </c>
      <c r="DE62" s="6">
        <v>25750</v>
      </c>
      <c r="DF62" s="6">
        <v>7789</v>
      </c>
      <c r="DG62" s="1">
        <v>0</v>
      </c>
      <c r="DH62" s="6">
        <v>8946</v>
      </c>
      <c r="DI62" s="1">
        <v>449</v>
      </c>
      <c r="DJ62" s="6"/>
      <c r="DK62" s="1"/>
      <c r="DL62" s="1"/>
      <c r="DM62" s="1"/>
      <c r="DN62" s="1"/>
      <c r="DO62" s="6">
        <v>137257</v>
      </c>
      <c r="DP62" s="1">
        <v>-1</v>
      </c>
      <c r="DQ62" s="6">
        <v>17619</v>
      </c>
      <c r="DR62" s="6">
        <v>5093</v>
      </c>
      <c r="DS62" s="6">
        <v>22712</v>
      </c>
      <c r="DT62" s="6">
        <v>221282</v>
      </c>
      <c r="DU62" s="1">
        <v>270</v>
      </c>
      <c r="DV62" s="1">
        <v>80</v>
      </c>
      <c r="DW62" s="1">
        <v>226</v>
      </c>
      <c r="DX62" s="1">
        <v>406</v>
      </c>
      <c r="DY62" s="1">
        <v>14</v>
      </c>
      <c r="DZ62" s="1">
        <v>7</v>
      </c>
      <c r="EA62" s="6">
        <v>1003</v>
      </c>
      <c r="EB62" s="6">
        <v>2919</v>
      </c>
      <c r="EC62" s="6">
        <v>1689</v>
      </c>
      <c r="ED62" s="6">
        <v>4608</v>
      </c>
      <c r="EE62" s="6">
        <v>5806</v>
      </c>
      <c r="EF62" s="6">
        <v>7580</v>
      </c>
      <c r="EG62" s="6">
        <v>13386</v>
      </c>
      <c r="EH62" s="1">
        <v>158</v>
      </c>
      <c r="EI62" s="1">
        <v>729</v>
      </c>
      <c r="EJ62" s="1">
        <v>887</v>
      </c>
      <c r="EK62" s="6">
        <v>18881</v>
      </c>
      <c r="EL62" s="1">
        <v>2</v>
      </c>
      <c r="EM62" s="1">
        <v>10</v>
      </c>
      <c r="EN62" s="1">
        <v>20</v>
      </c>
      <c r="EO62" s="1">
        <v>62</v>
      </c>
      <c r="EP62" s="1">
        <v>637</v>
      </c>
      <c r="EQ62" s="6">
        <v>5522</v>
      </c>
      <c r="ER62" s="6">
        <v>18792</v>
      </c>
      <c r="ES62" s="6">
        <v>5820</v>
      </c>
      <c r="ET62" s="1">
        <v>973</v>
      </c>
      <c r="EU62" s="1">
        <v>35</v>
      </c>
      <c r="EV62" s="1">
        <v>151</v>
      </c>
      <c r="EW62" s="1" t="s">
        <v>1253</v>
      </c>
      <c r="EX62" s="1">
        <v>20</v>
      </c>
      <c r="EY62" s="1">
        <v>51</v>
      </c>
      <c r="EZ62" s="6">
        <v>40845</v>
      </c>
      <c r="FA62" s="6">
        <v>21432</v>
      </c>
      <c r="FB62" s="6">
        <v>30814</v>
      </c>
      <c r="FC62" s="1"/>
      <c r="FD62" s="1" t="s">
        <v>279</v>
      </c>
      <c r="FE62" s="1"/>
      <c r="FF62" s="1"/>
      <c r="FG62" s="1" t="s">
        <v>1254</v>
      </c>
      <c r="FH62" s="1" t="s">
        <v>308</v>
      </c>
      <c r="FI62" s="1" t="s">
        <v>1255</v>
      </c>
      <c r="FJ62" s="1" t="s">
        <v>295</v>
      </c>
      <c r="FK62" s="1">
        <v>27944</v>
      </c>
      <c r="FL62" s="1">
        <v>1306</v>
      </c>
      <c r="FM62" s="1" t="s">
        <v>1255</v>
      </c>
      <c r="FN62" s="1" t="s">
        <v>295</v>
      </c>
      <c r="FO62" s="1">
        <v>27944</v>
      </c>
      <c r="FP62" s="1">
        <v>1306</v>
      </c>
      <c r="FQ62" s="1" t="s">
        <v>1256</v>
      </c>
      <c r="FR62" s="6">
        <v>31639</v>
      </c>
      <c r="FS62" s="1">
        <v>15.65</v>
      </c>
      <c r="FT62" s="1" t="s">
        <v>1257</v>
      </c>
      <c r="FU62" s="6">
        <v>9334</v>
      </c>
      <c r="FV62" s="1">
        <v>208</v>
      </c>
      <c r="FW62" s="1"/>
      <c r="FX62" s="1" t="s">
        <v>1258</v>
      </c>
      <c r="FY62" s="1"/>
      <c r="FZ62" s="1"/>
      <c r="GA62" s="1">
        <v>0</v>
      </c>
      <c r="GB62" s="1" t="s">
        <v>1259</v>
      </c>
      <c r="GC62" s="1">
        <v>13.8</v>
      </c>
      <c r="GD62" s="1">
        <v>21.32</v>
      </c>
      <c r="GE62" s="1"/>
      <c r="GF62" s="1" t="s">
        <v>285</v>
      </c>
      <c r="GG62" s="1" t="s">
        <v>1260</v>
      </c>
      <c r="GH62" s="1" t="s">
        <v>287</v>
      </c>
      <c r="GI62" s="1" t="s">
        <v>313</v>
      </c>
      <c r="GJ62" s="1" t="s">
        <v>347</v>
      </c>
      <c r="GK62" s="1" t="s">
        <v>290</v>
      </c>
      <c r="GL62" s="1" t="s">
        <v>314</v>
      </c>
      <c r="GM62" s="1" t="s">
        <v>279</v>
      </c>
      <c r="GN62" s="6">
        <v>45555</v>
      </c>
      <c r="GO62" s="2" t="s">
        <v>292</v>
      </c>
      <c r="GP62" s="2">
        <v>258</v>
      </c>
      <c r="GQ62" s="2">
        <v>50</v>
      </c>
      <c r="GR62" s="10">
        <v>2250</v>
      </c>
      <c r="GS62" s="10">
        <v>9752</v>
      </c>
      <c r="GT62" s="10">
        <v>75953</v>
      </c>
      <c r="GU62" s="2">
        <v>31</v>
      </c>
      <c r="GV62" s="2">
        <v>22</v>
      </c>
      <c r="GW62" s="2">
        <v>542</v>
      </c>
      <c r="GX62" s="2">
        <v>833</v>
      </c>
      <c r="GY62" s="10">
        <v>44941</v>
      </c>
      <c r="GZ62" s="1"/>
      <c r="HA62" s="1">
        <v>1</v>
      </c>
      <c r="HB62" s="1"/>
      <c r="HC62" s="1"/>
      <c r="HD62" s="1"/>
      <c r="HE62" s="1"/>
      <c r="HF62" s="1"/>
      <c r="HG62" s="1"/>
      <c r="HH62" s="1"/>
      <c r="HI62" s="1"/>
      <c r="HJ62" s="1"/>
      <c r="HK62" s="1">
        <v>5</v>
      </c>
      <c r="HL62" s="1">
        <v>170</v>
      </c>
      <c r="HN62" s="6">
        <v>14371</v>
      </c>
      <c r="HO62" s="6">
        <v>188743</v>
      </c>
      <c r="HP62" s="2">
        <v>449</v>
      </c>
      <c r="HQ62" s="1"/>
      <c r="HR62" s="1">
        <v>0</v>
      </c>
      <c r="HS62" s="6">
        <v>26725</v>
      </c>
      <c r="HT62" s="6">
        <v>23798</v>
      </c>
      <c r="HU62" s="1"/>
      <c r="HV62" s="1">
        <v>0</v>
      </c>
      <c r="HW62" s="6">
        <v>2022</v>
      </c>
      <c r="HX62" s="6">
        <v>1183</v>
      </c>
      <c r="HY62" s="1"/>
      <c r="HZ62" s="1">
        <v>0</v>
      </c>
      <c r="IA62" s="1">
        <v>0</v>
      </c>
      <c r="IB62" s="1">
        <v>205</v>
      </c>
      <c r="IC62" s="1"/>
      <c r="ID62" s="1">
        <v>0</v>
      </c>
      <c r="IE62" s="6">
        <v>137257</v>
      </c>
      <c r="IF62" s="6">
        <v>34082</v>
      </c>
      <c r="IG62" s="6">
        <v>1513</v>
      </c>
      <c r="IH62" s="6">
        <v>127277</v>
      </c>
      <c r="II62" s="6">
        <v>34438</v>
      </c>
      <c r="IJ62" s="1">
        <v>12</v>
      </c>
      <c r="IK62" s="6">
        <v>7777</v>
      </c>
      <c r="IL62" s="1">
        <v>43</v>
      </c>
      <c r="IM62" s="6">
        <v>1083</v>
      </c>
      <c r="IN62" s="1">
        <v>0</v>
      </c>
      <c r="IO62" s="1">
        <v>31</v>
      </c>
      <c r="IQ62" s="6">
        <v>5687</v>
      </c>
      <c r="IR62" s="1">
        <v>0</v>
      </c>
      <c r="IS62" s="10">
        <v>5687</v>
      </c>
      <c r="IT62" s="10">
        <v>14633</v>
      </c>
      <c r="IU62" s="6">
        <v>8332</v>
      </c>
      <c r="IV62" s="10">
        <v>142944</v>
      </c>
      <c r="IW62" s="6">
        <v>43602</v>
      </c>
      <c r="IX62" s="1">
        <v>350</v>
      </c>
      <c r="IY62" s="1">
        <v>632</v>
      </c>
      <c r="IZ62" s="1">
        <v>21</v>
      </c>
      <c r="JA62" s="1">
        <v>0.71</v>
      </c>
      <c r="JB62" s="1">
        <v>0.24</v>
      </c>
      <c r="JC62" s="1">
        <v>18.82</v>
      </c>
      <c r="JD62" s="1">
        <v>21.18</v>
      </c>
      <c r="JE62" s="1">
        <v>13.17</v>
      </c>
      <c r="JF62" s="1">
        <v>510</v>
      </c>
      <c r="JG62" s="6">
        <v>8883</v>
      </c>
      <c r="JH62" s="1">
        <v>493</v>
      </c>
      <c r="JI62" s="6">
        <v>9998</v>
      </c>
    </row>
    <row r="63" spans="1:269" x14ac:dyDescent="0.25">
      <c r="A63" s="1" t="s">
        <v>1261</v>
      </c>
      <c r="B63" s="1" t="s">
        <v>1262</v>
      </c>
      <c r="C63" s="1" t="s">
        <v>1262</v>
      </c>
      <c r="D63" s="1">
        <v>2016</v>
      </c>
      <c r="E63" s="1" t="s">
        <v>1263</v>
      </c>
      <c r="F63" s="1" t="s">
        <v>1264</v>
      </c>
      <c r="G63" s="1" t="s">
        <v>594</v>
      </c>
      <c r="H63" s="1">
        <v>28722</v>
      </c>
      <c r="I63" s="1">
        <v>8643</v>
      </c>
      <c r="J63" s="1" t="s">
        <v>1264</v>
      </c>
      <c r="K63" s="1" t="s">
        <v>594</v>
      </c>
      <c r="L63" s="1">
        <v>28722</v>
      </c>
      <c r="M63" s="1"/>
      <c r="N63" s="1" t="s">
        <v>1265</v>
      </c>
      <c r="O63" s="1" t="s">
        <v>1266</v>
      </c>
      <c r="P63" s="1" t="s">
        <v>1267</v>
      </c>
      <c r="Q63" s="1" t="s">
        <v>1268</v>
      </c>
      <c r="R63" s="1" t="s">
        <v>1265</v>
      </c>
      <c r="S63" s="1" t="s">
        <v>324</v>
      </c>
      <c r="T63" s="1" t="s">
        <v>1266</v>
      </c>
      <c r="U63" s="1"/>
      <c r="V63" s="1" t="s">
        <v>1268</v>
      </c>
      <c r="W63" s="1">
        <v>1</v>
      </c>
      <c r="X63" s="1">
        <v>1</v>
      </c>
      <c r="Y63" s="1">
        <v>0</v>
      </c>
      <c r="Z63" s="1">
        <v>1</v>
      </c>
      <c r="AA63" s="6">
        <v>5350</v>
      </c>
      <c r="AB63" s="1">
        <v>3</v>
      </c>
      <c r="AC63" s="1">
        <v>0</v>
      </c>
      <c r="AD63" s="1">
        <v>3</v>
      </c>
      <c r="AE63" s="1">
        <v>7.75</v>
      </c>
      <c r="AF63" s="1">
        <v>10.75</v>
      </c>
      <c r="AG63" s="7">
        <v>0.27910000000000001</v>
      </c>
      <c r="AH63" s="8">
        <v>56292</v>
      </c>
      <c r="AI63" s="1"/>
      <c r="AJ63" s="1"/>
      <c r="AK63" s="8">
        <v>26983</v>
      </c>
      <c r="AL63" s="9">
        <v>10.33</v>
      </c>
      <c r="AM63" s="9">
        <v>11.95</v>
      </c>
      <c r="AN63" s="9">
        <v>13.18</v>
      </c>
      <c r="AO63" s="8">
        <v>0</v>
      </c>
      <c r="AP63" s="8">
        <v>465436</v>
      </c>
      <c r="AQ63" s="8">
        <v>465436</v>
      </c>
      <c r="AR63" s="8">
        <v>78255</v>
      </c>
      <c r="AS63" s="8">
        <v>0</v>
      </c>
      <c r="AT63" s="8">
        <v>78255</v>
      </c>
      <c r="AU63" s="8">
        <v>21377</v>
      </c>
      <c r="AV63" s="8">
        <v>0</v>
      </c>
      <c r="AW63" s="8">
        <v>21377</v>
      </c>
      <c r="AX63" s="8">
        <v>17394</v>
      </c>
      <c r="AY63" s="8">
        <v>582462</v>
      </c>
      <c r="AZ63" s="8">
        <v>296391</v>
      </c>
      <c r="BA63" s="8">
        <v>84497</v>
      </c>
      <c r="BB63" s="8">
        <v>380888</v>
      </c>
      <c r="BC63" s="8">
        <v>44896</v>
      </c>
      <c r="BD63" s="8">
        <v>5294</v>
      </c>
      <c r="BE63" s="8">
        <v>16442</v>
      </c>
      <c r="BF63" s="8">
        <v>66632</v>
      </c>
      <c r="BG63" s="8">
        <v>122463</v>
      </c>
      <c r="BH63" s="8">
        <v>569983</v>
      </c>
      <c r="BI63" s="8">
        <v>12479</v>
      </c>
      <c r="BJ63" s="7">
        <v>2.1399999999999999E-2</v>
      </c>
      <c r="BK63" s="8">
        <v>52488</v>
      </c>
      <c r="BL63" s="8">
        <v>0</v>
      </c>
      <c r="BM63" s="8">
        <v>0</v>
      </c>
      <c r="BN63" s="8">
        <v>0</v>
      </c>
      <c r="BO63" s="8">
        <v>52488</v>
      </c>
      <c r="BP63" s="8">
        <v>52488</v>
      </c>
      <c r="BQ63" s="6">
        <v>15573</v>
      </c>
      <c r="BR63" s="6">
        <v>14162</v>
      </c>
      <c r="BS63" s="6">
        <v>29735</v>
      </c>
      <c r="BT63" s="6">
        <v>8236</v>
      </c>
      <c r="BU63" s="6">
        <v>3095</v>
      </c>
      <c r="BV63" s="6">
        <v>11331</v>
      </c>
      <c r="BW63" s="6">
        <v>1895</v>
      </c>
      <c r="BX63" s="1">
        <v>497</v>
      </c>
      <c r="BY63" s="6">
        <v>2392</v>
      </c>
      <c r="BZ63" s="6">
        <v>43458</v>
      </c>
      <c r="CA63" s="1"/>
      <c r="CB63" s="6">
        <v>43458</v>
      </c>
      <c r="CC63" s="1">
        <v>0</v>
      </c>
      <c r="CD63" s="6">
        <v>61023</v>
      </c>
      <c r="CE63" s="1">
        <v>1</v>
      </c>
      <c r="CF63" s="1">
        <v>74</v>
      </c>
      <c r="CG63" s="1">
        <v>75</v>
      </c>
      <c r="CH63" s="6">
        <v>3013</v>
      </c>
      <c r="CI63" s="6">
        <v>15935</v>
      </c>
      <c r="CJ63" s="6">
        <v>6720</v>
      </c>
      <c r="CK63" s="1">
        <v>370</v>
      </c>
      <c r="CL63" s="1">
        <v>87</v>
      </c>
      <c r="CM63" s="1">
        <v>45</v>
      </c>
      <c r="CN63" s="1">
        <v>139</v>
      </c>
      <c r="CO63" s="6">
        <v>37932</v>
      </c>
      <c r="CP63" s="6">
        <v>18057</v>
      </c>
      <c r="CQ63" s="6">
        <v>55989</v>
      </c>
      <c r="CR63" s="6">
        <v>3525</v>
      </c>
      <c r="CS63" s="1">
        <v>312</v>
      </c>
      <c r="CT63" s="6">
        <v>3837</v>
      </c>
      <c r="CU63" s="6">
        <v>21488</v>
      </c>
      <c r="CV63" s="6">
        <v>4452</v>
      </c>
      <c r="CW63" s="6">
        <v>25940</v>
      </c>
      <c r="CX63" s="6">
        <v>85766</v>
      </c>
      <c r="CY63" s="6">
        <v>1031</v>
      </c>
      <c r="CZ63" s="1">
        <v>0</v>
      </c>
      <c r="DA63" s="6">
        <v>86797</v>
      </c>
      <c r="DB63" s="6">
        <v>6648</v>
      </c>
      <c r="DC63" s="6">
        <v>3449</v>
      </c>
      <c r="DD63" s="6">
        <f t="shared" si="0"/>
        <v>10097</v>
      </c>
      <c r="DE63" s="6">
        <v>55322</v>
      </c>
      <c r="DF63" s="6">
        <v>5532</v>
      </c>
      <c r="DG63" s="1">
        <v>85</v>
      </c>
      <c r="DH63" s="6">
        <v>9113</v>
      </c>
      <c r="DI63" s="1">
        <v>87</v>
      </c>
      <c r="DJ63" s="6"/>
      <c r="DK63" s="6">
        <v>138414</v>
      </c>
      <c r="DL63" s="6">
        <v>15619</v>
      </c>
      <c r="DM63" s="1">
        <v>0</v>
      </c>
      <c r="DN63" s="6">
        <v>3825</v>
      </c>
      <c r="DO63" s="6">
        <v>157833</v>
      </c>
      <c r="DP63" s="1">
        <v>79</v>
      </c>
      <c r="DQ63" s="6">
        <v>6873</v>
      </c>
      <c r="DR63" s="1">
        <v>917</v>
      </c>
      <c r="DS63" s="6">
        <v>7790</v>
      </c>
      <c r="DT63" s="6">
        <v>95954</v>
      </c>
      <c r="DU63" s="1">
        <v>46</v>
      </c>
      <c r="DV63" s="1">
        <v>7</v>
      </c>
      <c r="DW63" s="1">
        <v>167</v>
      </c>
      <c r="DX63" s="1">
        <v>77</v>
      </c>
      <c r="DY63" s="1">
        <v>94</v>
      </c>
      <c r="DZ63" s="1">
        <v>1</v>
      </c>
      <c r="EA63" s="1">
        <v>392</v>
      </c>
      <c r="EB63" s="1">
        <v>998</v>
      </c>
      <c r="EC63" s="1">
        <v>124</v>
      </c>
      <c r="ED63" s="6">
        <v>1122</v>
      </c>
      <c r="EE63" s="6">
        <v>2313</v>
      </c>
      <c r="EF63" s="6">
        <v>1215</v>
      </c>
      <c r="EG63" s="6">
        <v>3528</v>
      </c>
      <c r="EH63" s="1">
        <v>820</v>
      </c>
      <c r="EI63" s="1">
        <v>150</v>
      </c>
      <c r="EJ63" s="1">
        <v>970</v>
      </c>
      <c r="EK63" s="6">
        <v>5620</v>
      </c>
      <c r="EL63" s="1"/>
      <c r="EM63" s="1"/>
      <c r="EN63" s="1">
        <v>4</v>
      </c>
      <c r="EO63" s="1">
        <v>26</v>
      </c>
      <c r="EP63" s="1">
        <v>279</v>
      </c>
      <c r="EQ63" s="6">
        <v>4416</v>
      </c>
      <c r="ER63" s="6">
        <v>9450</v>
      </c>
      <c r="ES63" s="6">
        <v>6225</v>
      </c>
      <c r="ET63" s="1">
        <v>680</v>
      </c>
      <c r="EU63" s="6">
        <v>3515</v>
      </c>
      <c r="EV63" s="6">
        <v>4250</v>
      </c>
      <c r="EW63" s="1" t="s">
        <v>1269</v>
      </c>
      <c r="EX63" s="1">
        <v>18</v>
      </c>
      <c r="EY63" s="1">
        <v>47</v>
      </c>
      <c r="EZ63" s="6">
        <v>24899</v>
      </c>
      <c r="FA63" s="6">
        <v>77417</v>
      </c>
      <c r="FB63" s="1"/>
      <c r="FC63" s="1"/>
      <c r="FD63" s="1" t="s">
        <v>279</v>
      </c>
      <c r="FE63" s="1"/>
      <c r="FF63" s="1"/>
      <c r="FG63" s="1" t="s">
        <v>1262</v>
      </c>
      <c r="FH63" s="1" t="s">
        <v>308</v>
      </c>
      <c r="FI63" s="1" t="s">
        <v>1264</v>
      </c>
      <c r="FJ63" s="1" t="s">
        <v>594</v>
      </c>
      <c r="FK63" s="1">
        <v>28722</v>
      </c>
      <c r="FL63" s="1">
        <v>8643</v>
      </c>
      <c r="FM63" s="1" t="s">
        <v>1264</v>
      </c>
      <c r="FN63" s="1" t="s">
        <v>594</v>
      </c>
      <c r="FO63" s="1">
        <v>28722</v>
      </c>
      <c r="FP63" s="1">
        <v>8643</v>
      </c>
      <c r="FQ63" s="1" t="s">
        <v>1263</v>
      </c>
      <c r="FR63" s="6">
        <v>24370</v>
      </c>
      <c r="FS63" s="1">
        <v>10.75</v>
      </c>
      <c r="FT63" s="1" t="s">
        <v>1270</v>
      </c>
      <c r="FU63" s="6">
        <v>5350</v>
      </c>
      <c r="FV63" s="1">
        <v>104</v>
      </c>
      <c r="FW63" s="1"/>
      <c r="FX63" s="1" t="s">
        <v>1271</v>
      </c>
      <c r="FY63" s="1"/>
      <c r="FZ63" s="1"/>
      <c r="GA63" s="1">
        <v>0</v>
      </c>
      <c r="GB63" s="1" t="s">
        <v>1272</v>
      </c>
      <c r="GC63" s="1">
        <v>45.19</v>
      </c>
      <c r="GD63" s="1">
        <v>10.039999999999999</v>
      </c>
      <c r="GE63" s="1"/>
      <c r="GF63" s="1" t="s">
        <v>1273</v>
      </c>
      <c r="GG63" s="1" t="s">
        <v>1274</v>
      </c>
      <c r="GH63" s="1" t="s">
        <v>287</v>
      </c>
      <c r="GI63" s="1" t="s">
        <v>288</v>
      </c>
      <c r="GJ63" s="1" t="s">
        <v>289</v>
      </c>
      <c r="GK63" s="1" t="s">
        <v>290</v>
      </c>
      <c r="GL63" s="1" t="s">
        <v>291</v>
      </c>
      <c r="GM63" s="1" t="s">
        <v>279</v>
      </c>
      <c r="GN63" s="6">
        <v>20603</v>
      </c>
      <c r="GO63" s="2" t="s">
        <v>292</v>
      </c>
      <c r="GP63" s="2">
        <v>183</v>
      </c>
      <c r="GQ63" s="2">
        <v>31</v>
      </c>
      <c r="GR63" s="2">
        <v>726</v>
      </c>
      <c r="GS63" s="10">
        <v>8051</v>
      </c>
      <c r="GT63" s="10">
        <v>70248</v>
      </c>
      <c r="GU63" s="2">
        <v>42</v>
      </c>
      <c r="GV63" s="2">
        <v>16</v>
      </c>
      <c r="GW63" s="2">
        <v>101</v>
      </c>
      <c r="GX63" s="10">
        <v>1301</v>
      </c>
      <c r="GY63" s="10">
        <v>33715</v>
      </c>
      <c r="GZ63" s="1"/>
      <c r="HA63" s="1">
        <v>2</v>
      </c>
      <c r="HB63" s="1"/>
      <c r="HC63" s="1"/>
      <c r="HD63" s="1"/>
      <c r="HE63" s="1"/>
      <c r="HF63" s="1"/>
      <c r="HG63" s="1"/>
      <c r="HH63" s="1"/>
      <c r="HI63" s="1"/>
      <c r="HJ63" s="1"/>
      <c r="HK63" s="1">
        <v>3</v>
      </c>
      <c r="HL63" s="6">
        <v>1877</v>
      </c>
      <c r="HN63" s="6">
        <v>26038</v>
      </c>
      <c r="HO63" s="6">
        <v>130907</v>
      </c>
      <c r="HP63" s="2">
        <v>87</v>
      </c>
      <c r="HQ63" s="1">
        <v>87</v>
      </c>
      <c r="HR63" s="1">
        <v>0</v>
      </c>
      <c r="HS63" s="6">
        <v>26725</v>
      </c>
      <c r="HT63" s="1"/>
      <c r="HU63" s="6">
        <v>34298</v>
      </c>
      <c r="HV63" s="1">
        <v>0</v>
      </c>
      <c r="HW63" s="6">
        <v>2022</v>
      </c>
      <c r="HX63" s="1"/>
      <c r="HY63" s="6">
        <v>13913</v>
      </c>
      <c r="HZ63" s="1">
        <v>0</v>
      </c>
      <c r="IA63" s="1">
        <v>0</v>
      </c>
      <c r="IB63" s="1"/>
      <c r="IC63" s="1">
        <v>370</v>
      </c>
      <c r="ID63" s="1">
        <v>0</v>
      </c>
      <c r="IE63" s="6">
        <v>157833</v>
      </c>
      <c r="IF63" s="6">
        <v>65419</v>
      </c>
      <c r="IG63" s="1">
        <v>0</v>
      </c>
      <c r="IH63" s="6">
        <v>148720</v>
      </c>
      <c r="II63" s="6">
        <v>61923</v>
      </c>
      <c r="IJ63" s="1">
        <v>51</v>
      </c>
      <c r="IK63" s="6">
        <v>5481</v>
      </c>
      <c r="IL63" s="1">
        <v>2</v>
      </c>
      <c r="IM63" s="6">
        <v>3447</v>
      </c>
      <c r="IN63" s="1">
        <v>0</v>
      </c>
      <c r="IO63" s="1">
        <v>47</v>
      </c>
      <c r="IQ63" s="6">
        <v>5802</v>
      </c>
      <c r="IR63" s="1">
        <v>0</v>
      </c>
      <c r="IS63" s="10">
        <v>5802</v>
      </c>
      <c r="IT63" s="10">
        <v>14915</v>
      </c>
      <c r="IU63" s="6">
        <v>10097</v>
      </c>
      <c r="IV63" s="10">
        <v>163635</v>
      </c>
      <c r="IW63" s="6">
        <v>43852</v>
      </c>
      <c r="IX63" s="1">
        <v>53</v>
      </c>
      <c r="IY63" s="1">
        <v>244</v>
      </c>
      <c r="IZ63" s="1">
        <v>95</v>
      </c>
      <c r="JA63" s="1">
        <v>0.63</v>
      </c>
      <c r="JB63" s="1">
        <v>0.2</v>
      </c>
      <c r="JC63" s="1">
        <v>14.34</v>
      </c>
      <c r="JD63" s="1">
        <v>14.46</v>
      </c>
      <c r="JE63" s="1">
        <v>21.17</v>
      </c>
      <c r="JF63" s="1">
        <v>307</v>
      </c>
      <c r="JG63" s="6">
        <v>4131</v>
      </c>
      <c r="JH63" s="1">
        <v>85</v>
      </c>
      <c r="JI63" s="6">
        <v>1489</v>
      </c>
    </row>
    <row r="64" spans="1:269" x14ac:dyDescent="0.25">
      <c r="A64" s="1" t="s">
        <v>1275</v>
      </c>
      <c r="B64" s="1" t="s">
        <v>1276</v>
      </c>
      <c r="C64" s="1" t="s">
        <v>1276</v>
      </c>
      <c r="D64" s="1">
        <v>2016</v>
      </c>
      <c r="E64" s="1" t="s">
        <v>991</v>
      </c>
      <c r="F64" s="1" t="s">
        <v>1277</v>
      </c>
      <c r="G64" s="1" t="s">
        <v>1278</v>
      </c>
      <c r="H64" s="1">
        <v>27577</v>
      </c>
      <c r="I64" s="1">
        <v>3919</v>
      </c>
      <c r="J64" s="1" t="s">
        <v>1277</v>
      </c>
      <c r="K64" s="1" t="s">
        <v>1278</v>
      </c>
      <c r="L64" s="1">
        <v>27577</v>
      </c>
      <c r="M64" s="1"/>
      <c r="N64" s="1" t="s">
        <v>1279</v>
      </c>
      <c r="O64" s="1" t="s">
        <v>1280</v>
      </c>
      <c r="P64" s="1" t="s">
        <v>1281</v>
      </c>
      <c r="Q64" s="1" t="s">
        <v>1282</v>
      </c>
      <c r="R64" s="1" t="s">
        <v>1279</v>
      </c>
      <c r="S64" s="1" t="s">
        <v>397</v>
      </c>
      <c r="T64" s="1" t="s">
        <v>1280</v>
      </c>
      <c r="U64" s="1" t="s">
        <v>1281</v>
      </c>
      <c r="V64" s="1" t="s">
        <v>1282</v>
      </c>
      <c r="W64" s="1">
        <v>1</v>
      </c>
      <c r="X64" s="1">
        <v>5</v>
      </c>
      <c r="Y64" s="1">
        <v>0</v>
      </c>
      <c r="Z64" s="1">
        <v>1</v>
      </c>
      <c r="AA64" s="6">
        <v>13834</v>
      </c>
      <c r="AB64" s="1">
        <v>5</v>
      </c>
      <c r="AC64" s="1">
        <v>1</v>
      </c>
      <c r="AD64" s="1">
        <v>6</v>
      </c>
      <c r="AE64" s="1">
        <v>18.05</v>
      </c>
      <c r="AF64" s="1">
        <v>24.05</v>
      </c>
      <c r="AG64" s="7">
        <v>0.2079</v>
      </c>
      <c r="AH64" s="8">
        <v>62412</v>
      </c>
      <c r="AI64" s="1"/>
      <c r="AJ64" s="1"/>
      <c r="AK64" s="8">
        <v>38599</v>
      </c>
      <c r="AL64" s="9">
        <v>7.25</v>
      </c>
      <c r="AM64" s="9">
        <v>8.5</v>
      </c>
      <c r="AN64" s="9">
        <v>11</v>
      </c>
      <c r="AO64" s="8">
        <v>660209</v>
      </c>
      <c r="AP64" s="8">
        <v>441000</v>
      </c>
      <c r="AQ64" s="8">
        <v>1101209</v>
      </c>
      <c r="AR64" s="8">
        <v>189876</v>
      </c>
      <c r="AS64" s="8">
        <v>0</v>
      </c>
      <c r="AT64" s="8">
        <v>189876</v>
      </c>
      <c r="AU64" s="8">
        <v>94983</v>
      </c>
      <c r="AV64" s="8">
        <v>0</v>
      </c>
      <c r="AW64" s="8">
        <v>94983</v>
      </c>
      <c r="AX64" s="8">
        <v>52593</v>
      </c>
      <c r="AY64" s="8">
        <v>1438661</v>
      </c>
      <c r="AZ64" s="8">
        <v>725231</v>
      </c>
      <c r="BA64" s="8">
        <v>284213</v>
      </c>
      <c r="BB64" s="8">
        <v>1009444</v>
      </c>
      <c r="BC64" s="8">
        <v>70900</v>
      </c>
      <c r="BD64" s="8">
        <v>5769</v>
      </c>
      <c r="BE64" s="8">
        <v>12331</v>
      </c>
      <c r="BF64" s="8">
        <v>89000</v>
      </c>
      <c r="BG64" s="8">
        <v>309275</v>
      </c>
      <c r="BH64" s="8">
        <v>1407719</v>
      </c>
      <c r="BI64" s="8">
        <v>30942</v>
      </c>
      <c r="BJ64" s="7">
        <v>2.1499999999999998E-2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6">
        <v>76097</v>
      </c>
      <c r="BR64" s="6">
        <v>70329</v>
      </c>
      <c r="BS64" s="6">
        <v>146426</v>
      </c>
      <c r="BT64" s="6">
        <v>51829</v>
      </c>
      <c r="BU64" s="6">
        <v>28821</v>
      </c>
      <c r="BV64" s="6">
        <v>80650</v>
      </c>
      <c r="BW64" s="6">
        <v>8066</v>
      </c>
      <c r="BX64" s="6">
        <v>3114</v>
      </c>
      <c r="BY64" s="6">
        <v>11180</v>
      </c>
      <c r="BZ64" s="6">
        <v>238256</v>
      </c>
      <c r="CA64" s="1"/>
      <c r="CB64" s="6">
        <v>238256</v>
      </c>
      <c r="CC64" s="6">
        <v>2028</v>
      </c>
      <c r="CD64" s="6">
        <v>27301</v>
      </c>
      <c r="CE64" s="1">
        <v>0</v>
      </c>
      <c r="CF64" s="1">
        <v>74</v>
      </c>
      <c r="CG64" s="1">
        <v>74</v>
      </c>
      <c r="CH64" s="6">
        <v>9321</v>
      </c>
      <c r="CI64" s="6">
        <v>2120</v>
      </c>
      <c r="CJ64" s="6">
        <v>7979</v>
      </c>
      <c r="CK64" s="1">
        <v>0</v>
      </c>
      <c r="CL64" s="1">
        <v>0</v>
      </c>
      <c r="CM64" s="1">
        <v>20</v>
      </c>
      <c r="CN64" s="1">
        <v>65</v>
      </c>
      <c r="CO64" s="6">
        <v>85872</v>
      </c>
      <c r="CP64" s="6">
        <v>25170</v>
      </c>
      <c r="CQ64" s="6">
        <v>111042</v>
      </c>
      <c r="CR64" s="6">
        <v>11778</v>
      </c>
      <c r="CS64" s="6">
        <v>6533</v>
      </c>
      <c r="CT64" s="6">
        <v>18311</v>
      </c>
      <c r="CU64" s="6">
        <v>90569</v>
      </c>
      <c r="CV64" s="6">
        <v>19851</v>
      </c>
      <c r="CW64" s="6">
        <v>110420</v>
      </c>
      <c r="CX64" s="6">
        <v>239773</v>
      </c>
      <c r="CY64" s="1">
        <v>0</v>
      </c>
      <c r="CZ64" s="6">
        <v>2236</v>
      </c>
      <c r="DA64" s="6">
        <v>242009</v>
      </c>
      <c r="DB64" s="6">
        <v>13162</v>
      </c>
      <c r="DC64" s="1">
        <v>946</v>
      </c>
      <c r="DD64" s="6">
        <f t="shared" si="0"/>
        <v>14108</v>
      </c>
      <c r="DE64" s="6">
        <v>15068</v>
      </c>
      <c r="DF64" s="6">
        <v>5504</v>
      </c>
      <c r="DG64" s="1">
        <v>0</v>
      </c>
      <c r="DH64" s="6">
        <v>6450</v>
      </c>
      <c r="DI64" s="1">
        <v>24</v>
      </c>
      <c r="DJ64" s="6"/>
      <c r="DK64" s="6">
        <v>167801</v>
      </c>
      <c r="DL64" s="6">
        <v>86081</v>
      </c>
      <c r="DM64" s="1">
        <v>0</v>
      </c>
      <c r="DN64" s="6">
        <v>16410</v>
      </c>
      <c r="DO64" s="6">
        <v>276690</v>
      </c>
      <c r="DP64" s="1">
        <v>0</v>
      </c>
      <c r="DQ64" s="6">
        <v>37240</v>
      </c>
      <c r="DR64" s="6">
        <v>10755</v>
      </c>
      <c r="DS64" s="6">
        <v>47995</v>
      </c>
      <c r="DT64" s="6">
        <v>223426</v>
      </c>
      <c r="DU64" s="1">
        <v>71</v>
      </c>
      <c r="DV64" s="1">
        <v>16</v>
      </c>
      <c r="DW64" s="1">
        <v>491</v>
      </c>
      <c r="DX64" s="1">
        <v>109</v>
      </c>
      <c r="DY64" s="1">
        <v>36</v>
      </c>
      <c r="DZ64" s="1">
        <v>0</v>
      </c>
      <c r="EA64" s="1">
        <v>723</v>
      </c>
      <c r="EB64" s="1">
        <v>899</v>
      </c>
      <c r="EC64" s="1">
        <v>415</v>
      </c>
      <c r="ED64" s="6">
        <v>1314</v>
      </c>
      <c r="EE64" s="6">
        <v>12798</v>
      </c>
      <c r="EF64" s="6">
        <v>1497</v>
      </c>
      <c r="EG64" s="6">
        <v>14295</v>
      </c>
      <c r="EH64" s="1">
        <v>408</v>
      </c>
      <c r="EI64" s="1">
        <v>0</v>
      </c>
      <c r="EJ64" s="1">
        <v>408</v>
      </c>
      <c r="EK64" s="6">
        <v>16017</v>
      </c>
      <c r="EL64" s="1">
        <v>0</v>
      </c>
      <c r="EM64" s="1">
        <v>0</v>
      </c>
      <c r="EN64" s="1">
        <v>49</v>
      </c>
      <c r="EO64" s="1">
        <v>137</v>
      </c>
      <c r="EP64" s="1">
        <v>281</v>
      </c>
      <c r="EQ64" s="6">
        <v>6009</v>
      </c>
      <c r="ER64" s="6">
        <v>138181</v>
      </c>
      <c r="ES64" s="6">
        <v>21574</v>
      </c>
      <c r="ET64" s="6">
        <v>3203</v>
      </c>
      <c r="EU64" s="1">
        <v>0</v>
      </c>
      <c r="EV64" s="1">
        <v>69</v>
      </c>
      <c r="EW64" s="1" t="s">
        <v>1283</v>
      </c>
      <c r="EX64" s="1">
        <v>25</v>
      </c>
      <c r="EY64" s="1">
        <v>48</v>
      </c>
      <c r="EZ64" s="6">
        <v>55851</v>
      </c>
      <c r="FA64" s="6">
        <v>35152</v>
      </c>
      <c r="FB64" s="6">
        <v>31924</v>
      </c>
      <c r="FC64" s="1"/>
      <c r="FD64" s="1" t="s">
        <v>279</v>
      </c>
      <c r="FE64" s="1"/>
      <c r="FF64" s="1"/>
      <c r="FG64" s="1" t="s">
        <v>1284</v>
      </c>
      <c r="FH64" s="1" t="s">
        <v>308</v>
      </c>
      <c r="FI64" s="1" t="s">
        <v>1277</v>
      </c>
      <c r="FJ64" s="1" t="s">
        <v>1278</v>
      </c>
      <c r="FK64" s="1">
        <v>27577</v>
      </c>
      <c r="FL64" s="1">
        <v>3919</v>
      </c>
      <c r="FM64" s="1" t="s">
        <v>1277</v>
      </c>
      <c r="FN64" s="1" t="s">
        <v>1278</v>
      </c>
      <c r="FO64" s="1">
        <v>27577</v>
      </c>
      <c r="FP64" s="1">
        <v>3919</v>
      </c>
      <c r="FQ64" s="1" t="s">
        <v>991</v>
      </c>
      <c r="FR64" s="6">
        <v>62827</v>
      </c>
      <c r="FS64" s="1">
        <v>24.9</v>
      </c>
      <c r="FT64" s="1" t="s">
        <v>1279</v>
      </c>
      <c r="FU64" s="6">
        <v>13834</v>
      </c>
      <c r="FV64" s="1">
        <v>362</v>
      </c>
      <c r="FW64" s="1"/>
      <c r="FX64" s="1" t="s">
        <v>1285</v>
      </c>
      <c r="FY64" s="1"/>
      <c r="FZ64" s="1"/>
      <c r="GA64" s="1">
        <v>0</v>
      </c>
      <c r="GB64" s="1" t="s">
        <v>1286</v>
      </c>
      <c r="GC64" s="1">
        <v>10</v>
      </c>
      <c r="GD64" s="1">
        <v>100</v>
      </c>
      <c r="GE64" s="1"/>
      <c r="GF64" s="1" t="s">
        <v>285</v>
      </c>
      <c r="GG64" s="1" t="s">
        <v>1287</v>
      </c>
      <c r="GH64" s="1" t="s">
        <v>287</v>
      </c>
      <c r="GI64" s="1" t="s">
        <v>1229</v>
      </c>
      <c r="GJ64" s="1" t="s">
        <v>289</v>
      </c>
      <c r="GK64" s="1" t="s">
        <v>290</v>
      </c>
      <c r="GL64" s="1" t="s">
        <v>291</v>
      </c>
      <c r="GM64" s="1" t="s">
        <v>279</v>
      </c>
      <c r="GN64" s="6">
        <v>177308</v>
      </c>
      <c r="GO64" s="2" t="s">
        <v>292</v>
      </c>
      <c r="GP64" s="2">
        <v>415</v>
      </c>
      <c r="GQ64" s="2">
        <v>85</v>
      </c>
      <c r="GR64" s="10">
        <v>3915</v>
      </c>
      <c r="GS64" s="10">
        <v>33159</v>
      </c>
      <c r="GT64" s="10">
        <v>175760</v>
      </c>
      <c r="GU64" s="2">
        <v>83</v>
      </c>
      <c r="GV64" s="2">
        <v>52</v>
      </c>
      <c r="GW64" s="10">
        <v>1199</v>
      </c>
      <c r="GX64" s="10">
        <v>6110</v>
      </c>
      <c r="GY64" s="10">
        <v>78850</v>
      </c>
      <c r="GZ64" s="1"/>
      <c r="HA64" s="1">
        <v>3</v>
      </c>
      <c r="HB64" s="1"/>
      <c r="HC64" s="1"/>
      <c r="HD64" s="1"/>
      <c r="HE64" s="1"/>
      <c r="HF64" s="1"/>
      <c r="HG64" s="1"/>
      <c r="HH64" s="1"/>
      <c r="HI64" s="1"/>
      <c r="HJ64" s="1"/>
      <c r="HK64" s="1">
        <v>7</v>
      </c>
      <c r="HL64" s="6">
        <v>1439</v>
      </c>
      <c r="HN64" s="6">
        <v>19420</v>
      </c>
      <c r="HO64" s="6">
        <v>287168</v>
      </c>
      <c r="HP64" s="2">
        <v>24</v>
      </c>
      <c r="HQ64" s="1"/>
      <c r="HR64" s="1">
        <v>0</v>
      </c>
      <c r="HS64" s="6">
        <v>26725</v>
      </c>
      <c r="HT64" s="1"/>
      <c r="HU64" s="1"/>
      <c r="HV64" s="1">
        <v>576</v>
      </c>
      <c r="HW64" s="6">
        <v>2022</v>
      </c>
      <c r="HX64" s="1"/>
      <c r="HY64" s="1"/>
      <c r="HZ64" s="1">
        <v>98</v>
      </c>
      <c r="IA64" s="1">
        <v>0</v>
      </c>
      <c r="IB64" s="1"/>
      <c r="IC64" s="1"/>
      <c r="ID64" s="1">
        <v>0</v>
      </c>
      <c r="IE64" s="6">
        <v>276690</v>
      </c>
      <c r="IF64" s="6">
        <v>29176</v>
      </c>
      <c r="IG64" s="1">
        <v>1</v>
      </c>
      <c r="IH64" s="6">
        <v>272475</v>
      </c>
      <c r="II64" s="6">
        <v>28231</v>
      </c>
      <c r="IJ64" s="1">
        <v>103</v>
      </c>
      <c r="IK64" s="6">
        <v>5401</v>
      </c>
      <c r="IL64" s="1">
        <v>250</v>
      </c>
      <c r="IM64" s="1">
        <v>696</v>
      </c>
      <c r="IN64" s="1">
        <v>0</v>
      </c>
      <c r="IO64" s="1">
        <v>0</v>
      </c>
      <c r="IQ64" s="6">
        <v>34929</v>
      </c>
      <c r="IR64" s="1">
        <v>0</v>
      </c>
      <c r="IS64" s="10">
        <v>34929</v>
      </c>
      <c r="IT64" s="10">
        <v>41379</v>
      </c>
      <c r="IU64" s="6">
        <v>14108</v>
      </c>
      <c r="IV64" s="10">
        <v>311619</v>
      </c>
      <c r="IW64" s="6">
        <v>111606</v>
      </c>
      <c r="IX64" s="1">
        <v>87</v>
      </c>
      <c r="IY64" s="1">
        <v>600</v>
      </c>
      <c r="IZ64" s="1">
        <v>36</v>
      </c>
      <c r="JA64" s="1">
        <v>0.89</v>
      </c>
      <c r="JB64" s="1">
        <v>0.08</v>
      </c>
      <c r="JC64" s="1">
        <v>22.15</v>
      </c>
      <c r="JD64" s="1">
        <v>23.83</v>
      </c>
      <c r="JE64" s="1">
        <v>15.1</v>
      </c>
      <c r="JF64" s="1">
        <v>598</v>
      </c>
      <c r="JG64" s="6">
        <v>14105</v>
      </c>
      <c r="JH64" s="1">
        <v>125</v>
      </c>
      <c r="JI64" s="6">
        <v>1912</v>
      </c>
    </row>
    <row r="65" spans="1:269" x14ac:dyDescent="0.25">
      <c r="A65" s="1" t="s">
        <v>1288</v>
      </c>
      <c r="B65" s="1" t="s">
        <v>1289</v>
      </c>
      <c r="C65" s="1" t="s">
        <v>1289</v>
      </c>
      <c r="D65" s="1">
        <v>2016</v>
      </c>
      <c r="E65" s="1" t="s">
        <v>1290</v>
      </c>
      <c r="F65" s="1" t="s">
        <v>1291</v>
      </c>
      <c r="G65" s="1" t="s">
        <v>1292</v>
      </c>
      <c r="H65" s="1">
        <v>27203</v>
      </c>
      <c r="I65" s="1">
        <v>5557</v>
      </c>
      <c r="J65" s="1" t="s">
        <v>1291</v>
      </c>
      <c r="K65" s="1" t="s">
        <v>1292</v>
      </c>
      <c r="L65" s="1">
        <v>27203</v>
      </c>
      <c r="M65" s="1"/>
      <c r="N65" s="1" t="s">
        <v>1293</v>
      </c>
      <c r="O65" s="1" t="s">
        <v>1294</v>
      </c>
      <c r="P65" s="1" t="s">
        <v>1295</v>
      </c>
      <c r="Q65" s="1" t="s">
        <v>1296</v>
      </c>
      <c r="R65" s="1" t="s">
        <v>1297</v>
      </c>
      <c r="S65" s="1" t="s">
        <v>1298</v>
      </c>
      <c r="T65" s="1" t="s">
        <v>1299</v>
      </c>
      <c r="U65" s="1" t="s">
        <v>1295</v>
      </c>
      <c r="V65" s="1" t="s">
        <v>1300</v>
      </c>
      <c r="W65" s="1">
        <v>1</v>
      </c>
      <c r="X65" s="1">
        <v>6</v>
      </c>
      <c r="Y65" s="1">
        <v>0</v>
      </c>
      <c r="Z65" s="1">
        <v>3</v>
      </c>
      <c r="AA65" s="6">
        <v>16406</v>
      </c>
      <c r="AB65" s="1">
        <v>12</v>
      </c>
      <c r="AC65" s="1">
        <v>1</v>
      </c>
      <c r="AD65" s="1">
        <v>13</v>
      </c>
      <c r="AE65" s="1">
        <v>30.15</v>
      </c>
      <c r="AF65" s="1">
        <v>43.15</v>
      </c>
      <c r="AG65" s="7">
        <v>0.27810000000000001</v>
      </c>
      <c r="AH65" s="8">
        <v>73011</v>
      </c>
      <c r="AI65" s="1"/>
      <c r="AJ65" s="1"/>
      <c r="AK65" s="8">
        <v>39771</v>
      </c>
      <c r="AL65" s="9">
        <v>12.33</v>
      </c>
      <c r="AM65" s="9">
        <v>12.94</v>
      </c>
      <c r="AN65" s="9">
        <v>16.510000000000002</v>
      </c>
      <c r="AO65" s="8">
        <v>704312</v>
      </c>
      <c r="AP65" s="8">
        <v>1748751</v>
      </c>
      <c r="AQ65" s="8">
        <v>2453063</v>
      </c>
      <c r="AR65" s="8">
        <v>184846</v>
      </c>
      <c r="AS65" s="8">
        <v>0</v>
      </c>
      <c r="AT65" s="8">
        <v>184846</v>
      </c>
      <c r="AU65" s="8">
        <v>0</v>
      </c>
      <c r="AV65" s="8">
        <v>0</v>
      </c>
      <c r="AW65" s="8">
        <v>0</v>
      </c>
      <c r="AX65" s="8">
        <v>137838</v>
      </c>
      <c r="AY65" s="8">
        <v>2775747</v>
      </c>
      <c r="AZ65" s="8">
        <v>1486802</v>
      </c>
      <c r="BA65" s="8">
        <v>467569</v>
      </c>
      <c r="BB65" s="8">
        <v>1954371</v>
      </c>
      <c r="BC65" s="8">
        <v>148461</v>
      </c>
      <c r="BD65" s="8">
        <v>42815</v>
      </c>
      <c r="BE65" s="8">
        <v>33641</v>
      </c>
      <c r="BF65" s="8">
        <v>224917</v>
      </c>
      <c r="BG65" s="8">
        <v>567968</v>
      </c>
      <c r="BH65" s="8">
        <v>2747256</v>
      </c>
      <c r="BI65" s="8">
        <v>28491</v>
      </c>
      <c r="BJ65" s="7">
        <v>1.03E-2</v>
      </c>
      <c r="BK65" s="8">
        <v>129335</v>
      </c>
      <c r="BL65" s="8">
        <v>0</v>
      </c>
      <c r="BM65" s="8">
        <v>0</v>
      </c>
      <c r="BN65" s="8">
        <v>0</v>
      </c>
      <c r="BO65" s="8">
        <v>129335</v>
      </c>
      <c r="BP65" s="8">
        <v>129335</v>
      </c>
      <c r="BQ65" s="6">
        <v>72835</v>
      </c>
      <c r="BR65" s="6">
        <v>78562</v>
      </c>
      <c r="BS65" s="6">
        <v>151397</v>
      </c>
      <c r="BT65" s="6">
        <v>62478</v>
      </c>
      <c r="BU65" s="6">
        <v>21234</v>
      </c>
      <c r="BV65" s="6">
        <v>83712</v>
      </c>
      <c r="BW65" s="6">
        <v>11384</v>
      </c>
      <c r="BX65" s="6">
        <v>3415</v>
      </c>
      <c r="BY65" s="6">
        <v>14799</v>
      </c>
      <c r="BZ65" s="6">
        <v>249908</v>
      </c>
      <c r="CA65" s="1"/>
      <c r="CB65" s="6">
        <v>249908</v>
      </c>
      <c r="CC65" s="1">
        <v>0</v>
      </c>
      <c r="CD65" s="6">
        <v>30767</v>
      </c>
      <c r="CE65" s="1">
        <v>6</v>
      </c>
      <c r="CF65" s="1">
        <v>74</v>
      </c>
      <c r="CG65" s="1">
        <v>80</v>
      </c>
      <c r="CH65" s="6">
        <v>6872</v>
      </c>
      <c r="CI65" s="6">
        <v>10549</v>
      </c>
      <c r="CJ65" s="6">
        <v>21766</v>
      </c>
      <c r="CK65" s="1">
        <v>0</v>
      </c>
      <c r="CL65" s="1">
        <v>61</v>
      </c>
      <c r="CM65" s="1">
        <v>84</v>
      </c>
      <c r="CN65" s="1">
        <v>295</v>
      </c>
      <c r="CO65" s="6">
        <v>141129</v>
      </c>
      <c r="CP65" s="6">
        <v>50793</v>
      </c>
      <c r="CQ65" s="6">
        <v>191922</v>
      </c>
      <c r="CR65" s="6">
        <v>21339</v>
      </c>
      <c r="CS65" s="6">
        <v>1933</v>
      </c>
      <c r="CT65" s="6">
        <v>23272</v>
      </c>
      <c r="CU65" s="6">
        <v>127744</v>
      </c>
      <c r="CV65" s="6">
        <v>28029</v>
      </c>
      <c r="CW65" s="6">
        <v>155773</v>
      </c>
      <c r="CX65" s="6">
        <v>370967</v>
      </c>
      <c r="CY65" s="6">
        <v>1711</v>
      </c>
      <c r="CZ65" s="1">
        <v>0</v>
      </c>
      <c r="DA65" s="6">
        <v>372678</v>
      </c>
      <c r="DB65" s="6">
        <v>12480</v>
      </c>
      <c r="DC65" s="6">
        <v>6473</v>
      </c>
      <c r="DD65" s="6">
        <f t="shared" si="0"/>
        <v>18953</v>
      </c>
      <c r="DE65" s="6">
        <v>143134</v>
      </c>
      <c r="DF65" s="6">
        <v>18632</v>
      </c>
      <c r="DG65" s="6">
        <v>1822</v>
      </c>
      <c r="DH65" s="6">
        <v>26927</v>
      </c>
      <c r="DI65" s="6">
        <v>1463</v>
      </c>
      <c r="DJ65" s="6"/>
      <c r="DK65" s="6">
        <v>219945</v>
      </c>
      <c r="DL65" s="6">
        <v>316884</v>
      </c>
      <c r="DM65" s="1">
        <v>0</v>
      </c>
      <c r="DN65" s="6">
        <v>18398</v>
      </c>
      <c r="DO65" s="6">
        <v>555219</v>
      </c>
      <c r="DP65" s="1">
        <v>-1</v>
      </c>
      <c r="DQ65" s="6">
        <v>89196</v>
      </c>
      <c r="DR65" s="6">
        <v>26920</v>
      </c>
      <c r="DS65" s="6">
        <v>116116</v>
      </c>
      <c r="DT65" s="6">
        <v>533842</v>
      </c>
      <c r="DU65" s="1">
        <v>174</v>
      </c>
      <c r="DV65" s="1">
        <v>42</v>
      </c>
      <c r="DW65" s="6">
        <v>1044</v>
      </c>
      <c r="DX65" s="1">
        <v>493</v>
      </c>
      <c r="DY65" s="1">
        <v>81</v>
      </c>
      <c r="DZ65" s="1">
        <v>8</v>
      </c>
      <c r="EA65" s="6">
        <v>1842</v>
      </c>
      <c r="EB65" s="6">
        <v>2275</v>
      </c>
      <c r="EC65" s="6">
        <v>1398</v>
      </c>
      <c r="ED65" s="6">
        <v>3673</v>
      </c>
      <c r="EE65" s="6">
        <v>23383</v>
      </c>
      <c r="EF65" s="6">
        <v>16498</v>
      </c>
      <c r="EG65" s="6">
        <v>39881</v>
      </c>
      <c r="EH65" s="1">
        <v>655</v>
      </c>
      <c r="EI65" s="1">
        <v>76</v>
      </c>
      <c r="EJ65" s="1">
        <v>731</v>
      </c>
      <c r="EK65" s="6">
        <v>44285</v>
      </c>
      <c r="EL65" s="1">
        <v>6</v>
      </c>
      <c r="EM65" s="1">
        <v>11</v>
      </c>
      <c r="EN65" s="1">
        <v>48</v>
      </c>
      <c r="EO65" s="1">
        <v>380</v>
      </c>
      <c r="EP65" s="6">
        <v>1491</v>
      </c>
      <c r="EQ65" s="6">
        <v>7460</v>
      </c>
      <c r="ER65" s="6">
        <v>109591</v>
      </c>
      <c r="ES65" s="6">
        <v>39940</v>
      </c>
      <c r="ET65" s="6">
        <v>7086</v>
      </c>
      <c r="EU65" s="1">
        <v>111</v>
      </c>
      <c r="EV65" s="1">
        <v>140</v>
      </c>
      <c r="EW65" s="1" t="s">
        <v>1301</v>
      </c>
      <c r="EX65" s="1">
        <v>79</v>
      </c>
      <c r="EY65" s="1">
        <v>146</v>
      </c>
      <c r="EZ65" s="6">
        <v>102145</v>
      </c>
      <c r="FA65" s="6">
        <v>137283</v>
      </c>
      <c r="FB65" s="6">
        <v>27132</v>
      </c>
      <c r="FC65" s="1"/>
      <c r="FD65" s="1" t="s">
        <v>290</v>
      </c>
      <c r="FE65" s="1"/>
      <c r="FF65" s="1"/>
      <c r="FG65" s="1" t="s">
        <v>1289</v>
      </c>
      <c r="FH65" s="1" t="s">
        <v>281</v>
      </c>
      <c r="FI65" s="1" t="s">
        <v>1291</v>
      </c>
      <c r="FJ65" s="1" t="s">
        <v>1292</v>
      </c>
      <c r="FK65" s="1">
        <v>27203</v>
      </c>
      <c r="FL65" s="1">
        <v>5557</v>
      </c>
      <c r="FM65" s="1" t="s">
        <v>1291</v>
      </c>
      <c r="FN65" s="1" t="s">
        <v>1292</v>
      </c>
      <c r="FO65" s="1">
        <v>27203</v>
      </c>
      <c r="FP65" s="1">
        <v>5557</v>
      </c>
      <c r="FQ65" s="1" t="s">
        <v>1290</v>
      </c>
      <c r="FR65" s="6">
        <v>66712</v>
      </c>
      <c r="FS65" s="1">
        <v>43.15</v>
      </c>
      <c r="FT65" s="1" t="s">
        <v>1302</v>
      </c>
      <c r="FU65" s="6">
        <v>16406</v>
      </c>
      <c r="FV65" s="1">
        <v>364</v>
      </c>
      <c r="FW65" s="1"/>
      <c r="FX65" s="1" t="s">
        <v>1303</v>
      </c>
      <c r="FY65" s="1"/>
      <c r="FZ65" s="1"/>
      <c r="GA65" s="1">
        <v>0</v>
      </c>
      <c r="GB65" s="1" t="s">
        <v>1304</v>
      </c>
      <c r="GC65" s="1">
        <v>50</v>
      </c>
      <c r="GD65" s="1">
        <v>5</v>
      </c>
      <c r="GE65" s="1"/>
      <c r="GF65" s="1" t="s">
        <v>285</v>
      </c>
      <c r="GG65" s="1" t="s">
        <v>1305</v>
      </c>
      <c r="GH65" s="1" t="s">
        <v>287</v>
      </c>
      <c r="GI65" s="1" t="s">
        <v>288</v>
      </c>
      <c r="GJ65" s="1" t="s">
        <v>289</v>
      </c>
      <c r="GK65" s="1" t="s">
        <v>290</v>
      </c>
      <c r="GL65" s="1" t="s">
        <v>418</v>
      </c>
      <c r="GM65" s="1" t="s">
        <v>279</v>
      </c>
      <c r="GN65" s="6">
        <v>142550</v>
      </c>
      <c r="GO65" s="2" t="s">
        <v>292</v>
      </c>
      <c r="GP65" s="10">
        <v>1958</v>
      </c>
      <c r="GQ65" s="2">
        <v>187</v>
      </c>
      <c r="GR65" s="10">
        <v>8599</v>
      </c>
      <c r="GS65" s="10">
        <v>50172</v>
      </c>
      <c r="GT65" s="10">
        <v>560972</v>
      </c>
      <c r="GU65" s="2">
        <v>177</v>
      </c>
      <c r="GV65" s="2">
        <v>25</v>
      </c>
      <c r="GW65" s="2">
        <v>179</v>
      </c>
      <c r="GX65" s="10">
        <v>7265</v>
      </c>
      <c r="GY65" s="10">
        <v>217438</v>
      </c>
      <c r="GZ65" s="1"/>
      <c r="HA65" s="1">
        <v>2</v>
      </c>
      <c r="HB65" s="1"/>
      <c r="HC65" s="1"/>
      <c r="HD65" s="1"/>
      <c r="HE65" s="1"/>
      <c r="HF65" s="1"/>
      <c r="HG65" s="1"/>
      <c r="HH65" s="1"/>
      <c r="HI65" s="1"/>
      <c r="HJ65" s="1"/>
      <c r="HK65" s="1">
        <v>10</v>
      </c>
      <c r="HL65" s="6">
        <v>1154</v>
      </c>
      <c r="HN65" s="6">
        <v>39187</v>
      </c>
      <c r="HO65" s="6">
        <v>321761</v>
      </c>
      <c r="HP65" s="10">
        <v>1463</v>
      </c>
      <c r="HQ65" s="1"/>
      <c r="HR65" s="1">
        <v>61</v>
      </c>
      <c r="HS65" s="6">
        <v>26725</v>
      </c>
      <c r="HT65" s="1"/>
      <c r="HU65" s="1"/>
      <c r="HV65" s="6">
        <v>4042</v>
      </c>
      <c r="HW65" s="6">
        <v>2022</v>
      </c>
      <c r="HX65" s="1"/>
      <c r="HY65" s="1"/>
      <c r="HZ65" s="6">
        <v>8527</v>
      </c>
      <c r="IA65" s="1">
        <v>0</v>
      </c>
      <c r="IB65" s="1"/>
      <c r="IC65" s="1"/>
      <c r="ID65" s="1">
        <v>0</v>
      </c>
      <c r="IE65" s="6">
        <v>555219</v>
      </c>
      <c r="IF65" s="6">
        <v>162087</v>
      </c>
      <c r="IG65" s="1">
        <v>0</v>
      </c>
      <c r="IH65" s="6">
        <v>528292</v>
      </c>
      <c r="II65" s="6">
        <v>155614</v>
      </c>
      <c r="IJ65" s="1">
        <v>230</v>
      </c>
      <c r="IK65" s="6">
        <v>18402</v>
      </c>
      <c r="IL65" s="6">
        <v>1001</v>
      </c>
      <c r="IM65" s="6">
        <v>5472</v>
      </c>
      <c r="IN65" s="1">
        <v>0</v>
      </c>
      <c r="IO65" s="1">
        <v>0</v>
      </c>
      <c r="IQ65" s="6">
        <v>21448</v>
      </c>
      <c r="IR65" s="6">
        <v>30155</v>
      </c>
      <c r="IS65" s="10">
        <v>51603</v>
      </c>
      <c r="IT65" s="10">
        <v>78530</v>
      </c>
      <c r="IU65" s="6">
        <v>18953</v>
      </c>
      <c r="IV65" s="10">
        <v>606822</v>
      </c>
      <c r="IW65" s="6">
        <v>179045</v>
      </c>
      <c r="IX65" s="1">
        <v>216</v>
      </c>
      <c r="IY65" s="6">
        <v>1537</v>
      </c>
      <c r="IZ65" s="1">
        <v>89</v>
      </c>
      <c r="JA65" s="1">
        <v>0.9</v>
      </c>
      <c r="JB65" s="1">
        <v>0.08</v>
      </c>
      <c r="JC65" s="1">
        <v>24.04</v>
      </c>
      <c r="JD65" s="1">
        <v>25.95</v>
      </c>
      <c r="JE65" s="1">
        <v>17</v>
      </c>
      <c r="JF65" s="6">
        <v>1299</v>
      </c>
      <c r="JG65" s="6">
        <v>26313</v>
      </c>
      <c r="JH65" s="1">
        <v>543</v>
      </c>
      <c r="JI65" s="6">
        <v>17972</v>
      </c>
    </row>
    <row r="66" spans="1:269" x14ac:dyDescent="0.25">
      <c r="A66" s="1" t="s">
        <v>1306</v>
      </c>
      <c r="B66" s="1" t="s">
        <v>1307</v>
      </c>
      <c r="C66" s="1" t="s">
        <v>1307</v>
      </c>
      <c r="D66" s="1">
        <v>2016</v>
      </c>
      <c r="E66" s="1" t="s">
        <v>881</v>
      </c>
      <c r="F66" s="1" t="s">
        <v>1308</v>
      </c>
      <c r="G66" s="1" t="s">
        <v>1309</v>
      </c>
      <c r="H66" s="1">
        <v>27870</v>
      </c>
      <c r="I66" s="1">
        <v>1917</v>
      </c>
      <c r="J66" s="1" t="s">
        <v>1308</v>
      </c>
      <c r="K66" s="1" t="s">
        <v>1309</v>
      </c>
      <c r="L66" s="1">
        <v>27870</v>
      </c>
      <c r="M66" s="1"/>
      <c r="N66" s="1" t="s">
        <v>1310</v>
      </c>
      <c r="O66" s="1" t="s">
        <v>1311</v>
      </c>
      <c r="P66" s="1"/>
      <c r="Q66" s="1" t="s">
        <v>1312</v>
      </c>
      <c r="R66" s="1" t="s">
        <v>1310</v>
      </c>
      <c r="S66" s="1" t="s">
        <v>1313</v>
      </c>
      <c r="T66" s="1" t="s">
        <v>1311</v>
      </c>
      <c r="U66" s="1"/>
      <c r="V66" s="1" t="s">
        <v>1312</v>
      </c>
      <c r="W66" s="1">
        <v>1</v>
      </c>
      <c r="X66" s="1">
        <v>0</v>
      </c>
      <c r="Y66" s="1">
        <v>0</v>
      </c>
      <c r="Z66" s="1">
        <v>0</v>
      </c>
      <c r="AA66" s="6">
        <v>2346</v>
      </c>
      <c r="AB66" s="1">
        <v>1</v>
      </c>
      <c r="AC66" s="1">
        <v>0</v>
      </c>
      <c r="AD66" s="1">
        <v>1</v>
      </c>
      <c r="AE66" s="1">
        <v>3.94</v>
      </c>
      <c r="AF66" s="1">
        <v>4.9400000000000004</v>
      </c>
      <c r="AG66" s="7">
        <v>0.2024</v>
      </c>
      <c r="AH66" s="8">
        <v>47003</v>
      </c>
      <c r="AI66" s="1"/>
      <c r="AJ66" s="1"/>
      <c r="AK66" s="1"/>
      <c r="AL66" s="9">
        <v>7.25</v>
      </c>
      <c r="AM66" s="9">
        <v>14.9</v>
      </c>
      <c r="AN66" s="1"/>
      <c r="AO66" s="8">
        <v>264242</v>
      </c>
      <c r="AP66" s="8">
        <v>0</v>
      </c>
      <c r="AQ66" s="8">
        <v>264242</v>
      </c>
      <c r="AR66" s="8">
        <v>13959</v>
      </c>
      <c r="AS66" s="8">
        <v>0</v>
      </c>
      <c r="AT66" s="8">
        <v>13959</v>
      </c>
      <c r="AU66" s="8">
        <v>3128</v>
      </c>
      <c r="AV66" s="8">
        <v>0</v>
      </c>
      <c r="AW66" s="8">
        <v>3128</v>
      </c>
      <c r="AX66" s="8">
        <v>1781</v>
      </c>
      <c r="AY66" s="8">
        <v>283110</v>
      </c>
      <c r="AZ66" s="8">
        <v>150042</v>
      </c>
      <c r="BA66" s="8">
        <v>48767</v>
      </c>
      <c r="BB66" s="8">
        <v>198809</v>
      </c>
      <c r="BC66" s="8">
        <v>19994</v>
      </c>
      <c r="BD66" s="8">
        <v>300</v>
      </c>
      <c r="BE66" s="8">
        <v>9378</v>
      </c>
      <c r="BF66" s="8">
        <v>29672</v>
      </c>
      <c r="BG66" s="8">
        <v>50313</v>
      </c>
      <c r="BH66" s="8">
        <v>278794</v>
      </c>
      <c r="BI66" s="8">
        <v>4316</v>
      </c>
      <c r="BJ66" s="7">
        <v>1.52E-2</v>
      </c>
      <c r="BK66" s="8">
        <v>12552</v>
      </c>
      <c r="BL66" s="8">
        <v>0</v>
      </c>
      <c r="BM66" s="8">
        <v>0</v>
      </c>
      <c r="BN66" s="8">
        <v>0</v>
      </c>
      <c r="BO66" s="8">
        <v>12552</v>
      </c>
      <c r="BP66" s="8">
        <v>12552</v>
      </c>
      <c r="BQ66" s="6">
        <v>11247</v>
      </c>
      <c r="BR66" s="6">
        <v>8616</v>
      </c>
      <c r="BS66" s="6">
        <v>19863</v>
      </c>
      <c r="BT66" s="6">
        <v>9046</v>
      </c>
      <c r="BU66" s="6">
        <v>4166</v>
      </c>
      <c r="BV66" s="6">
        <v>13212</v>
      </c>
      <c r="BW66" s="6">
        <v>2513</v>
      </c>
      <c r="BX66" s="1">
        <v>681</v>
      </c>
      <c r="BY66" s="6">
        <v>3194</v>
      </c>
      <c r="BZ66" s="6">
        <v>36269</v>
      </c>
      <c r="CA66" s="1"/>
      <c r="CB66" s="6">
        <v>36269</v>
      </c>
      <c r="CC66" s="1">
        <v>166</v>
      </c>
      <c r="CD66" s="6">
        <v>27105</v>
      </c>
      <c r="CE66" s="1">
        <v>0</v>
      </c>
      <c r="CF66" s="1">
        <v>74</v>
      </c>
      <c r="CG66" s="1">
        <v>74</v>
      </c>
      <c r="CH66" s="1">
        <v>950</v>
      </c>
      <c r="CI66" s="6">
        <v>2022</v>
      </c>
      <c r="CJ66" s="6">
        <v>2167</v>
      </c>
      <c r="CK66" s="1">
        <v>0</v>
      </c>
      <c r="CL66" s="1">
        <v>0</v>
      </c>
      <c r="CM66" s="1">
        <v>15</v>
      </c>
      <c r="CN66" s="1">
        <v>43</v>
      </c>
      <c r="CO66" s="6">
        <v>12629</v>
      </c>
      <c r="CP66" s="6">
        <v>2106</v>
      </c>
      <c r="CQ66" s="6">
        <v>14735</v>
      </c>
      <c r="CR66" s="6">
        <v>1403</v>
      </c>
      <c r="CS66" s="1">
        <v>199</v>
      </c>
      <c r="CT66" s="6">
        <v>1602</v>
      </c>
      <c r="CU66" s="6">
        <v>7361</v>
      </c>
      <c r="CV66" s="6">
        <v>1068</v>
      </c>
      <c r="CW66" s="6">
        <v>8429</v>
      </c>
      <c r="CX66" s="6">
        <v>24766</v>
      </c>
      <c r="CY66" s="1">
        <v>350</v>
      </c>
      <c r="CZ66" s="1">
        <v>100</v>
      </c>
      <c r="DA66" s="6">
        <v>25216</v>
      </c>
      <c r="DB66" s="1">
        <v>926</v>
      </c>
      <c r="DC66" s="1">
        <v>55</v>
      </c>
      <c r="DD66" s="6">
        <f t="shared" si="0"/>
        <v>981</v>
      </c>
      <c r="DE66" s="6">
        <v>3838</v>
      </c>
      <c r="DF66" s="1">
        <v>32</v>
      </c>
      <c r="DG66" s="1">
        <v>0</v>
      </c>
      <c r="DH66" s="1">
        <v>87</v>
      </c>
      <c r="DI66" s="1">
        <v>5</v>
      </c>
      <c r="DJ66" s="1"/>
      <c r="DK66" s="6">
        <v>35771</v>
      </c>
      <c r="DL66" s="1"/>
      <c r="DM66" s="1"/>
      <c r="DN66" s="1"/>
      <c r="DO66" s="6">
        <v>30120</v>
      </c>
      <c r="DP66" s="1">
        <v>53</v>
      </c>
      <c r="DQ66" s="6">
        <v>7273</v>
      </c>
      <c r="DR66" s="1">
        <v>853</v>
      </c>
      <c r="DS66" s="6">
        <v>8126</v>
      </c>
      <c r="DT66" s="6">
        <v>29998</v>
      </c>
      <c r="DU66" s="1">
        <v>87</v>
      </c>
      <c r="DV66" s="1">
        <v>19</v>
      </c>
      <c r="DW66" s="1">
        <v>63</v>
      </c>
      <c r="DX66" s="1">
        <v>11</v>
      </c>
      <c r="DY66" s="1">
        <v>28</v>
      </c>
      <c r="DZ66" s="1">
        <v>1</v>
      </c>
      <c r="EA66" s="1">
        <v>209</v>
      </c>
      <c r="EB66" s="1">
        <v>837</v>
      </c>
      <c r="EC66" s="1">
        <v>411</v>
      </c>
      <c r="ED66" s="6">
        <v>1248</v>
      </c>
      <c r="EE66" s="6">
        <v>2285</v>
      </c>
      <c r="EF66" s="1">
        <v>351</v>
      </c>
      <c r="EG66" s="6">
        <v>2636</v>
      </c>
      <c r="EH66" s="1">
        <v>319</v>
      </c>
      <c r="EI66" s="1">
        <v>2</v>
      </c>
      <c r="EJ66" s="1">
        <v>321</v>
      </c>
      <c r="EK66" s="6">
        <v>4205</v>
      </c>
      <c r="EL66" s="1">
        <v>0</v>
      </c>
      <c r="EM66" s="1">
        <v>0</v>
      </c>
      <c r="EN66" s="1">
        <v>1</v>
      </c>
      <c r="EO66" s="1">
        <v>4</v>
      </c>
      <c r="EP66" s="1">
        <v>35</v>
      </c>
      <c r="EQ66" s="1">
        <v>320</v>
      </c>
      <c r="ER66" s="6">
        <v>19243</v>
      </c>
      <c r="ES66" s="6">
        <v>4563</v>
      </c>
      <c r="ET66" s="1">
        <v>447</v>
      </c>
      <c r="EU66" s="1">
        <v>20</v>
      </c>
      <c r="EV66" s="1">
        <v>15</v>
      </c>
      <c r="EW66" s="1" t="s">
        <v>1314</v>
      </c>
      <c r="EX66" s="1">
        <v>8</v>
      </c>
      <c r="EY66" s="1">
        <v>13</v>
      </c>
      <c r="EZ66" s="6">
        <v>6172</v>
      </c>
      <c r="FA66" s="6">
        <v>34955</v>
      </c>
      <c r="FB66" s="1"/>
      <c r="FC66" s="1"/>
      <c r="FD66" s="1" t="s">
        <v>279</v>
      </c>
      <c r="FE66" s="1"/>
      <c r="FF66" s="1"/>
      <c r="FG66" s="1" t="s">
        <v>1307</v>
      </c>
      <c r="FH66" s="1" t="s">
        <v>281</v>
      </c>
      <c r="FI66" s="1" t="s">
        <v>1308</v>
      </c>
      <c r="FJ66" s="1" t="s">
        <v>1309</v>
      </c>
      <c r="FK66" s="1">
        <v>27870</v>
      </c>
      <c r="FL66" s="1">
        <v>1917</v>
      </c>
      <c r="FM66" s="1" t="s">
        <v>1308</v>
      </c>
      <c r="FN66" s="1" t="s">
        <v>1309</v>
      </c>
      <c r="FO66" s="1">
        <v>27870</v>
      </c>
      <c r="FP66" s="1">
        <v>1917</v>
      </c>
      <c r="FQ66" s="1" t="s">
        <v>881</v>
      </c>
      <c r="FR66" s="6">
        <v>7550</v>
      </c>
      <c r="FS66" s="1">
        <v>4.9400000000000004</v>
      </c>
      <c r="FT66" s="1" t="s">
        <v>1310</v>
      </c>
      <c r="FU66" s="6">
        <v>2346</v>
      </c>
      <c r="FV66" s="1">
        <v>50</v>
      </c>
      <c r="FW66" s="1"/>
      <c r="FX66" s="1" t="s">
        <v>1315</v>
      </c>
      <c r="FY66" s="1"/>
      <c r="FZ66" s="1"/>
      <c r="GA66" s="1">
        <v>0</v>
      </c>
      <c r="GB66" s="1" t="s">
        <v>1316</v>
      </c>
      <c r="GC66" s="1">
        <v>62.92</v>
      </c>
      <c r="GD66" s="1">
        <v>4.3099999999999996</v>
      </c>
      <c r="GE66" s="1"/>
      <c r="GF66" s="1" t="s">
        <v>285</v>
      </c>
      <c r="GG66" s="1" t="s">
        <v>1317</v>
      </c>
      <c r="GH66" s="1" t="s">
        <v>1318</v>
      </c>
      <c r="GI66" s="1" t="s">
        <v>536</v>
      </c>
      <c r="GJ66" s="1" t="s">
        <v>503</v>
      </c>
      <c r="GK66" s="1" t="s">
        <v>290</v>
      </c>
      <c r="GL66" s="1" t="s">
        <v>537</v>
      </c>
      <c r="GM66" s="1" t="s">
        <v>279</v>
      </c>
      <c r="GN66" s="6">
        <v>15543</v>
      </c>
      <c r="GO66" s="2" t="s">
        <v>330</v>
      </c>
      <c r="GP66" s="2">
        <v>44</v>
      </c>
      <c r="GQ66" s="2">
        <v>26</v>
      </c>
      <c r="GR66" s="10">
        <v>1072</v>
      </c>
      <c r="GS66" s="10">
        <v>1851</v>
      </c>
      <c r="GT66" s="10">
        <v>10175</v>
      </c>
      <c r="GU66" s="2">
        <v>9</v>
      </c>
      <c r="GV66" s="2">
        <v>5</v>
      </c>
      <c r="GW66" s="2">
        <v>30</v>
      </c>
      <c r="GX66" s="2">
        <v>295</v>
      </c>
      <c r="GY66" s="10">
        <v>1590</v>
      </c>
      <c r="GZ66" s="1"/>
      <c r="HA66" s="1">
        <v>1</v>
      </c>
      <c r="HB66" s="1"/>
      <c r="HC66" s="1"/>
      <c r="HD66" s="1"/>
      <c r="HE66" s="1"/>
      <c r="HF66" s="1"/>
      <c r="HG66" s="1"/>
      <c r="HH66" s="1"/>
      <c r="HI66" s="1"/>
      <c r="HJ66" s="1"/>
      <c r="HK66" s="1">
        <v>1</v>
      </c>
      <c r="HL66" s="1">
        <v>943</v>
      </c>
      <c r="HN66" s="6">
        <v>5139</v>
      </c>
      <c r="HO66" s="6">
        <v>68801</v>
      </c>
      <c r="HP66" s="2">
        <v>5</v>
      </c>
      <c r="HQ66" s="1"/>
      <c r="HR66" s="1">
        <v>0</v>
      </c>
      <c r="HS66" s="6">
        <v>26725</v>
      </c>
      <c r="HT66" s="1"/>
      <c r="HU66" s="1"/>
      <c r="HV66" s="1">
        <v>380</v>
      </c>
      <c r="HW66" s="6">
        <v>2022</v>
      </c>
      <c r="HX66" s="1"/>
      <c r="HY66" s="1"/>
      <c r="HZ66" s="1">
        <v>0</v>
      </c>
      <c r="IA66" s="1">
        <v>0</v>
      </c>
      <c r="IB66" s="1"/>
      <c r="IC66" s="1"/>
      <c r="ID66" s="1">
        <v>0</v>
      </c>
      <c r="IE66" s="6">
        <v>30120</v>
      </c>
      <c r="IF66" s="6">
        <v>4819</v>
      </c>
      <c r="IG66" s="1">
        <v>53</v>
      </c>
      <c r="IH66" s="6">
        <v>30080</v>
      </c>
      <c r="II66" s="6">
        <v>4817</v>
      </c>
      <c r="IJ66" s="1">
        <v>22</v>
      </c>
      <c r="IK66" s="1">
        <v>10</v>
      </c>
      <c r="IL66" s="1">
        <v>55</v>
      </c>
      <c r="IM66" s="1">
        <v>0</v>
      </c>
      <c r="IN66" s="1">
        <v>0</v>
      </c>
      <c r="IO66" s="1">
        <v>0</v>
      </c>
      <c r="IQ66" s="1">
        <v>732</v>
      </c>
      <c r="IR66" s="1">
        <v>0</v>
      </c>
      <c r="IS66" s="2">
        <v>732</v>
      </c>
      <c r="IT66" s="2">
        <v>819</v>
      </c>
      <c r="IU66" s="1">
        <v>981</v>
      </c>
      <c r="IV66" s="10">
        <v>30852</v>
      </c>
      <c r="IW66" s="6">
        <v>10031</v>
      </c>
      <c r="IX66" s="1">
        <v>106</v>
      </c>
      <c r="IY66" s="1">
        <v>74</v>
      </c>
      <c r="IZ66" s="1">
        <v>29</v>
      </c>
      <c r="JA66" s="1">
        <v>0.63</v>
      </c>
      <c r="JB66" s="1">
        <v>0.3</v>
      </c>
      <c r="JC66" s="1">
        <v>20.12</v>
      </c>
      <c r="JD66" s="1">
        <v>35.619999999999997</v>
      </c>
      <c r="JE66" s="1">
        <v>11.77</v>
      </c>
      <c r="JF66" s="1">
        <v>178</v>
      </c>
      <c r="JG66" s="6">
        <v>3441</v>
      </c>
      <c r="JH66" s="1">
        <v>31</v>
      </c>
      <c r="JI66" s="1">
        <v>764</v>
      </c>
    </row>
    <row r="67" spans="1:269" x14ac:dyDescent="0.25">
      <c r="A67" s="1" t="s">
        <v>1319</v>
      </c>
      <c r="B67" s="1" t="s">
        <v>1320</v>
      </c>
      <c r="C67" s="1" t="s">
        <v>1320</v>
      </c>
      <c r="D67" s="1">
        <v>2016</v>
      </c>
      <c r="E67" s="1" t="s">
        <v>1321</v>
      </c>
      <c r="F67" s="1" t="s">
        <v>1322</v>
      </c>
      <c r="G67" s="1" t="s">
        <v>1323</v>
      </c>
      <c r="H67" s="1">
        <v>28359</v>
      </c>
      <c r="I67" s="1">
        <v>988</v>
      </c>
      <c r="J67" s="1" t="s">
        <v>1324</v>
      </c>
      <c r="K67" s="1" t="s">
        <v>1323</v>
      </c>
      <c r="L67" s="1">
        <v>28358</v>
      </c>
      <c r="M67" s="1"/>
      <c r="N67" s="1" t="s">
        <v>1325</v>
      </c>
      <c r="O67" s="1" t="s">
        <v>1326</v>
      </c>
      <c r="P67" s="1" t="s">
        <v>1327</v>
      </c>
      <c r="Q67" s="1" t="s">
        <v>1328</v>
      </c>
      <c r="R67" s="1" t="s">
        <v>1325</v>
      </c>
      <c r="S67" s="1" t="s">
        <v>324</v>
      </c>
      <c r="T67" s="1" t="s">
        <v>1326</v>
      </c>
      <c r="U67" s="1" t="s">
        <v>1327</v>
      </c>
      <c r="V67" s="1" t="s">
        <v>1328</v>
      </c>
      <c r="W67" s="1">
        <v>1</v>
      </c>
      <c r="X67" s="1">
        <v>6</v>
      </c>
      <c r="Y67" s="1">
        <v>1</v>
      </c>
      <c r="Z67" s="1">
        <v>1</v>
      </c>
      <c r="AA67" s="6">
        <v>13216</v>
      </c>
      <c r="AB67" s="1">
        <v>4</v>
      </c>
      <c r="AC67" s="1">
        <v>0</v>
      </c>
      <c r="AD67" s="1">
        <v>4</v>
      </c>
      <c r="AE67" s="1">
        <v>14</v>
      </c>
      <c r="AF67" s="1">
        <v>18</v>
      </c>
      <c r="AG67" s="7">
        <v>0.22220000000000001</v>
      </c>
      <c r="AH67" s="8">
        <v>63623</v>
      </c>
      <c r="AI67" s="1"/>
      <c r="AJ67" s="1"/>
      <c r="AK67" s="8">
        <v>38250</v>
      </c>
      <c r="AL67" s="9">
        <v>8.5</v>
      </c>
      <c r="AM67" s="9">
        <v>9.5</v>
      </c>
      <c r="AN67" s="9">
        <v>10</v>
      </c>
      <c r="AO67" s="8">
        <v>322327</v>
      </c>
      <c r="AP67" s="8">
        <v>540000</v>
      </c>
      <c r="AQ67" s="8">
        <v>862327</v>
      </c>
      <c r="AR67" s="8">
        <v>215012</v>
      </c>
      <c r="AS67" s="8">
        <v>0</v>
      </c>
      <c r="AT67" s="8">
        <v>215012</v>
      </c>
      <c r="AU67" s="8">
        <v>45818</v>
      </c>
      <c r="AV67" s="8">
        <v>5382</v>
      </c>
      <c r="AW67" s="8">
        <v>51200</v>
      </c>
      <c r="AX67" s="8">
        <v>134579</v>
      </c>
      <c r="AY67" s="8">
        <v>1263118</v>
      </c>
      <c r="AZ67" s="8">
        <v>584836</v>
      </c>
      <c r="BA67" s="8">
        <v>219494</v>
      </c>
      <c r="BB67" s="8">
        <v>804330</v>
      </c>
      <c r="BC67" s="8">
        <v>117211</v>
      </c>
      <c r="BD67" s="8">
        <v>2305</v>
      </c>
      <c r="BE67" s="8">
        <v>12491</v>
      </c>
      <c r="BF67" s="8">
        <v>132007</v>
      </c>
      <c r="BG67" s="8">
        <v>259313</v>
      </c>
      <c r="BH67" s="8">
        <v>1195650</v>
      </c>
      <c r="BI67" s="8">
        <v>67468</v>
      </c>
      <c r="BJ67" s="7">
        <v>5.3400000000000003E-2</v>
      </c>
      <c r="BK67" s="8">
        <v>5727</v>
      </c>
      <c r="BL67" s="8">
        <v>0</v>
      </c>
      <c r="BM67" s="8">
        <v>0</v>
      </c>
      <c r="BN67" s="8">
        <v>0</v>
      </c>
      <c r="BO67" s="8">
        <v>5727</v>
      </c>
      <c r="BP67" s="8">
        <v>0</v>
      </c>
      <c r="BQ67" s="6">
        <v>46994</v>
      </c>
      <c r="BR67" s="6">
        <v>40930</v>
      </c>
      <c r="BS67" s="6">
        <v>87924</v>
      </c>
      <c r="BT67" s="6">
        <v>21985</v>
      </c>
      <c r="BU67" s="6">
        <v>11896</v>
      </c>
      <c r="BV67" s="6">
        <v>33881</v>
      </c>
      <c r="BW67" s="6">
        <v>4682</v>
      </c>
      <c r="BX67" s="1">
        <v>225</v>
      </c>
      <c r="BY67" s="1"/>
      <c r="BZ67" s="6">
        <v>126712</v>
      </c>
      <c r="CA67" s="1"/>
      <c r="CB67" s="6">
        <v>126712</v>
      </c>
      <c r="CC67" s="1">
        <v>0</v>
      </c>
      <c r="CD67" s="6">
        <v>26725</v>
      </c>
      <c r="CE67" s="1">
        <v>1</v>
      </c>
      <c r="CF67" s="1">
        <v>74</v>
      </c>
      <c r="CG67" s="1">
        <v>75</v>
      </c>
      <c r="CH67" s="1">
        <v>505</v>
      </c>
      <c r="CI67" s="6">
        <v>2022</v>
      </c>
      <c r="CJ67" s="6">
        <v>4828</v>
      </c>
      <c r="CK67" s="1">
        <v>0</v>
      </c>
      <c r="CL67" s="1">
        <v>0</v>
      </c>
      <c r="CM67" s="1">
        <v>8</v>
      </c>
      <c r="CN67" s="1">
        <v>58</v>
      </c>
      <c r="CO67" s="6">
        <v>44461</v>
      </c>
      <c r="CP67" s="6">
        <v>11922</v>
      </c>
      <c r="CQ67" s="6">
        <v>56383</v>
      </c>
      <c r="CR67" s="6">
        <v>6225</v>
      </c>
      <c r="CS67" s="1">
        <v>162</v>
      </c>
      <c r="CT67" s="1"/>
      <c r="CU67" s="6">
        <v>44894</v>
      </c>
      <c r="CV67" s="6">
        <v>5837</v>
      </c>
      <c r="CW67" s="6">
        <v>50731</v>
      </c>
      <c r="CX67" s="6">
        <v>113501</v>
      </c>
      <c r="CY67" s="1">
        <v>0</v>
      </c>
      <c r="CZ67" s="1">
        <v>0</v>
      </c>
      <c r="DA67" s="6">
        <v>113501</v>
      </c>
      <c r="DB67" s="1">
        <v>987</v>
      </c>
      <c r="DC67" s="1">
        <v>171</v>
      </c>
      <c r="DD67" s="6">
        <f t="shared" ref="DD67:DD82" si="1">SUM(DB67:DC67)</f>
        <v>1158</v>
      </c>
      <c r="DE67" s="6">
        <v>21200</v>
      </c>
      <c r="DF67" s="1">
        <v>37</v>
      </c>
      <c r="DG67" s="1">
        <v>0</v>
      </c>
      <c r="DH67" s="1">
        <v>208</v>
      </c>
      <c r="DI67" s="1">
        <v>0</v>
      </c>
      <c r="DJ67" s="1"/>
      <c r="DK67" s="6">
        <v>65429</v>
      </c>
      <c r="DL67" s="6">
        <v>56711</v>
      </c>
      <c r="DM67" s="6">
        <v>13552</v>
      </c>
      <c r="DN67" s="1">
        <v>0</v>
      </c>
      <c r="DO67" s="6">
        <v>135896</v>
      </c>
      <c r="DP67" s="1">
        <v>250</v>
      </c>
      <c r="DQ67" s="6">
        <v>16388</v>
      </c>
      <c r="DR67" s="6">
        <v>4976</v>
      </c>
      <c r="DS67" s="6">
        <v>21364</v>
      </c>
      <c r="DT67" s="6">
        <v>183986</v>
      </c>
      <c r="DU67" s="1">
        <v>97</v>
      </c>
      <c r="DV67" s="1">
        <v>0</v>
      </c>
      <c r="DW67" s="1">
        <v>232</v>
      </c>
      <c r="DX67" s="1">
        <v>68</v>
      </c>
      <c r="DY67" s="1">
        <v>21</v>
      </c>
      <c r="DZ67" s="1">
        <v>1</v>
      </c>
      <c r="EA67" s="1">
        <v>419</v>
      </c>
      <c r="EB67" s="6">
        <v>1053</v>
      </c>
      <c r="EC67" s="1">
        <v>0</v>
      </c>
      <c r="ED67" s="6">
        <v>1053</v>
      </c>
      <c r="EE67" s="6">
        <v>4393</v>
      </c>
      <c r="EF67" s="6">
        <v>8633</v>
      </c>
      <c r="EG67" s="6">
        <v>13026</v>
      </c>
      <c r="EH67" s="1">
        <v>46</v>
      </c>
      <c r="EI67" s="1">
        <v>65</v>
      </c>
      <c r="EJ67" s="1">
        <v>111</v>
      </c>
      <c r="EK67" s="6">
        <v>14190</v>
      </c>
      <c r="EL67" s="1">
        <v>4</v>
      </c>
      <c r="EM67" s="1">
        <v>3</v>
      </c>
      <c r="EN67" s="1">
        <v>30</v>
      </c>
      <c r="EO67" s="1">
        <v>169</v>
      </c>
      <c r="EP67" s="1">
        <v>130</v>
      </c>
      <c r="EQ67" s="6">
        <v>4079</v>
      </c>
      <c r="ER67" s="6">
        <v>29315</v>
      </c>
      <c r="ES67" s="6">
        <v>39379</v>
      </c>
      <c r="ET67" s="6">
        <v>11568</v>
      </c>
      <c r="EU67" s="1">
        <v>36</v>
      </c>
      <c r="EV67" s="1">
        <v>241</v>
      </c>
      <c r="EW67" s="1" t="s">
        <v>1329</v>
      </c>
      <c r="EX67" s="1">
        <v>19</v>
      </c>
      <c r="EY67" s="1">
        <v>53</v>
      </c>
      <c r="EZ67" s="6">
        <v>53048</v>
      </c>
      <c r="FA67" s="6">
        <v>1751</v>
      </c>
      <c r="FB67" s="1"/>
      <c r="FC67" s="1"/>
      <c r="FD67" s="1" t="s">
        <v>279</v>
      </c>
      <c r="FE67" s="1"/>
      <c r="FF67" s="1"/>
      <c r="FG67" s="1" t="s">
        <v>1320</v>
      </c>
      <c r="FH67" s="1" t="s">
        <v>415</v>
      </c>
      <c r="FI67" s="1" t="s">
        <v>1322</v>
      </c>
      <c r="FJ67" s="1" t="s">
        <v>1323</v>
      </c>
      <c r="FK67" s="1">
        <v>28359</v>
      </c>
      <c r="FL67" s="1">
        <v>988</v>
      </c>
      <c r="FM67" s="1" t="s">
        <v>1324</v>
      </c>
      <c r="FN67" s="1" t="s">
        <v>1323</v>
      </c>
      <c r="FO67" s="1">
        <v>28358</v>
      </c>
      <c r="FP67" s="1">
        <v>1111</v>
      </c>
      <c r="FQ67" s="1" t="s">
        <v>1321</v>
      </c>
      <c r="FR67" s="6">
        <v>38108</v>
      </c>
      <c r="FS67" s="1">
        <v>19.14</v>
      </c>
      <c r="FT67" s="1" t="s">
        <v>1325</v>
      </c>
      <c r="FU67" s="6">
        <v>13216</v>
      </c>
      <c r="FV67" s="1">
        <v>412</v>
      </c>
      <c r="FW67" s="1"/>
      <c r="FX67" s="1" t="s">
        <v>1330</v>
      </c>
      <c r="FY67" s="1"/>
      <c r="FZ67" s="1"/>
      <c r="GA67" s="1">
        <v>0</v>
      </c>
      <c r="GB67" s="1" t="s">
        <v>1331</v>
      </c>
      <c r="GC67" s="1">
        <v>35</v>
      </c>
      <c r="GD67" s="1">
        <v>5</v>
      </c>
      <c r="GE67" s="1"/>
      <c r="GF67" s="1" t="s">
        <v>285</v>
      </c>
      <c r="GG67" s="1" t="s">
        <v>1332</v>
      </c>
      <c r="GH67" s="1" t="s">
        <v>287</v>
      </c>
      <c r="GI67" s="1" t="s">
        <v>1054</v>
      </c>
      <c r="GJ67" s="1" t="s">
        <v>289</v>
      </c>
      <c r="GK67" s="1" t="s">
        <v>290</v>
      </c>
      <c r="GL67" s="1" t="s">
        <v>291</v>
      </c>
      <c r="GM67" s="1" t="s">
        <v>279</v>
      </c>
      <c r="GN67" s="6">
        <v>134010</v>
      </c>
      <c r="GO67" s="2" t="s">
        <v>292</v>
      </c>
      <c r="GP67" s="2">
        <v>226</v>
      </c>
      <c r="GQ67" s="2">
        <v>38</v>
      </c>
      <c r="GR67" s="2">
        <v>541</v>
      </c>
      <c r="GS67" s="10">
        <v>11253</v>
      </c>
      <c r="GT67" s="2"/>
      <c r="GU67" s="2">
        <v>46</v>
      </c>
      <c r="GV67" s="2">
        <v>0</v>
      </c>
      <c r="GW67" s="2">
        <v>-1</v>
      </c>
      <c r="GX67" s="10">
        <v>2140</v>
      </c>
      <c r="GY67" s="2"/>
      <c r="GZ67" s="1"/>
      <c r="HA67" s="1">
        <v>1</v>
      </c>
      <c r="HB67" s="1"/>
      <c r="HC67" s="1"/>
      <c r="HD67" s="1"/>
      <c r="HE67" s="1"/>
      <c r="HF67" s="1"/>
      <c r="HG67" s="1"/>
      <c r="HH67" s="1"/>
      <c r="HI67" s="1"/>
      <c r="HJ67" s="1"/>
      <c r="HK67" s="1">
        <v>9</v>
      </c>
      <c r="HL67" s="1">
        <v>0</v>
      </c>
      <c r="HN67" s="6">
        <v>7355</v>
      </c>
      <c r="HO67" s="6">
        <v>160925</v>
      </c>
      <c r="HP67" s="2">
        <v>0</v>
      </c>
      <c r="HQ67" s="1"/>
      <c r="HR67" s="1">
        <v>0</v>
      </c>
      <c r="HS67" s="6">
        <v>26725</v>
      </c>
      <c r="HT67" s="1"/>
      <c r="HU67" s="1"/>
      <c r="HV67" s="1">
        <v>0</v>
      </c>
      <c r="HW67" s="6">
        <v>2022</v>
      </c>
      <c r="HX67" s="1"/>
      <c r="HY67" s="1"/>
      <c r="HZ67" s="1">
        <v>0</v>
      </c>
      <c r="IA67" s="1">
        <v>0</v>
      </c>
      <c r="IB67" s="1"/>
      <c r="IC67" s="1"/>
      <c r="ID67" s="1">
        <v>0</v>
      </c>
      <c r="IE67" s="6">
        <v>135896</v>
      </c>
      <c r="IF67" s="6">
        <v>22358</v>
      </c>
      <c r="IG67" s="1">
        <v>0</v>
      </c>
      <c r="IH67" s="6">
        <v>135688</v>
      </c>
      <c r="II67" s="6">
        <v>22187</v>
      </c>
      <c r="IJ67" s="1">
        <v>37</v>
      </c>
      <c r="IK67" s="1">
        <v>0</v>
      </c>
      <c r="IL67" s="1">
        <v>171</v>
      </c>
      <c r="IM67" s="1">
        <v>0</v>
      </c>
      <c r="IN67" s="1">
        <v>0</v>
      </c>
      <c r="IO67" s="1">
        <v>0</v>
      </c>
      <c r="IQ67" s="1">
        <v>677</v>
      </c>
      <c r="IR67" s="1">
        <v>0</v>
      </c>
      <c r="IS67" s="2">
        <v>677</v>
      </c>
      <c r="IT67" s="2">
        <v>885</v>
      </c>
      <c r="IU67" s="6">
        <v>1158</v>
      </c>
      <c r="IV67" s="10">
        <v>136573</v>
      </c>
      <c r="IW67" s="6">
        <v>61811</v>
      </c>
      <c r="IX67" s="1">
        <v>97</v>
      </c>
      <c r="IY67" s="1">
        <v>300</v>
      </c>
      <c r="IZ67" s="1">
        <v>22</v>
      </c>
      <c r="JA67" s="1">
        <v>0.92</v>
      </c>
      <c r="JB67" s="1">
        <v>7.0000000000000007E-2</v>
      </c>
      <c r="JC67" s="1">
        <v>33.869999999999997</v>
      </c>
      <c r="JD67" s="1">
        <v>43.42</v>
      </c>
      <c r="JE67" s="1">
        <v>10.86</v>
      </c>
      <c r="JF67" s="1">
        <v>350</v>
      </c>
      <c r="JG67" s="6">
        <v>5492</v>
      </c>
      <c r="JH67" s="1">
        <v>69</v>
      </c>
      <c r="JI67" s="6">
        <v>8698</v>
      </c>
    </row>
    <row r="68" spans="1:269" x14ac:dyDescent="0.25">
      <c r="A68" s="1" t="s">
        <v>1333</v>
      </c>
      <c r="B68" s="1" t="s">
        <v>1334</v>
      </c>
      <c r="C68" s="1" t="s">
        <v>1334</v>
      </c>
      <c r="D68" s="1">
        <v>2016</v>
      </c>
      <c r="E68" s="1" t="s">
        <v>1335</v>
      </c>
      <c r="F68" s="1" t="s">
        <v>1336</v>
      </c>
      <c r="G68" s="1" t="s">
        <v>1337</v>
      </c>
      <c r="H68" s="1">
        <v>27288</v>
      </c>
      <c r="I68" s="1">
        <v>4997</v>
      </c>
      <c r="J68" s="1" t="s">
        <v>1336</v>
      </c>
      <c r="K68" s="1" t="s">
        <v>1337</v>
      </c>
      <c r="L68" s="1">
        <v>27288</v>
      </c>
      <c r="M68" s="1"/>
      <c r="N68" s="1" t="s">
        <v>1338</v>
      </c>
      <c r="O68" s="1" t="s">
        <v>1339</v>
      </c>
      <c r="P68" s="1" t="s">
        <v>1340</v>
      </c>
      <c r="Q68" s="1" t="s">
        <v>1341</v>
      </c>
      <c r="R68" s="1" t="s">
        <v>1342</v>
      </c>
      <c r="S68" s="1" t="s">
        <v>1343</v>
      </c>
      <c r="T68" s="1" t="s">
        <v>1339</v>
      </c>
      <c r="U68" s="1" t="s">
        <v>1340</v>
      </c>
      <c r="V68" s="1" t="s">
        <v>1344</v>
      </c>
      <c r="W68" s="1">
        <v>0</v>
      </c>
      <c r="X68" s="1">
        <v>4</v>
      </c>
      <c r="Y68" s="1">
        <v>1</v>
      </c>
      <c r="Z68" s="1">
        <v>1</v>
      </c>
      <c r="AA68" s="6">
        <v>12324</v>
      </c>
      <c r="AB68" s="1">
        <v>8</v>
      </c>
      <c r="AC68" s="1">
        <v>0</v>
      </c>
      <c r="AD68" s="1">
        <v>8</v>
      </c>
      <c r="AE68" s="1">
        <v>21.24</v>
      </c>
      <c r="AF68" s="1">
        <v>29.24</v>
      </c>
      <c r="AG68" s="7">
        <v>0.27360000000000001</v>
      </c>
      <c r="AH68" s="8">
        <v>63065</v>
      </c>
      <c r="AI68" s="1"/>
      <c r="AJ68" s="1"/>
      <c r="AK68" s="8">
        <v>38680</v>
      </c>
      <c r="AL68" s="9">
        <v>10.95</v>
      </c>
      <c r="AM68" s="1"/>
      <c r="AN68" s="1"/>
      <c r="AO68" s="8">
        <v>2600</v>
      </c>
      <c r="AP68" s="8">
        <v>1513332</v>
      </c>
      <c r="AQ68" s="8">
        <v>1515932</v>
      </c>
      <c r="AR68" s="8">
        <v>139876</v>
      </c>
      <c r="AS68" s="8">
        <v>0</v>
      </c>
      <c r="AT68" s="8">
        <v>139876</v>
      </c>
      <c r="AU68" s="8">
        <v>7645</v>
      </c>
      <c r="AV68" s="8">
        <v>0</v>
      </c>
      <c r="AW68" s="8">
        <v>7645</v>
      </c>
      <c r="AX68" s="8">
        <v>147849</v>
      </c>
      <c r="AY68" s="8">
        <v>1811302</v>
      </c>
      <c r="AZ68" s="8">
        <v>949625</v>
      </c>
      <c r="BA68" s="8">
        <v>336199</v>
      </c>
      <c r="BB68" s="8">
        <v>1285824</v>
      </c>
      <c r="BC68" s="8">
        <v>178296</v>
      </c>
      <c r="BD68" s="8">
        <v>20833</v>
      </c>
      <c r="BE68" s="8">
        <v>10544</v>
      </c>
      <c r="BF68" s="8">
        <v>209673</v>
      </c>
      <c r="BG68" s="8">
        <v>315805</v>
      </c>
      <c r="BH68" s="8">
        <v>1811302</v>
      </c>
      <c r="BI68" s="8">
        <v>0</v>
      </c>
      <c r="BJ68" s="7">
        <v>0</v>
      </c>
      <c r="BK68" s="8">
        <v>56555</v>
      </c>
      <c r="BL68" s="8">
        <v>0</v>
      </c>
      <c r="BM68" s="8">
        <v>3752</v>
      </c>
      <c r="BN68" s="8">
        <v>0</v>
      </c>
      <c r="BO68" s="8">
        <v>60307</v>
      </c>
      <c r="BP68" s="8">
        <v>60307</v>
      </c>
      <c r="BQ68" s="6">
        <v>88191</v>
      </c>
      <c r="BR68" s="6">
        <v>84912</v>
      </c>
      <c r="BS68" s="6">
        <v>173103</v>
      </c>
      <c r="BT68" s="6">
        <v>42154</v>
      </c>
      <c r="BU68" s="6">
        <v>26378</v>
      </c>
      <c r="BV68" s="6">
        <v>68532</v>
      </c>
      <c r="BW68" s="6">
        <v>8182</v>
      </c>
      <c r="BX68" s="1">
        <v>466</v>
      </c>
      <c r="BY68" s="6">
        <v>8648</v>
      </c>
      <c r="BZ68" s="6">
        <v>250283</v>
      </c>
      <c r="CA68" s="1"/>
      <c r="CB68" s="6">
        <v>250283</v>
      </c>
      <c r="CC68" s="6">
        <v>5528</v>
      </c>
      <c r="CD68" s="6">
        <v>27430</v>
      </c>
      <c r="CE68" s="1">
        <v>3</v>
      </c>
      <c r="CF68" s="1">
        <v>74</v>
      </c>
      <c r="CG68" s="1">
        <v>77</v>
      </c>
      <c r="CH68" s="6">
        <v>8070</v>
      </c>
      <c r="CI68" s="6">
        <v>2022</v>
      </c>
      <c r="CJ68" s="6">
        <v>12070</v>
      </c>
      <c r="CK68" s="1">
        <v>0</v>
      </c>
      <c r="CL68" s="1">
        <v>35</v>
      </c>
      <c r="CM68" s="1">
        <v>2</v>
      </c>
      <c r="CN68" s="1">
        <v>199</v>
      </c>
      <c r="CO68" s="6">
        <v>143957</v>
      </c>
      <c r="CP68" s="6">
        <v>27805</v>
      </c>
      <c r="CQ68" s="6">
        <v>171762</v>
      </c>
      <c r="CR68" s="6">
        <v>13056</v>
      </c>
      <c r="CS68" s="1">
        <v>596</v>
      </c>
      <c r="CT68" s="6">
        <v>13652</v>
      </c>
      <c r="CU68" s="6">
        <v>60861</v>
      </c>
      <c r="CV68" s="6">
        <v>15248</v>
      </c>
      <c r="CW68" s="6">
        <v>76109</v>
      </c>
      <c r="CX68" s="6">
        <v>261523</v>
      </c>
      <c r="CY68" s="6">
        <v>4216</v>
      </c>
      <c r="CZ68" s="6">
        <v>2545</v>
      </c>
      <c r="DA68" s="6">
        <v>268284</v>
      </c>
      <c r="DB68" s="6">
        <v>11840</v>
      </c>
      <c r="DC68" s="1">
        <v>73</v>
      </c>
      <c r="DD68" s="6">
        <f t="shared" si="1"/>
        <v>11913</v>
      </c>
      <c r="DE68" s="6">
        <v>62274</v>
      </c>
      <c r="DF68" s="6">
        <v>2419</v>
      </c>
      <c r="DG68" s="1">
        <v>529</v>
      </c>
      <c r="DH68" s="6">
        <v>3021</v>
      </c>
      <c r="DI68" s="1">
        <v>641</v>
      </c>
      <c r="DJ68" s="6"/>
      <c r="DK68" s="6">
        <v>90402</v>
      </c>
      <c r="DL68" s="6">
        <v>217370</v>
      </c>
      <c r="DM68" s="6">
        <v>15074</v>
      </c>
      <c r="DN68" s="1"/>
      <c r="DO68" s="6">
        <v>345617</v>
      </c>
      <c r="DP68" s="6">
        <v>1784</v>
      </c>
      <c r="DQ68" s="6">
        <v>37422</v>
      </c>
      <c r="DR68" s="6">
        <v>9886</v>
      </c>
      <c r="DS68" s="6">
        <v>47308</v>
      </c>
      <c r="DT68" s="6">
        <v>436519</v>
      </c>
      <c r="DU68" s="1">
        <v>299</v>
      </c>
      <c r="DV68" s="1">
        <v>48</v>
      </c>
      <c r="DW68" s="1">
        <v>502</v>
      </c>
      <c r="DX68" s="1">
        <v>43</v>
      </c>
      <c r="DY68" s="1">
        <v>123</v>
      </c>
      <c r="DZ68" s="1">
        <v>0</v>
      </c>
      <c r="EA68" s="6">
        <v>1015</v>
      </c>
      <c r="EB68" s="6">
        <v>3414</v>
      </c>
      <c r="EC68" s="6">
        <v>1145</v>
      </c>
      <c r="ED68" s="6">
        <v>4559</v>
      </c>
      <c r="EE68" s="6">
        <v>9445</v>
      </c>
      <c r="EF68" s="6">
        <v>1085</v>
      </c>
      <c r="EG68" s="6">
        <v>10530</v>
      </c>
      <c r="EH68" s="1">
        <v>948</v>
      </c>
      <c r="EI68" s="1">
        <v>0</v>
      </c>
      <c r="EJ68" s="1">
        <v>948</v>
      </c>
      <c r="EK68" s="6">
        <v>16037</v>
      </c>
      <c r="EL68" s="1">
        <v>99</v>
      </c>
      <c r="EM68" s="1">
        <v>385</v>
      </c>
      <c r="EN68" s="1">
        <v>190</v>
      </c>
      <c r="EO68" s="1">
        <v>921</v>
      </c>
      <c r="EP68" s="6">
        <v>1345</v>
      </c>
      <c r="EQ68" s="6">
        <v>11864</v>
      </c>
      <c r="ER68" s="6">
        <v>97513</v>
      </c>
      <c r="ES68" s="6">
        <v>74035</v>
      </c>
      <c r="ET68" s="6">
        <v>26468</v>
      </c>
      <c r="EU68" s="6">
        <v>25583</v>
      </c>
      <c r="EV68" s="6">
        <v>25337</v>
      </c>
      <c r="EW68" s="1" t="s">
        <v>1345</v>
      </c>
      <c r="EX68" s="1">
        <v>33</v>
      </c>
      <c r="EY68" s="1">
        <v>88</v>
      </c>
      <c r="EZ68" s="6">
        <v>141052</v>
      </c>
      <c r="FA68" s="1">
        <v>0</v>
      </c>
      <c r="FB68" s="1">
        <v>0</v>
      </c>
      <c r="FC68" s="1"/>
      <c r="FD68" s="1" t="s">
        <v>290</v>
      </c>
      <c r="FE68" s="1"/>
      <c r="FF68" s="1"/>
      <c r="FG68" s="1" t="s">
        <v>1346</v>
      </c>
      <c r="FH68" s="1" t="s">
        <v>308</v>
      </c>
      <c r="FI68" s="1" t="s">
        <v>1347</v>
      </c>
      <c r="FJ68" s="1" t="s">
        <v>1337</v>
      </c>
      <c r="FK68" s="1">
        <v>27288</v>
      </c>
      <c r="FL68" s="1">
        <v>5298</v>
      </c>
      <c r="FM68" s="1" t="s">
        <v>1347</v>
      </c>
      <c r="FN68" s="1" t="s">
        <v>1337</v>
      </c>
      <c r="FO68" s="1">
        <v>27288</v>
      </c>
      <c r="FP68" s="1">
        <v>5298</v>
      </c>
      <c r="FQ68" s="1" t="s">
        <v>1335</v>
      </c>
      <c r="FR68" s="6">
        <v>49690</v>
      </c>
      <c r="FS68" s="1">
        <v>28.3</v>
      </c>
      <c r="FT68" s="1" t="s">
        <v>1348</v>
      </c>
      <c r="FU68" s="6">
        <v>12324</v>
      </c>
      <c r="FV68" s="1">
        <v>260</v>
      </c>
      <c r="FW68" s="1"/>
      <c r="FX68" s="1" t="s">
        <v>1349</v>
      </c>
      <c r="FY68" s="1"/>
      <c r="FZ68" s="1"/>
      <c r="GA68" s="1">
        <v>0</v>
      </c>
      <c r="GB68" s="1" t="s">
        <v>1350</v>
      </c>
      <c r="GC68" s="1">
        <v>5.72</v>
      </c>
      <c r="GD68" s="1">
        <v>15.87</v>
      </c>
      <c r="GE68" s="1"/>
      <c r="GF68" s="1" t="s">
        <v>285</v>
      </c>
      <c r="GG68" s="1" t="s">
        <v>1351</v>
      </c>
      <c r="GH68" s="1" t="s">
        <v>287</v>
      </c>
      <c r="GI68" s="1" t="s">
        <v>288</v>
      </c>
      <c r="GJ68" s="1" t="s">
        <v>347</v>
      </c>
      <c r="GK68" s="1" t="s">
        <v>290</v>
      </c>
      <c r="GL68" s="1" t="s">
        <v>291</v>
      </c>
      <c r="GM68" s="1" t="s">
        <v>279</v>
      </c>
      <c r="GN68" s="6">
        <v>92254</v>
      </c>
      <c r="GO68" s="2" t="s">
        <v>330</v>
      </c>
      <c r="GP68" s="2">
        <v>792</v>
      </c>
      <c r="GQ68" s="2">
        <v>121</v>
      </c>
      <c r="GR68" s="10">
        <v>3318</v>
      </c>
      <c r="GS68" s="10">
        <v>23064</v>
      </c>
      <c r="GT68" s="10">
        <v>94538</v>
      </c>
      <c r="GU68" s="2">
        <v>26</v>
      </c>
      <c r="GV68" s="2">
        <v>11</v>
      </c>
      <c r="GW68" s="2">
        <v>74</v>
      </c>
      <c r="GX68" s="10">
        <v>4648</v>
      </c>
      <c r="GY68" s="2"/>
      <c r="GZ68" s="1"/>
      <c r="HA68" s="1">
        <v>2</v>
      </c>
      <c r="HB68" s="1"/>
      <c r="HC68" s="1"/>
      <c r="HD68" s="1"/>
      <c r="HE68" s="1"/>
      <c r="HF68" s="1"/>
      <c r="HG68" s="1"/>
      <c r="HH68" s="1"/>
      <c r="HI68" s="1"/>
      <c r="HJ68" s="1"/>
      <c r="HK68" s="1">
        <v>6</v>
      </c>
      <c r="HL68" s="1">
        <v>0</v>
      </c>
      <c r="HN68" s="6">
        <v>22162</v>
      </c>
      <c r="HO68" s="6">
        <v>306355</v>
      </c>
      <c r="HP68" s="2">
        <v>641</v>
      </c>
      <c r="HQ68" s="1"/>
      <c r="HR68" s="1">
        <v>35</v>
      </c>
      <c r="HS68" s="6">
        <v>26725</v>
      </c>
      <c r="HT68" s="1"/>
      <c r="HU68" s="1"/>
      <c r="HV68" s="1">
        <v>705</v>
      </c>
      <c r="HW68" s="6">
        <v>2022</v>
      </c>
      <c r="HX68" s="1"/>
      <c r="HY68" s="1"/>
      <c r="HZ68" s="1">
        <v>0</v>
      </c>
      <c r="IA68" s="1">
        <v>0</v>
      </c>
      <c r="IB68" s="1"/>
      <c r="IC68" s="1"/>
      <c r="ID68" s="1">
        <v>0</v>
      </c>
      <c r="IE68" s="6">
        <v>345617</v>
      </c>
      <c r="IF68" s="6">
        <v>74187</v>
      </c>
      <c r="IG68" s="1">
        <v>198</v>
      </c>
      <c r="IH68" s="6">
        <v>344943</v>
      </c>
      <c r="II68" s="6">
        <v>74312</v>
      </c>
      <c r="IJ68" s="1">
        <v>63</v>
      </c>
      <c r="IK68" s="6">
        <v>2356</v>
      </c>
      <c r="IL68" s="1">
        <v>73</v>
      </c>
      <c r="IM68" s="1">
        <v>0</v>
      </c>
      <c r="IN68" s="1">
        <v>0</v>
      </c>
      <c r="IO68" s="1">
        <v>0</v>
      </c>
      <c r="IQ68" s="6">
        <v>4601</v>
      </c>
      <c r="IR68" s="6">
        <v>50906</v>
      </c>
      <c r="IS68" s="10">
        <v>55507</v>
      </c>
      <c r="IT68" s="10">
        <v>58528</v>
      </c>
      <c r="IU68" s="6">
        <v>11913</v>
      </c>
      <c r="IV68" s="10">
        <v>401124</v>
      </c>
      <c r="IW68" s="6">
        <v>89761</v>
      </c>
      <c r="IX68" s="1">
        <v>347</v>
      </c>
      <c r="IY68" s="1">
        <v>545</v>
      </c>
      <c r="IZ68" s="1">
        <v>123</v>
      </c>
      <c r="JA68" s="1">
        <v>0.66</v>
      </c>
      <c r="JB68" s="1">
        <v>0.28000000000000003</v>
      </c>
      <c r="JC68" s="1">
        <v>15.8</v>
      </c>
      <c r="JD68" s="1">
        <v>19.32</v>
      </c>
      <c r="JE68" s="1">
        <v>13.14</v>
      </c>
      <c r="JF68" s="1">
        <v>924</v>
      </c>
      <c r="JG68" s="6">
        <v>13807</v>
      </c>
      <c r="JH68" s="1">
        <v>91</v>
      </c>
      <c r="JI68" s="6">
        <v>2230</v>
      </c>
    </row>
    <row r="69" spans="1:269" x14ac:dyDescent="0.25">
      <c r="A69" s="1" t="s">
        <v>1352</v>
      </c>
      <c r="B69" s="1" t="s">
        <v>1353</v>
      </c>
      <c r="C69" s="1" t="s">
        <v>1353</v>
      </c>
      <c r="D69" s="1">
        <v>2016</v>
      </c>
      <c r="E69" s="1" t="s">
        <v>1354</v>
      </c>
      <c r="F69" s="1" t="s">
        <v>1355</v>
      </c>
      <c r="G69" s="1" t="s">
        <v>1356</v>
      </c>
      <c r="H69" s="1">
        <v>28144</v>
      </c>
      <c r="I69" s="1">
        <v>4935</v>
      </c>
      <c r="J69" s="1" t="s">
        <v>1355</v>
      </c>
      <c r="K69" s="1" t="s">
        <v>1356</v>
      </c>
      <c r="L69" s="1">
        <v>28144</v>
      </c>
      <c r="M69" s="1"/>
      <c r="N69" s="1" t="s">
        <v>1357</v>
      </c>
      <c r="O69" s="1" t="s">
        <v>1358</v>
      </c>
      <c r="P69" s="1" t="s">
        <v>1359</v>
      </c>
      <c r="Q69" s="1" t="s">
        <v>1360</v>
      </c>
      <c r="R69" s="1" t="s">
        <v>1361</v>
      </c>
      <c r="S69" s="1" t="s">
        <v>1362</v>
      </c>
      <c r="T69" s="1" t="s">
        <v>1363</v>
      </c>
      <c r="U69" s="1" t="s">
        <v>1364</v>
      </c>
      <c r="V69" s="1" t="s">
        <v>1365</v>
      </c>
      <c r="W69" s="1">
        <v>1</v>
      </c>
      <c r="X69" s="1">
        <v>2</v>
      </c>
      <c r="Y69" s="1">
        <v>1</v>
      </c>
      <c r="Z69" s="1">
        <v>1</v>
      </c>
      <c r="AA69" s="6">
        <v>9546</v>
      </c>
      <c r="AB69" s="1">
        <v>11.43</v>
      </c>
      <c r="AC69" s="1">
        <v>1</v>
      </c>
      <c r="AD69" s="1">
        <v>12.43</v>
      </c>
      <c r="AE69" s="1">
        <v>34.130000000000003</v>
      </c>
      <c r="AF69" s="1">
        <v>46.56</v>
      </c>
      <c r="AG69" s="7">
        <v>0.2455</v>
      </c>
      <c r="AH69" s="8">
        <v>77795</v>
      </c>
      <c r="AI69" s="1"/>
      <c r="AJ69" s="1"/>
      <c r="AK69" s="8">
        <v>37756</v>
      </c>
      <c r="AL69" s="9">
        <v>10.93</v>
      </c>
      <c r="AM69" s="9">
        <v>12.71</v>
      </c>
      <c r="AN69" s="1"/>
      <c r="AO69" s="8">
        <v>0</v>
      </c>
      <c r="AP69" s="8">
        <v>3000082</v>
      </c>
      <c r="AQ69" s="8">
        <v>3000082</v>
      </c>
      <c r="AR69" s="8">
        <v>172301</v>
      </c>
      <c r="AS69" s="8">
        <v>0</v>
      </c>
      <c r="AT69" s="8">
        <v>172301</v>
      </c>
      <c r="AU69" s="8">
        <v>5000</v>
      </c>
      <c r="AV69" s="8">
        <v>0</v>
      </c>
      <c r="AW69" s="8">
        <v>5000</v>
      </c>
      <c r="AX69" s="8">
        <v>0</v>
      </c>
      <c r="AY69" s="8">
        <v>3177383</v>
      </c>
      <c r="AZ69" s="8">
        <v>1520378</v>
      </c>
      <c r="BA69" s="8">
        <v>568913</v>
      </c>
      <c r="BB69" s="8">
        <v>2089291</v>
      </c>
      <c r="BC69" s="8">
        <v>185847</v>
      </c>
      <c r="BD69" s="8">
        <v>44937</v>
      </c>
      <c r="BE69" s="8">
        <v>25561</v>
      </c>
      <c r="BF69" s="8">
        <v>256345</v>
      </c>
      <c r="BG69" s="8">
        <v>603852</v>
      </c>
      <c r="BH69" s="8">
        <v>2949488</v>
      </c>
      <c r="BI69" s="8">
        <v>227895</v>
      </c>
      <c r="BJ69" s="7">
        <v>7.17E-2</v>
      </c>
      <c r="BK69" s="8">
        <v>31589</v>
      </c>
      <c r="BL69" s="8">
        <v>0</v>
      </c>
      <c r="BM69" s="8">
        <v>0</v>
      </c>
      <c r="BN69" s="8">
        <v>0</v>
      </c>
      <c r="BO69" s="8">
        <v>31589</v>
      </c>
      <c r="BP69" s="8">
        <v>31589</v>
      </c>
      <c r="BQ69" s="6">
        <v>51363</v>
      </c>
      <c r="BR69" s="6">
        <v>77397</v>
      </c>
      <c r="BS69" s="6">
        <v>128760</v>
      </c>
      <c r="BT69" s="6">
        <v>52427</v>
      </c>
      <c r="BU69" s="6">
        <v>24468</v>
      </c>
      <c r="BV69" s="6">
        <v>76895</v>
      </c>
      <c r="BW69" s="6">
        <v>10506</v>
      </c>
      <c r="BX69" s="6">
        <v>3164</v>
      </c>
      <c r="BY69" s="6">
        <v>13670</v>
      </c>
      <c r="BZ69" s="6">
        <v>219325</v>
      </c>
      <c r="CA69" s="1"/>
      <c r="CB69" s="6">
        <v>219325</v>
      </c>
      <c r="CC69" s="1">
        <v>0</v>
      </c>
      <c r="CD69" s="6">
        <v>61211</v>
      </c>
      <c r="CE69" s="1">
        <v>7</v>
      </c>
      <c r="CF69" s="1">
        <v>74</v>
      </c>
      <c r="CG69" s="1">
        <v>81</v>
      </c>
      <c r="CH69" s="6">
        <v>5556</v>
      </c>
      <c r="CI69" s="6">
        <v>16024</v>
      </c>
      <c r="CJ69" s="6">
        <v>18185</v>
      </c>
      <c r="CK69" s="1">
        <v>398</v>
      </c>
      <c r="CL69" s="1">
        <v>87</v>
      </c>
      <c r="CM69" s="1">
        <v>63</v>
      </c>
      <c r="CN69" s="1">
        <v>207</v>
      </c>
      <c r="CO69" s="6">
        <v>161790</v>
      </c>
      <c r="CP69" s="6">
        <v>58501</v>
      </c>
      <c r="CQ69" s="6">
        <v>220291</v>
      </c>
      <c r="CR69" s="6">
        <v>19070</v>
      </c>
      <c r="CS69" s="6">
        <v>2161</v>
      </c>
      <c r="CT69" s="6">
        <v>21231</v>
      </c>
      <c r="CU69" s="6">
        <v>142819</v>
      </c>
      <c r="CV69" s="6">
        <v>33266</v>
      </c>
      <c r="CW69" s="6">
        <v>176085</v>
      </c>
      <c r="CX69" s="6">
        <v>417607</v>
      </c>
      <c r="CY69" s="1">
        <v>0</v>
      </c>
      <c r="CZ69" s="1">
        <v>0</v>
      </c>
      <c r="DA69" s="6">
        <v>417607</v>
      </c>
      <c r="DB69" s="6">
        <v>17282</v>
      </c>
      <c r="DC69" s="6">
        <v>10681</v>
      </c>
      <c r="DD69" s="6">
        <f t="shared" si="1"/>
        <v>27963</v>
      </c>
      <c r="DE69" s="6">
        <v>92930</v>
      </c>
      <c r="DF69" s="6">
        <v>26500</v>
      </c>
      <c r="DG69" s="1">
        <v>880</v>
      </c>
      <c r="DH69" s="6">
        <v>38392</v>
      </c>
      <c r="DI69" s="6">
        <v>5141</v>
      </c>
      <c r="DJ69" s="6"/>
      <c r="DK69" s="6">
        <v>361774</v>
      </c>
      <c r="DL69" s="6">
        <v>186159</v>
      </c>
      <c r="DM69" s="6">
        <v>20383</v>
      </c>
      <c r="DN69" s="6">
        <v>6989</v>
      </c>
      <c r="DO69" s="6">
        <v>565943</v>
      </c>
      <c r="DP69" s="1">
        <v>260</v>
      </c>
      <c r="DQ69" s="6">
        <v>63445</v>
      </c>
      <c r="DR69" s="6">
        <v>39416</v>
      </c>
      <c r="DS69" s="6">
        <v>102861</v>
      </c>
      <c r="DT69" s="6">
        <v>384074</v>
      </c>
      <c r="DU69" s="1">
        <v>81</v>
      </c>
      <c r="DV69" s="1">
        <v>124</v>
      </c>
      <c r="DW69" s="1">
        <v>714</v>
      </c>
      <c r="DX69" s="1">
        <v>342</v>
      </c>
      <c r="DY69" s="1">
        <v>82</v>
      </c>
      <c r="DZ69" s="1">
        <v>8</v>
      </c>
      <c r="EA69" s="6">
        <v>1351</v>
      </c>
      <c r="EB69" s="6">
        <v>2449</v>
      </c>
      <c r="EC69" s="6">
        <v>2292</v>
      </c>
      <c r="ED69" s="6">
        <v>4741</v>
      </c>
      <c r="EE69" s="6">
        <v>23708</v>
      </c>
      <c r="EF69" s="6">
        <v>9781</v>
      </c>
      <c r="EG69" s="6">
        <v>33489</v>
      </c>
      <c r="EH69" s="6">
        <v>1152</v>
      </c>
      <c r="EI69" s="1">
        <v>172</v>
      </c>
      <c r="EJ69" s="6">
        <v>1324</v>
      </c>
      <c r="EK69" s="6">
        <v>39554</v>
      </c>
      <c r="EL69" s="1">
        <v>0</v>
      </c>
      <c r="EM69" s="1">
        <v>0</v>
      </c>
      <c r="EN69" s="1">
        <v>18</v>
      </c>
      <c r="EO69" s="1">
        <v>75</v>
      </c>
      <c r="EP69" s="1">
        <v>746</v>
      </c>
      <c r="EQ69" s="6">
        <v>16108</v>
      </c>
      <c r="ER69" s="6">
        <v>59134</v>
      </c>
      <c r="ES69" s="6">
        <v>28613</v>
      </c>
      <c r="ET69" s="1">
        <v>702</v>
      </c>
      <c r="EU69" s="1">
        <v>630</v>
      </c>
      <c r="EV69" s="1">
        <v>34</v>
      </c>
      <c r="EW69" s="1" t="s">
        <v>1366</v>
      </c>
      <c r="EX69" s="1">
        <v>50</v>
      </c>
      <c r="EY69" s="1">
        <v>97</v>
      </c>
      <c r="EZ69" s="6">
        <v>81844</v>
      </c>
      <c r="FA69" s="6">
        <v>246061</v>
      </c>
      <c r="FB69" s="6">
        <v>42092</v>
      </c>
      <c r="FC69" s="1"/>
      <c r="FD69" s="1" t="s">
        <v>290</v>
      </c>
      <c r="FE69" s="1"/>
      <c r="FF69" s="1"/>
      <c r="FG69" s="1" t="s">
        <v>1353</v>
      </c>
      <c r="FH69" s="1" t="s">
        <v>308</v>
      </c>
      <c r="FI69" s="1" t="s">
        <v>1355</v>
      </c>
      <c r="FJ69" s="1" t="s">
        <v>1356</v>
      </c>
      <c r="FK69" s="1">
        <v>28144</v>
      </c>
      <c r="FL69" s="1">
        <v>4935</v>
      </c>
      <c r="FM69" s="1" t="s">
        <v>1355</v>
      </c>
      <c r="FN69" s="1" t="s">
        <v>1356</v>
      </c>
      <c r="FO69" s="1">
        <v>28144</v>
      </c>
      <c r="FP69" s="1">
        <v>4935</v>
      </c>
      <c r="FQ69" s="1" t="s">
        <v>1354</v>
      </c>
      <c r="FR69" s="6">
        <v>77500</v>
      </c>
      <c r="FS69" s="1">
        <v>45.98</v>
      </c>
      <c r="FT69" s="1" t="s">
        <v>1367</v>
      </c>
      <c r="FU69" s="6">
        <v>9546</v>
      </c>
      <c r="FV69" s="1">
        <v>208</v>
      </c>
      <c r="FW69" s="1"/>
      <c r="FX69" s="1" t="s">
        <v>1368</v>
      </c>
      <c r="FY69" s="1"/>
      <c r="FZ69" s="1"/>
      <c r="GA69" s="1">
        <v>0</v>
      </c>
      <c r="GB69" s="1" t="s">
        <v>1369</v>
      </c>
      <c r="GC69" s="1">
        <v>100</v>
      </c>
      <c r="GD69" s="1">
        <v>999</v>
      </c>
      <c r="GE69" s="1"/>
      <c r="GF69" s="1" t="s">
        <v>285</v>
      </c>
      <c r="GG69" s="1" t="s">
        <v>1369</v>
      </c>
      <c r="GH69" s="1" t="s">
        <v>287</v>
      </c>
      <c r="GI69" s="1" t="s">
        <v>288</v>
      </c>
      <c r="GJ69" s="1" t="s">
        <v>289</v>
      </c>
      <c r="GK69" s="1" t="s">
        <v>290</v>
      </c>
      <c r="GL69" s="1" t="s">
        <v>291</v>
      </c>
      <c r="GM69" s="1" t="s">
        <v>279</v>
      </c>
      <c r="GN69" s="6">
        <v>138666</v>
      </c>
      <c r="GO69" s="2" t="s">
        <v>292</v>
      </c>
      <c r="GP69" s="10">
        <v>2160</v>
      </c>
      <c r="GQ69" s="2">
        <v>107</v>
      </c>
      <c r="GR69" s="10">
        <v>8296</v>
      </c>
      <c r="GS69" s="10">
        <v>50304</v>
      </c>
      <c r="GT69" s="10">
        <v>15221</v>
      </c>
      <c r="GU69" s="2">
        <v>302</v>
      </c>
      <c r="GV69" s="2">
        <v>19</v>
      </c>
      <c r="GW69" s="2">
        <v>459</v>
      </c>
      <c r="GX69" s="10">
        <v>7173</v>
      </c>
      <c r="GY69" s="10">
        <v>10157</v>
      </c>
      <c r="GZ69" s="1"/>
      <c r="HA69" s="1">
        <v>2</v>
      </c>
      <c r="HB69" s="1"/>
      <c r="HC69" s="1"/>
      <c r="HD69" s="1"/>
      <c r="HE69" s="1"/>
      <c r="HF69" s="1"/>
      <c r="HG69" s="1"/>
      <c r="HH69" s="1"/>
      <c r="HI69" s="1"/>
      <c r="HJ69" s="1"/>
      <c r="HK69" s="1">
        <v>5</v>
      </c>
      <c r="HL69" s="1">
        <v>455</v>
      </c>
      <c r="HN69" s="6">
        <v>40163</v>
      </c>
      <c r="HO69" s="6">
        <v>326215</v>
      </c>
      <c r="HP69" s="10">
        <v>5141</v>
      </c>
      <c r="HQ69" s="1">
        <v>87</v>
      </c>
      <c r="HR69" s="1">
        <v>0</v>
      </c>
      <c r="HS69" s="6">
        <v>26725</v>
      </c>
      <c r="HT69" s="1"/>
      <c r="HU69" s="6">
        <v>34298</v>
      </c>
      <c r="HV69" s="1">
        <v>188</v>
      </c>
      <c r="HW69" s="6">
        <v>2022</v>
      </c>
      <c r="HX69" s="1"/>
      <c r="HY69" s="6">
        <v>13913</v>
      </c>
      <c r="HZ69" s="1">
        <v>89</v>
      </c>
      <c r="IA69" s="1">
        <v>0</v>
      </c>
      <c r="IB69" s="1"/>
      <c r="IC69" s="1">
        <v>370</v>
      </c>
      <c r="ID69" s="1">
        <v>28</v>
      </c>
      <c r="IE69" s="6">
        <v>565943</v>
      </c>
      <c r="IF69" s="6">
        <v>120893</v>
      </c>
      <c r="IG69" s="1">
        <v>63</v>
      </c>
      <c r="IH69" s="6">
        <v>527488</v>
      </c>
      <c r="II69" s="6">
        <v>109944</v>
      </c>
      <c r="IJ69" s="1">
        <v>120</v>
      </c>
      <c r="IK69" s="6">
        <v>26380</v>
      </c>
      <c r="IL69" s="1">
        <v>165</v>
      </c>
      <c r="IM69" s="6">
        <v>10516</v>
      </c>
      <c r="IN69" s="1">
        <v>0</v>
      </c>
      <c r="IO69" s="1">
        <v>331</v>
      </c>
      <c r="IQ69" s="6">
        <v>44375</v>
      </c>
      <c r="IR69" s="6">
        <v>71537</v>
      </c>
      <c r="IS69" s="10">
        <v>115912</v>
      </c>
      <c r="IT69" s="10">
        <v>154304</v>
      </c>
      <c r="IU69" s="6">
        <v>27963</v>
      </c>
      <c r="IV69" s="10">
        <v>681855</v>
      </c>
      <c r="IW69" s="6">
        <v>219676</v>
      </c>
      <c r="IX69" s="1">
        <v>205</v>
      </c>
      <c r="IY69" s="6">
        <v>1056</v>
      </c>
      <c r="IZ69" s="1">
        <v>90</v>
      </c>
      <c r="JA69" s="1">
        <v>0.85</v>
      </c>
      <c r="JB69" s="1">
        <v>0.12</v>
      </c>
      <c r="JC69" s="1">
        <v>29.28</v>
      </c>
      <c r="JD69" s="1">
        <v>31.71</v>
      </c>
      <c r="JE69" s="1">
        <v>23.13</v>
      </c>
      <c r="JF69" s="1">
        <v>877</v>
      </c>
      <c r="JG69" s="6">
        <v>27309</v>
      </c>
      <c r="JH69" s="1">
        <v>474</v>
      </c>
      <c r="JI69" s="6">
        <v>12245</v>
      </c>
    </row>
    <row r="70" spans="1:269" x14ac:dyDescent="0.25">
      <c r="A70" s="1" t="s">
        <v>1370</v>
      </c>
      <c r="B70" s="1" t="s">
        <v>1371</v>
      </c>
      <c r="C70" s="1" t="s">
        <v>1371</v>
      </c>
      <c r="D70" s="1">
        <v>2016</v>
      </c>
      <c r="E70" s="1" t="s">
        <v>1372</v>
      </c>
      <c r="F70" s="1" t="s">
        <v>1373</v>
      </c>
      <c r="G70" s="1" t="s">
        <v>1374</v>
      </c>
      <c r="H70" s="1">
        <v>28160</v>
      </c>
      <c r="I70" s="1"/>
      <c r="J70" s="1" t="s">
        <v>1373</v>
      </c>
      <c r="K70" s="1" t="s">
        <v>1374</v>
      </c>
      <c r="L70" s="1">
        <v>28160</v>
      </c>
      <c r="M70" s="1"/>
      <c r="N70" s="1" t="s">
        <v>1375</v>
      </c>
      <c r="O70" s="1" t="s">
        <v>1376</v>
      </c>
      <c r="P70" s="1" t="s">
        <v>1377</v>
      </c>
      <c r="Q70" s="1" t="s">
        <v>1378</v>
      </c>
      <c r="R70" s="1" t="s">
        <v>1375</v>
      </c>
      <c r="S70" s="1" t="s">
        <v>324</v>
      </c>
      <c r="T70" s="1" t="s">
        <v>1376</v>
      </c>
      <c r="U70" s="1" t="s">
        <v>1377</v>
      </c>
      <c r="V70" s="1" t="s">
        <v>1378</v>
      </c>
      <c r="W70" s="1">
        <v>1</v>
      </c>
      <c r="X70" s="1">
        <v>2</v>
      </c>
      <c r="Y70" s="1">
        <v>0</v>
      </c>
      <c r="Z70" s="1">
        <v>1</v>
      </c>
      <c r="AA70" s="6">
        <v>6440</v>
      </c>
      <c r="AB70" s="1">
        <v>1</v>
      </c>
      <c r="AC70" s="1">
        <v>2</v>
      </c>
      <c r="AD70" s="1">
        <v>3</v>
      </c>
      <c r="AE70" s="1">
        <v>6.58</v>
      </c>
      <c r="AF70" s="1">
        <v>9.58</v>
      </c>
      <c r="AG70" s="7">
        <v>0.10440000000000001</v>
      </c>
      <c r="AH70" s="8">
        <v>56168</v>
      </c>
      <c r="AI70" s="1"/>
      <c r="AJ70" s="1"/>
      <c r="AK70" s="8">
        <v>56168</v>
      </c>
      <c r="AL70" s="9">
        <v>13.66</v>
      </c>
      <c r="AM70" s="9">
        <v>14.36</v>
      </c>
      <c r="AN70" s="9">
        <v>16.670000000000002</v>
      </c>
      <c r="AO70" s="8">
        <v>0</v>
      </c>
      <c r="AP70" s="8">
        <v>437342</v>
      </c>
      <c r="AQ70" s="8">
        <v>437342</v>
      </c>
      <c r="AR70" s="8">
        <v>123742</v>
      </c>
      <c r="AS70" s="8">
        <v>0</v>
      </c>
      <c r="AT70" s="8">
        <v>123742</v>
      </c>
      <c r="AU70" s="8">
        <v>35485</v>
      </c>
      <c r="AV70" s="8">
        <v>0</v>
      </c>
      <c r="AW70" s="8">
        <v>35485</v>
      </c>
      <c r="AX70" s="8">
        <v>23858</v>
      </c>
      <c r="AY70" s="8">
        <v>620427</v>
      </c>
      <c r="AZ70" s="8">
        <v>316048</v>
      </c>
      <c r="BA70" s="8">
        <v>112764</v>
      </c>
      <c r="BB70" s="8">
        <v>428812</v>
      </c>
      <c r="BC70" s="8">
        <v>60850</v>
      </c>
      <c r="BD70" s="8">
        <v>28699</v>
      </c>
      <c r="BE70" s="8">
        <v>10021</v>
      </c>
      <c r="BF70" s="8">
        <v>99570</v>
      </c>
      <c r="BG70" s="8">
        <v>72593</v>
      </c>
      <c r="BH70" s="8">
        <v>600975</v>
      </c>
      <c r="BI70" s="8">
        <v>19452</v>
      </c>
      <c r="BJ70" s="7">
        <v>3.1399999999999997E-2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6">
        <v>30038</v>
      </c>
      <c r="BR70" s="6">
        <v>23978</v>
      </c>
      <c r="BS70" s="6">
        <v>54016</v>
      </c>
      <c r="BT70" s="6">
        <v>18296</v>
      </c>
      <c r="BU70" s="6">
        <v>6887</v>
      </c>
      <c r="BV70" s="6">
        <v>25183</v>
      </c>
      <c r="BW70" s="6">
        <v>2234</v>
      </c>
      <c r="BX70" s="1">
        <v>166</v>
      </c>
      <c r="BY70" s="6">
        <v>2400</v>
      </c>
      <c r="BZ70" s="6">
        <v>81599</v>
      </c>
      <c r="CA70" s="1"/>
      <c r="CB70" s="6">
        <v>81599</v>
      </c>
      <c r="CC70" s="1">
        <v>0</v>
      </c>
      <c r="CD70" s="6">
        <v>61023</v>
      </c>
      <c r="CE70" s="1">
        <v>1</v>
      </c>
      <c r="CF70" s="1">
        <v>74</v>
      </c>
      <c r="CG70" s="1">
        <v>75</v>
      </c>
      <c r="CH70" s="6">
        <v>4461</v>
      </c>
      <c r="CI70" s="6">
        <v>15935</v>
      </c>
      <c r="CJ70" s="6">
        <v>10460</v>
      </c>
      <c r="CK70" s="1">
        <v>370</v>
      </c>
      <c r="CL70" s="1">
        <v>86</v>
      </c>
      <c r="CM70" s="1">
        <v>30</v>
      </c>
      <c r="CN70" s="1">
        <v>55</v>
      </c>
      <c r="CO70" s="6">
        <v>55722</v>
      </c>
      <c r="CP70" s="6">
        <v>14749</v>
      </c>
      <c r="CQ70" s="6">
        <v>70471</v>
      </c>
      <c r="CR70" s="6">
        <v>5856</v>
      </c>
      <c r="CS70" s="1">
        <v>125</v>
      </c>
      <c r="CT70" s="6">
        <v>5981</v>
      </c>
      <c r="CU70" s="6">
        <v>39240</v>
      </c>
      <c r="CV70" s="6">
        <v>7188</v>
      </c>
      <c r="CW70" s="6">
        <v>46428</v>
      </c>
      <c r="CX70" s="6">
        <v>122880</v>
      </c>
      <c r="CY70" s="6">
        <v>11254</v>
      </c>
      <c r="CZ70" s="1">
        <v>0</v>
      </c>
      <c r="DA70" s="6">
        <v>134134</v>
      </c>
      <c r="DB70" s="6">
        <v>9060</v>
      </c>
      <c r="DC70" s="6">
        <v>3018</v>
      </c>
      <c r="DD70" s="6">
        <f t="shared" si="1"/>
        <v>12078</v>
      </c>
      <c r="DE70" s="6">
        <v>58415</v>
      </c>
      <c r="DF70" s="6">
        <v>9230</v>
      </c>
      <c r="DG70" s="1">
        <v>86</v>
      </c>
      <c r="DH70" s="6">
        <v>12369</v>
      </c>
      <c r="DI70" s="1">
        <v>118</v>
      </c>
      <c r="DJ70" s="6"/>
      <c r="DK70" s="6">
        <v>142530</v>
      </c>
      <c r="DL70" s="6">
        <v>71489</v>
      </c>
      <c r="DM70" s="1"/>
      <c r="DN70" s="1"/>
      <c r="DO70" s="6">
        <v>213943</v>
      </c>
      <c r="DP70" s="1">
        <v>346</v>
      </c>
      <c r="DQ70" s="6">
        <v>11933</v>
      </c>
      <c r="DR70" s="6">
        <v>1931</v>
      </c>
      <c r="DS70" s="6">
        <v>13864</v>
      </c>
      <c r="DT70" s="6">
        <v>79746</v>
      </c>
      <c r="DU70" s="1">
        <v>132</v>
      </c>
      <c r="DV70" s="1">
        <v>16</v>
      </c>
      <c r="DW70" s="1">
        <v>145</v>
      </c>
      <c r="DX70" s="1">
        <v>126</v>
      </c>
      <c r="DY70" s="1">
        <v>27</v>
      </c>
      <c r="DZ70" s="1">
        <v>1</v>
      </c>
      <c r="EA70" s="1">
        <v>447</v>
      </c>
      <c r="EB70" s="6">
        <v>1367</v>
      </c>
      <c r="EC70" s="1">
        <v>320</v>
      </c>
      <c r="ED70" s="6">
        <v>1687</v>
      </c>
      <c r="EE70" s="6">
        <v>2146</v>
      </c>
      <c r="EF70" s="6">
        <v>1001</v>
      </c>
      <c r="EG70" s="6">
        <v>3147</v>
      </c>
      <c r="EH70" s="1">
        <v>558</v>
      </c>
      <c r="EI70" s="1">
        <v>10</v>
      </c>
      <c r="EJ70" s="1">
        <v>568</v>
      </c>
      <c r="EK70" s="6">
        <v>5402</v>
      </c>
      <c r="EL70" s="1">
        <v>6</v>
      </c>
      <c r="EM70" s="1">
        <v>69</v>
      </c>
      <c r="EN70" s="1">
        <v>22</v>
      </c>
      <c r="EO70" s="1">
        <v>89</v>
      </c>
      <c r="EP70" s="1">
        <v>82</v>
      </c>
      <c r="EQ70" s="6">
        <v>2598</v>
      </c>
      <c r="ER70" s="6">
        <v>31566</v>
      </c>
      <c r="ES70" s="6">
        <v>1726</v>
      </c>
      <c r="ET70" s="1">
        <v>273</v>
      </c>
      <c r="EU70" s="6">
        <v>3934</v>
      </c>
      <c r="EV70" s="6">
        <v>2662</v>
      </c>
      <c r="EW70" s="1" t="s">
        <v>1379</v>
      </c>
      <c r="EX70" s="1">
        <v>17</v>
      </c>
      <c r="EY70" s="1">
        <v>35</v>
      </c>
      <c r="EZ70" s="6">
        <v>21243</v>
      </c>
      <c r="FA70" s="6">
        <v>48524</v>
      </c>
      <c r="FB70" s="6">
        <v>20221</v>
      </c>
      <c r="FC70" s="1"/>
      <c r="FD70" s="1" t="s">
        <v>279</v>
      </c>
      <c r="FE70" s="1"/>
      <c r="FF70" s="1"/>
      <c r="FG70" s="1" t="s">
        <v>1371</v>
      </c>
      <c r="FH70" s="1" t="s">
        <v>308</v>
      </c>
      <c r="FI70" s="1" t="s">
        <v>1373</v>
      </c>
      <c r="FJ70" s="1" t="s">
        <v>1374</v>
      </c>
      <c r="FK70" s="1">
        <v>28160</v>
      </c>
      <c r="FL70" s="1"/>
      <c r="FM70" s="1" t="s">
        <v>1373</v>
      </c>
      <c r="FN70" s="1" t="s">
        <v>1374</v>
      </c>
      <c r="FO70" s="1">
        <v>28160</v>
      </c>
      <c r="FP70" s="1"/>
      <c r="FQ70" s="1" t="s">
        <v>1372</v>
      </c>
      <c r="FR70" s="6">
        <v>15281</v>
      </c>
      <c r="FS70" s="1">
        <v>9.42</v>
      </c>
      <c r="FT70" s="1" t="s">
        <v>1375</v>
      </c>
      <c r="FU70" s="6">
        <v>6440</v>
      </c>
      <c r="FV70" s="1">
        <v>149</v>
      </c>
      <c r="FW70" s="1"/>
      <c r="FX70" s="1" t="s">
        <v>1380</v>
      </c>
      <c r="FY70" s="1"/>
      <c r="FZ70" s="1"/>
      <c r="GA70" s="1">
        <v>0</v>
      </c>
      <c r="GB70" s="1" t="s">
        <v>1381</v>
      </c>
      <c r="GC70" s="1">
        <v>5</v>
      </c>
      <c r="GD70" s="1">
        <v>20</v>
      </c>
      <c r="GE70" s="1"/>
      <c r="GF70" s="1" t="s">
        <v>285</v>
      </c>
      <c r="GG70" s="1" t="s">
        <v>1382</v>
      </c>
      <c r="GH70" s="1" t="s">
        <v>287</v>
      </c>
      <c r="GI70" s="1" t="s">
        <v>288</v>
      </c>
      <c r="GJ70" s="1" t="s">
        <v>289</v>
      </c>
      <c r="GK70" s="1" t="s">
        <v>290</v>
      </c>
      <c r="GL70" s="1" t="s">
        <v>291</v>
      </c>
      <c r="GM70" s="1" t="s">
        <v>279</v>
      </c>
      <c r="GN70" s="6">
        <v>67807</v>
      </c>
      <c r="GO70" s="2" t="s">
        <v>292</v>
      </c>
      <c r="GP70" s="2">
        <v>333</v>
      </c>
      <c r="GQ70" s="2">
        <v>19</v>
      </c>
      <c r="GR70" s="10">
        <v>1276</v>
      </c>
      <c r="GS70" s="10">
        <v>14309</v>
      </c>
      <c r="GT70" s="10">
        <v>149000</v>
      </c>
      <c r="GU70" s="2"/>
      <c r="GV70" s="2"/>
      <c r="GW70" s="2"/>
      <c r="GX70" s="2"/>
      <c r="GY70" s="2"/>
      <c r="GZ70" s="1"/>
      <c r="HA70" s="1">
        <v>1</v>
      </c>
      <c r="HB70" s="1"/>
      <c r="HC70" s="1"/>
      <c r="HD70" s="1"/>
      <c r="HE70" s="1"/>
      <c r="HF70" s="1"/>
      <c r="HG70" s="1"/>
      <c r="HH70" s="1"/>
      <c r="HI70" s="1"/>
      <c r="HJ70" s="1"/>
      <c r="HK70" s="1">
        <v>4</v>
      </c>
      <c r="HL70" s="6">
        <v>2681</v>
      </c>
      <c r="HN70" s="6">
        <v>31226</v>
      </c>
      <c r="HO70" s="6">
        <v>174182</v>
      </c>
      <c r="HP70" s="2">
        <v>118</v>
      </c>
      <c r="HQ70" s="1">
        <v>87</v>
      </c>
      <c r="HR70" s="1">
        <v>-1</v>
      </c>
      <c r="HS70" s="6">
        <v>26725</v>
      </c>
      <c r="HT70" s="1"/>
      <c r="HU70" s="6">
        <v>34298</v>
      </c>
      <c r="HV70" s="1">
        <v>0</v>
      </c>
      <c r="HW70" s="6">
        <v>2022</v>
      </c>
      <c r="HX70" s="1"/>
      <c r="HY70" s="6">
        <v>13913</v>
      </c>
      <c r="HZ70" s="1">
        <v>0</v>
      </c>
      <c r="IA70" s="1">
        <v>0</v>
      </c>
      <c r="IB70" s="1"/>
      <c r="IC70" s="1">
        <v>370</v>
      </c>
      <c r="ID70" s="1">
        <v>0</v>
      </c>
      <c r="IE70" s="6">
        <v>213943</v>
      </c>
      <c r="IF70" s="6">
        <v>70493</v>
      </c>
      <c r="IG70" s="1">
        <v>0</v>
      </c>
      <c r="IH70" s="6">
        <v>201574</v>
      </c>
      <c r="II70" s="6">
        <v>67440</v>
      </c>
      <c r="IJ70" s="1">
        <v>63</v>
      </c>
      <c r="IK70" s="6">
        <v>9167</v>
      </c>
      <c r="IL70" s="1">
        <v>19</v>
      </c>
      <c r="IM70" s="6">
        <v>2999</v>
      </c>
      <c r="IN70" s="1">
        <v>0</v>
      </c>
      <c r="IO70" s="1">
        <v>35</v>
      </c>
      <c r="IQ70" s="6">
        <v>11447</v>
      </c>
      <c r="IR70" s="6">
        <v>2580</v>
      </c>
      <c r="IS70" s="10">
        <v>14027</v>
      </c>
      <c r="IT70" s="10">
        <v>26396</v>
      </c>
      <c r="IU70" s="6">
        <v>12078</v>
      </c>
      <c r="IV70" s="10">
        <v>227970</v>
      </c>
      <c r="IW70" s="6">
        <v>49354</v>
      </c>
      <c r="IX70" s="1">
        <v>148</v>
      </c>
      <c r="IY70" s="1">
        <v>271</v>
      </c>
      <c r="IZ70" s="1">
        <v>28</v>
      </c>
      <c r="JA70" s="1">
        <v>0.57999999999999996</v>
      </c>
      <c r="JB70" s="1">
        <v>0.31</v>
      </c>
      <c r="JC70" s="1">
        <v>12.09</v>
      </c>
      <c r="JD70" s="1">
        <v>11.61</v>
      </c>
      <c r="JE70" s="1">
        <v>11.4</v>
      </c>
      <c r="JF70" s="1">
        <v>304</v>
      </c>
      <c r="JG70" s="6">
        <v>4071</v>
      </c>
      <c r="JH70" s="1">
        <v>143</v>
      </c>
      <c r="JI70" s="6">
        <v>1331</v>
      </c>
    </row>
    <row r="71" spans="1:269" x14ac:dyDescent="0.25">
      <c r="A71" s="1" t="s">
        <v>1383</v>
      </c>
      <c r="B71" s="1" t="s">
        <v>1384</v>
      </c>
      <c r="C71" s="1" t="s">
        <v>1384</v>
      </c>
      <c r="D71" s="1">
        <v>2016</v>
      </c>
      <c r="E71" s="1" t="s">
        <v>1385</v>
      </c>
      <c r="F71" s="1" t="s">
        <v>1386</v>
      </c>
      <c r="G71" s="1" t="s">
        <v>1387</v>
      </c>
      <c r="H71" s="1">
        <v>28328</v>
      </c>
      <c r="I71" s="1">
        <v>4111</v>
      </c>
      <c r="J71" s="1" t="s">
        <v>1386</v>
      </c>
      <c r="K71" s="1" t="s">
        <v>1387</v>
      </c>
      <c r="L71" s="1">
        <v>28328</v>
      </c>
      <c r="M71" s="1"/>
      <c r="N71" s="1" t="s">
        <v>1388</v>
      </c>
      <c r="O71" s="1" t="s">
        <v>1389</v>
      </c>
      <c r="P71" s="1" t="s">
        <v>1390</v>
      </c>
      <c r="Q71" s="1" t="s">
        <v>1391</v>
      </c>
      <c r="R71" s="1" t="s">
        <v>1388</v>
      </c>
      <c r="S71" s="1" t="s">
        <v>397</v>
      </c>
      <c r="T71" s="1" t="s">
        <v>1389</v>
      </c>
      <c r="U71" s="1" t="s">
        <v>1390</v>
      </c>
      <c r="V71" s="1" t="s">
        <v>1391</v>
      </c>
      <c r="W71" s="1">
        <v>1</v>
      </c>
      <c r="X71" s="1">
        <v>3</v>
      </c>
      <c r="Y71" s="1">
        <v>0</v>
      </c>
      <c r="Z71" s="1">
        <v>2</v>
      </c>
      <c r="AA71" s="6">
        <v>7644</v>
      </c>
      <c r="AB71" s="1">
        <v>1</v>
      </c>
      <c r="AC71" s="1">
        <v>0</v>
      </c>
      <c r="AD71" s="1">
        <v>1</v>
      </c>
      <c r="AE71" s="1">
        <v>12.32</v>
      </c>
      <c r="AF71" s="1">
        <v>13.32</v>
      </c>
      <c r="AG71" s="7">
        <v>7.51E-2</v>
      </c>
      <c r="AH71" s="8">
        <v>61524</v>
      </c>
      <c r="AI71" s="1"/>
      <c r="AJ71" s="1"/>
      <c r="AK71" s="8">
        <v>47034</v>
      </c>
      <c r="AL71" s="1"/>
      <c r="AM71" s="9">
        <v>10.029999999999999</v>
      </c>
      <c r="AN71" s="9">
        <v>15.25</v>
      </c>
      <c r="AO71" s="8">
        <v>4000</v>
      </c>
      <c r="AP71" s="8">
        <v>677705</v>
      </c>
      <c r="AQ71" s="8">
        <v>681705</v>
      </c>
      <c r="AR71" s="8">
        <v>120440</v>
      </c>
      <c r="AS71" s="8">
        <v>0</v>
      </c>
      <c r="AT71" s="8">
        <v>120440</v>
      </c>
      <c r="AU71" s="8">
        <v>0</v>
      </c>
      <c r="AV71" s="8">
        <v>0</v>
      </c>
      <c r="AW71" s="8">
        <v>0</v>
      </c>
      <c r="AX71" s="8">
        <v>34785</v>
      </c>
      <c r="AY71" s="8">
        <v>836930</v>
      </c>
      <c r="AZ71" s="8">
        <v>398711</v>
      </c>
      <c r="BA71" s="8">
        <v>211515</v>
      </c>
      <c r="BB71" s="8">
        <v>610226</v>
      </c>
      <c r="BC71" s="8">
        <v>88409</v>
      </c>
      <c r="BD71" s="8">
        <v>21809</v>
      </c>
      <c r="BE71" s="8">
        <v>8443</v>
      </c>
      <c r="BF71" s="8">
        <v>118661</v>
      </c>
      <c r="BG71" s="8">
        <v>97320</v>
      </c>
      <c r="BH71" s="8">
        <v>826207</v>
      </c>
      <c r="BI71" s="8">
        <v>10723</v>
      </c>
      <c r="BJ71" s="7">
        <v>1.2800000000000001E-2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6">
        <v>26902</v>
      </c>
      <c r="BR71" s="6">
        <v>19792</v>
      </c>
      <c r="BS71" s="6">
        <v>46694</v>
      </c>
      <c r="BT71" s="6">
        <v>21957</v>
      </c>
      <c r="BU71" s="6">
        <v>8218</v>
      </c>
      <c r="BV71" s="6">
        <v>30175</v>
      </c>
      <c r="BW71" s="6">
        <v>2477</v>
      </c>
      <c r="BX71" s="1">
        <v>358</v>
      </c>
      <c r="BY71" s="6">
        <v>2835</v>
      </c>
      <c r="BZ71" s="6">
        <v>79704</v>
      </c>
      <c r="CA71" s="1"/>
      <c r="CB71" s="6">
        <v>79704</v>
      </c>
      <c r="CC71" s="1">
        <v>0</v>
      </c>
      <c r="CD71" s="6">
        <v>50529</v>
      </c>
      <c r="CE71" s="1">
        <v>4</v>
      </c>
      <c r="CF71" s="1">
        <v>74</v>
      </c>
      <c r="CG71" s="1">
        <v>78</v>
      </c>
      <c r="CH71" s="1">
        <v>766</v>
      </c>
      <c r="CI71" s="6">
        <v>3205</v>
      </c>
      <c r="CJ71" s="6">
        <v>3868</v>
      </c>
      <c r="CK71" s="1">
        <v>205</v>
      </c>
      <c r="CL71" s="1">
        <v>0</v>
      </c>
      <c r="CM71" s="1">
        <v>0</v>
      </c>
      <c r="CN71" s="1">
        <v>98</v>
      </c>
      <c r="CO71" s="6">
        <v>23754</v>
      </c>
      <c r="CP71" s="6">
        <v>8464</v>
      </c>
      <c r="CQ71" s="6">
        <v>32218</v>
      </c>
      <c r="CR71" s="6">
        <v>1624</v>
      </c>
      <c r="CS71" s="1">
        <v>87</v>
      </c>
      <c r="CT71" s="6">
        <v>1711</v>
      </c>
      <c r="CU71" s="6">
        <v>25696</v>
      </c>
      <c r="CV71" s="6">
        <v>5598</v>
      </c>
      <c r="CW71" s="6">
        <v>31294</v>
      </c>
      <c r="CX71" s="6">
        <v>65223</v>
      </c>
      <c r="CY71" s="1">
        <v>406</v>
      </c>
      <c r="CZ71" s="6">
        <v>3268</v>
      </c>
      <c r="DA71" s="6">
        <v>68897</v>
      </c>
      <c r="DB71" s="1">
        <v>547</v>
      </c>
      <c r="DC71" s="1">
        <v>209</v>
      </c>
      <c r="DD71" s="6">
        <f t="shared" si="1"/>
        <v>756</v>
      </c>
      <c r="DE71" s="6">
        <v>12805</v>
      </c>
      <c r="DF71" s="6">
        <v>2352</v>
      </c>
      <c r="DG71" s="1">
        <v>0</v>
      </c>
      <c r="DH71" s="6">
        <v>2565</v>
      </c>
      <c r="DI71" s="1">
        <v>971</v>
      </c>
      <c r="DJ71" s="6"/>
      <c r="DK71" s="6">
        <v>38217</v>
      </c>
      <c r="DL71" s="6">
        <v>29571</v>
      </c>
      <c r="DM71" s="1">
        <v>0</v>
      </c>
      <c r="DN71" s="6">
        <v>11802</v>
      </c>
      <c r="DO71" s="6">
        <v>84810</v>
      </c>
      <c r="DP71" s="1">
        <v>0</v>
      </c>
      <c r="DQ71" s="6">
        <v>4249</v>
      </c>
      <c r="DR71" s="1">
        <v>871</v>
      </c>
      <c r="DS71" s="6">
        <v>5120</v>
      </c>
      <c r="DT71" s="6">
        <v>85989</v>
      </c>
      <c r="DU71" s="1">
        <v>2</v>
      </c>
      <c r="DV71" s="1">
        <v>2</v>
      </c>
      <c r="DW71" s="1">
        <v>63</v>
      </c>
      <c r="DX71" s="1">
        <v>56</v>
      </c>
      <c r="DY71" s="1">
        <v>0</v>
      </c>
      <c r="DZ71" s="1">
        <v>0</v>
      </c>
      <c r="EA71" s="1">
        <v>123</v>
      </c>
      <c r="EB71" s="1">
        <v>19</v>
      </c>
      <c r="EC71" s="1">
        <v>21</v>
      </c>
      <c r="ED71" s="1">
        <v>40</v>
      </c>
      <c r="EE71" s="6">
        <v>1636</v>
      </c>
      <c r="EF71" s="6">
        <v>1489</v>
      </c>
      <c r="EG71" s="6">
        <v>3125</v>
      </c>
      <c r="EH71" s="1">
        <v>0</v>
      </c>
      <c r="EI71" s="1">
        <v>0</v>
      </c>
      <c r="EJ71" s="1">
        <v>0</v>
      </c>
      <c r="EK71" s="6">
        <v>3165</v>
      </c>
      <c r="EL71" s="1">
        <v>0</v>
      </c>
      <c r="EM71" s="1">
        <v>0</v>
      </c>
      <c r="EN71" s="1">
        <v>0</v>
      </c>
      <c r="EO71" s="1">
        <v>0</v>
      </c>
      <c r="EP71" s="1"/>
      <c r="EQ71" s="1"/>
      <c r="ER71" s="6">
        <v>20000</v>
      </c>
      <c r="ES71" s="6">
        <v>2500</v>
      </c>
      <c r="ET71" s="6">
        <v>1000</v>
      </c>
      <c r="EU71" s="1">
        <v>8</v>
      </c>
      <c r="EV71" s="1">
        <v>162</v>
      </c>
      <c r="EW71" s="1" t="s">
        <v>1392</v>
      </c>
      <c r="EX71" s="1">
        <v>16</v>
      </c>
      <c r="EY71" s="1">
        <v>32</v>
      </c>
      <c r="EZ71" s="6">
        <v>11111</v>
      </c>
      <c r="FA71" s="1"/>
      <c r="FB71" s="1"/>
      <c r="FC71" s="1"/>
      <c r="FD71" s="1" t="s">
        <v>279</v>
      </c>
      <c r="FE71" s="1"/>
      <c r="FF71" s="1"/>
      <c r="FG71" s="1" t="s">
        <v>1393</v>
      </c>
      <c r="FH71" s="1" t="s">
        <v>308</v>
      </c>
      <c r="FI71" s="1" t="s">
        <v>1386</v>
      </c>
      <c r="FJ71" s="1" t="s">
        <v>1387</v>
      </c>
      <c r="FK71" s="1">
        <v>28328</v>
      </c>
      <c r="FL71" s="1">
        <v>4111</v>
      </c>
      <c r="FM71" s="1" t="s">
        <v>1386</v>
      </c>
      <c r="FN71" s="1" t="s">
        <v>1387</v>
      </c>
      <c r="FO71" s="1">
        <v>28328</v>
      </c>
      <c r="FP71" s="1">
        <v>4111</v>
      </c>
      <c r="FQ71" s="1" t="s">
        <v>1385</v>
      </c>
      <c r="FR71" s="6">
        <v>16320</v>
      </c>
      <c r="FS71" s="1">
        <v>13.35</v>
      </c>
      <c r="FT71" s="1" t="s">
        <v>1388</v>
      </c>
      <c r="FU71" s="6">
        <v>7644</v>
      </c>
      <c r="FV71" s="1">
        <v>208</v>
      </c>
      <c r="FW71" s="1"/>
      <c r="FX71" s="1" t="s">
        <v>1394</v>
      </c>
      <c r="FY71" s="1"/>
      <c r="FZ71" s="1"/>
      <c r="GA71" s="1">
        <v>0</v>
      </c>
      <c r="GB71" s="1" t="s">
        <v>1395</v>
      </c>
      <c r="GC71" s="1">
        <v>25</v>
      </c>
      <c r="GD71" s="1">
        <v>25</v>
      </c>
      <c r="GE71" s="1"/>
      <c r="GF71" s="1" t="s">
        <v>285</v>
      </c>
      <c r="GG71" s="1" t="s">
        <v>1396</v>
      </c>
      <c r="GH71" s="1" t="s">
        <v>287</v>
      </c>
      <c r="GI71" s="1" t="s">
        <v>288</v>
      </c>
      <c r="GJ71" s="1" t="s">
        <v>289</v>
      </c>
      <c r="GK71" s="1" t="s">
        <v>290</v>
      </c>
      <c r="GL71" s="1" t="s">
        <v>291</v>
      </c>
      <c r="GM71" s="1" t="s">
        <v>279</v>
      </c>
      <c r="GN71" s="6">
        <v>64313</v>
      </c>
      <c r="GO71" s="2" t="s">
        <v>330</v>
      </c>
      <c r="GP71" s="2">
        <v>321</v>
      </c>
      <c r="GQ71" s="2">
        <v>25</v>
      </c>
      <c r="GR71" s="2">
        <v>687</v>
      </c>
      <c r="GS71" s="10">
        <v>19232</v>
      </c>
      <c r="GT71" s="2"/>
      <c r="GU71" s="2"/>
      <c r="GV71" s="2">
        <v>0</v>
      </c>
      <c r="GW71" s="2">
        <v>0</v>
      </c>
      <c r="GX71" s="10">
        <v>1431</v>
      </c>
      <c r="GY71" s="2"/>
      <c r="GZ71" s="1"/>
      <c r="HA71" s="1">
        <v>2</v>
      </c>
      <c r="HB71" s="1"/>
      <c r="HC71" s="1"/>
      <c r="HD71" s="1"/>
      <c r="HE71" s="1"/>
      <c r="HF71" s="1"/>
      <c r="HG71" s="1"/>
      <c r="HH71" s="1"/>
      <c r="HI71" s="1"/>
      <c r="HJ71" s="1"/>
      <c r="HK71" s="1">
        <v>6</v>
      </c>
      <c r="HL71" s="1">
        <v>0</v>
      </c>
      <c r="HN71" s="6">
        <v>7839</v>
      </c>
      <c r="HO71" s="6">
        <v>139424</v>
      </c>
      <c r="HP71" s="2">
        <v>971</v>
      </c>
      <c r="HQ71" s="1"/>
      <c r="HR71" s="1">
        <v>0</v>
      </c>
      <c r="HS71" s="6">
        <v>26725</v>
      </c>
      <c r="HT71" s="6">
        <v>23798</v>
      </c>
      <c r="HU71" s="1"/>
      <c r="HV71" s="1">
        <v>6</v>
      </c>
      <c r="HW71" s="6">
        <v>2022</v>
      </c>
      <c r="HX71" s="6">
        <v>1183</v>
      </c>
      <c r="HY71" s="1"/>
      <c r="HZ71" s="1">
        <v>0</v>
      </c>
      <c r="IA71" s="1">
        <v>0</v>
      </c>
      <c r="IB71" s="1">
        <v>205</v>
      </c>
      <c r="IC71" s="1"/>
      <c r="ID71" s="1">
        <v>0</v>
      </c>
      <c r="IE71" s="6">
        <v>84810</v>
      </c>
      <c r="IF71" s="6">
        <v>13561</v>
      </c>
      <c r="IG71" s="1">
        <v>0</v>
      </c>
      <c r="IH71" s="6">
        <v>85513</v>
      </c>
      <c r="II71" s="6">
        <v>13348</v>
      </c>
      <c r="IJ71" s="1">
        <v>48</v>
      </c>
      <c r="IK71" s="6">
        <v>2304</v>
      </c>
      <c r="IL71" s="1">
        <v>46</v>
      </c>
      <c r="IM71" s="1">
        <v>163</v>
      </c>
      <c r="IN71" s="1">
        <v>0</v>
      </c>
      <c r="IO71" s="1">
        <v>4</v>
      </c>
      <c r="IQ71" s="6">
        <v>7185</v>
      </c>
      <c r="IR71" s="1">
        <v>0</v>
      </c>
      <c r="IS71" s="10">
        <v>7185</v>
      </c>
      <c r="IT71" s="10">
        <v>9750</v>
      </c>
      <c r="IU71" s="1">
        <v>756</v>
      </c>
      <c r="IV71" s="10">
        <v>91995</v>
      </c>
      <c r="IW71" s="6">
        <v>33005</v>
      </c>
      <c r="IX71" s="1">
        <v>4</v>
      </c>
      <c r="IY71" s="1">
        <v>119</v>
      </c>
      <c r="IZ71" s="1">
        <v>0</v>
      </c>
      <c r="JA71" s="1">
        <v>0.99</v>
      </c>
      <c r="JB71" s="1">
        <v>0.01</v>
      </c>
      <c r="JC71" s="1">
        <v>25.73</v>
      </c>
      <c r="JD71" s="1">
        <v>26.26</v>
      </c>
      <c r="JE71" s="1">
        <v>10</v>
      </c>
      <c r="JF71" s="1">
        <v>65</v>
      </c>
      <c r="JG71" s="6">
        <v>1655</v>
      </c>
      <c r="JH71" s="1">
        <v>58</v>
      </c>
      <c r="JI71" s="6">
        <v>1510</v>
      </c>
    </row>
    <row r="72" spans="1:269" x14ac:dyDescent="0.25">
      <c r="A72" s="1" t="s">
        <v>1397</v>
      </c>
      <c r="B72" s="1" t="s">
        <v>1398</v>
      </c>
      <c r="C72" s="1" t="s">
        <v>1398</v>
      </c>
      <c r="D72" s="1">
        <v>2016</v>
      </c>
      <c r="E72" s="1" t="s">
        <v>1399</v>
      </c>
      <c r="F72" s="1" t="s">
        <v>1400</v>
      </c>
      <c r="G72" s="1" t="s">
        <v>1335</v>
      </c>
      <c r="H72" s="1">
        <v>28379</v>
      </c>
      <c r="I72" s="1">
        <v>3607</v>
      </c>
      <c r="J72" s="1" t="s">
        <v>1400</v>
      </c>
      <c r="K72" s="1" t="s">
        <v>1335</v>
      </c>
      <c r="L72" s="1">
        <v>28379</v>
      </c>
      <c r="M72" s="1"/>
      <c r="N72" s="1" t="s">
        <v>1401</v>
      </c>
      <c r="O72" s="1" t="s">
        <v>1402</v>
      </c>
      <c r="P72" s="1" t="s">
        <v>1403</v>
      </c>
      <c r="Q72" s="1" t="s">
        <v>1404</v>
      </c>
      <c r="R72" s="1" t="s">
        <v>1405</v>
      </c>
      <c r="S72" s="1" t="s">
        <v>764</v>
      </c>
      <c r="T72" s="1" t="s">
        <v>1402</v>
      </c>
      <c r="U72" s="1" t="s">
        <v>1403</v>
      </c>
      <c r="V72" s="1" t="s">
        <v>1406</v>
      </c>
      <c r="W72" s="1">
        <v>0</v>
      </c>
      <c r="X72" s="1">
        <v>15</v>
      </c>
      <c r="Y72" s="1">
        <v>2</v>
      </c>
      <c r="Z72" s="1">
        <v>1</v>
      </c>
      <c r="AA72" s="6">
        <v>28102</v>
      </c>
      <c r="AB72" s="1">
        <v>6</v>
      </c>
      <c r="AC72" s="1">
        <v>0</v>
      </c>
      <c r="AD72" s="1">
        <v>6</v>
      </c>
      <c r="AE72" s="1">
        <v>40.96</v>
      </c>
      <c r="AF72" s="1">
        <v>46.96</v>
      </c>
      <c r="AG72" s="7">
        <v>0.1278</v>
      </c>
      <c r="AH72" s="8">
        <v>61200</v>
      </c>
      <c r="AI72" s="1"/>
      <c r="AJ72" s="1"/>
      <c r="AK72" s="8">
        <v>38125</v>
      </c>
      <c r="AL72" s="9">
        <v>9.5500000000000007</v>
      </c>
      <c r="AM72" s="9">
        <v>11.73</v>
      </c>
      <c r="AN72" s="9">
        <v>13.07</v>
      </c>
      <c r="AO72" s="8">
        <v>163981</v>
      </c>
      <c r="AP72" s="8">
        <v>1746669</v>
      </c>
      <c r="AQ72" s="8">
        <v>1910650</v>
      </c>
      <c r="AR72" s="8">
        <v>552813</v>
      </c>
      <c r="AS72" s="8">
        <v>14998</v>
      </c>
      <c r="AT72" s="8">
        <v>567811</v>
      </c>
      <c r="AU72" s="8">
        <v>49697</v>
      </c>
      <c r="AV72" s="8">
        <v>71662</v>
      </c>
      <c r="AW72" s="8">
        <v>121359</v>
      </c>
      <c r="AX72" s="8">
        <v>142641</v>
      </c>
      <c r="AY72" s="8">
        <v>2742461</v>
      </c>
      <c r="AZ72" s="8">
        <v>1366928</v>
      </c>
      <c r="BA72" s="8">
        <v>533109</v>
      </c>
      <c r="BB72" s="8">
        <v>1900037</v>
      </c>
      <c r="BC72" s="8">
        <v>236729</v>
      </c>
      <c r="BD72" s="8">
        <v>28113</v>
      </c>
      <c r="BE72" s="8">
        <v>26082</v>
      </c>
      <c r="BF72" s="8">
        <v>290924</v>
      </c>
      <c r="BG72" s="8">
        <v>531696</v>
      </c>
      <c r="BH72" s="8">
        <v>2722657</v>
      </c>
      <c r="BI72" s="8">
        <v>19804</v>
      </c>
      <c r="BJ72" s="7">
        <v>7.1999999999999998E-3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6">
        <v>106044</v>
      </c>
      <c r="BR72" s="6">
        <v>82608</v>
      </c>
      <c r="BS72" s="6">
        <v>188652</v>
      </c>
      <c r="BT72" s="6">
        <v>68148</v>
      </c>
      <c r="BU72" s="6">
        <v>35420</v>
      </c>
      <c r="BV72" s="6">
        <v>103568</v>
      </c>
      <c r="BW72" s="6">
        <v>14438</v>
      </c>
      <c r="BX72" s="6">
        <v>1760</v>
      </c>
      <c r="BY72" s="6">
        <v>16198</v>
      </c>
      <c r="BZ72" s="6">
        <v>308418</v>
      </c>
      <c r="CA72" s="1"/>
      <c r="CB72" s="6">
        <v>308418</v>
      </c>
      <c r="CC72" s="6">
        <v>16692</v>
      </c>
      <c r="CD72" s="6">
        <v>28253</v>
      </c>
      <c r="CE72" s="1">
        <v>5</v>
      </c>
      <c r="CF72" s="1">
        <v>74</v>
      </c>
      <c r="CG72" s="1">
        <v>79</v>
      </c>
      <c r="CH72" s="6">
        <v>6683</v>
      </c>
      <c r="CI72" s="6">
        <v>4689</v>
      </c>
      <c r="CJ72" s="6">
        <v>16728</v>
      </c>
      <c r="CK72" s="1">
        <v>0</v>
      </c>
      <c r="CL72" s="1">
        <v>58</v>
      </c>
      <c r="CM72" s="1">
        <v>189</v>
      </c>
      <c r="CN72" s="1">
        <v>350</v>
      </c>
      <c r="CO72" s="6">
        <v>116094</v>
      </c>
      <c r="CP72" s="6">
        <v>23438</v>
      </c>
      <c r="CQ72" s="6">
        <v>139532</v>
      </c>
      <c r="CR72" s="6">
        <v>17660</v>
      </c>
      <c r="CS72" s="1">
        <v>947</v>
      </c>
      <c r="CT72" s="6">
        <v>18607</v>
      </c>
      <c r="CU72" s="6">
        <v>114290</v>
      </c>
      <c r="CV72" s="6">
        <v>19363</v>
      </c>
      <c r="CW72" s="6">
        <v>133653</v>
      </c>
      <c r="CX72" s="6">
        <v>291792</v>
      </c>
      <c r="CY72" s="6">
        <v>4120</v>
      </c>
      <c r="CZ72" s="1">
        <v>0</v>
      </c>
      <c r="DA72" s="6">
        <v>295912</v>
      </c>
      <c r="DB72" s="6">
        <v>10916</v>
      </c>
      <c r="DC72" s="6">
        <v>1413</v>
      </c>
      <c r="DD72" s="6">
        <f t="shared" si="1"/>
        <v>12329</v>
      </c>
      <c r="DE72" s="6">
        <v>34557</v>
      </c>
      <c r="DF72" s="6">
        <v>14103</v>
      </c>
      <c r="DG72" s="6">
        <v>1351</v>
      </c>
      <c r="DH72" s="6">
        <v>16867</v>
      </c>
      <c r="DI72" s="1">
        <v>955</v>
      </c>
      <c r="DJ72" s="6"/>
      <c r="DK72" s="1"/>
      <c r="DL72" s="6">
        <v>319109</v>
      </c>
      <c r="DM72" s="6">
        <v>35218</v>
      </c>
      <c r="DN72" s="1">
        <v>0</v>
      </c>
      <c r="DO72" s="6">
        <v>358252</v>
      </c>
      <c r="DP72" s="1">
        <v>160</v>
      </c>
      <c r="DQ72" s="6">
        <v>92129</v>
      </c>
      <c r="DR72" s="6">
        <v>29917</v>
      </c>
      <c r="DS72" s="6">
        <v>122046</v>
      </c>
      <c r="DT72" s="6">
        <v>420949</v>
      </c>
      <c r="DU72" s="1">
        <v>614</v>
      </c>
      <c r="DV72" s="1">
        <v>123</v>
      </c>
      <c r="DW72" s="1">
        <v>783</v>
      </c>
      <c r="DX72" s="1">
        <v>478</v>
      </c>
      <c r="DY72" s="1">
        <v>140</v>
      </c>
      <c r="DZ72" s="1">
        <v>33</v>
      </c>
      <c r="EA72" s="6">
        <v>2171</v>
      </c>
      <c r="EB72" s="6">
        <v>5391</v>
      </c>
      <c r="EC72" s="6">
        <v>3361</v>
      </c>
      <c r="ED72" s="6">
        <v>8752</v>
      </c>
      <c r="EE72" s="6">
        <v>21824</v>
      </c>
      <c r="EF72" s="6">
        <v>27283</v>
      </c>
      <c r="EG72" s="6">
        <v>49107</v>
      </c>
      <c r="EH72" s="1">
        <v>971</v>
      </c>
      <c r="EI72" s="6">
        <v>1057</v>
      </c>
      <c r="EJ72" s="6">
        <v>2028</v>
      </c>
      <c r="EK72" s="6">
        <v>59887</v>
      </c>
      <c r="EL72" s="1">
        <v>104</v>
      </c>
      <c r="EM72" s="1">
        <v>797</v>
      </c>
      <c r="EN72" s="1">
        <v>318</v>
      </c>
      <c r="EO72" s="6">
        <v>2011</v>
      </c>
      <c r="EP72" s="6">
        <v>2028</v>
      </c>
      <c r="EQ72" s="6">
        <v>29913</v>
      </c>
      <c r="ER72" s="6">
        <v>90232</v>
      </c>
      <c r="ES72" s="6">
        <v>24520</v>
      </c>
      <c r="ET72" s="6">
        <v>12431</v>
      </c>
      <c r="EU72" s="1">
        <v>153</v>
      </c>
      <c r="EV72" s="1">
        <v>68</v>
      </c>
      <c r="EW72" s="1" t="s">
        <v>1407</v>
      </c>
      <c r="EX72" s="1">
        <v>76</v>
      </c>
      <c r="EY72" s="1">
        <v>135</v>
      </c>
      <c r="EZ72" s="6">
        <v>74038</v>
      </c>
      <c r="FA72" s="1">
        <v>289</v>
      </c>
      <c r="FB72" s="6">
        <v>9312</v>
      </c>
      <c r="FC72" s="1"/>
      <c r="FD72" s="1" t="s">
        <v>279</v>
      </c>
      <c r="FE72" s="1"/>
      <c r="FF72" s="1"/>
      <c r="FG72" s="1" t="s">
        <v>1408</v>
      </c>
      <c r="FH72" s="1" t="s">
        <v>415</v>
      </c>
      <c r="FI72" s="1" t="s">
        <v>1409</v>
      </c>
      <c r="FJ72" s="1" t="s">
        <v>1410</v>
      </c>
      <c r="FK72" s="1">
        <v>27209</v>
      </c>
      <c r="FL72" s="1">
        <v>9801</v>
      </c>
      <c r="FM72" s="1" t="s">
        <v>1411</v>
      </c>
      <c r="FN72" s="1" t="s">
        <v>1410</v>
      </c>
      <c r="FO72" s="1">
        <v>27209</v>
      </c>
      <c r="FP72" s="1">
        <v>9801</v>
      </c>
      <c r="FQ72" s="1" t="s">
        <v>1412</v>
      </c>
      <c r="FR72" s="6">
        <v>96025</v>
      </c>
      <c r="FS72" s="1">
        <v>44.36</v>
      </c>
      <c r="FT72" s="1" t="s">
        <v>1413</v>
      </c>
      <c r="FU72" s="6">
        <v>28102</v>
      </c>
      <c r="FV72" s="1">
        <v>850</v>
      </c>
      <c r="FW72" s="1"/>
      <c r="FX72" s="1" t="s">
        <v>1414</v>
      </c>
      <c r="FY72" s="1"/>
      <c r="FZ72" s="1"/>
      <c r="GA72" s="1">
        <v>0</v>
      </c>
      <c r="GB72" s="1" t="s">
        <v>1415</v>
      </c>
      <c r="GC72" s="1">
        <v>6.29</v>
      </c>
      <c r="GD72" s="1">
        <v>60.47</v>
      </c>
      <c r="GE72" s="1"/>
      <c r="GF72" s="1" t="s">
        <v>285</v>
      </c>
      <c r="GG72" s="1" t="s">
        <v>1416</v>
      </c>
      <c r="GH72" s="1" t="s">
        <v>287</v>
      </c>
      <c r="GI72" s="1" t="s">
        <v>313</v>
      </c>
      <c r="GJ72" s="1" t="s">
        <v>347</v>
      </c>
      <c r="GK72" s="1" t="s">
        <v>290</v>
      </c>
      <c r="GL72" s="1" t="s">
        <v>386</v>
      </c>
      <c r="GM72" s="1" t="s">
        <v>279</v>
      </c>
      <c r="GN72" s="6">
        <v>246976</v>
      </c>
      <c r="GO72" s="2" t="s">
        <v>292</v>
      </c>
      <c r="GP72" s="10">
        <v>1437</v>
      </c>
      <c r="GQ72" s="2">
        <v>187</v>
      </c>
      <c r="GR72" s="10">
        <v>16667</v>
      </c>
      <c r="GS72" s="10">
        <v>40921</v>
      </c>
      <c r="GT72" s="10">
        <v>549656</v>
      </c>
      <c r="GU72" s="2">
        <v>348</v>
      </c>
      <c r="GV72" s="2">
        <v>56</v>
      </c>
      <c r="GW72" s="2">
        <v>649</v>
      </c>
      <c r="GX72" s="10">
        <v>6222</v>
      </c>
      <c r="GY72" s="10">
        <v>87702</v>
      </c>
      <c r="GZ72" s="1"/>
      <c r="HA72" s="1">
        <v>2</v>
      </c>
      <c r="HB72" s="1"/>
      <c r="HC72" s="1"/>
      <c r="HD72" s="1"/>
      <c r="HE72" s="1"/>
      <c r="HF72" s="1"/>
      <c r="HG72" s="1"/>
      <c r="HH72" s="1"/>
      <c r="HI72" s="1"/>
      <c r="HJ72" s="1"/>
      <c r="HK72" s="1">
        <v>18</v>
      </c>
      <c r="HL72" s="6">
        <v>2578</v>
      </c>
      <c r="HN72" s="6">
        <v>28100</v>
      </c>
      <c r="HO72" s="6">
        <v>382905</v>
      </c>
      <c r="HP72" s="2">
        <v>955</v>
      </c>
      <c r="HQ72" s="1"/>
      <c r="HR72" s="1">
        <v>58</v>
      </c>
      <c r="HS72" s="6">
        <v>26725</v>
      </c>
      <c r="HT72" s="1"/>
      <c r="HU72" s="1"/>
      <c r="HV72" s="6">
        <v>1528</v>
      </c>
      <c r="HW72" s="6">
        <v>2022</v>
      </c>
      <c r="HX72" s="1"/>
      <c r="HY72" s="1"/>
      <c r="HZ72" s="6">
        <v>2667</v>
      </c>
      <c r="IA72" s="1">
        <v>0</v>
      </c>
      <c r="IB72" s="1"/>
      <c r="IC72" s="1"/>
      <c r="ID72" s="1">
        <v>0</v>
      </c>
      <c r="IE72" s="6">
        <v>358252</v>
      </c>
      <c r="IF72" s="6">
        <v>46886</v>
      </c>
      <c r="IG72" s="1">
        <v>0</v>
      </c>
      <c r="IH72" s="6">
        <v>341385</v>
      </c>
      <c r="II72" s="6">
        <v>45473</v>
      </c>
      <c r="IJ72" s="1">
        <v>97</v>
      </c>
      <c r="IK72" s="6">
        <v>14006</v>
      </c>
      <c r="IL72" s="1">
        <v>476</v>
      </c>
      <c r="IM72" s="1">
        <v>937</v>
      </c>
      <c r="IN72" s="1">
        <v>0</v>
      </c>
      <c r="IO72" s="1">
        <v>0</v>
      </c>
      <c r="IQ72" s="6">
        <v>7630</v>
      </c>
      <c r="IR72" s="1">
        <v>0</v>
      </c>
      <c r="IS72" s="10">
        <v>7630</v>
      </c>
      <c r="IT72" s="10">
        <v>24497</v>
      </c>
      <c r="IU72" s="6">
        <v>12329</v>
      </c>
      <c r="IV72" s="10">
        <v>365882</v>
      </c>
      <c r="IW72" s="6">
        <v>152260</v>
      </c>
      <c r="IX72" s="1">
        <v>737</v>
      </c>
      <c r="IY72" s="6">
        <v>1261</v>
      </c>
      <c r="IZ72" s="1">
        <v>173</v>
      </c>
      <c r="JA72" s="1">
        <v>0.82</v>
      </c>
      <c r="JB72" s="1">
        <v>0.15</v>
      </c>
      <c r="JC72" s="1">
        <v>27.58</v>
      </c>
      <c r="JD72" s="1">
        <v>38.94</v>
      </c>
      <c r="JE72" s="1">
        <v>11.88</v>
      </c>
      <c r="JF72" s="6">
        <v>1537</v>
      </c>
      <c r="JG72" s="6">
        <v>28186</v>
      </c>
      <c r="JH72" s="1">
        <v>634</v>
      </c>
      <c r="JI72" s="6">
        <v>31701</v>
      </c>
    </row>
    <row r="73" spans="1:269" x14ac:dyDescent="0.25">
      <c r="A73" s="1" t="s">
        <v>1417</v>
      </c>
      <c r="B73" s="1" t="s">
        <v>1418</v>
      </c>
      <c r="C73" s="1" t="s">
        <v>1418</v>
      </c>
      <c r="D73" s="1">
        <v>2016</v>
      </c>
      <c r="E73" s="1" t="s">
        <v>1419</v>
      </c>
      <c r="F73" s="1" t="s">
        <v>1420</v>
      </c>
      <c r="G73" s="1" t="s">
        <v>1421</v>
      </c>
      <c r="H73" s="1">
        <v>28352</v>
      </c>
      <c r="I73" s="1">
        <v>3720</v>
      </c>
      <c r="J73" s="1" t="s">
        <v>1422</v>
      </c>
      <c r="K73" s="1" t="s">
        <v>1421</v>
      </c>
      <c r="L73" s="1">
        <v>28352</v>
      </c>
      <c r="M73" s="1"/>
      <c r="N73" s="1" t="s">
        <v>1423</v>
      </c>
      <c r="O73" s="1" t="s">
        <v>1424</v>
      </c>
      <c r="P73" s="1" t="s">
        <v>1425</v>
      </c>
      <c r="Q73" s="1" t="s">
        <v>1426</v>
      </c>
      <c r="R73" s="1" t="s">
        <v>1423</v>
      </c>
      <c r="S73" s="1" t="s">
        <v>324</v>
      </c>
      <c r="T73" s="1" t="s">
        <v>1424</v>
      </c>
      <c r="U73" s="1" t="s">
        <v>1425</v>
      </c>
      <c r="V73" s="1" t="s">
        <v>1426</v>
      </c>
      <c r="W73" s="1">
        <v>1</v>
      </c>
      <c r="X73" s="1">
        <v>0</v>
      </c>
      <c r="Y73" s="1">
        <v>1</v>
      </c>
      <c r="Z73" s="1">
        <v>0</v>
      </c>
      <c r="AA73" s="6">
        <v>2683</v>
      </c>
      <c r="AB73" s="1">
        <v>1</v>
      </c>
      <c r="AC73" s="1">
        <v>0</v>
      </c>
      <c r="AD73" s="1">
        <v>1</v>
      </c>
      <c r="AE73" s="1">
        <v>5.3</v>
      </c>
      <c r="AF73" s="1">
        <v>6.3</v>
      </c>
      <c r="AG73" s="7">
        <v>0.15870000000000001</v>
      </c>
      <c r="AH73" s="8">
        <v>56827</v>
      </c>
      <c r="AI73" s="1"/>
      <c r="AJ73" s="1"/>
      <c r="AK73" s="1"/>
      <c r="AL73" s="9">
        <v>10.65</v>
      </c>
      <c r="AM73" s="9">
        <v>10.65</v>
      </c>
      <c r="AN73" s="9">
        <v>10.65</v>
      </c>
      <c r="AO73" s="8">
        <v>0</v>
      </c>
      <c r="AP73" s="8">
        <v>356220</v>
      </c>
      <c r="AQ73" s="8">
        <v>356220</v>
      </c>
      <c r="AR73" s="8">
        <v>103598</v>
      </c>
      <c r="AS73" s="8">
        <v>0</v>
      </c>
      <c r="AT73" s="8">
        <v>103598</v>
      </c>
      <c r="AU73" s="8">
        <v>0</v>
      </c>
      <c r="AV73" s="8">
        <v>0</v>
      </c>
      <c r="AW73" s="8">
        <v>0</v>
      </c>
      <c r="AX73" s="8">
        <v>10124</v>
      </c>
      <c r="AY73" s="8">
        <v>469942</v>
      </c>
      <c r="AZ73" s="8">
        <v>192514</v>
      </c>
      <c r="BA73" s="8">
        <v>77972</v>
      </c>
      <c r="BB73" s="8">
        <v>270486</v>
      </c>
      <c r="BC73" s="8">
        <v>44385</v>
      </c>
      <c r="BD73" s="8">
        <v>7144</v>
      </c>
      <c r="BE73" s="8">
        <v>18634</v>
      </c>
      <c r="BF73" s="8">
        <v>70163</v>
      </c>
      <c r="BG73" s="8">
        <v>106726</v>
      </c>
      <c r="BH73" s="8">
        <v>447375</v>
      </c>
      <c r="BI73" s="8">
        <v>22567</v>
      </c>
      <c r="BJ73" s="7">
        <v>4.8000000000000001E-2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6">
        <v>15656</v>
      </c>
      <c r="BR73" s="6">
        <v>10679</v>
      </c>
      <c r="BS73" s="6">
        <v>26335</v>
      </c>
      <c r="BT73" s="6">
        <v>8688</v>
      </c>
      <c r="BU73" s="6">
        <v>5343</v>
      </c>
      <c r="BV73" s="6">
        <v>14031</v>
      </c>
      <c r="BW73" s="6">
        <v>2388</v>
      </c>
      <c r="BX73" s="1">
        <v>210</v>
      </c>
      <c r="BY73" s="6">
        <v>2598</v>
      </c>
      <c r="BZ73" s="6">
        <v>42964</v>
      </c>
      <c r="CA73" s="1"/>
      <c r="CB73" s="6">
        <v>42964</v>
      </c>
      <c r="CC73" s="1">
        <v>0</v>
      </c>
      <c r="CD73" s="6">
        <v>50523</v>
      </c>
      <c r="CE73" s="1">
        <v>3</v>
      </c>
      <c r="CF73" s="1">
        <v>74</v>
      </c>
      <c r="CG73" s="1">
        <v>77</v>
      </c>
      <c r="CH73" s="6">
        <v>2038</v>
      </c>
      <c r="CI73" s="6">
        <v>3205</v>
      </c>
      <c r="CJ73" s="6">
        <v>2559</v>
      </c>
      <c r="CK73" s="1">
        <v>205</v>
      </c>
      <c r="CL73" s="1">
        <v>0</v>
      </c>
      <c r="CM73" s="1">
        <v>38</v>
      </c>
      <c r="CN73" s="1">
        <v>50</v>
      </c>
      <c r="CO73" s="6">
        <v>17658</v>
      </c>
      <c r="CP73" s="6">
        <v>3894</v>
      </c>
      <c r="CQ73" s="6">
        <v>21552</v>
      </c>
      <c r="CR73" s="6">
        <v>3223</v>
      </c>
      <c r="CS73" s="1">
        <v>156</v>
      </c>
      <c r="CT73" s="6">
        <v>3379</v>
      </c>
      <c r="CU73" s="6">
        <v>11824</v>
      </c>
      <c r="CV73" s="6">
        <v>2025</v>
      </c>
      <c r="CW73" s="6">
        <v>13849</v>
      </c>
      <c r="CX73" s="6">
        <v>38780</v>
      </c>
      <c r="CY73" s="1">
        <v>0</v>
      </c>
      <c r="CZ73" s="1">
        <v>0</v>
      </c>
      <c r="DA73" s="6">
        <v>38780</v>
      </c>
      <c r="DB73" s="6">
        <v>2361</v>
      </c>
      <c r="DC73" s="1">
        <v>144</v>
      </c>
      <c r="DD73" s="6">
        <f t="shared" si="1"/>
        <v>2505</v>
      </c>
      <c r="DE73" s="6">
        <v>16118</v>
      </c>
      <c r="DF73" s="6">
        <v>1467</v>
      </c>
      <c r="DG73" s="1">
        <v>0</v>
      </c>
      <c r="DH73" s="6">
        <v>1611</v>
      </c>
      <c r="DI73" s="1">
        <v>0</v>
      </c>
      <c r="DJ73" s="6"/>
      <c r="DK73" s="6">
        <v>60118</v>
      </c>
      <c r="DL73" s="1">
        <v>0</v>
      </c>
      <c r="DM73" s="6">
        <v>3509</v>
      </c>
      <c r="DN73" s="1"/>
      <c r="DO73" s="6">
        <v>58870</v>
      </c>
      <c r="DP73" s="1">
        <v>0</v>
      </c>
      <c r="DQ73" s="6">
        <v>5881</v>
      </c>
      <c r="DR73" s="6">
        <v>1579</v>
      </c>
      <c r="DS73" s="6">
        <v>7460</v>
      </c>
      <c r="DT73" s="6">
        <v>89776</v>
      </c>
      <c r="DU73" s="1">
        <v>44</v>
      </c>
      <c r="DV73" s="1">
        <v>0</v>
      </c>
      <c r="DW73" s="1">
        <v>96</v>
      </c>
      <c r="DX73" s="1">
        <v>32</v>
      </c>
      <c r="DY73" s="1">
        <v>14</v>
      </c>
      <c r="DZ73" s="1">
        <v>0</v>
      </c>
      <c r="EA73" s="1">
        <v>186</v>
      </c>
      <c r="EB73" s="6">
        <v>1368</v>
      </c>
      <c r="EC73" s="1">
        <v>0</v>
      </c>
      <c r="ED73" s="6">
        <v>1368</v>
      </c>
      <c r="EE73" s="6">
        <v>5529</v>
      </c>
      <c r="EF73" s="1">
        <v>667</v>
      </c>
      <c r="EG73" s="6">
        <v>6196</v>
      </c>
      <c r="EH73" s="1">
        <v>182</v>
      </c>
      <c r="EI73" s="1">
        <v>0</v>
      </c>
      <c r="EJ73" s="1">
        <v>182</v>
      </c>
      <c r="EK73" s="6">
        <v>7746</v>
      </c>
      <c r="EL73" s="1">
        <v>0</v>
      </c>
      <c r="EM73" s="1">
        <v>0</v>
      </c>
      <c r="EN73" s="1">
        <v>0</v>
      </c>
      <c r="EO73" s="1">
        <v>0</v>
      </c>
      <c r="EP73" s="1">
        <v>229</v>
      </c>
      <c r="EQ73" s="6">
        <v>2708</v>
      </c>
      <c r="ER73" s="6">
        <v>5673</v>
      </c>
      <c r="ES73" s="6">
        <v>5317</v>
      </c>
      <c r="ET73" s="1">
        <v>281</v>
      </c>
      <c r="EU73" s="1">
        <v>0</v>
      </c>
      <c r="EV73" s="1">
        <v>72</v>
      </c>
      <c r="EW73" s="1" t="s">
        <v>1427</v>
      </c>
      <c r="EX73" s="1">
        <v>9</v>
      </c>
      <c r="EY73" s="1">
        <v>14</v>
      </c>
      <c r="EZ73" s="6">
        <v>16207</v>
      </c>
      <c r="FA73" s="1"/>
      <c r="FB73" s="6">
        <v>2944</v>
      </c>
      <c r="FC73" s="1"/>
      <c r="FD73" s="1"/>
      <c r="FE73" s="1"/>
      <c r="FF73" s="1"/>
      <c r="FG73" s="1" t="s">
        <v>1418</v>
      </c>
      <c r="FH73" s="1" t="s">
        <v>308</v>
      </c>
      <c r="FI73" s="1" t="s">
        <v>1422</v>
      </c>
      <c r="FJ73" s="1" t="s">
        <v>1421</v>
      </c>
      <c r="FK73" s="1">
        <v>28352</v>
      </c>
      <c r="FL73" s="1">
        <v>3720</v>
      </c>
      <c r="FM73" s="1" t="s">
        <v>1422</v>
      </c>
      <c r="FN73" s="1" t="s">
        <v>1421</v>
      </c>
      <c r="FO73" s="1">
        <v>28352</v>
      </c>
      <c r="FP73" s="1">
        <v>3720</v>
      </c>
      <c r="FQ73" s="1" t="s">
        <v>1419</v>
      </c>
      <c r="FR73" s="6">
        <v>8400</v>
      </c>
      <c r="FS73" s="1">
        <v>6.3</v>
      </c>
      <c r="FT73" s="1" t="s">
        <v>1428</v>
      </c>
      <c r="FU73" s="6">
        <v>2683</v>
      </c>
      <c r="FV73" s="1">
        <v>86</v>
      </c>
      <c r="FW73" s="1"/>
      <c r="FX73" s="1" t="s">
        <v>1429</v>
      </c>
      <c r="FY73" s="1"/>
      <c r="FZ73" s="1"/>
      <c r="GA73" s="1">
        <v>0</v>
      </c>
      <c r="GB73" s="1" t="s">
        <v>1430</v>
      </c>
      <c r="GC73" s="1">
        <v>50.57</v>
      </c>
      <c r="GD73" s="1">
        <v>59.48</v>
      </c>
      <c r="GE73" s="1"/>
      <c r="GF73" s="1" t="s">
        <v>285</v>
      </c>
      <c r="GG73" s="1" t="s">
        <v>1431</v>
      </c>
      <c r="GH73" s="1" t="s">
        <v>287</v>
      </c>
      <c r="GI73" s="1" t="s">
        <v>288</v>
      </c>
      <c r="GJ73" s="1" t="s">
        <v>289</v>
      </c>
      <c r="GK73" s="1" t="s">
        <v>290</v>
      </c>
      <c r="GL73" s="1" t="s">
        <v>291</v>
      </c>
      <c r="GM73" s="1" t="s">
        <v>279</v>
      </c>
      <c r="GN73" s="6">
        <v>36223</v>
      </c>
      <c r="GO73" s="2" t="s">
        <v>292</v>
      </c>
      <c r="GP73" s="2">
        <v>129</v>
      </c>
      <c r="GQ73" s="2">
        <v>13</v>
      </c>
      <c r="GR73" s="10">
        <v>2738</v>
      </c>
      <c r="GS73" s="10">
        <v>3756</v>
      </c>
      <c r="GT73" s="10">
        <v>14280</v>
      </c>
      <c r="GU73" s="2">
        <v>27</v>
      </c>
      <c r="GV73" s="2">
        <v>9</v>
      </c>
      <c r="GW73" s="10">
        <v>2112</v>
      </c>
      <c r="GX73" s="10">
        <v>1013</v>
      </c>
      <c r="GY73" s="10">
        <v>2520</v>
      </c>
      <c r="GZ73" s="1"/>
      <c r="HA73" s="1">
        <v>1</v>
      </c>
      <c r="HB73" s="1"/>
      <c r="HC73" s="1"/>
      <c r="HD73" s="1"/>
      <c r="HE73" s="1"/>
      <c r="HF73" s="1"/>
      <c r="HG73" s="1"/>
      <c r="HH73" s="1"/>
      <c r="HI73" s="1"/>
      <c r="HJ73" s="1"/>
      <c r="HK73" s="1">
        <v>2</v>
      </c>
      <c r="HL73" s="6">
        <v>1268</v>
      </c>
      <c r="HN73" s="6">
        <v>7802</v>
      </c>
      <c r="HO73" s="6">
        <v>101621</v>
      </c>
      <c r="HP73" s="2">
        <v>0</v>
      </c>
      <c r="HQ73" s="1"/>
      <c r="HR73" s="1">
        <v>0</v>
      </c>
      <c r="HS73" s="6">
        <v>26725</v>
      </c>
      <c r="HT73" s="6">
        <v>23798</v>
      </c>
      <c r="HU73" s="1"/>
      <c r="HV73" s="1">
        <v>0</v>
      </c>
      <c r="HW73" s="6">
        <v>2022</v>
      </c>
      <c r="HX73" s="6">
        <v>1183</v>
      </c>
      <c r="HY73" s="1"/>
      <c r="HZ73" s="1">
        <v>0</v>
      </c>
      <c r="IA73" s="1">
        <v>0</v>
      </c>
      <c r="IB73" s="1">
        <v>205</v>
      </c>
      <c r="IC73" s="1"/>
      <c r="ID73" s="1">
        <v>0</v>
      </c>
      <c r="IE73" s="6">
        <v>58870</v>
      </c>
      <c r="IF73" s="6">
        <v>18623</v>
      </c>
      <c r="IG73" s="1">
        <v>0</v>
      </c>
      <c r="IH73" s="6">
        <v>57259</v>
      </c>
      <c r="II73" s="6">
        <v>18479</v>
      </c>
      <c r="IJ73" s="1">
        <v>10</v>
      </c>
      <c r="IK73" s="6">
        <v>1457</v>
      </c>
      <c r="IL73" s="1">
        <v>3</v>
      </c>
      <c r="IM73" s="1">
        <v>141</v>
      </c>
      <c r="IN73" s="1">
        <v>0</v>
      </c>
      <c r="IO73" s="1">
        <v>0</v>
      </c>
      <c r="IQ73" s="1">
        <v>162</v>
      </c>
      <c r="IR73" s="6">
        <v>4595</v>
      </c>
      <c r="IS73" s="10">
        <v>4757</v>
      </c>
      <c r="IT73" s="10">
        <v>6368</v>
      </c>
      <c r="IU73" s="6">
        <v>2505</v>
      </c>
      <c r="IV73" s="10">
        <v>63627</v>
      </c>
      <c r="IW73" s="6">
        <v>17228</v>
      </c>
      <c r="IX73" s="1">
        <v>44</v>
      </c>
      <c r="IY73" s="1">
        <v>128</v>
      </c>
      <c r="IZ73" s="1">
        <v>14</v>
      </c>
      <c r="JA73" s="1">
        <v>0.8</v>
      </c>
      <c r="JB73" s="1">
        <v>0.18</v>
      </c>
      <c r="JC73" s="1">
        <v>41.65</v>
      </c>
      <c r="JD73" s="1">
        <v>48.41</v>
      </c>
      <c r="JE73" s="1">
        <v>31.09</v>
      </c>
      <c r="JF73" s="1">
        <v>154</v>
      </c>
      <c r="JG73" s="6">
        <v>7079</v>
      </c>
      <c r="JH73" s="1">
        <v>32</v>
      </c>
      <c r="JI73" s="1">
        <v>667</v>
      </c>
    </row>
    <row r="74" spans="1:269" x14ac:dyDescent="0.25">
      <c r="A74" s="1" t="s">
        <v>1432</v>
      </c>
      <c r="B74" s="1" t="s">
        <v>1433</v>
      </c>
      <c r="C74" s="1" t="s">
        <v>1433</v>
      </c>
      <c r="D74" s="1">
        <v>2016</v>
      </c>
      <c r="E74" s="1" t="s">
        <v>744</v>
      </c>
      <c r="F74" s="1" t="s">
        <v>1434</v>
      </c>
      <c r="G74" s="1" t="s">
        <v>1435</v>
      </c>
      <c r="H74" s="1">
        <v>27858</v>
      </c>
      <c r="I74" s="1">
        <v>2308</v>
      </c>
      <c r="J74" s="1" t="s">
        <v>1434</v>
      </c>
      <c r="K74" s="1" t="s">
        <v>1435</v>
      </c>
      <c r="L74" s="1">
        <v>27858</v>
      </c>
      <c r="M74" s="1"/>
      <c r="N74" s="1" t="s">
        <v>1436</v>
      </c>
      <c r="O74" s="1" t="s">
        <v>1437</v>
      </c>
      <c r="P74" s="1" t="s">
        <v>1438</v>
      </c>
      <c r="Q74" s="1" t="s">
        <v>1439</v>
      </c>
      <c r="R74" s="1" t="s">
        <v>1440</v>
      </c>
      <c r="S74" s="1" t="s">
        <v>1441</v>
      </c>
      <c r="T74" s="1" t="s">
        <v>1442</v>
      </c>
      <c r="U74" s="1" t="s">
        <v>1438</v>
      </c>
      <c r="V74" s="1" t="s">
        <v>1443</v>
      </c>
      <c r="W74" s="1">
        <v>1</v>
      </c>
      <c r="X74" s="1">
        <v>4</v>
      </c>
      <c r="Y74" s="1">
        <v>1</v>
      </c>
      <c r="Z74" s="1">
        <v>1</v>
      </c>
      <c r="AA74" s="6">
        <v>14478</v>
      </c>
      <c r="AB74" s="1">
        <v>1</v>
      </c>
      <c r="AC74" s="1">
        <v>4</v>
      </c>
      <c r="AD74" s="1">
        <v>5</v>
      </c>
      <c r="AE74" s="1">
        <v>30.16</v>
      </c>
      <c r="AF74" s="1">
        <v>35.159999999999997</v>
      </c>
      <c r="AG74" s="7">
        <v>2.8400000000000002E-2</v>
      </c>
      <c r="AH74" s="8">
        <v>94328</v>
      </c>
      <c r="AI74" s="1"/>
      <c r="AJ74" s="1"/>
      <c r="AK74" s="8">
        <v>37027</v>
      </c>
      <c r="AL74" s="9">
        <v>12.91</v>
      </c>
      <c r="AM74" s="9">
        <v>12.91</v>
      </c>
      <c r="AN74" s="9">
        <v>12.91</v>
      </c>
      <c r="AO74" s="8">
        <v>1354127</v>
      </c>
      <c r="AP74" s="8">
        <v>579395</v>
      </c>
      <c r="AQ74" s="8">
        <v>1933522</v>
      </c>
      <c r="AR74" s="8">
        <v>191774</v>
      </c>
      <c r="AS74" s="8">
        <v>0</v>
      </c>
      <c r="AT74" s="8">
        <v>191774</v>
      </c>
      <c r="AU74" s="8">
        <v>29322</v>
      </c>
      <c r="AV74" s="8">
        <v>0</v>
      </c>
      <c r="AW74" s="8">
        <v>29322</v>
      </c>
      <c r="AX74" s="8">
        <v>183640</v>
      </c>
      <c r="AY74" s="8">
        <v>2338258</v>
      </c>
      <c r="AZ74" s="8">
        <v>1089451</v>
      </c>
      <c r="BA74" s="8">
        <v>321293</v>
      </c>
      <c r="BB74" s="8">
        <v>1410744</v>
      </c>
      <c r="BC74" s="8">
        <v>219708</v>
      </c>
      <c r="BD74" s="8">
        <v>37141</v>
      </c>
      <c r="BE74" s="8">
        <v>20695</v>
      </c>
      <c r="BF74" s="8">
        <v>277544</v>
      </c>
      <c r="BG74" s="8">
        <v>528209</v>
      </c>
      <c r="BH74" s="8">
        <v>2216497</v>
      </c>
      <c r="BI74" s="8">
        <v>121761</v>
      </c>
      <c r="BJ74" s="7">
        <v>5.21E-2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99757</v>
      </c>
      <c r="BQ74" s="6">
        <v>62166</v>
      </c>
      <c r="BR74" s="6">
        <v>63423</v>
      </c>
      <c r="BS74" s="6">
        <v>125589</v>
      </c>
      <c r="BT74" s="6">
        <v>43804</v>
      </c>
      <c r="BU74" s="6">
        <v>23741</v>
      </c>
      <c r="BV74" s="6">
        <v>67545</v>
      </c>
      <c r="BW74" s="6">
        <v>7001</v>
      </c>
      <c r="BX74" s="6">
        <v>3343</v>
      </c>
      <c r="BY74" s="6">
        <v>10344</v>
      </c>
      <c r="BZ74" s="6">
        <v>203478</v>
      </c>
      <c r="CA74" s="1"/>
      <c r="CB74" s="6">
        <v>203478</v>
      </c>
      <c r="CC74" s="6">
        <v>32364</v>
      </c>
      <c r="CD74" s="6">
        <v>29140</v>
      </c>
      <c r="CE74" s="1">
        <v>13</v>
      </c>
      <c r="CF74" s="1">
        <v>74</v>
      </c>
      <c r="CG74" s="1">
        <v>87</v>
      </c>
      <c r="CH74" s="6">
        <v>8882</v>
      </c>
      <c r="CI74" s="6">
        <v>2310</v>
      </c>
      <c r="CJ74" s="6">
        <v>11337</v>
      </c>
      <c r="CK74" s="1">
        <v>0</v>
      </c>
      <c r="CL74" s="1">
        <v>60</v>
      </c>
      <c r="CM74" s="1">
        <v>23</v>
      </c>
      <c r="CN74" s="1">
        <v>301</v>
      </c>
      <c r="CO74" s="6">
        <v>123342</v>
      </c>
      <c r="CP74" s="6">
        <v>54869</v>
      </c>
      <c r="CQ74" s="6">
        <v>178211</v>
      </c>
      <c r="CR74" s="6">
        <v>18399</v>
      </c>
      <c r="CS74" s="6">
        <v>2058</v>
      </c>
      <c r="CT74" s="6">
        <v>20457</v>
      </c>
      <c r="CU74" s="6">
        <v>185531</v>
      </c>
      <c r="CV74" s="6">
        <v>40676</v>
      </c>
      <c r="CW74" s="6">
        <v>226207</v>
      </c>
      <c r="CX74" s="6">
        <v>424875</v>
      </c>
      <c r="CY74" s="6">
        <v>1147</v>
      </c>
      <c r="CZ74" s="1">
        <v>0</v>
      </c>
      <c r="DA74" s="6">
        <v>426022</v>
      </c>
      <c r="DB74" s="6">
        <v>25097</v>
      </c>
      <c r="DC74" s="6">
        <v>6967</v>
      </c>
      <c r="DD74" s="6">
        <f t="shared" si="1"/>
        <v>32064</v>
      </c>
      <c r="DE74" s="6">
        <v>18873</v>
      </c>
      <c r="DF74" s="6">
        <v>12557</v>
      </c>
      <c r="DG74" s="6">
        <v>2032</v>
      </c>
      <c r="DH74" s="6">
        <v>21556</v>
      </c>
      <c r="DI74" s="6">
        <v>2121</v>
      </c>
      <c r="DJ74" s="6"/>
      <c r="DK74" s="6">
        <v>342242</v>
      </c>
      <c r="DL74" s="6">
        <v>129145</v>
      </c>
      <c r="DM74" s="6">
        <v>16606</v>
      </c>
      <c r="DN74" s="6">
        <v>1739</v>
      </c>
      <c r="DO74" s="6">
        <v>491548</v>
      </c>
      <c r="DP74" s="1">
        <v>0</v>
      </c>
      <c r="DQ74" s="6">
        <v>54250</v>
      </c>
      <c r="DR74" s="6">
        <v>12912</v>
      </c>
      <c r="DS74" s="6">
        <v>67162</v>
      </c>
      <c r="DT74" s="6">
        <v>508263</v>
      </c>
      <c r="DU74" s="1">
        <v>162</v>
      </c>
      <c r="DV74" s="1">
        <v>15</v>
      </c>
      <c r="DW74" s="1">
        <v>675</v>
      </c>
      <c r="DX74" s="1">
        <v>308</v>
      </c>
      <c r="DY74" s="1">
        <v>47</v>
      </c>
      <c r="DZ74" s="1">
        <v>4</v>
      </c>
      <c r="EA74" s="6">
        <v>1211</v>
      </c>
      <c r="EB74" s="6">
        <v>1319</v>
      </c>
      <c r="EC74" s="1">
        <v>337</v>
      </c>
      <c r="ED74" s="6">
        <v>1656</v>
      </c>
      <c r="EE74" s="6">
        <v>21559</v>
      </c>
      <c r="EF74" s="6">
        <v>8693</v>
      </c>
      <c r="EG74" s="6">
        <v>30252</v>
      </c>
      <c r="EH74" s="1">
        <v>692</v>
      </c>
      <c r="EI74" s="1">
        <v>195</v>
      </c>
      <c r="EJ74" s="1">
        <v>887</v>
      </c>
      <c r="EK74" s="6">
        <v>32795</v>
      </c>
      <c r="EL74" s="1">
        <v>0</v>
      </c>
      <c r="EM74" s="1">
        <v>0</v>
      </c>
      <c r="EN74" s="1">
        <v>126</v>
      </c>
      <c r="EO74" s="1">
        <v>661</v>
      </c>
      <c r="EP74" s="6">
        <v>2418</v>
      </c>
      <c r="EQ74" s="6">
        <v>14756</v>
      </c>
      <c r="ER74" s="6">
        <v>95508</v>
      </c>
      <c r="ES74" s="6">
        <v>16917</v>
      </c>
      <c r="ET74" s="6">
        <v>2019</v>
      </c>
      <c r="EU74" s="1">
        <v>0</v>
      </c>
      <c r="EV74" s="1">
        <v>0</v>
      </c>
      <c r="EW74" s="1" t="s">
        <v>1444</v>
      </c>
      <c r="EX74" s="1">
        <v>42</v>
      </c>
      <c r="EY74" s="1">
        <v>132</v>
      </c>
      <c r="EZ74" s="6">
        <v>134826</v>
      </c>
      <c r="FA74" s="6">
        <v>311689</v>
      </c>
      <c r="FB74" s="1"/>
      <c r="FC74" s="1"/>
      <c r="FD74" s="1" t="s">
        <v>279</v>
      </c>
      <c r="FE74" s="1"/>
      <c r="FF74" s="1"/>
      <c r="FG74" s="1" t="s">
        <v>1433</v>
      </c>
      <c r="FH74" s="1" t="s">
        <v>281</v>
      </c>
      <c r="FI74" s="1" t="s">
        <v>1434</v>
      </c>
      <c r="FJ74" s="1" t="s">
        <v>1435</v>
      </c>
      <c r="FK74" s="1">
        <v>27858</v>
      </c>
      <c r="FL74" s="1">
        <v>2308</v>
      </c>
      <c r="FM74" s="1" t="s">
        <v>1434</v>
      </c>
      <c r="FN74" s="1" t="s">
        <v>1435</v>
      </c>
      <c r="FO74" s="1">
        <v>27858</v>
      </c>
      <c r="FP74" s="1">
        <v>2308</v>
      </c>
      <c r="FQ74" s="1" t="s">
        <v>744</v>
      </c>
      <c r="FR74" s="6">
        <v>83615</v>
      </c>
      <c r="FS74" s="1">
        <v>35.159999999999997</v>
      </c>
      <c r="FT74" s="1" t="s">
        <v>1445</v>
      </c>
      <c r="FU74" s="6">
        <v>14478</v>
      </c>
      <c r="FV74" s="1">
        <v>312</v>
      </c>
      <c r="FW74" s="1"/>
      <c r="FX74" s="1" t="s">
        <v>1446</v>
      </c>
      <c r="FY74" s="1"/>
      <c r="FZ74" s="1"/>
      <c r="GA74" s="1">
        <v>0</v>
      </c>
      <c r="GB74" s="1" t="s">
        <v>1447</v>
      </c>
      <c r="GC74" s="1">
        <v>1</v>
      </c>
      <c r="GD74" s="1">
        <v>1</v>
      </c>
      <c r="GE74" s="1"/>
      <c r="GF74" s="1" t="s">
        <v>285</v>
      </c>
      <c r="GG74" s="1" t="s">
        <v>1448</v>
      </c>
      <c r="GH74" s="1" t="s">
        <v>287</v>
      </c>
      <c r="GI74" s="1" t="s">
        <v>288</v>
      </c>
      <c r="GJ74" s="1" t="s">
        <v>289</v>
      </c>
      <c r="GK74" s="1" t="s">
        <v>290</v>
      </c>
      <c r="GL74" s="1" t="s">
        <v>418</v>
      </c>
      <c r="GM74" s="1" t="s">
        <v>279</v>
      </c>
      <c r="GN74" s="6">
        <v>175842</v>
      </c>
      <c r="GO74" s="2" t="s">
        <v>292</v>
      </c>
      <c r="GP74" s="2">
        <v>958</v>
      </c>
      <c r="GQ74" s="2">
        <v>52</v>
      </c>
      <c r="GR74" s="10">
        <v>4043</v>
      </c>
      <c r="GS74" s="10">
        <v>76027</v>
      </c>
      <c r="GT74" s="10">
        <v>1197420</v>
      </c>
      <c r="GU74" s="2">
        <v>39</v>
      </c>
      <c r="GV74" s="2">
        <v>17</v>
      </c>
      <c r="GW74" s="2">
        <v>162</v>
      </c>
      <c r="GX74" s="10">
        <v>6785</v>
      </c>
      <c r="GY74" s="2"/>
      <c r="GZ74" s="1"/>
      <c r="HA74" s="1">
        <v>2</v>
      </c>
      <c r="HB74" s="1"/>
      <c r="HC74" s="1"/>
      <c r="HD74" s="1"/>
      <c r="HE74" s="1"/>
      <c r="HF74" s="1"/>
      <c r="HG74" s="1"/>
      <c r="HH74" s="1"/>
      <c r="HI74" s="1"/>
      <c r="HJ74" s="1"/>
      <c r="HK74" s="1">
        <v>7</v>
      </c>
      <c r="HL74" s="6">
        <v>3622</v>
      </c>
      <c r="HN74" s="6">
        <v>22529</v>
      </c>
      <c r="HO74" s="6">
        <v>290080</v>
      </c>
      <c r="HP74" s="10">
        <v>2121</v>
      </c>
      <c r="HQ74" s="1"/>
      <c r="HR74" s="1">
        <v>60</v>
      </c>
      <c r="HS74" s="6">
        <v>26725</v>
      </c>
      <c r="HT74" s="1"/>
      <c r="HU74" s="1"/>
      <c r="HV74" s="6">
        <v>2415</v>
      </c>
      <c r="HW74" s="6">
        <v>2022</v>
      </c>
      <c r="HX74" s="1"/>
      <c r="HY74" s="1"/>
      <c r="HZ74" s="1">
        <v>288</v>
      </c>
      <c r="IA74" s="1">
        <v>0</v>
      </c>
      <c r="IB74" s="1"/>
      <c r="IC74" s="1"/>
      <c r="ID74" s="1">
        <v>0</v>
      </c>
      <c r="IE74" s="6">
        <v>491548</v>
      </c>
      <c r="IF74" s="6">
        <v>50937</v>
      </c>
      <c r="IG74" s="1">
        <v>0</v>
      </c>
      <c r="IH74" s="6">
        <v>469992</v>
      </c>
      <c r="II74" s="6">
        <v>43970</v>
      </c>
      <c r="IJ74" s="1">
        <v>444</v>
      </c>
      <c r="IK74" s="6">
        <v>12113</v>
      </c>
      <c r="IL74" s="6">
        <v>1372</v>
      </c>
      <c r="IM74" s="6">
        <v>5595</v>
      </c>
      <c r="IN74" s="1">
        <v>0</v>
      </c>
      <c r="IO74" s="1">
        <v>0</v>
      </c>
      <c r="IQ74" s="6">
        <v>26063</v>
      </c>
      <c r="IR74" s="6">
        <v>67880</v>
      </c>
      <c r="IS74" s="10">
        <v>93943</v>
      </c>
      <c r="IT74" s="10">
        <v>115499</v>
      </c>
      <c r="IU74" s="6">
        <v>32064</v>
      </c>
      <c r="IV74" s="10">
        <v>585491</v>
      </c>
      <c r="IW74" s="6">
        <v>254505</v>
      </c>
      <c r="IX74" s="1">
        <v>177</v>
      </c>
      <c r="IY74" s="1">
        <v>983</v>
      </c>
      <c r="IZ74" s="1">
        <v>51</v>
      </c>
      <c r="JA74" s="1">
        <v>0.92</v>
      </c>
      <c r="JB74" s="1">
        <v>0.05</v>
      </c>
      <c r="JC74" s="1">
        <v>27.08</v>
      </c>
      <c r="JD74" s="1">
        <v>30.78</v>
      </c>
      <c r="JE74" s="1">
        <v>9.36</v>
      </c>
      <c r="JF74" s="1">
        <v>884</v>
      </c>
      <c r="JG74" s="6">
        <v>23570</v>
      </c>
      <c r="JH74" s="1">
        <v>327</v>
      </c>
      <c r="JI74" s="6">
        <v>9225</v>
      </c>
    </row>
    <row r="75" spans="1:269" x14ac:dyDescent="0.25">
      <c r="A75" s="1" t="s">
        <v>1449</v>
      </c>
      <c r="B75" s="1" t="s">
        <v>1450</v>
      </c>
      <c r="C75" s="1" t="s">
        <v>1450</v>
      </c>
      <c r="D75" s="1">
        <v>2016</v>
      </c>
      <c r="E75" s="1" t="s">
        <v>1451</v>
      </c>
      <c r="F75" s="1" t="s">
        <v>1452</v>
      </c>
      <c r="G75" s="1" t="s">
        <v>1453</v>
      </c>
      <c r="H75" s="1">
        <v>28387</v>
      </c>
      <c r="I75" s="1">
        <v>4819</v>
      </c>
      <c r="J75" s="1" t="s">
        <v>1452</v>
      </c>
      <c r="K75" s="1" t="s">
        <v>1453</v>
      </c>
      <c r="L75" s="1">
        <v>28387</v>
      </c>
      <c r="M75" s="1"/>
      <c r="N75" s="1" t="s">
        <v>1454</v>
      </c>
      <c r="O75" s="1" t="s">
        <v>1455</v>
      </c>
      <c r="P75" s="1" t="s">
        <v>1456</v>
      </c>
      <c r="Q75" s="1" t="s">
        <v>1457</v>
      </c>
      <c r="R75" s="1" t="s">
        <v>1454</v>
      </c>
      <c r="S75" s="1" t="s">
        <v>1458</v>
      </c>
      <c r="T75" s="1" t="s">
        <v>1455</v>
      </c>
      <c r="U75" s="1" t="s">
        <v>1456</v>
      </c>
      <c r="V75" s="1" t="s">
        <v>1457</v>
      </c>
      <c r="W75" s="1">
        <v>1</v>
      </c>
      <c r="X75" s="1">
        <v>0</v>
      </c>
      <c r="Y75" s="1">
        <v>0</v>
      </c>
      <c r="Z75" s="1">
        <v>0</v>
      </c>
      <c r="AA75" s="6">
        <v>2756</v>
      </c>
      <c r="AB75" s="1">
        <v>4</v>
      </c>
      <c r="AC75" s="1">
        <v>0</v>
      </c>
      <c r="AD75" s="1">
        <v>4</v>
      </c>
      <c r="AE75" s="1">
        <v>6.45</v>
      </c>
      <c r="AF75" s="1">
        <v>10.45</v>
      </c>
      <c r="AG75" s="7">
        <v>0.38279999999999997</v>
      </c>
      <c r="AH75" s="8">
        <v>-1</v>
      </c>
      <c r="AI75" s="1"/>
      <c r="AJ75" s="1"/>
      <c r="AK75" s="8">
        <v>36511</v>
      </c>
      <c r="AL75" s="1"/>
      <c r="AM75" s="1"/>
      <c r="AN75" s="1"/>
      <c r="AO75" s="8">
        <v>765259</v>
      </c>
      <c r="AP75" s="8">
        <v>0</v>
      </c>
      <c r="AQ75" s="8">
        <v>765259</v>
      </c>
      <c r="AR75" s="8">
        <v>6382</v>
      </c>
      <c r="AS75" s="8">
        <v>0</v>
      </c>
      <c r="AT75" s="8">
        <v>6382</v>
      </c>
      <c r="AU75" s="8">
        <v>0</v>
      </c>
      <c r="AV75" s="8">
        <v>0</v>
      </c>
      <c r="AW75" s="8">
        <v>0</v>
      </c>
      <c r="AX75" s="8">
        <v>44682</v>
      </c>
      <c r="AY75" s="8">
        <v>816323</v>
      </c>
      <c r="AZ75" s="8">
        <v>464755</v>
      </c>
      <c r="BA75" s="8">
        <v>128114</v>
      </c>
      <c r="BB75" s="8">
        <v>592869</v>
      </c>
      <c r="BC75" s="8">
        <v>70025</v>
      </c>
      <c r="BD75" s="8">
        <v>37964</v>
      </c>
      <c r="BE75" s="8">
        <v>11529</v>
      </c>
      <c r="BF75" s="8">
        <v>119518</v>
      </c>
      <c r="BG75" s="8">
        <v>103936</v>
      </c>
      <c r="BH75" s="8">
        <v>816323</v>
      </c>
      <c r="BI75" s="8">
        <v>0</v>
      </c>
      <c r="BJ75" s="7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6">
        <v>22297</v>
      </c>
      <c r="BR75" s="6">
        <v>22009</v>
      </c>
      <c r="BS75" s="6">
        <v>44306</v>
      </c>
      <c r="BT75" s="6">
        <v>12228</v>
      </c>
      <c r="BU75" s="6">
        <v>7818</v>
      </c>
      <c r="BV75" s="6">
        <v>20046</v>
      </c>
      <c r="BW75" s="6">
        <v>2556</v>
      </c>
      <c r="BX75" s="1">
        <v>366</v>
      </c>
      <c r="BY75" s="6">
        <v>2922</v>
      </c>
      <c r="BZ75" s="6">
        <v>67274</v>
      </c>
      <c r="CA75" s="1"/>
      <c r="CB75" s="6">
        <v>67274</v>
      </c>
      <c r="CC75" s="1">
        <v>413</v>
      </c>
      <c r="CD75" s="6">
        <v>61213</v>
      </c>
      <c r="CE75" s="1">
        <v>20</v>
      </c>
      <c r="CF75" s="1">
        <v>74</v>
      </c>
      <c r="CG75" s="1">
        <v>94</v>
      </c>
      <c r="CH75" s="6">
        <v>3493</v>
      </c>
      <c r="CI75" s="6">
        <v>15934</v>
      </c>
      <c r="CJ75" s="6">
        <v>1904</v>
      </c>
      <c r="CK75" s="1">
        <v>370</v>
      </c>
      <c r="CL75" s="1">
        <v>106</v>
      </c>
      <c r="CM75" s="1">
        <v>64</v>
      </c>
      <c r="CN75" s="1">
        <v>124</v>
      </c>
      <c r="CO75" s="6">
        <v>36566</v>
      </c>
      <c r="CP75" s="6">
        <v>11239</v>
      </c>
      <c r="CQ75" s="6">
        <v>47805</v>
      </c>
      <c r="CR75" s="6">
        <v>2618</v>
      </c>
      <c r="CS75" s="1">
        <v>168</v>
      </c>
      <c r="CT75" s="6">
        <v>2786</v>
      </c>
      <c r="CU75" s="6">
        <v>39436</v>
      </c>
      <c r="CV75" s="6">
        <v>10211</v>
      </c>
      <c r="CW75" s="6">
        <v>49647</v>
      </c>
      <c r="CX75" s="6">
        <v>100238</v>
      </c>
      <c r="CY75" s="6">
        <v>1019</v>
      </c>
      <c r="CZ75" s="1">
        <v>0</v>
      </c>
      <c r="DA75" s="6">
        <v>101257</v>
      </c>
      <c r="DB75" s="6">
        <v>8811</v>
      </c>
      <c r="DC75" s="6">
        <v>3474</v>
      </c>
      <c r="DD75" s="6">
        <f t="shared" si="1"/>
        <v>12285</v>
      </c>
      <c r="DE75" s="6">
        <v>5313</v>
      </c>
      <c r="DF75" s="6">
        <v>7948</v>
      </c>
      <c r="DG75" s="1">
        <v>186</v>
      </c>
      <c r="DH75" s="6">
        <v>11670</v>
      </c>
      <c r="DI75" s="1">
        <v>373</v>
      </c>
      <c r="DJ75" s="6"/>
      <c r="DK75" s="6">
        <v>126862</v>
      </c>
      <c r="DL75" s="1">
        <v>0</v>
      </c>
      <c r="DM75" s="1">
        <v>0</v>
      </c>
      <c r="DN75" s="1">
        <v>0</v>
      </c>
      <c r="DO75" s="6">
        <v>126989</v>
      </c>
      <c r="DP75" s="1">
        <v>128</v>
      </c>
      <c r="DQ75" s="6">
        <v>5115</v>
      </c>
      <c r="DR75" s="6">
        <v>1168</v>
      </c>
      <c r="DS75" s="6">
        <v>6283</v>
      </c>
      <c r="DT75" s="6">
        <v>86180</v>
      </c>
      <c r="DU75" s="1">
        <v>52</v>
      </c>
      <c r="DV75" s="1">
        <v>14</v>
      </c>
      <c r="DW75" s="1">
        <v>174</v>
      </c>
      <c r="DX75" s="1">
        <v>323</v>
      </c>
      <c r="DY75" s="1">
        <v>20</v>
      </c>
      <c r="DZ75" s="1">
        <v>2</v>
      </c>
      <c r="EA75" s="1">
        <v>585</v>
      </c>
      <c r="EB75" s="6">
        <v>1218</v>
      </c>
      <c r="EC75" s="1">
        <v>108</v>
      </c>
      <c r="ED75" s="6">
        <v>1326</v>
      </c>
      <c r="EE75" s="6">
        <v>6323</v>
      </c>
      <c r="EF75" s="6">
        <v>8580</v>
      </c>
      <c r="EG75" s="6">
        <v>14903</v>
      </c>
      <c r="EH75" s="1">
        <v>118</v>
      </c>
      <c r="EI75" s="1">
        <v>54</v>
      </c>
      <c r="EJ75" s="1">
        <v>172</v>
      </c>
      <c r="EK75" s="6">
        <v>16401</v>
      </c>
      <c r="EL75" s="1">
        <v>3</v>
      </c>
      <c r="EM75" s="1">
        <v>83</v>
      </c>
      <c r="EN75" s="1">
        <v>24</v>
      </c>
      <c r="EO75" s="1">
        <v>224</v>
      </c>
      <c r="EP75" s="1">
        <v>16</v>
      </c>
      <c r="EQ75" s="1">
        <v>101</v>
      </c>
      <c r="ER75" s="6">
        <v>6283</v>
      </c>
      <c r="ES75" s="6">
        <v>1428</v>
      </c>
      <c r="ET75" s="1">
        <v>92</v>
      </c>
      <c r="EU75" s="1">
        <v>366</v>
      </c>
      <c r="EV75" s="1">
        <v>92</v>
      </c>
      <c r="EW75" s="1" t="s">
        <v>1459</v>
      </c>
      <c r="EX75" s="1">
        <v>12</v>
      </c>
      <c r="EY75" s="1">
        <v>13</v>
      </c>
      <c r="EZ75" s="6">
        <v>12096</v>
      </c>
      <c r="FA75" s="6">
        <v>45403</v>
      </c>
      <c r="FB75" s="6">
        <v>6504</v>
      </c>
      <c r="FC75" s="1"/>
      <c r="FD75" s="1" t="s">
        <v>279</v>
      </c>
      <c r="FE75" s="1"/>
      <c r="FF75" s="1"/>
      <c r="FG75" s="1" t="s">
        <v>1450</v>
      </c>
      <c r="FH75" s="1" t="s">
        <v>281</v>
      </c>
      <c r="FI75" s="1" t="s">
        <v>1452</v>
      </c>
      <c r="FJ75" s="1" t="s">
        <v>1453</v>
      </c>
      <c r="FK75" s="1">
        <v>28387</v>
      </c>
      <c r="FL75" s="1">
        <v>4819</v>
      </c>
      <c r="FM75" s="1" t="s">
        <v>1452</v>
      </c>
      <c r="FN75" s="1" t="s">
        <v>1453</v>
      </c>
      <c r="FO75" s="1">
        <v>28387</v>
      </c>
      <c r="FP75" s="1">
        <v>4819</v>
      </c>
      <c r="FQ75" s="1" t="s">
        <v>1451</v>
      </c>
      <c r="FR75" s="6">
        <v>14750</v>
      </c>
      <c r="FS75" s="1">
        <v>10.45</v>
      </c>
      <c r="FT75" s="1" t="s">
        <v>1460</v>
      </c>
      <c r="FU75" s="6">
        <v>2756</v>
      </c>
      <c r="FV75" s="1">
        <v>52</v>
      </c>
      <c r="FW75" s="1"/>
      <c r="FX75" s="1" t="s">
        <v>1461</v>
      </c>
      <c r="FY75" s="1"/>
      <c r="FZ75" s="1"/>
      <c r="GA75" s="1">
        <v>0</v>
      </c>
      <c r="GB75" s="1" t="s">
        <v>1462</v>
      </c>
      <c r="GC75" s="1">
        <v>95.13</v>
      </c>
      <c r="GD75" s="1">
        <v>92.04</v>
      </c>
      <c r="GE75" s="1"/>
      <c r="GF75" s="1" t="s">
        <v>285</v>
      </c>
      <c r="GG75" s="1" t="s">
        <v>1463</v>
      </c>
      <c r="GH75" s="1" t="s">
        <v>287</v>
      </c>
      <c r="GI75" s="1" t="s">
        <v>536</v>
      </c>
      <c r="GJ75" s="1" t="s">
        <v>503</v>
      </c>
      <c r="GK75" s="1" t="s">
        <v>290</v>
      </c>
      <c r="GL75" s="1" t="s">
        <v>537</v>
      </c>
      <c r="GM75" s="1" t="s">
        <v>279</v>
      </c>
      <c r="GN75" s="6">
        <v>13089</v>
      </c>
      <c r="GO75" s="2" t="s">
        <v>292</v>
      </c>
      <c r="GP75" s="2">
        <v>286</v>
      </c>
      <c r="GQ75" s="2">
        <v>104</v>
      </c>
      <c r="GR75" s="10">
        <v>3605</v>
      </c>
      <c r="GS75" s="10">
        <v>13993</v>
      </c>
      <c r="GT75" s="10">
        <v>165139</v>
      </c>
      <c r="GU75" s="2">
        <v>60</v>
      </c>
      <c r="GV75" s="2">
        <v>15</v>
      </c>
      <c r="GW75" s="2">
        <v>90</v>
      </c>
      <c r="GX75" s="2">
        <v>941</v>
      </c>
      <c r="GY75" s="10">
        <v>62969</v>
      </c>
      <c r="GZ75" s="1"/>
      <c r="HA75" s="1">
        <v>3</v>
      </c>
      <c r="HB75" s="1"/>
      <c r="HC75" s="1"/>
      <c r="HD75" s="1"/>
      <c r="HE75" s="1"/>
      <c r="HF75" s="1"/>
      <c r="HG75" s="1"/>
      <c r="HH75" s="1"/>
      <c r="HI75" s="1"/>
      <c r="HJ75" s="1"/>
      <c r="HK75" s="1">
        <v>1</v>
      </c>
      <c r="HL75" s="1">
        <v>479</v>
      </c>
      <c r="HN75" s="6">
        <v>21701</v>
      </c>
      <c r="HO75" s="6">
        <v>151298</v>
      </c>
      <c r="HP75" s="2">
        <v>373</v>
      </c>
      <c r="HQ75" s="1">
        <v>87</v>
      </c>
      <c r="HR75" s="1">
        <v>19</v>
      </c>
      <c r="HS75" s="6">
        <v>26725</v>
      </c>
      <c r="HT75" s="1"/>
      <c r="HU75" s="6">
        <v>34298</v>
      </c>
      <c r="HV75" s="1">
        <v>190</v>
      </c>
      <c r="HW75" s="6">
        <v>2022</v>
      </c>
      <c r="HX75" s="1"/>
      <c r="HY75" s="6">
        <v>13913</v>
      </c>
      <c r="HZ75" s="1">
        <v>-1</v>
      </c>
      <c r="IA75" s="1">
        <v>0</v>
      </c>
      <c r="IB75" s="1"/>
      <c r="IC75" s="1">
        <v>370</v>
      </c>
      <c r="ID75" s="1">
        <v>0</v>
      </c>
      <c r="IE75" s="6">
        <v>126989</v>
      </c>
      <c r="IF75" s="6">
        <v>17598</v>
      </c>
      <c r="IG75" s="1">
        <v>0</v>
      </c>
      <c r="IH75" s="6">
        <v>115319</v>
      </c>
      <c r="II75" s="6">
        <v>14062</v>
      </c>
      <c r="IJ75" s="1">
        <v>157</v>
      </c>
      <c r="IK75" s="6">
        <v>7791</v>
      </c>
      <c r="IL75" s="1">
        <v>180</v>
      </c>
      <c r="IM75" s="6">
        <v>3294</v>
      </c>
      <c r="IN75" s="1">
        <v>0</v>
      </c>
      <c r="IO75" s="1">
        <v>62</v>
      </c>
      <c r="IQ75" s="1">
        <v>531</v>
      </c>
      <c r="IR75" s="6">
        <v>13791</v>
      </c>
      <c r="IS75" s="10">
        <v>14322</v>
      </c>
      <c r="IT75" s="10">
        <v>25992</v>
      </c>
      <c r="IU75" s="6">
        <v>12285</v>
      </c>
      <c r="IV75" s="10">
        <v>141311</v>
      </c>
      <c r="IW75" s="6">
        <v>52433</v>
      </c>
      <c r="IX75" s="1">
        <v>66</v>
      </c>
      <c r="IY75" s="1">
        <v>497</v>
      </c>
      <c r="IZ75" s="1">
        <v>22</v>
      </c>
      <c r="JA75" s="1">
        <v>0.91</v>
      </c>
      <c r="JB75" s="1">
        <v>0.08</v>
      </c>
      <c r="JC75" s="1">
        <v>28.04</v>
      </c>
      <c r="JD75" s="1">
        <v>29.99</v>
      </c>
      <c r="JE75" s="1">
        <v>20.09</v>
      </c>
      <c r="JF75" s="1">
        <v>246</v>
      </c>
      <c r="JG75" s="6">
        <v>7659</v>
      </c>
      <c r="JH75" s="1">
        <v>339</v>
      </c>
      <c r="JI75" s="6">
        <v>8742</v>
      </c>
    </row>
    <row r="76" spans="1:269" x14ac:dyDescent="0.25">
      <c r="A76" s="1" t="s">
        <v>1464</v>
      </c>
      <c r="B76" s="1" t="s">
        <v>1465</v>
      </c>
      <c r="C76" s="1" t="s">
        <v>1465</v>
      </c>
      <c r="D76" s="1">
        <v>2016</v>
      </c>
      <c r="E76" s="1" t="s">
        <v>1466</v>
      </c>
      <c r="F76" s="1" t="s">
        <v>1467</v>
      </c>
      <c r="G76" s="1" t="s">
        <v>1468</v>
      </c>
      <c r="H76" s="1">
        <v>28001</v>
      </c>
      <c r="I76" s="1">
        <v>4939</v>
      </c>
      <c r="J76" s="1" t="s">
        <v>1467</v>
      </c>
      <c r="K76" s="1" t="s">
        <v>1468</v>
      </c>
      <c r="L76" s="1">
        <v>28001</v>
      </c>
      <c r="M76" s="1"/>
      <c r="N76" s="1" t="s">
        <v>1469</v>
      </c>
      <c r="O76" s="1" t="s">
        <v>1470</v>
      </c>
      <c r="P76" s="1" t="s">
        <v>1471</v>
      </c>
      <c r="Q76" s="1" t="s">
        <v>1472</v>
      </c>
      <c r="R76" s="1" t="s">
        <v>1469</v>
      </c>
      <c r="S76" s="1" t="s">
        <v>397</v>
      </c>
      <c r="T76" s="1" t="s">
        <v>1473</v>
      </c>
      <c r="U76" s="1"/>
      <c r="V76" s="1" t="s">
        <v>1472</v>
      </c>
      <c r="W76" s="1">
        <v>1</v>
      </c>
      <c r="X76" s="1">
        <v>4</v>
      </c>
      <c r="Y76" s="1">
        <v>0</v>
      </c>
      <c r="Z76" s="1">
        <v>1</v>
      </c>
      <c r="AA76" s="1"/>
      <c r="AB76" s="1">
        <v>3.75</v>
      </c>
      <c r="AC76" s="1">
        <v>0</v>
      </c>
      <c r="AD76" s="1">
        <v>3.75</v>
      </c>
      <c r="AE76" s="1">
        <v>10</v>
      </c>
      <c r="AF76" s="1">
        <v>13.75</v>
      </c>
      <c r="AG76" s="7">
        <v>0.2727</v>
      </c>
      <c r="AH76" s="8">
        <v>61160</v>
      </c>
      <c r="AI76" s="1"/>
      <c r="AJ76" s="1"/>
      <c r="AK76" s="8">
        <v>39237</v>
      </c>
      <c r="AL76" s="1"/>
      <c r="AM76" s="1"/>
      <c r="AN76" s="9">
        <v>18.899999999999999</v>
      </c>
      <c r="AO76" s="8">
        <v>0</v>
      </c>
      <c r="AP76" s="1"/>
      <c r="AQ76" s="8">
        <v>0</v>
      </c>
      <c r="AR76" s="8">
        <v>115390</v>
      </c>
      <c r="AS76" s="1"/>
      <c r="AT76" s="8">
        <v>115390</v>
      </c>
      <c r="AU76" s="8">
        <v>0</v>
      </c>
      <c r="AV76" s="1"/>
      <c r="AW76" s="8">
        <v>0</v>
      </c>
      <c r="AX76" s="1"/>
      <c r="AY76" s="8">
        <v>115390</v>
      </c>
      <c r="AZ76" s="1"/>
      <c r="BA76" s="1"/>
      <c r="BB76" s="1"/>
      <c r="BC76" s="1"/>
      <c r="BD76" s="1"/>
      <c r="BE76" s="1"/>
      <c r="BF76" s="1"/>
      <c r="BG76" s="1"/>
      <c r="BH76" s="1"/>
      <c r="BI76" s="8">
        <v>115390</v>
      </c>
      <c r="BJ76" s="7">
        <v>1</v>
      </c>
      <c r="BK76" s="1"/>
      <c r="BL76" s="1"/>
      <c r="BM76" s="1"/>
      <c r="BN76" s="1"/>
      <c r="BO76" s="1"/>
      <c r="BP76" s="1"/>
      <c r="BQ76" s="6">
        <v>36052</v>
      </c>
      <c r="BR76" s="6">
        <v>28932</v>
      </c>
      <c r="BS76" s="6">
        <v>64984</v>
      </c>
      <c r="BT76" s="6">
        <v>23196</v>
      </c>
      <c r="BU76" s="6">
        <v>8050</v>
      </c>
      <c r="BV76" s="6">
        <v>31246</v>
      </c>
      <c r="BW76" s="6">
        <v>3062</v>
      </c>
      <c r="BX76" s="1">
        <v>101</v>
      </c>
      <c r="BY76" s="6">
        <v>3163</v>
      </c>
      <c r="BZ76" s="6">
        <v>99393</v>
      </c>
      <c r="CA76" s="1"/>
      <c r="CB76" s="6">
        <v>99393</v>
      </c>
      <c r="CC76" s="1">
        <v>509</v>
      </c>
      <c r="CD76" s="6">
        <v>50523</v>
      </c>
      <c r="CE76" s="1">
        <v>1</v>
      </c>
      <c r="CF76" s="1">
        <v>74</v>
      </c>
      <c r="CG76" s="1">
        <v>75</v>
      </c>
      <c r="CH76" s="6">
        <v>2820</v>
      </c>
      <c r="CI76" s="6">
        <v>3205</v>
      </c>
      <c r="CJ76" s="6">
        <v>5799</v>
      </c>
      <c r="CK76" s="1">
        <v>205</v>
      </c>
      <c r="CL76" s="1">
        <v>0</v>
      </c>
      <c r="CM76" s="1">
        <v>15</v>
      </c>
      <c r="CN76" s="1">
        <v>250</v>
      </c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6">
        <v>1692</v>
      </c>
      <c r="DD76" s="6">
        <f t="shared" si="1"/>
        <v>1692</v>
      </c>
      <c r="DE76" s="6">
        <v>18</v>
      </c>
      <c r="DF76" s="6">
        <v>10195</v>
      </c>
      <c r="DG76" s="1"/>
      <c r="DH76" s="6">
        <v>11905</v>
      </c>
      <c r="DI76" s="6">
        <v>1279</v>
      </c>
      <c r="DJ76" s="6"/>
      <c r="DK76" s="6">
        <v>101146</v>
      </c>
      <c r="DL76" s="1"/>
      <c r="DM76" s="1"/>
      <c r="DN76" s="1"/>
      <c r="DO76" s="6">
        <v>11905</v>
      </c>
      <c r="DP76" s="1">
        <v>309</v>
      </c>
      <c r="DQ76" s="6">
        <v>19308</v>
      </c>
      <c r="DR76" s="6">
        <v>5269</v>
      </c>
      <c r="DS76" s="6">
        <v>24577</v>
      </c>
      <c r="DT76" s="6">
        <v>128327</v>
      </c>
      <c r="DU76" s="1">
        <v>6</v>
      </c>
      <c r="DV76" s="1"/>
      <c r="DW76" s="1">
        <v>136</v>
      </c>
      <c r="DX76" s="1">
        <v>18</v>
      </c>
      <c r="DY76" s="1"/>
      <c r="DZ76" s="1"/>
      <c r="EA76" s="1">
        <v>160</v>
      </c>
      <c r="EB76" s="1"/>
      <c r="EC76" s="1"/>
      <c r="ED76" s="1"/>
      <c r="EE76" s="6">
        <v>4800</v>
      </c>
      <c r="EF76" s="6">
        <v>2793</v>
      </c>
      <c r="EG76" s="6">
        <v>7593</v>
      </c>
      <c r="EH76" s="1"/>
      <c r="EI76" s="1"/>
      <c r="EJ76" s="1"/>
      <c r="EK76" s="6">
        <v>7593</v>
      </c>
      <c r="EL76" s="1"/>
      <c r="EM76" s="1"/>
      <c r="EN76" s="1"/>
      <c r="EO76" s="1"/>
      <c r="EP76" s="1">
        <v>66</v>
      </c>
      <c r="EQ76" s="1">
        <v>977</v>
      </c>
      <c r="ER76" s="1">
        <v>34</v>
      </c>
      <c r="ES76" s="1">
        <v>34</v>
      </c>
      <c r="ET76" s="1"/>
      <c r="EU76" s="1">
        <v>22</v>
      </c>
      <c r="EV76" s="1">
        <v>41</v>
      </c>
      <c r="EW76" s="1" t="s">
        <v>1474</v>
      </c>
      <c r="EX76" s="1">
        <v>20</v>
      </c>
      <c r="EY76" s="1">
        <v>42</v>
      </c>
      <c r="EZ76" s="6">
        <v>18320</v>
      </c>
      <c r="FA76" s="6">
        <v>32901</v>
      </c>
      <c r="FB76" s="1"/>
      <c r="FC76" s="1"/>
      <c r="FD76" s="1"/>
      <c r="FE76" s="1"/>
      <c r="FF76" s="1"/>
      <c r="FG76" s="1" t="s">
        <v>1465</v>
      </c>
      <c r="FH76" s="1"/>
      <c r="FI76" s="1" t="s">
        <v>1467</v>
      </c>
      <c r="FJ76" s="1" t="s">
        <v>1468</v>
      </c>
      <c r="FK76" s="1">
        <v>28001</v>
      </c>
      <c r="FL76" s="1">
        <v>4993</v>
      </c>
      <c r="FM76" s="1" t="s">
        <v>1467</v>
      </c>
      <c r="FN76" s="1" t="s">
        <v>1468</v>
      </c>
      <c r="FO76" s="1">
        <v>28001</v>
      </c>
      <c r="FP76" s="1">
        <v>4993</v>
      </c>
      <c r="FQ76" s="1" t="s">
        <v>1466</v>
      </c>
      <c r="FR76" s="6">
        <v>28135</v>
      </c>
      <c r="FS76" s="1"/>
      <c r="FT76" s="1" t="s">
        <v>1475</v>
      </c>
      <c r="FU76" s="1"/>
      <c r="FV76" s="1"/>
      <c r="FW76" s="1"/>
      <c r="FX76" s="1"/>
      <c r="FY76" s="1"/>
      <c r="FZ76" s="1"/>
      <c r="GA76" s="1">
        <v>0</v>
      </c>
      <c r="GB76" s="1" t="s">
        <v>1476</v>
      </c>
      <c r="GC76" s="1"/>
      <c r="GD76" s="1"/>
      <c r="GE76" s="1"/>
      <c r="GF76" s="1"/>
      <c r="GG76" s="1" t="s">
        <v>1477</v>
      </c>
      <c r="GH76" s="1" t="s">
        <v>287</v>
      </c>
      <c r="GI76" s="1" t="s">
        <v>288</v>
      </c>
      <c r="GJ76" s="1" t="s">
        <v>289</v>
      </c>
      <c r="GK76" s="1" t="s">
        <v>290</v>
      </c>
      <c r="GL76" s="1" t="s">
        <v>291</v>
      </c>
      <c r="GM76" s="1" t="s">
        <v>279</v>
      </c>
      <c r="GN76" s="6">
        <v>60612</v>
      </c>
      <c r="GO76" s="2" t="s">
        <v>292</v>
      </c>
      <c r="GP76" s="2">
        <v>617</v>
      </c>
      <c r="GQ76" s="2">
        <v>72</v>
      </c>
      <c r="GR76" s="10">
        <v>2113</v>
      </c>
      <c r="GS76" s="10">
        <v>17911</v>
      </c>
      <c r="GT76" s="2"/>
      <c r="GU76" s="2">
        <v>64</v>
      </c>
      <c r="GV76" s="2">
        <v>5</v>
      </c>
      <c r="GW76" s="2">
        <v>83</v>
      </c>
      <c r="GX76" s="10">
        <v>1158</v>
      </c>
      <c r="GY76" s="2"/>
      <c r="GZ76" s="1"/>
      <c r="HA76" s="1">
        <v>2</v>
      </c>
      <c r="HB76" s="1"/>
      <c r="HC76" s="1"/>
      <c r="HD76" s="1"/>
      <c r="HE76" s="1"/>
      <c r="HF76" s="1"/>
      <c r="HG76" s="1"/>
      <c r="HH76" s="1"/>
      <c r="HI76" s="1"/>
      <c r="HJ76" s="1"/>
      <c r="HK76" s="1">
        <v>6</v>
      </c>
      <c r="HL76" s="6">
        <v>1818</v>
      </c>
      <c r="HN76" s="6">
        <v>11824</v>
      </c>
      <c r="HO76" s="6">
        <v>164058</v>
      </c>
      <c r="HP76" s="10">
        <v>1279</v>
      </c>
      <c r="HQ76" s="1"/>
      <c r="HR76" s="1">
        <v>0</v>
      </c>
      <c r="HS76" s="6">
        <v>26725</v>
      </c>
      <c r="HT76" s="6">
        <v>23798</v>
      </c>
      <c r="HU76" s="1"/>
      <c r="HV76" s="1">
        <v>0</v>
      </c>
      <c r="HW76" s="6">
        <v>2022</v>
      </c>
      <c r="HX76" s="6">
        <v>1183</v>
      </c>
      <c r="HY76" s="1"/>
      <c r="HZ76" s="1">
        <v>0</v>
      </c>
      <c r="IA76" s="1">
        <v>0</v>
      </c>
      <c r="IB76" s="1">
        <v>205</v>
      </c>
      <c r="IC76" s="1"/>
      <c r="ID76" s="1">
        <v>0</v>
      </c>
      <c r="IE76" s="6">
        <v>11905</v>
      </c>
      <c r="IF76" s="6">
        <v>1710</v>
      </c>
      <c r="IG76" s="1"/>
      <c r="IH76" s="1"/>
      <c r="II76" s="1"/>
      <c r="IJ76" s="1">
        <v>51</v>
      </c>
      <c r="IK76" s="6">
        <v>10144</v>
      </c>
      <c r="IL76" s="1">
        <v>151</v>
      </c>
      <c r="IM76" s="6">
        <v>1541</v>
      </c>
      <c r="IN76" s="1">
        <v>0</v>
      </c>
      <c r="IO76" s="1">
        <v>18</v>
      </c>
      <c r="IQ76" s="6">
        <v>5244</v>
      </c>
      <c r="IR76" s="1"/>
      <c r="IS76" s="10">
        <v>5244</v>
      </c>
      <c r="IT76" s="10">
        <v>17149</v>
      </c>
      <c r="IU76" s="6">
        <v>1692</v>
      </c>
      <c r="IV76" s="10">
        <v>17149</v>
      </c>
      <c r="IW76" s="1"/>
      <c r="IX76" s="1">
        <v>6</v>
      </c>
      <c r="IY76" s="1">
        <v>154</v>
      </c>
      <c r="IZ76" s="1"/>
      <c r="JA76" s="1">
        <v>1</v>
      </c>
      <c r="JB76" s="1">
        <v>0</v>
      </c>
      <c r="JC76" s="1">
        <v>47.46</v>
      </c>
      <c r="JD76" s="1">
        <v>49.31</v>
      </c>
      <c r="JE76" s="1">
        <v>0</v>
      </c>
      <c r="JF76" s="1">
        <v>142</v>
      </c>
      <c r="JG76" s="6">
        <v>4800</v>
      </c>
      <c r="JH76" s="1">
        <v>18</v>
      </c>
      <c r="JI76" s="6">
        <v>2793</v>
      </c>
    </row>
    <row r="77" spans="1:269" x14ac:dyDescent="0.25">
      <c r="A77" s="1" t="s">
        <v>1478</v>
      </c>
      <c r="B77" s="1" t="s">
        <v>1479</v>
      </c>
      <c r="C77" s="1" t="s">
        <v>1479</v>
      </c>
      <c r="D77" s="1">
        <v>2016</v>
      </c>
      <c r="E77" s="1" t="s">
        <v>1480</v>
      </c>
      <c r="F77" s="1" t="s">
        <v>1481</v>
      </c>
      <c r="G77" s="1" t="s">
        <v>1482</v>
      </c>
      <c r="H77" s="1">
        <v>28712</v>
      </c>
      <c r="I77" s="1">
        <v>3729</v>
      </c>
      <c r="J77" s="1" t="s">
        <v>1481</v>
      </c>
      <c r="K77" s="1" t="s">
        <v>1482</v>
      </c>
      <c r="L77" s="1">
        <v>28712</v>
      </c>
      <c r="M77" s="1"/>
      <c r="N77" s="1" t="s">
        <v>1483</v>
      </c>
      <c r="O77" s="1" t="s">
        <v>1484</v>
      </c>
      <c r="P77" s="1" t="s">
        <v>1485</v>
      </c>
      <c r="Q77" s="1" t="s">
        <v>1486</v>
      </c>
      <c r="R77" s="1" t="s">
        <v>1487</v>
      </c>
      <c r="S77" s="1" t="s">
        <v>1488</v>
      </c>
      <c r="T77" s="1" t="s">
        <v>1484</v>
      </c>
      <c r="U77" s="1" t="s">
        <v>1485</v>
      </c>
      <c r="V77" s="1" t="s">
        <v>1489</v>
      </c>
      <c r="W77" s="1">
        <v>1</v>
      </c>
      <c r="X77" s="1">
        <v>0</v>
      </c>
      <c r="Y77" s="1">
        <v>1</v>
      </c>
      <c r="Z77" s="1">
        <v>0</v>
      </c>
      <c r="AA77" s="6">
        <v>3440</v>
      </c>
      <c r="AB77" s="1">
        <v>4.6900000000000004</v>
      </c>
      <c r="AC77" s="1">
        <v>0.94</v>
      </c>
      <c r="AD77" s="1">
        <v>5.63</v>
      </c>
      <c r="AE77" s="1">
        <v>12.13</v>
      </c>
      <c r="AF77" s="1">
        <v>17.760000000000002</v>
      </c>
      <c r="AG77" s="7">
        <v>0.2641</v>
      </c>
      <c r="AH77" s="8">
        <v>79015</v>
      </c>
      <c r="AI77" s="1"/>
      <c r="AJ77" s="1"/>
      <c r="AK77" s="8">
        <v>36959</v>
      </c>
      <c r="AL77" s="9">
        <v>13.89</v>
      </c>
      <c r="AM77" s="9">
        <v>13.89</v>
      </c>
      <c r="AN77" s="9">
        <v>13.89</v>
      </c>
      <c r="AO77" s="8">
        <v>0</v>
      </c>
      <c r="AP77" s="8">
        <v>1178653</v>
      </c>
      <c r="AQ77" s="8">
        <v>1178653</v>
      </c>
      <c r="AR77" s="8">
        <v>88071</v>
      </c>
      <c r="AS77" s="8">
        <v>0</v>
      </c>
      <c r="AT77" s="8">
        <v>88071</v>
      </c>
      <c r="AU77" s="8">
        <v>0</v>
      </c>
      <c r="AV77" s="8">
        <v>15636</v>
      </c>
      <c r="AW77" s="8">
        <v>15636</v>
      </c>
      <c r="AX77" s="8">
        <v>0</v>
      </c>
      <c r="AY77" s="8">
        <v>1282360</v>
      </c>
      <c r="AZ77" s="8">
        <v>676322</v>
      </c>
      <c r="BA77" s="8">
        <v>269375</v>
      </c>
      <c r="BB77" s="8">
        <v>945697</v>
      </c>
      <c r="BC77" s="8">
        <v>93517</v>
      </c>
      <c r="BD77" s="8">
        <v>29590</v>
      </c>
      <c r="BE77" s="8">
        <v>20170</v>
      </c>
      <c r="BF77" s="8">
        <v>143277</v>
      </c>
      <c r="BG77" s="8">
        <v>164584</v>
      </c>
      <c r="BH77" s="8">
        <v>1253558</v>
      </c>
      <c r="BI77" s="8">
        <v>28802</v>
      </c>
      <c r="BJ77" s="7">
        <v>2.2499999999999999E-2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6">
        <v>37308</v>
      </c>
      <c r="BR77" s="6">
        <v>39638</v>
      </c>
      <c r="BS77" s="6">
        <v>76946</v>
      </c>
      <c r="BT77" s="6">
        <v>21696</v>
      </c>
      <c r="BU77" s="6">
        <v>14875</v>
      </c>
      <c r="BV77" s="6">
        <v>36571</v>
      </c>
      <c r="BW77" s="6">
        <v>5257</v>
      </c>
      <c r="BX77" s="6">
        <v>1978</v>
      </c>
      <c r="BY77" s="6">
        <v>7235</v>
      </c>
      <c r="BZ77" s="6">
        <v>120752</v>
      </c>
      <c r="CA77" s="1"/>
      <c r="CB77" s="6">
        <v>120752</v>
      </c>
      <c r="CC77" s="1">
        <v>278</v>
      </c>
      <c r="CD77" s="6">
        <v>63551</v>
      </c>
      <c r="CE77" s="1">
        <v>9</v>
      </c>
      <c r="CF77" s="1">
        <v>74</v>
      </c>
      <c r="CG77" s="1">
        <v>83</v>
      </c>
      <c r="CH77" s="6">
        <v>6408</v>
      </c>
      <c r="CI77" s="6">
        <v>16403</v>
      </c>
      <c r="CJ77" s="6">
        <v>7719</v>
      </c>
      <c r="CK77" s="1">
        <v>784</v>
      </c>
      <c r="CL77" s="1">
        <v>133</v>
      </c>
      <c r="CM77" s="1">
        <v>23</v>
      </c>
      <c r="CN77" s="1">
        <v>129</v>
      </c>
      <c r="CO77" s="6">
        <v>88000</v>
      </c>
      <c r="CP77" s="6">
        <v>36401</v>
      </c>
      <c r="CQ77" s="6">
        <v>124401</v>
      </c>
      <c r="CR77" s="6">
        <v>9175</v>
      </c>
      <c r="CS77" s="1">
        <v>361</v>
      </c>
      <c r="CT77" s="6">
        <v>9536</v>
      </c>
      <c r="CU77" s="6">
        <v>57495</v>
      </c>
      <c r="CV77" s="6">
        <v>21734</v>
      </c>
      <c r="CW77" s="6">
        <v>79229</v>
      </c>
      <c r="CX77" s="6">
        <v>213166</v>
      </c>
      <c r="CY77" s="1">
        <v>0</v>
      </c>
      <c r="CZ77" s="1">
        <v>0</v>
      </c>
      <c r="DA77" s="6">
        <v>213166</v>
      </c>
      <c r="DB77" s="6">
        <v>20119</v>
      </c>
      <c r="DC77" s="6">
        <v>7024</v>
      </c>
      <c r="DD77" s="6">
        <f t="shared" si="1"/>
        <v>27143</v>
      </c>
      <c r="DE77" s="6">
        <v>56342</v>
      </c>
      <c r="DF77" s="6">
        <v>29604</v>
      </c>
      <c r="DG77" s="6">
        <v>3186</v>
      </c>
      <c r="DH77" s="6">
        <v>39904</v>
      </c>
      <c r="DI77" s="6">
        <v>1905</v>
      </c>
      <c r="DJ77" s="6"/>
      <c r="DK77" s="6">
        <v>315238</v>
      </c>
      <c r="DL77" s="1"/>
      <c r="DM77" s="6">
        <v>10563</v>
      </c>
      <c r="DN77" s="1"/>
      <c r="DO77" s="6">
        <v>329441</v>
      </c>
      <c r="DP77" s="1">
        <v>109</v>
      </c>
      <c r="DQ77" s="6">
        <v>14911</v>
      </c>
      <c r="DR77" s="6">
        <v>3047</v>
      </c>
      <c r="DS77" s="6">
        <v>17958</v>
      </c>
      <c r="DT77" s="6">
        <v>212099</v>
      </c>
      <c r="DU77" s="1">
        <v>82</v>
      </c>
      <c r="DV77" s="1">
        <v>23</v>
      </c>
      <c r="DW77" s="1">
        <v>269</v>
      </c>
      <c r="DX77" s="1">
        <v>8</v>
      </c>
      <c r="DY77" s="1">
        <v>58</v>
      </c>
      <c r="DZ77" s="1">
        <v>0</v>
      </c>
      <c r="EA77" s="1">
        <v>440</v>
      </c>
      <c r="EB77" s="6">
        <v>6098</v>
      </c>
      <c r="EC77" s="1">
        <v>761</v>
      </c>
      <c r="ED77" s="6">
        <v>6859</v>
      </c>
      <c r="EE77" s="6">
        <v>7271</v>
      </c>
      <c r="EF77" s="6">
        <v>1455</v>
      </c>
      <c r="EG77" s="6">
        <v>8726</v>
      </c>
      <c r="EH77" s="1">
        <v>789</v>
      </c>
      <c r="EI77" s="1">
        <v>0</v>
      </c>
      <c r="EJ77" s="1">
        <v>789</v>
      </c>
      <c r="EK77" s="6">
        <v>16374</v>
      </c>
      <c r="EL77" s="1">
        <v>0</v>
      </c>
      <c r="EM77" s="1">
        <v>0</v>
      </c>
      <c r="EN77" s="1">
        <v>0</v>
      </c>
      <c r="EO77" s="1">
        <v>0</v>
      </c>
      <c r="EP77" s="1">
        <v>859</v>
      </c>
      <c r="EQ77" s="6">
        <v>6733</v>
      </c>
      <c r="ER77" s="6">
        <v>14296</v>
      </c>
      <c r="ES77" s="6">
        <v>4630</v>
      </c>
      <c r="ET77" s="1">
        <v>410</v>
      </c>
      <c r="EU77" s="6">
        <v>1436</v>
      </c>
      <c r="EV77" s="1">
        <v>298</v>
      </c>
      <c r="EW77" s="1" t="s">
        <v>1490</v>
      </c>
      <c r="EX77" s="1">
        <v>36</v>
      </c>
      <c r="EY77" s="1">
        <v>50</v>
      </c>
      <c r="EZ77" s="6">
        <v>29599</v>
      </c>
      <c r="FA77" s="6">
        <v>138519</v>
      </c>
      <c r="FB77" s="6">
        <v>30057</v>
      </c>
      <c r="FC77" s="1"/>
      <c r="FD77" s="1" t="s">
        <v>290</v>
      </c>
      <c r="FE77" s="1"/>
      <c r="FF77" s="1"/>
      <c r="FG77" s="1" t="s">
        <v>1479</v>
      </c>
      <c r="FH77" s="1" t="s">
        <v>308</v>
      </c>
      <c r="FI77" s="1" t="s">
        <v>1481</v>
      </c>
      <c r="FJ77" s="1" t="s">
        <v>1482</v>
      </c>
      <c r="FK77" s="1">
        <v>28712</v>
      </c>
      <c r="FL77" s="1">
        <v>3729</v>
      </c>
      <c r="FM77" s="1" t="s">
        <v>1481</v>
      </c>
      <c r="FN77" s="1" t="s">
        <v>1482</v>
      </c>
      <c r="FO77" s="1">
        <v>28712</v>
      </c>
      <c r="FP77" s="1">
        <v>3729</v>
      </c>
      <c r="FQ77" s="1" t="s">
        <v>1480</v>
      </c>
      <c r="FR77" s="6">
        <v>34976</v>
      </c>
      <c r="FS77" s="1">
        <v>17.760000000000002</v>
      </c>
      <c r="FT77" s="1" t="s">
        <v>1483</v>
      </c>
      <c r="FU77" s="6">
        <v>3440</v>
      </c>
      <c r="FV77" s="1">
        <v>104</v>
      </c>
      <c r="FW77" s="1"/>
      <c r="FX77" s="1" t="s">
        <v>1491</v>
      </c>
      <c r="FY77" s="1"/>
      <c r="FZ77" s="1"/>
      <c r="GA77" s="1">
        <v>0</v>
      </c>
      <c r="GB77" s="1" t="s">
        <v>1492</v>
      </c>
      <c r="GC77" s="1">
        <v>94.75</v>
      </c>
      <c r="GD77" s="1">
        <v>86.64</v>
      </c>
      <c r="GE77" s="1"/>
      <c r="GF77" s="1" t="s">
        <v>285</v>
      </c>
      <c r="GG77" s="1" t="s">
        <v>1493</v>
      </c>
      <c r="GH77" s="1" t="s">
        <v>287</v>
      </c>
      <c r="GI77" s="1" t="s">
        <v>288</v>
      </c>
      <c r="GJ77" s="1" t="s">
        <v>289</v>
      </c>
      <c r="GK77" s="1" t="s">
        <v>290</v>
      </c>
      <c r="GL77" s="1" t="s">
        <v>291</v>
      </c>
      <c r="GM77" s="1" t="s">
        <v>279</v>
      </c>
      <c r="GN77" s="6">
        <v>33220</v>
      </c>
      <c r="GO77" s="2" t="s">
        <v>292</v>
      </c>
      <c r="GP77" s="2">
        <v>747</v>
      </c>
      <c r="GQ77" s="2">
        <v>88</v>
      </c>
      <c r="GR77" s="10">
        <v>3481</v>
      </c>
      <c r="GS77" s="10">
        <v>22668</v>
      </c>
      <c r="GT77" s="10">
        <v>419320</v>
      </c>
      <c r="GU77" s="2">
        <v>88</v>
      </c>
      <c r="GV77" s="2">
        <v>26</v>
      </c>
      <c r="GW77" s="2">
        <v>385</v>
      </c>
      <c r="GX77" s="10">
        <v>3305</v>
      </c>
      <c r="GY77" s="10">
        <v>44100</v>
      </c>
      <c r="GZ77" s="1"/>
      <c r="HA77" s="1">
        <v>2</v>
      </c>
      <c r="HB77" s="1"/>
      <c r="HC77" s="1"/>
      <c r="HD77" s="1"/>
      <c r="HE77" s="1"/>
      <c r="HF77" s="1"/>
      <c r="HG77" s="1"/>
      <c r="HH77" s="1"/>
      <c r="HI77" s="1"/>
      <c r="HJ77" s="1"/>
      <c r="HK77" s="1">
        <v>2</v>
      </c>
      <c r="HL77" s="6">
        <v>7099</v>
      </c>
      <c r="HN77" s="6">
        <v>31314</v>
      </c>
      <c r="HO77" s="6">
        <v>218145</v>
      </c>
      <c r="HP77" s="10">
        <v>1905</v>
      </c>
      <c r="HQ77" s="1">
        <v>87</v>
      </c>
      <c r="HR77" s="1">
        <v>46</v>
      </c>
      <c r="HS77" s="6">
        <v>26725</v>
      </c>
      <c r="HT77" s="1"/>
      <c r="HU77" s="6">
        <v>34298</v>
      </c>
      <c r="HV77" s="6">
        <v>2528</v>
      </c>
      <c r="HW77" s="6">
        <v>2022</v>
      </c>
      <c r="HX77" s="1"/>
      <c r="HY77" s="6">
        <v>13913</v>
      </c>
      <c r="HZ77" s="1">
        <v>468</v>
      </c>
      <c r="IA77" s="1">
        <v>0</v>
      </c>
      <c r="IB77" s="1"/>
      <c r="IC77" s="1">
        <v>370</v>
      </c>
      <c r="ID77" s="1">
        <v>414</v>
      </c>
      <c r="IE77" s="6">
        <v>329441</v>
      </c>
      <c r="IF77" s="6">
        <v>83485</v>
      </c>
      <c r="IG77" s="1">
        <v>0</v>
      </c>
      <c r="IH77" s="6">
        <v>289537</v>
      </c>
      <c r="II77" s="6">
        <v>76371</v>
      </c>
      <c r="IJ77" s="1">
        <v>8</v>
      </c>
      <c r="IK77" s="6">
        <v>29596</v>
      </c>
      <c r="IL77" s="1">
        <v>7</v>
      </c>
      <c r="IM77" s="6">
        <v>7017</v>
      </c>
      <c r="IN77" s="1">
        <v>0</v>
      </c>
      <c r="IO77" s="1">
        <v>90</v>
      </c>
      <c r="IQ77" s="6">
        <v>13957</v>
      </c>
      <c r="IR77" s="6">
        <v>31417</v>
      </c>
      <c r="IS77" s="10">
        <v>45374</v>
      </c>
      <c r="IT77" s="10">
        <v>85278</v>
      </c>
      <c r="IU77" s="6">
        <v>27143</v>
      </c>
      <c r="IV77" s="10">
        <v>374815</v>
      </c>
      <c r="IW77" s="6">
        <v>113041</v>
      </c>
      <c r="IX77" s="1">
        <v>105</v>
      </c>
      <c r="IY77" s="1">
        <v>277</v>
      </c>
      <c r="IZ77" s="1">
        <v>58</v>
      </c>
      <c r="JA77" s="1">
        <v>0.53</v>
      </c>
      <c r="JB77" s="1">
        <v>0.42</v>
      </c>
      <c r="JC77" s="1">
        <v>37.21</v>
      </c>
      <c r="JD77" s="1">
        <v>31.5</v>
      </c>
      <c r="JE77" s="1">
        <v>65.319999999999993</v>
      </c>
      <c r="JF77" s="1">
        <v>409</v>
      </c>
      <c r="JG77" s="6">
        <v>14158</v>
      </c>
      <c r="JH77" s="1">
        <v>31</v>
      </c>
      <c r="JI77" s="6">
        <v>2216</v>
      </c>
    </row>
    <row r="78" spans="1:269" x14ac:dyDescent="0.25">
      <c r="A78" s="1" t="s">
        <v>1494</v>
      </c>
      <c r="B78" s="1" t="s">
        <v>1495</v>
      </c>
      <c r="C78" s="1" t="s">
        <v>1495</v>
      </c>
      <c r="D78" s="1">
        <v>2016</v>
      </c>
      <c r="E78" s="1" t="s">
        <v>1496</v>
      </c>
      <c r="F78" s="1" t="s">
        <v>1497</v>
      </c>
      <c r="G78" s="1" t="s">
        <v>1498</v>
      </c>
      <c r="H78" s="1">
        <v>28112</v>
      </c>
      <c r="I78" s="1">
        <v>4842</v>
      </c>
      <c r="J78" s="1" t="s">
        <v>1497</v>
      </c>
      <c r="K78" s="1" t="s">
        <v>1498</v>
      </c>
      <c r="L78" s="1">
        <v>28112</v>
      </c>
      <c r="M78" s="1"/>
      <c r="N78" s="1" t="s">
        <v>1499</v>
      </c>
      <c r="O78" s="1" t="s">
        <v>1500</v>
      </c>
      <c r="P78" s="1" t="s">
        <v>1501</v>
      </c>
      <c r="Q78" s="1" t="s">
        <v>1502</v>
      </c>
      <c r="R78" s="1" t="s">
        <v>1503</v>
      </c>
      <c r="S78" s="1" t="s">
        <v>1504</v>
      </c>
      <c r="T78" s="1" t="s">
        <v>1500</v>
      </c>
      <c r="U78" s="1" t="s">
        <v>1501</v>
      </c>
      <c r="V78" s="1" t="s">
        <v>1505</v>
      </c>
      <c r="W78" s="1">
        <v>1</v>
      </c>
      <c r="X78" s="1">
        <v>3</v>
      </c>
      <c r="Y78" s="1">
        <v>0</v>
      </c>
      <c r="Z78" s="1">
        <v>0</v>
      </c>
      <c r="AA78" s="6">
        <v>10798</v>
      </c>
      <c r="AB78" s="1">
        <v>5</v>
      </c>
      <c r="AC78" s="1">
        <v>4</v>
      </c>
      <c r="AD78" s="1">
        <v>9</v>
      </c>
      <c r="AE78" s="1">
        <v>45.03</v>
      </c>
      <c r="AF78" s="1">
        <v>54.03</v>
      </c>
      <c r="AG78" s="7">
        <v>9.2499999999999999E-2</v>
      </c>
      <c r="AH78" s="8">
        <v>78118</v>
      </c>
      <c r="AI78" s="1"/>
      <c r="AJ78" s="1"/>
      <c r="AK78" s="8">
        <v>40753</v>
      </c>
      <c r="AL78" s="9">
        <v>12.56</v>
      </c>
      <c r="AM78" s="9">
        <v>14.34</v>
      </c>
      <c r="AN78" s="9">
        <v>17.149999999999999</v>
      </c>
      <c r="AO78" s="8">
        <v>0</v>
      </c>
      <c r="AP78" s="8">
        <v>4114180</v>
      </c>
      <c r="AQ78" s="8">
        <v>4114180</v>
      </c>
      <c r="AR78" s="8">
        <v>193581</v>
      </c>
      <c r="AS78" s="8">
        <v>0</v>
      </c>
      <c r="AT78" s="8">
        <v>193581</v>
      </c>
      <c r="AU78" s="8">
        <v>0</v>
      </c>
      <c r="AV78" s="8">
        <v>0</v>
      </c>
      <c r="AW78" s="8">
        <v>0</v>
      </c>
      <c r="AX78" s="8">
        <v>183353</v>
      </c>
      <c r="AY78" s="8">
        <v>4491114</v>
      </c>
      <c r="AZ78" s="8">
        <v>2095689</v>
      </c>
      <c r="BA78" s="8">
        <v>1159968</v>
      </c>
      <c r="BB78" s="8">
        <v>3255657</v>
      </c>
      <c r="BC78" s="8">
        <v>308837</v>
      </c>
      <c r="BD78" s="8">
        <v>128494</v>
      </c>
      <c r="BE78" s="8">
        <v>46501</v>
      </c>
      <c r="BF78" s="8">
        <v>483832</v>
      </c>
      <c r="BG78" s="8">
        <v>682648</v>
      </c>
      <c r="BH78" s="8">
        <v>4422137</v>
      </c>
      <c r="BI78" s="8">
        <v>68977</v>
      </c>
      <c r="BJ78" s="7">
        <v>1.54E-2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6">
        <v>54252</v>
      </c>
      <c r="BR78" s="6">
        <v>45330</v>
      </c>
      <c r="BS78" s="6">
        <v>99582</v>
      </c>
      <c r="BT78" s="6">
        <v>53505</v>
      </c>
      <c r="BU78" s="6">
        <v>17020</v>
      </c>
      <c r="BV78" s="6">
        <v>70525</v>
      </c>
      <c r="BW78" s="6">
        <v>11250</v>
      </c>
      <c r="BX78" s="1">
        <v>300</v>
      </c>
      <c r="BY78" s="1"/>
      <c r="BZ78" s="6">
        <v>181657</v>
      </c>
      <c r="CA78" s="1"/>
      <c r="CB78" s="6">
        <v>181657</v>
      </c>
      <c r="CC78" s="6">
        <v>4728</v>
      </c>
      <c r="CD78" s="6">
        <v>32173</v>
      </c>
      <c r="CE78" s="1">
        <v>18</v>
      </c>
      <c r="CF78" s="1">
        <v>74</v>
      </c>
      <c r="CG78" s="1">
        <v>92</v>
      </c>
      <c r="CH78" s="6">
        <v>8661</v>
      </c>
      <c r="CI78" s="6">
        <v>2684</v>
      </c>
      <c r="CJ78" s="6">
        <v>12676</v>
      </c>
      <c r="CK78" s="1">
        <v>0</v>
      </c>
      <c r="CL78" s="1">
        <v>35</v>
      </c>
      <c r="CM78" s="1">
        <v>25</v>
      </c>
      <c r="CN78" s="1">
        <v>229</v>
      </c>
      <c r="CO78" s="6">
        <v>172159</v>
      </c>
      <c r="CP78" s="6">
        <v>66176</v>
      </c>
      <c r="CQ78" s="6">
        <v>238335</v>
      </c>
      <c r="CR78" s="6">
        <v>39724</v>
      </c>
      <c r="CS78" s="1">
        <v>267</v>
      </c>
      <c r="CT78" s="1"/>
      <c r="CU78" s="6">
        <v>330551</v>
      </c>
      <c r="CV78" s="6">
        <v>48431</v>
      </c>
      <c r="CW78" s="6">
        <v>378982</v>
      </c>
      <c r="CX78" s="6">
        <v>657308</v>
      </c>
      <c r="CY78" s="6">
        <v>4574</v>
      </c>
      <c r="CZ78" s="6">
        <v>1827</v>
      </c>
      <c r="DA78" s="6">
        <v>663709</v>
      </c>
      <c r="DB78" s="6">
        <v>41335</v>
      </c>
      <c r="DC78" s="6">
        <v>10523</v>
      </c>
      <c r="DD78" s="6">
        <f t="shared" si="1"/>
        <v>51858</v>
      </c>
      <c r="DE78" s="6">
        <v>161382</v>
      </c>
      <c r="DF78" s="6">
        <v>49659</v>
      </c>
      <c r="DG78" s="6">
        <v>2263</v>
      </c>
      <c r="DH78" s="6">
        <v>62445</v>
      </c>
      <c r="DI78" s="6">
        <v>2045</v>
      </c>
      <c r="DJ78" s="6"/>
      <c r="DK78" s="6">
        <v>364266</v>
      </c>
      <c r="DL78" s="6">
        <v>564040</v>
      </c>
      <c r="DM78" s="1">
        <v>0</v>
      </c>
      <c r="DN78" s="1">
        <v>0</v>
      </c>
      <c r="DO78" s="6">
        <v>929118</v>
      </c>
      <c r="DP78" s="1">
        <v>94</v>
      </c>
      <c r="DQ78" s="6">
        <v>65097</v>
      </c>
      <c r="DR78" s="6">
        <v>26404</v>
      </c>
      <c r="DS78" s="6">
        <v>91501</v>
      </c>
      <c r="DT78" s="6">
        <v>614431</v>
      </c>
      <c r="DU78" s="1">
        <v>380</v>
      </c>
      <c r="DV78" s="1">
        <v>23</v>
      </c>
      <c r="DW78" s="6">
        <v>1082</v>
      </c>
      <c r="DX78" s="1">
        <v>34</v>
      </c>
      <c r="DY78" s="1">
        <v>78</v>
      </c>
      <c r="DZ78" s="1">
        <v>7</v>
      </c>
      <c r="EA78" s="6">
        <v>1604</v>
      </c>
      <c r="EB78" s="6">
        <v>2560</v>
      </c>
      <c r="EC78" s="6">
        <v>2147</v>
      </c>
      <c r="ED78" s="6">
        <v>4707</v>
      </c>
      <c r="EE78" s="6">
        <v>29767</v>
      </c>
      <c r="EF78" s="6">
        <v>2772</v>
      </c>
      <c r="EG78" s="6">
        <v>31598</v>
      </c>
      <c r="EH78" s="1">
        <v>837</v>
      </c>
      <c r="EI78" s="6">
        <v>1831</v>
      </c>
      <c r="EJ78" s="6">
        <v>3609</v>
      </c>
      <c r="EK78" s="6">
        <v>39914</v>
      </c>
      <c r="EL78" s="1">
        <v>52</v>
      </c>
      <c r="EM78" s="1">
        <v>52</v>
      </c>
      <c r="EN78" s="1">
        <v>158</v>
      </c>
      <c r="EO78" s="1">
        <v>434</v>
      </c>
      <c r="EP78" s="1">
        <v>518</v>
      </c>
      <c r="EQ78" s="6">
        <v>13188</v>
      </c>
      <c r="ER78" s="6">
        <v>160563</v>
      </c>
      <c r="ES78" s="6">
        <v>48862</v>
      </c>
      <c r="ET78" s="6">
        <v>5783</v>
      </c>
      <c r="EU78" s="1">
        <v>0</v>
      </c>
      <c r="EV78" s="1">
        <v>0</v>
      </c>
      <c r="EW78" s="1" t="s">
        <v>1506</v>
      </c>
      <c r="EX78" s="1">
        <v>74</v>
      </c>
      <c r="EY78" s="1">
        <v>157</v>
      </c>
      <c r="EZ78" s="6">
        <v>76958</v>
      </c>
      <c r="FA78" s="6">
        <v>327308</v>
      </c>
      <c r="FB78" s="1"/>
      <c r="FC78" s="1"/>
      <c r="FD78" s="1" t="s">
        <v>290</v>
      </c>
      <c r="FE78" s="1"/>
      <c r="FF78" s="1"/>
      <c r="FG78" s="1" t="s">
        <v>1495</v>
      </c>
      <c r="FH78" s="1" t="s">
        <v>308</v>
      </c>
      <c r="FI78" s="1" t="s">
        <v>1497</v>
      </c>
      <c r="FJ78" s="1" t="s">
        <v>1498</v>
      </c>
      <c r="FK78" s="1">
        <v>28112</v>
      </c>
      <c r="FL78" s="1">
        <v>4844</v>
      </c>
      <c r="FM78" s="1" t="s">
        <v>1497</v>
      </c>
      <c r="FN78" s="1" t="s">
        <v>1498</v>
      </c>
      <c r="FO78" s="1">
        <v>28112</v>
      </c>
      <c r="FP78" s="1">
        <v>4844</v>
      </c>
      <c r="FQ78" s="1" t="s">
        <v>1496</v>
      </c>
      <c r="FR78" s="6">
        <v>66148</v>
      </c>
      <c r="FS78" s="1">
        <v>54.03</v>
      </c>
      <c r="FT78" s="1" t="s">
        <v>1499</v>
      </c>
      <c r="FU78" s="6">
        <v>10798</v>
      </c>
      <c r="FV78" s="1">
        <v>208</v>
      </c>
      <c r="FW78" s="1"/>
      <c r="FX78" s="1" t="s">
        <v>1507</v>
      </c>
      <c r="FY78" s="1"/>
      <c r="FZ78" s="1"/>
      <c r="GA78" s="1">
        <v>0</v>
      </c>
      <c r="GB78" s="1" t="s">
        <v>1508</v>
      </c>
      <c r="GC78" s="1">
        <v>8.06</v>
      </c>
      <c r="GD78" s="1">
        <v>40.4</v>
      </c>
      <c r="GE78" s="1"/>
      <c r="GF78" s="1" t="s">
        <v>285</v>
      </c>
      <c r="GG78" s="1" t="s">
        <v>1509</v>
      </c>
      <c r="GH78" s="1" t="s">
        <v>287</v>
      </c>
      <c r="GI78" s="1" t="s">
        <v>288</v>
      </c>
      <c r="GJ78" s="1" t="s">
        <v>289</v>
      </c>
      <c r="GK78" s="1" t="s">
        <v>290</v>
      </c>
      <c r="GL78" s="1" t="s">
        <v>291</v>
      </c>
      <c r="GM78" s="1" t="s">
        <v>279</v>
      </c>
      <c r="GN78" s="6">
        <v>211539</v>
      </c>
      <c r="GO78" s="2" t="s">
        <v>292</v>
      </c>
      <c r="GP78" s="10">
        <v>2238</v>
      </c>
      <c r="GQ78" s="2">
        <v>288</v>
      </c>
      <c r="GR78" s="10">
        <v>7975</v>
      </c>
      <c r="GS78" s="10">
        <v>115376</v>
      </c>
      <c r="GT78" s="10">
        <v>474980</v>
      </c>
      <c r="GU78" s="2">
        <v>387</v>
      </c>
      <c r="GV78" s="2">
        <v>34</v>
      </c>
      <c r="GW78" s="2">
        <v>352</v>
      </c>
      <c r="GX78" s="10">
        <v>14236</v>
      </c>
      <c r="GY78" s="10">
        <v>327600</v>
      </c>
      <c r="GZ78" s="1"/>
      <c r="HA78" s="1">
        <v>3</v>
      </c>
      <c r="HB78" s="1"/>
      <c r="HC78" s="1"/>
      <c r="HD78" s="1"/>
      <c r="HE78" s="1"/>
      <c r="HF78" s="1"/>
      <c r="HG78" s="1"/>
      <c r="HH78" s="1"/>
      <c r="HI78" s="1"/>
      <c r="HJ78" s="1"/>
      <c r="HK78" s="1">
        <v>4</v>
      </c>
      <c r="HL78" s="6">
        <v>5114</v>
      </c>
      <c r="HN78" s="6">
        <v>24021</v>
      </c>
      <c r="HO78" s="6">
        <v>244980</v>
      </c>
      <c r="HP78" s="10">
        <v>2045</v>
      </c>
      <c r="HQ78" s="1"/>
      <c r="HR78" s="1">
        <v>35</v>
      </c>
      <c r="HS78" s="6">
        <v>26725</v>
      </c>
      <c r="HT78" s="1"/>
      <c r="HU78" s="1"/>
      <c r="HV78" s="6">
        <v>5448</v>
      </c>
      <c r="HW78" s="6">
        <v>2022</v>
      </c>
      <c r="HX78" s="1"/>
      <c r="HY78" s="1"/>
      <c r="HZ78" s="1">
        <v>662</v>
      </c>
      <c r="IA78" s="1">
        <v>0</v>
      </c>
      <c r="IB78" s="1"/>
      <c r="IC78" s="1"/>
      <c r="ID78" s="1">
        <v>0</v>
      </c>
      <c r="IE78" s="6">
        <v>929118</v>
      </c>
      <c r="IF78" s="6">
        <v>213240</v>
      </c>
      <c r="IG78" s="1">
        <v>247</v>
      </c>
      <c r="IH78" s="6">
        <v>868253</v>
      </c>
      <c r="II78" s="6">
        <v>202964</v>
      </c>
      <c r="IJ78" s="1">
        <v>168</v>
      </c>
      <c r="IK78" s="6">
        <v>49491</v>
      </c>
      <c r="IL78" s="1">
        <v>644</v>
      </c>
      <c r="IM78" s="6">
        <v>9879</v>
      </c>
      <c r="IN78" s="1">
        <v>0</v>
      </c>
      <c r="IO78" s="1">
        <v>0</v>
      </c>
      <c r="IQ78" s="6">
        <v>66665</v>
      </c>
      <c r="IR78" s="6">
        <v>209443</v>
      </c>
      <c r="IS78" s="10">
        <v>276108</v>
      </c>
      <c r="IT78" s="10">
        <v>338553</v>
      </c>
      <c r="IU78" s="6">
        <v>51858</v>
      </c>
      <c r="IV78" s="10">
        <v>1205226</v>
      </c>
      <c r="IW78" s="6">
        <v>476397</v>
      </c>
      <c r="IX78" s="1">
        <v>403</v>
      </c>
      <c r="IY78" s="6">
        <v>1116</v>
      </c>
      <c r="IZ78" s="1">
        <v>85</v>
      </c>
      <c r="JA78" s="1">
        <v>0.79</v>
      </c>
      <c r="JB78" s="1">
        <v>0.12</v>
      </c>
      <c r="JC78" s="1">
        <v>24.88</v>
      </c>
      <c r="JD78" s="1">
        <v>28.31</v>
      </c>
      <c r="JE78" s="1">
        <v>11.68</v>
      </c>
      <c r="JF78" s="6">
        <v>1540</v>
      </c>
      <c r="JG78" s="6">
        <v>33164</v>
      </c>
      <c r="JH78" s="1">
        <v>64</v>
      </c>
      <c r="JI78" s="6">
        <v>6750</v>
      </c>
    </row>
    <row r="79" spans="1:269" x14ac:dyDescent="0.25">
      <c r="A79" s="1" t="s">
        <v>1510</v>
      </c>
      <c r="B79" s="1" t="s">
        <v>1511</v>
      </c>
      <c r="C79" s="1" t="s">
        <v>1511</v>
      </c>
      <c r="D79" s="1">
        <v>2016</v>
      </c>
      <c r="E79" s="1" t="s">
        <v>1512</v>
      </c>
      <c r="F79" s="1" t="s">
        <v>1513</v>
      </c>
      <c r="G79" s="1" t="s">
        <v>1514</v>
      </c>
      <c r="H79" s="1">
        <v>27610</v>
      </c>
      <c r="I79" s="1">
        <v>2913</v>
      </c>
      <c r="J79" s="1" t="s">
        <v>1513</v>
      </c>
      <c r="K79" s="1" t="s">
        <v>1514</v>
      </c>
      <c r="L79" s="1">
        <v>27610</v>
      </c>
      <c r="M79" s="1"/>
      <c r="N79" s="1" t="s">
        <v>1515</v>
      </c>
      <c r="O79" s="1" t="s">
        <v>1516</v>
      </c>
      <c r="P79" s="1" t="s">
        <v>1517</v>
      </c>
      <c r="Q79" s="1" t="s">
        <v>1518</v>
      </c>
      <c r="R79" s="1" t="s">
        <v>1519</v>
      </c>
      <c r="S79" s="1" t="s">
        <v>1520</v>
      </c>
      <c r="T79" s="1" t="s">
        <v>1521</v>
      </c>
      <c r="U79" s="1" t="s">
        <v>1517</v>
      </c>
      <c r="V79" s="1" t="s">
        <v>1522</v>
      </c>
      <c r="W79" s="1">
        <v>0</v>
      </c>
      <c r="X79" s="1">
        <v>21</v>
      </c>
      <c r="Y79" s="1">
        <v>0</v>
      </c>
      <c r="Z79" s="1">
        <v>0</v>
      </c>
      <c r="AA79" s="6">
        <v>60480</v>
      </c>
      <c r="AB79" s="1">
        <v>124</v>
      </c>
      <c r="AC79" s="1">
        <v>1</v>
      </c>
      <c r="AD79" s="1">
        <v>125</v>
      </c>
      <c r="AE79" s="1">
        <v>114</v>
      </c>
      <c r="AF79" s="1">
        <v>239</v>
      </c>
      <c r="AG79" s="7">
        <v>0.51880000000000004</v>
      </c>
      <c r="AH79" s="8">
        <v>122110</v>
      </c>
      <c r="AI79" s="1"/>
      <c r="AJ79" s="1"/>
      <c r="AK79" s="8">
        <v>39478</v>
      </c>
      <c r="AL79" s="9">
        <v>7.25</v>
      </c>
      <c r="AM79" s="9">
        <v>14.25</v>
      </c>
      <c r="AN79" s="9">
        <v>14.25</v>
      </c>
      <c r="AO79" s="8">
        <v>0</v>
      </c>
      <c r="AP79" s="8">
        <v>19843646</v>
      </c>
      <c r="AQ79" s="8">
        <v>19843646</v>
      </c>
      <c r="AR79" s="8">
        <v>580320</v>
      </c>
      <c r="AS79" s="8">
        <v>0</v>
      </c>
      <c r="AT79" s="8">
        <v>580320</v>
      </c>
      <c r="AU79" s="8">
        <v>0</v>
      </c>
      <c r="AV79" s="8">
        <v>0</v>
      </c>
      <c r="AW79" s="8">
        <v>0</v>
      </c>
      <c r="AX79" s="8">
        <v>0</v>
      </c>
      <c r="AY79" s="8">
        <v>20423966</v>
      </c>
      <c r="AZ79" s="8">
        <v>10563985</v>
      </c>
      <c r="BA79" s="8">
        <v>3383977</v>
      </c>
      <c r="BB79" s="8">
        <v>13947962</v>
      </c>
      <c r="BC79" s="8">
        <v>2123896</v>
      </c>
      <c r="BD79" s="8">
        <v>200000</v>
      </c>
      <c r="BE79" s="8">
        <v>0</v>
      </c>
      <c r="BF79" s="8">
        <v>2323896</v>
      </c>
      <c r="BG79" s="8">
        <v>3771788</v>
      </c>
      <c r="BH79" s="8">
        <v>20043646</v>
      </c>
      <c r="BI79" s="8">
        <v>380320</v>
      </c>
      <c r="BJ79" s="7">
        <v>1.8599999999999998E-2</v>
      </c>
      <c r="BK79" s="8">
        <v>8987000</v>
      </c>
      <c r="BL79" s="8">
        <v>0</v>
      </c>
      <c r="BM79" s="8">
        <v>0</v>
      </c>
      <c r="BN79" s="8">
        <v>0</v>
      </c>
      <c r="BO79" s="8">
        <v>8987000</v>
      </c>
      <c r="BP79" s="8">
        <v>8987000</v>
      </c>
      <c r="BQ79" s="6">
        <v>330305</v>
      </c>
      <c r="BR79" s="6">
        <v>318537</v>
      </c>
      <c r="BS79" s="6">
        <v>648842</v>
      </c>
      <c r="BT79" s="6">
        <v>478732</v>
      </c>
      <c r="BU79" s="6">
        <v>125466</v>
      </c>
      <c r="BV79" s="6">
        <v>604198</v>
      </c>
      <c r="BW79" s="6">
        <v>66385</v>
      </c>
      <c r="BX79" s="6">
        <v>2797</v>
      </c>
      <c r="BY79" s="6">
        <v>69182</v>
      </c>
      <c r="BZ79" s="6">
        <v>1322222</v>
      </c>
      <c r="CA79" s="1"/>
      <c r="CB79" s="6">
        <v>1322222</v>
      </c>
      <c r="CC79" s="1">
        <v>0</v>
      </c>
      <c r="CD79" s="6">
        <v>60798</v>
      </c>
      <c r="CE79" s="1">
        <v>7</v>
      </c>
      <c r="CF79" s="1">
        <v>74</v>
      </c>
      <c r="CG79" s="1">
        <v>81</v>
      </c>
      <c r="CH79" s="6">
        <v>29856</v>
      </c>
      <c r="CI79" s="6">
        <v>14082</v>
      </c>
      <c r="CJ79" s="1">
        <v>0</v>
      </c>
      <c r="CK79" s="1">
        <v>0</v>
      </c>
      <c r="CL79" s="1">
        <v>0</v>
      </c>
      <c r="CM79" s="1">
        <v>97</v>
      </c>
      <c r="CN79" s="6">
        <v>1207</v>
      </c>
      <c r="CO79" s="6">
        <v>1800970</v>
      </c>
      <c r="CP79" s="6">
        <v>1216194</v>
      </c>
      <c r="CQ79" s="6">
        <v>3017164</v>
      </c>
      <c r="CR79" s="6">
        <v>413791</v>
      </c>
      <c r="CS79" s="6">
        <v>8359</v>
      </c>
      <c r="CT79" s="6">
        <v>422150</v>
      </c>
      <c r="CU79" s="6">
        <v>4779330</v>
      </c>
      <c r="CV79" s="6">
        <v>938236</v>
      </c>
      <c r="CW79" s="6">
        <v>5717566</v>
      </c>
      <c r="CX79" s="6">
        <v>9156880</v>
      </c>
      <c r="CY79" s="6">
        <v>53920</v>
      </c>
      <c r="CZ79" s="1">
        <v>0</v>
      </c>
      <c r="DA79" s="6">
        <v>9210800</v>
      </c>
      <c r="DB79" s="6">
        <v>278021</v>
      </c>
      <c r="DC79" s="6">
        <v>256714</v>
      </c>
      <c r="DD79" s="6">
        <f t="shared" si="1"/>
        <v>534735</v>
      </c>
      <c r="DE79" s="6">
        <v>0</v>
      </c>
      <c r="DF79" s="6">
        <v>590156</v>
      </c>
      <c r="DG79" s="1">
        <v>0</v>
      </c>
      <c r="DH79" s="6">
        <v>846870</v>
      </c>
      <c r="DI79" s="6">
        <v>18136</v>
      </c>
      <c r="DJ79" s="6"/>
      <c r="DK79" s="1"/>
      <c r="DL79" s="6">
        <v>9509708</v>
      </c>
      <c r="DM79" s="1"/>
      <c r="DN79" s="6">
        <v>846870</v>
      </c>
      <c r="DO79" s="6">
        <v>10335691</v>
      </c>
      <c r="DP79" s="1">
        <v>0</v>
      </c>
      <c r="DQ79" s="6">
        <v>332855</v>
      </c>
      <c r="DR79" s="6">
        <v>76312</v>
      </c>
      <c r="DS79" s="6">
        <v>409167</v>
      </c>
      <c r="DT79" s="6">
        <v>3385289</v>
      </c>
      <c r="DU79" s="1">
        <v>923</v>
      </c>
      <c r="DV79" s="1">
        <v>5</v>
      </c>
      <c r="DW79" s="6">
        <v>7433</v>
      </c>
      <c r="DX79" s="1">
        <v>342</v>
      </c>
      <c r="DY79" s="1">
        <v>530</v>
      </c>
      <c r="DZ79" s="1">
        <v>3</v>
      </c>
      <c r="EA79" s="6">
        <v>9236</v>
      </c>
      <c r="EB79" s="6">
        <v>18423</v>
      </c>
      <c r="EC79" s="1">
        <v>206</v>
      </c>
      <c r="ED79" s="6">
        <v>18629</v>
      </c>
      <c r="EE79" s="6">
        <v>296679</v>
      </c>
      <c r="EF79" s="6">
        <v>7297</v>
      </c>
      <c r="EG79" s="6">
        <v>303976</v>
      </c>
      <c r="EH79" s="6">
        <v>13528</v>
      </c>
      <c r="EI79" s="1">
        <v>950</v>
      </c>
      <c r="EJ79" s="6">
        <v>14478</v>
      </c>
      <c r="EK79" s="6">
        <v>337083</v>
      </c>
      <c r="EL79" s="1">
        <v>80</v>
      </c>
      <c r="EM79" s="6">
        <v>1074</v>
      </c>
      <c r="EN79" s="1">
        <v>17</v>
      </c>
      <c r="EO79" s="1">
        <v>311</v>
      </c>
      <c r="EP79" s="6">
        <v>16682</v>
      </c>
      <c r="EQ79" s="6">
        <v>69056</v>
      </c>
      <c r="ER79" s="6">
        <v>417465</v>
      </c>
      <c r="ES79" s="6">
        <v>110578</v>
      </c>
      <c r="ET79" s="6">
        <v>17770</v>
      </c>
      <c r="EU79" s="6">
        <v>1191</v>
      </c>
      <c r="EV79" s="6">
        <v>20887</v>
      </c>
      <c r="EW79" s="1" t="s">
        <v>1523</v>
      </c>
      <c r="EX79" s="1">
        <v>368</v>
      </c>
      <c r="EY79" s="1">
        <v>473</v>
      </c>
      <c r="EZ79" s="6">
        <v>628335</v>
      </c>
      <c r="FA79" s="6">
        <v>4328007</v>
      </c>
      <c r="FB79" s="1"/>
      <c r="FC79" s="1"/>
      <c r="FD79" s="1" t="s">
        <v>279</v>
      </c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6">
        <v>281215</v>
      </c>
      <c r="FS79" s="1">
        <v>207</v>
      </c>
      <c r="FT79" s="1"/>
      <c r="FU79" s="6">
        <v>60480</v>
      </c>
      <c r="FV79" s="6">
        <v>1027</v>
      </c>
      <c r="FW79" s="1"/>
      <c r="FX79" s="1"/>
      <c r="FY79" s="1"/>
      <c r="FZ79" s="1"/>
      <c r="GA79" s="1">
        <v>0</v>
      </c>
      <c r="GB79" s="1"/>
      <c r="GC79" s="1">
        <v>0</v>
      </c>
      <c r="GD79" s="1">
        <v>0</v>
      </c>
      <c r="GE79" s="1"/>
      <c r="GF79" s="1" t="s">
        <v>285</v>
      </c>
      <c r="GG79" s="1" t="s">
        <v>1524</v>
      </c>
      <c r="GH79" s="1" t="s">
        <v>287</v>
      </c>
      <c r="GI79" s="1" t="s">
        <v>288</v>
      </c>
      <c r="GJ79" s="1" t="s">
        <v>347</v>
      </c>
      <c r="GK79" s="1" t="s">
        <v>290</v>
      </c>
      <c r="GL79" s="1" t="s">
        <v>291</v>
      </c>
      <c r="GM79" s="1" t="s">
        <v>279</v>
      </c>
      <c r="GN79" s="6">
        <v>1024198</v>
      </c>
      <c r="GO79" s="2" t="s">
        <v>330</v>
      </c>
      <c r="GP79" s="10">
        <v>28400</v>
      </c>
      <c r="GQ79" s="10">
        <v>1923</v>
      </c>
      <c r="GR79" s="10">
        <v>84352</v>
      </c>
      <c r="GS79" s="10">
        <v>1607982</v>
      </c>
      <c r="GT79" s="2"/>
      <c r="GU79" s="10">
        <v>5876</v>
      </c>
      <c r="GV79" s="2">
        <v>67</v>
      </c>
      <c r="GW79" s="10">
        <v>1315</v>
      </c>
      <c r="GX79" s="10">
        <v>134700</v>
      </c>
      <c r="GY79" s="2"/>
      <c r="GZ79" s="1"/>
      <c r="HA79" s="1">
        <v>3</v>
      </c>
      <c r="HB79" s="1"/>
      <c r="HC79" s="1"/>
      <c r="HD79" s="1"/>
      <c r="HE79" s="1"/>
      <c r="HF79" s="1"/>
      <c r="HG79" s="1"/>
      <c r="HH79" s="1"/>
      <c r="HI79" s="1"/>
      <c r="HJ79" s="1"/>
      <c r="HK79" s="1">
        <v>21</v>
      </c>
      <c r="HL79" s="6">
        <v>29429</v>
      </c>
      <c r="HN79" s="6">
        <v>43938</v>
      </c>
      <c r="HO79" s="6">
        <v>1446382</v>
      </c>
      <c r="HP79" s="10">
        <v>18136</v>
      </c>
      <c r="HQ79" s="1"/>
      <c r="HR79" s="1">
        <v>0</v>
      </c>
      <c r="HS79" s="6">
        <v>26725</v>
      </c>
      <c r="HT79" s="1"/>
      <c r="HU79" s="1"/>
      <c r="HV79" s="6">
        <v>34073</v>
      </c>
      <c r="HW79" s="6">
        <v>2022</v>
      </c>
      <c r="HX79" s="1"/>
      <c r="HY79" s="1"/>
      <c r="HZ79" s="6">
        <v>12060</v>
      </c>
      <c r="IA79" s="1">
        <v>0</v>
      </c>
      <c r="IB79" s="1"/>
      <c r="IC79" s="1"/>
      <c r="ID79" s="1">
        <v>0</v>
      </c>
      <c r="IE79" s="6">
        <v>10335691</v>
      </c>
      <c r="IF79" s="6">
        <v>534735</v>
      </c>
      <c r="IG79" s="1">
        <v>0</v>
      </c>
      <c r="IH79" s="6">
        <v>9488821</v>
      </c>
      <c r="II79" s="6">
        <v>278021</v>
      </c>
      <c r="IJ79" s="1">
        <v>879</v>
      </c>
      <c r="IK79" s="6">
        <v>589277</v>
      </c>
      <c r="IL79" s="1">
        <v>461</v>
      </c>
      <c r="IM79" s="6">
        <v>256253</v>
      </c>
      <c r="IN79" s="1">
        <v>0</v>
      </c>
      <c r="IO79" s="1">
        <v>0</v>
      </c>
      <c r="IQ79" s="6">
        <v>551642</v>
      </c>
      <c r="IR79" s="1"/>
      <c r="IS79" s="10">
        <v>551642</v>
      </c>
      <c r="IT79" s="10">
        <v>1398512</v>
      </c>
      <c r="IU79" s="6">
        <v>534735</v>
      </c>
      <c r="IV79" s="10">
        <v>10887333</v>
      </c>
      <c r="IW79" s="6">
        <v>6243695</v>
      </c>
      <c r="IX79" s="1">
        <v>928</v>
      </c>
      <c r="IY79" s="6">
        <v>7775</v>
      </c>
      <c r="IZ79" s="1">
        <v>533</v>
      </c>
      <c r="JA79" s="1">
        <v>0.9</v>
      </c>
      <c r="JB79" s="1">
        <v>0.06</v>
      </c>
      <c r="JC79" s="1">
        <v>36.5</v>
      </c>
      <c r="JD79" s="1">
        <v>39.1</v>
      </c>
      <c r="JE79" s="1">
        <v>20.07</v>
      </c>
      <c r="JF79" s="6">
        <v>8886</v>
      </c>
      <c r="JG79" s="6">
        <v>328630</v>
      </c>
      <c r="JH79" s="1">
        <v>350</v>
      </c>
      <c r="JI79" s="6">
        <v>8453</v>
      </c>
    </row>
    <row r="80" spans="1:269" x14ac:dyDescent="0.25">
      <c r="A80" s="1" t="s">
        <v>1525</v>
      </c>
      <c r="B80" s="1" t="s">
        <v>1526</v>
      </c>
      <c r="C80" s="1" t="s">
        <v>1526</v>
      </c>
      <c r="D80" s="1">
        <v>2016</v>
      </c>
      <c r="E80" s="1" t="s">
        <v>1527</v>
      </c>
      <c r="F80" s="1" t="s">
        <v>1528</v>
      </c>
      <c r="G80" s="1" t="s">
        <v>1529</v>
      </c>
      <c r="H80" s="1">
        <v>27589</v>
      </c>
      <c r="I80" s="1"/>
      <c r="J80" s="1" t="s">
        <v>1528</v>
      </c>
      <c r="K80" s="1" t="s">
        <v>1529</v>
      </c>
      <c r="L80" s="1">
        <v>27589</v>
      </c>
      <c r="M80" s="1"/>
      <c r="N80" s="1" t="s">
        <v>1530</v>
      </c>
      <c r="O80" s="1" t="s">
        <v>1531</v>
      </c>
      <c r="P80" s="1" t="s">
        <v>1532</v>
      </c>
      <c r="Q80" s="1" t="s">
        <v>1533</v>
      </c>
      <c r="R80" s="1" t="s">
        <v>1530</v>
      </c>
      <c r="S80" s="1" t="s">
        <v>324</v>
      </c>
      <c r="T80" s="1" t="s">
        <v>1531</v>
      </c>
      <c r="U80" s="1" t="s">
        <v>1532</v>
      </c>
      <c r="V80" s="1" t="s">
        <v>1533</v>
      </c>
      <c r="W80" s="1">
        <v>1</v>
      </c>
      <c r="X80" s="1">
        <v>0</v>
      </c>
      <c r="Y80" s="1">
        <v>0</v>
      </c>
      <c r="Z80" s="1">
        <v>1</v>
      </c>
      <c r="AA80" s="6">
        <v>2704</v>
      </c>
      <c r="AB80" s="1">
        <v>1</v>
      </c>
      <c r="AC80" s="1">
        <v>0</v>
      </c>
      <c r="AD80" s="1">
        <v>1</v>
      </c>
      <c r="AE80" s="1">
        <v>7</v>
      </c>
      <c r="AF80" s="1">
        <v>8</v>
      </c>
      <c r="AG80" s="7">
        <v>0.125</v>
      </c>
      <c r="AH80" s="8">
        <v>63056</v>
      </c>
      <c r="AI80" s="1"/>
      <c r="AJ80" s="1"/>
      <c r="AK80" s="8">
        <v>50967</v>
      </c>
      <c r="AL80" s="9">
        <v>11.83</v>
      </c>
      <c r="AM80" s="1"/>
      <c r="AN80" s="1"/>
      <c r="AO80" s="8">
        <v>0</v>
      </c>
      <c r="AP80" s="8">
        <v>396875</v>
      </c>
      <c r="AQ80" s="8">
        <v>396875</v>
      </c>
      <c r="AR80" s="8">
        <v>82326</v>
      </c>
      <c r="AS80" s="8">
        <v>9500</v>
      </c>
      <c r="AT80" s="8">
        <v>91826</v>
      </c>
      <c r="AU80" s="8">
        <v>0</v>
      </c>
      <c r="AV80" s="8">
        <v>0</v>
      </c>
      <c r="AW80" s="8">
        <v>0</v>
      </c>
      <c r="AX80" s="8">
        <v>15200</v>
      </c>
      <c r="AY80" s="8">
        <v>503901</v>
      </c>
      <c r="AZ80" s="8">
        <v>267868</v>
      </c>
      <c r="BA80" s="8">
        <v>98799</v>
      </c>
      <c r="BB80" s="8">
        <v>366667</v>
      </c>
      <c r="BC80" s="8">
        <v>17522</v>
      </c>
      <c r="BD80" s="8">
        <v>0</v>
      </c>
      <c r="BE80" s="8">
        <v>2185</v>
      </c>
      <c r="BF80" s="8">
        <v>19707</v>
      </c>
      <c r="BG80" s="8">
        <v>102327</v>
      </c>
      <c r="BH80" s="8">
        <v>488701</v>
      </c>
      <c r="BI80" s="8">
        <v>15200</v>
      </c>
      <c r="BJ80" s="7">
        <v>3.0200000000000001E-2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6">
        <v>10677</v>
      </c>
      <c r="BR80" s="6">
        <v>11791</v>
      </c>
      <c r="BS80" s="6">
        <v>22468</v>
      </c>
      <c r="BT80" s="1">
        <v>-1</v>
      </c>
      <c r="BU80" s="1">
        <v>-1</v>
      </c>
      <c r="BV80" s="1">
        <v>-2</v>
      </c>
      <c r="BW80" s="1"/>
      <c r="BX80" s="1"/>
      <c r="BY80" s="1"/>
      <c r="BZ80" s="6">
        <v>22466</v>
      </c>
      <c r="CA80" s="1"/>
      <c r="CB80" s="6">
        <v>22466</v>
      </c>
      <c r="CC80" s="1">
        <v>0</v>
      </c>
      <c r="CD80" s="6">
        <v>26725</v>
      </c>
      <c r="CE80" s="1">
        <v>0</v>
      </c>
      <c r="CF80" s="1">
        <v>74</v>
      </c>
      <c r="CG80" s="1">
        <v>74</v>
      </c>
      <c r="CH80" s="6">
        <v>1360</v>
      </c>
      <c r="CI80" s="6">
        <v>2022</v>
      </c>
      <c r="CJ80" s="6">
        <v>2922</v>
      </c>
      <c r="CK80" s="1">
        <v>0</v>
      </c>
      <c r="CL80" s="1">
        <v>0</v>
      </c>
      <c r="CM80" s="1">
        <v>49</v>
      </c>
      <c r="CN80" s="1">
        <v>132</v>
      </c>
      <c r="CO80" s="6">
        <v>12878</v>
      </c>
      <c r="CP80" s="6">
        <v>5486</v>
      </c>
      <c r="CQ80" s="6">
        <v>18364</v>
      </c>
      <c r="CR80" s="1"/>
      <c r="CS80" s="1"/>
      <c r="CT80" s="1"/>
      <c r="CU80" s="6">
        <v>10776</v>
      </c>
      <c r="CV80" s="6">
        <v>2279</v>
      </c>
      <c r="CW80" s="6">
        <v>13055</v>
      </c>
      <c r="CX80" s="6">
        <v>31419</v>
      </c>
      <c r="CY80" s="6">
        <v>3646</v>
      </c>
      <c r="CZ80" s="1">
        <v>0</v>
      </c>
      <c r="DA80" s="6">
        <v>35065</v>
      </c>
      <c r="DB80" s="6">
        <v>1780</v>
      </c>
      <c r="DC80" s="1">
        <v>143</v>
      </c>
      <c r="DD80" s="6">
        <f t="shared" si="1"/>
        <v>1923</v>
      </c>
      <c r="DE80" s="6">
        <v>8328</v>
      </c>
      <c r="DF80" s="1">
        <v>73</v>
      </c>
      <c r="DG80" s="1">
        <v>0</v>
      </c>
      <c r="DH80" s="1">
        <v>216</v>
      </c>
      <c r="DI80" s="1">
        <v>185</v>
      </c>
      <c r="DJ80" s="1"/>
      <c r="DK80" s="6">
        <v>46802</v>
      </c>
      <c r="DL80" s="1">
        <v>0</v>
      </c>
      <c r="DM80" s="1">
        <v>0</v>
      </c>
      <c r="DN80" s="1">
        <v>0</v>
      </c>
      <c r="DO80" s="6">
        <v>47018</v>
      </c>
      <c r="DP80" s="1">
        <v>221</v>
      </c>
      <c r="DQ80" s="6">
        <v>7618</v>
      </c>
      <c r="DR80" s="6">
        <v>2656</v>
      </c>
      <c r="DS80" s="6">
        <v>10274</v>
      </c>
      <c r="DT80" s="6">
        <v>60286</v>
      </c>
      <c r="DU80" s="1">
        <v>96</v>
      </c>
      <c r="DV80" s="1">
        <v>9</v>
      </c>
      <c r="DW80" s="1">
        <v>91</v>
      </c>
      <c r="DX80" s="1">
        <v>10</v>
      </c>
      <c r="DY80" s="1">
        <v>14</v>
      </c>
      <c r="DZ80" s="1">
        <v>5</v>
      </c>
      <c r="EA80" s="1">
        <v>225</v>
      </c>
      <c r="EB80" s="1">
        <v>821</v>
      </c>
      <c r="EC80" s="1">
        <v>471</v>
      </c>
      <c r="ED80" s="6">
        <v>1292</v>
      </c>
      <c r="EE80" s="6">
        <v>1802</v>
      </c>
      <c r="EF80" s="1">
        <v>347</v>
      </c>
      <c r="EG80" s="6">
        <v>2149</v>
      </c>
      <c r="EH80" s="1">
        <v>193</v>
      </c>
      <c r="EI80" s="1">
        <v>174</v>
      </c>
      <c r="EJ80" s="1">
        <v>367</v>
      </c>
      <c r="EK80" s="6">
        <v>3808</v>
      </c>
      <c r="EL80" s="1">
        <v>20</v>
      </c>
      <c r="EM80" s="1">
        <v>110</v>
      </c>
      <c r="EN80" s="1">
        <v>24</v>
      </c>
      <c r="EO80" s="1">
        <v>135</v>
      </c>
      <c r="EP80" s="1">
        <v>261</v>
      </c>
      <c r="EQ80" s="6">
        <v>2475</v>
      </c>
      <c r="ER80" s="6">
        <v>15643</v>
      </c>
      <c r="ES80" s="6">
        <v>8372</v>
      </c>
      <c r="ET80" s="6">
        <v>2015</v>
      </c>
      <c r="EU80" s="1">
        <v>61</v>
      </c>
      <c r="EV80" s="1">
        <v>168</v>
      </c>
      <c r="EW80" s="1" t="s">
        <v>1534</v>
      </c>
      <c r="EX80" s="1">
        <v>19</v>
      </c>
      <c r="EY80" s="1">
        <v>27</v>
      </c>
      <c r="EZ80" s="6">
        <v>21123</v>
      </c>
      <c r="FA80" s="1"/>
      <c r="FB80" s="1"/>
      <c r="FC80" s="1"/>
      <c r="FD80" s="1" t="s">
        <v>279</v>
      </c>
      <c r="FE80" s="1"/>
      <c r="FF80" s="1"/>
      <c r="FG80" s="1" t="s">
        <v>1526</v>
      </c>
      <c r="FH80" s="1" t="s">
        <v>308</v>
      </c>
      <c r="FI80" s="1" t="s">
        <v>1528</v>
      </c>
      <c r="FJ80" s="1" t="s">
        <v>1529</v>
      </c>
      <c r="FK80" s="1">
        <v>27589</v>
      </c>
      <c r="FL80" s="1">
        <v>1929</v>
      </c>
      <c r="FM80" s="1" t="s">
        <v>1528</v>
      </c>
      <c r="FN80" s="1" t="s">
        <v>1529</v>
      </c>
      <c r="FO80" s="1">
        <v>27589</v>
      </c>
      <c r="FP80" s="1">
        <v>1929</v>
      </c>
      <c r="FQ80" s="1" t="s">
        <v>1527</v>
      </c>
      <c r="FR80" s="6">
        <v>13770</v>
      </c>
      <c r="FS80" s="1">
        <v>8</v>
      </c>
      <c r="FT80" s="1" t="s">
        <v>1530</v>
      </c>
      <c r="FU80" s="6">
        <v>2704</v>
      </c>
      <c r="FV80" s="1">
        <v>52</v>
      </c>
      <c r="FW80" s="1"/>
      <c r="FX80" s="1" t="s">
        <v>1535</v>
      </c>
      <c r="FY80" s="1"/>
      <c r="FZ80" s="1"/>
      <c r="GA80" s="1">
        <v>0</v>
      </c>
      <c r="GB80" s="1" t="s">
        <v>1536</v>
      </c>
      <c r="GC80" s="1">
        <v>4.9000000000000004</v>
      </c>
      <c r="GD80" s="1">
        <v>9.9</v>
      </c>
      <c r="GE80" s="1"/>
      <c r="GF80" s="1" t="s">
        <v>285</v>
      </c>
      <c r="GG80" s="1" t="s">
        <v>1537</v>
      </c>
      <c r="GH80" s="1" t="s">
        <v>287</v>
      </c>
      <c r="GI80" s="1" t="s">
        <v>288</v>
      </c>
      <c r="GJ80" s="1" t="s">
        <v>503</v>
      </c>
      <c r="GK80" s="1" t="s">
        <v>290</v>
      </c>
      <c r="GL80" s="1" t="s">
        <v>291</v>
      </c>
      <c r="GM80" s="1" t="s">
        <v>279</v>
      </c>
      <c r="GN80" s="6">
        <v>20453</v>
      </c>
      <c r="GO80" s="2" t="s">
        <v>292</v>
      </c>
      <c r="GP80" s="2">
        <v>250</v>
      </c>
      <c r="GQ80" s="2">
        <v>35</v>
      </c>
      <c r="GR80" s="10">
        <v>1275</v>
      </c>
      <c r="GS80" s="2">
        <v>-1</v>
      </c>
      <c r="GT80" s="2"/>
      <c r="GU80" s="2">
        <v>70</v>
      </c>
      <c r="GV80" s="2">
        <v>10</v>
      </c>
      <c r="GW80" s="2">
        <v>350</v>
      </c>
      <c r="GX80" s="2">
        <v>628</v>
      </c>
      <c r="GY80" s="2"/>
      <c r="GZ80" s="1"/>
      <c r="HA80" s="1">
        <v>1</v>
      </c>
      <c r="HB80" s="1"/>
      <c r="HC80" s="1"/>
      <c r="HD80" s="1"/>
      <c r="HE80" s="1"/>
      <c r="HF80" s="1"/>
      <c r="HG80" s="1"/>
      <c r="HH80" s="1"/>
      <c r="HI80" s="1"/>
      <c r="HJ80" s="1"/>
      <c r="HK80" s="1">
        <v>2</v>
      </c>
      <c r="HL80" s="1">
        <v>603</v>
      </c>
      <c r="HN80" s="6">
        <v>6304</v>
      </c>
      <c r="HO80" s="6">
        <v>55886</v>
      </c>
      <c r="HP80" s="2">
        <v>185</v>
      </c>
      <c r="HQ80" s="1"/>
      <c r="HR80" s="1">
        <v>0</v>
      </c>
      <c r="HS80" s="6">
        <v>26725</v>
      </c>
      <c r="HT80" s="1"/>
      <c r="HU80" s="1"/>
      <c r="HV80" s="1">
        <v>0</v>
      </c>
      <c r="HW80" s="6">
        <v>2022</v>
      </c>
      <c r="HX80" s="1"/>
      <c r="HY80" s="1"/>
      <c r="HZ80" s="1">
        <v>0</v>
      </c>
      <c r="IA80" s="1">
        <v>0</v>
      </c>
      <c r="IB80" s="1"/>
      <c r="IC80" s="1"/>
      <c r="ID80" s="1">
        <v>0</v>
      </c>
      <c r="IE80" s="6">
        <v>47018</v>
      </c>
      <c r="IF80" s="6">
        <v>10251</v>
      </c>
      <c r="IG80" s="6">
        <v>1629</v>
      </c>
      <c r="IH80" s="6">
        <v>45173</v>
      </c>
      <c r="II80" s="6">
        <v>11737</v>
      </c>
      <c r="IJ80" s="1">
        <v>73</v>
      </c>
      <c r="IK80" s="1">
        <v>0</v>
      </c>
      <c r="IL80" s="1">
        <v>143</v>
      </c>
      <c r="IM80" s="1">
        <v>0</v>
      </c>
      <c r="IN80" s="1">
        <v>0</v>
      </c>
      <c r="IO80" s="1">
        <v>0</v>
      </c>
      <c r="IQ80" s="1">
        <v>625</v>
      </c>
      <c r="IR80" s="1">
        <v>0</v>
      </c>
      <c r="IS80" s="2">
        <v>625</v>
      </c>
      <c r="IT80" s="2">
        <v>841</v>
      </c>
      <c r="IU80" s="6">
        <v>1923</v>
      </c>
      <c r="IV80" s="10">
        <v>47643</v>
      </c>
      <c r="IW80" s="6">
        <v>13055</v>
      </c>
      <c r="IX80" s="1">
        <v>105</v>
      </c>
      <c r="IY80" s="1">
        <v>101</v>
      </c>
      <c r="IZ80" s="1">
        <v>19</v>
      </c>
      <c r="JA80" s="1">
        <v>0.56000000000000005</v>
      </c>
      <c r="JB80" s="1">
        <v>0.34</v>
      </c>
      <c r="JC80" s="1">
        <v>16.920000000000002</v>
      </c>
      <c r="JD80" s="1">
        <v>21.28</v>
      </c>
      <c r="JE80" s="1">
        <v>12.3</v>
      </c>
      <c r="JF80" s="1">
        <v>201</v>
      </c>
      <c r="JG80" s="6">
        <v>2816</v>
      </c>
      <c r="JH80" s="1">
        <v>24</v>
      </c>
      <c r="JI80" s="1">
        <v>992</v>
      </c>
    </row>
    <row r="81" spans="1:269" x14ac:dyDescent="0.25">
      <c r="A81" s="1" t="s">
        <v>1538</v>
      </c>
      <c r="B81" s="1" t="s">
        <v>1539</v>
      </c>
      <c r="C81" s="1" t="s">
        <v>1539</v>
      </c>
      <c r="D81" s="1">
        <v>2016</v>
      </c>
      <c r="E81" s="1" t="s">
        <v>1540</v>
      </c>
      <c r="F81" s="1" t="s">
        <v>1541</v>
      </c>
      <c r="G81" s="1" t="s">
        <v>1542</v>
      </c>
      <c r="H81" s="1">
        <v>27530</v>
      </c>
      <c r="I81" s="1">
        <v>3807</v>
      </c>
      <c r="J81" s="1" t="s">
        <v>1541</v>
      </c>
      <c r="K81" s="1" t="s">
        <v>1542</v>
      </c>
      <c r="L81" s="1">
        <v>27530</v>
      </c>
      <c r="M81" s="1"/>
      <c r="N81" s="1" t="s">
        <v>1543</v>
      </c>
      <c r="O81" s="1" t="s">
        <v>1544</v>
      </c>
      <c r="P81" s="1" t="s">
        <v>1545</v>
      </c>
      <c r="Q81" s="1" t="s">
        <v>1546</v>
      </c>
      <c r="R81" s="1" t="s">
        <v>1547</v>
      </c>
      <c r="S81" s="1" t="s">
        <v>1548</v>
      </c>
      <c r="T81" s="1" t="s">
        <v>1549</v>
      </c>
      <c r="U81" s="1" t="s">
        <v>1545</v>
      </c>
      <c r="V81" s="1" t="s">
        <v>1550</v>
      </c>
      <c r="W81" s="1">
        <v>1</v>
      </c>
      <c r="X81" s="1">
        <v>3</v>
      </c>
      <c r="Y81" s="1">
        <v>0</v>
      </c>
      <c r="Z81" s="1">
        <v>1</v>
      </c>
      <c r="AA81" s="6">
        <v>8122</v>
      </c>
      <c r="AB81" s="1">
        <v>9</v>
      </c>
      <c r="AC81" s="1">
        <v>3.15</v>
      </c>
      <c r="AD81" s="1">
        <v>12.15</v>
      </c>
      <c r="AE81" s="1">
        <v>23.76</v>
      </c>
      <c r="AF81" s="1">
        <v>35.909999999999997</v>
      </c>
      <c r="AG81" s="7">
        <v>0.25059999999999999</v>
      </c>
      <c r="AH81" s="8">
        <v>81706</v>
      </c>
      <c r="AI81" s="1"/>
      <c r="AJ81" s="1"/>
      <c r="AK81" s="8">
        <v>37183</v>
      </c>
      <c r="AL81" s="9">
        <v>9.9499999999999993</v>
      </c>
      <c r="AM81" s="9">
        <v>10.97</v>
      </c>
      <c r="AN81" s="9">
        <v>12.1</v>
      </c>
      <c r="AO81" s="8">
        <v>0</v>
      </c>
      <c r="AP81" s="8">
        <v>1658233</v>
      </c>
      <c r="AQ81" s="8">
        <v>1658233</v>
      </c>
      <c r="AR81" s="8">
        <v>165002</v>
      </c>
      <c r="AS81" s="8">
        <v>34118</v>
      </c>
      <c r="AT81" s="8">
        <v>199120</v>
      </c>
      <c r="AU81" s="8">
        <v>12027</v>
      </c>
      <c r="AV81" s="8">
        <v>3000</v>
      </c>
      <c r="AW81" s="8">
        <v>15027</v>
      </c>
      <c r="AX81" s="8">
        <v>0</v>
      </c>
      <c r="AY81" s="8">
        <v>1872380</v>
      </c>
      <c r="AZ81" s="8">
        <v>1135460</v>
      </c>
      <c r="BA81" s="8">
        <v>351765</v>
      </c>
      <c r="BB81" s="8">
        <v>1487225</v>
      </c>
      <c r="BC81" s="8">
        <v>159365</v>
      </c>
      <c r="BD81" s="8">
        <v>47444</v>
      </c>
      <c r="BE81" s="8">
        <v>23371</v>
      </c>
      <c r="BF81" s="8">
        <v>230180</v>
      </c>
      <c r="BG81" s="8">
        <v>154975</v>
      </c>
      <c r="BH81" s="8">
        <v>1872380</v>
      </c>
      <c r="BI81" s="8">
        <v>0</v>
      </c>
      <c r="BJ81" s="7">
        <v>0</v>
      </c>
      <c r="BK81" s="8">
        <v>0</v>
      </c>
      <c r="BL81" s="8">
        <v>0</v>
      </c>
      <c r="BM81" s="8">
        <v>0</v>
      </c>
      <c r="BN81" s="8">
        <v>19090</v>
      </c>
      <c r="BO81" s="8">
        <v>19090</v>
      </c>
      <c r="BP81" s="8">
        <v>21102</v>
      </c>
      <c r="BQ81" s="6">
        <v>46572</v>
      </c>
      <c r="BR81" s="6">
        <v>32425</v>
      </c>
      <c r="BS81" s="6">
        <v>78997</v>
      </c>
      <c r="BT81" s="6">
        <v>32863</v>
      </c>
      <c r="BU81" s="6">
        <v>18499</v>
      </c>
      <c r="BV81" s="6">
        <v>51362</v>
      </c>
      <c r="BW81" s="6">
        <v>5099</v>
      </c>
      <c r="BX81" s="6">
        <v>2004</v>
      </c>
      <c r="BY81" s="6">
        <v>7103</v>
      </c>
      <c r="BZ81" s="6">
        <v>137462</v>
      </c>
      <c r="CA81" s="1"/>
      <c r="CB81" s="6">
        <v>137462</v>
      </c>
      <c r="CC81" s="1">
        <v>99</v>
      </c>
      <c r="CD81" s="6">
        <v>50570</v>
      </c>
      <c r="CE81" s="1">
        <v>12</v>
      </c>
      <c r="CF81" s="1">
        <v>74</v>
      </c>
      <c r="CG81" s="1">
        <v>86</v>
      </c>
      <c r="CH81" s="6">
        <v>4909</v>
      </c>
      <c r="CI81" s="6">
        <v>3205</v>
      </c>
      <c r="CJ81" s="6">
        <v>5550</v>
      </c>
      <c r="CK81" s="1">
        <v>205</v>
      </c>
      <c r="CL81" s="1">
        <v>40</v>
      </c>
      <c r="CM81" s="1">
        <v>74</v>
      </c>
      <c r="CN81" s="1">
        <v>288</v>
      </c>
      <c r="CO81" s="6">
        <v>79197</v>
      </c>
      <c r="CP81" s="6">
        <v>24362</v>
      </c>
      <c r="CQ81" s="6">
        <v>103559</v>
      </c>
      <c r="CR81" s="6">
        <v>9604</v>
      </c>
      <c r="CS81" s="6">
        <v>4075</v>
      </c>
      <c r="CT81" s="6">
        <v>13679</v>
      </c>
      <c r="CU81" s="6">
        <v>79023</v>
      </c>
      <c r="CV81" s="6">
        <v>19604</v>
      </c>
      <c r="CW81" s="6">
        <v>98627</v>
      </c>
      <c r="CX81" s="6">
        <v>215865</v>
      </c>
      <c r="CY81" s="6">
        <v>2633</v>
      </c>
      <c r="CZ81" s="1">
        <v>149</v>
      </c>
      <c r="DA81" s="6">
        <v>218647</v>
      </c>
      <c r="DB81" s="6">
        <v>10447</v>
      </c>
      <c r="DC81" s="6">
        <v>2346</v>
      </c>
      <c r="DD81" s="6">
        <f t="shared" si="1"/>
        <v>12793</v>
      </c>
      <c r="DE81" s="6">
        <v>35505</v>
      </c>
      <c r="DF81" s="6">
        <v>21277</v>
      </c>
      <c r="DG81" s="1">
        <v>511</v>
      </c>
      <c r="DH81" s="6">
        <v>24186</v>
      </c>
      <c r="DI81" s="6">
        <v>2663</v>
      </c>
      <c r="DJ81" s="6"/>
      <c r="DK81" s="6">
        <v>278983</v>
      </c>
      <c r="DL81" s="6">
        <v>95949</v>
      </c>
      <c r="DM81" s="1"/>
      <c r="DN81" s="6">
        <v>3067</v>
      </c>
      <c r="DO81" s="6">
        <v>288742</v>
      </c>
      <c r="DP81" s="6">
        <v>1006</v>
      </c>
      <c r="DQ81" s="6">
        <v>37195</v>
      </c>
      <c r="DR81" s="6">
        <v>11673</v>
      </c>
      <c r="DS81" s="6">
        <v>48868</v>
      </c>
      <c r="DT81" s="6">
        <v>280344</v>
      </c>
      <c r="DU81" s="1">
        <v>226</v>
      </c>
      <c r="DV81" s="1">
        <v>45</v>
      </c>
      <c r="DW81" s="1">
        <v>455</v>
      </c>
      <c r="DX81" s="1">
        <v>133</v>
      </c>
      <c r="DY81" s="1">
        <v>89</v>
      </c>
      <c r="DZ81" s="1">
        <v>26</v>
      </c>
      <c r="EA81" s="1">
        <v>974</v>
      </c>
      <c r="EB81" s="6">
        <v>2172</v>
      </c>
      <c r="EC81" s="6">
        <v>1655</v>
      </c>
      <c r="ED81" s="6">
        <v>3827</v>
      </c>
      <c r="EE81" s="6">
        <v>9827</v>
      </c>
      <c r="EF81" s="6">
        <v>5009</v>
      </c>
      <c r="EG81" s="6">
        <v>14836</v>
      </c>
      <c r="EH81" s="1">
        <v>874</v>
      </c>
      <c r="EI81" s="1">
        <v>994</v>
      </c>
      <c r="EJ81" s="6">
        <v>1868</v>
      </c>
      <c r="EK81" s="6">
        <v>20531</v>
      </c>
      <c r="EL81" s="1">
        <v>14</v>
      </c>
      <c r="EM81" s="1">
        <v>741</v>
      </c>
      <c r="EN81" s="1">
        <v>124</v>
      </c>
      <c r="EO81" s="1">
        <v>851</v>
      </c>
      <c r="EP81" s="1">
        <v>909</v>
      </c>
      <c r="EQ81" s="6">
        <v>3608</v>
      </c>
      <c r="ER81" s="6">
        <v>93635</v>
      </c>
      <c r="ES81" s="6">
        <v>43527</v>
      </c>
      <c r="ET81" s="6">
        <v>6523</v>
      </c>
      <c r="EU81" s="6">
        <v>22142</v>
      </c>
      <c r="EV81" s="6">
        <v>22207</v>
      </c>
      <c r="EW81" s="1" t="s">
        <v>1551</v>
      </c>
      <c r="EX81" s="1">
        <v>49</v>
      </c>
      <c r="EY81" s="1">
        <v>123</v>
      </c>
      <c r="EZ81" s="6">
        <v>85252</v>
      </c>
      <c r="FA81" s="6">
        <v>128262</v>
      </c>
      <c r="FB81" s="6">
        <v>91448</v>
      </c>
      <c r="FC81" s="1"/>
      <c r="FD81" s="1" t="s">
        <v>290</v>
      </c>
      <c r="FE81" s="1"/>
      <c r="FF81" s="1"/>
      <c r="FG81" s="1" t="s">
        <v>1552</v>
      </c>
      <c r="FH81" s="1" t="s">
        <v>308</v>
      </c>
      <c r="FI81" s="1" t="s">
        <v>1541</v>
      </c>
      <c r="FJ81" s="1" t="s">
        <v>1542</v>
      </c>
      <c r="FK81" s="1">
        <v>27530</v>
      </c>
      <c r="FL81" s="1">
        <v>3850</v>
      </c>
      <c r="FM81" s="1" t="s">
        <v>1541</v>
      </c>
      <c r="FN81" s="1" t="s">
        <v>1542</v>
      </c>
      <c r="FO81" s="1">
        <v>27530</v>
      </c>
      <c r="FP81" s="1">
        <v>3850</v>
      </c>
      <c r="FQ81" s="1" t="s">
        <v>1540</v>
      </c>
      <c r="FR81" s="6">
        <v>46670</v>
      </c>
      <c r="FS81" s="1">
        <v>35.909999999999997</v>
      </c>
      <c r="FT81" s="1" t="s">
        <v>1553</v>
      </c>
      <c r="FU81" s="6">
        <v>8122</v>
      </c>
      <c r="FV81" s="1">
        <v>208</v>
      </c>
      <c r="FW81" s="1"/>
      <c r="FX81" s="1" t="s">
        <v>1554</v>
      </c>
      <c r="FY81" s="1"/>
      <c r="FZ81" s="1"/>
      <c r="GA81" s="1">
        <v>0</v>
      </c>
      <c r="GB81" s="1" t="s">
        <v>1555</v>
      </c>
      <c r="GC81" s="1">
        <v>2.17</v>
      </c>
      <c r="GD81" s="1">
        <v>53.76</v>
      </c>
      <c r="GE81" s="1"/>
      <c r="GF81" s="1" t="s">
        <v>285</v>
      </c>
      <c r="GG81" s="1" t="s">
        <v>1556</v>
      </c>
      <c r="GH81" s="1" t="s">
        <v>287</v>
      </c>
      <c r="GI81" s="1" t="s">
        <v>288</v>
      </c>
      <c r="GJ81" s="1" t="s">
        <v>289</v>
      </c>
      <c r="GK81" s="1" t="s">
        <v>290</v>
      </c>
      <c r="GL81" s="1" t="s">
        <v>291</v>
      </c>
      <c r="GM81" s="1" t="s">
        <v>279</v>
      </c>
      <c r="GN81" s="6">
        <v>125101</v>
      </c>
      <c r="GO81" s="2" t="s">
        <v>292</v>
      </c>
      <c r="GP81" s="2">
        <v>868</v>
      </c>
      <c r="GQ81" s="2">
        <v>72</v>
      </c>
      <c r="GR81" s="10">
        <v>3190</v>
      </c>
      <c r="GS81" s="10">
        <v>29725</v>
      </c>
      <c r="GT81" s="10">
        <v>169890</v>
      </c>
      <c r="GU81" s="2">
        <v>45</v>
      </c>
      <c r="GV81" s="2">
        <v>13</v>
      </c>
      <c r="GW81" s="2">
        <v>138</v>
      </c>
      <c r="GX81" s="10">
        <v>3602</v>
      </c>
      <c r="GY81" s="10">
        <v>7141</v>
      </c>
      <c r="GZ81" s="1"/>
      <c r="HA81" s="1">
        <v>2</v>
      </c>
      <c r="HB81" s="1"/>
      <c r="HC81" s="1"/>
      <c r="HD81" s="1"/>
      <c r="HE81" s="1"/>
      <c r="HF81" s="1"/>
      <c r="HG81" s="1"/>
      <c r="HH81" s="1"/>
      <c r="HI81" s="1"/>
      <c r="HJ81" s="1"/>
      <c r="HK81" s="1">
        <v>5</v>
      </c>
      <c r="HL81" s="6">
        <v>1285</v>
      </c>
      <c r="HN81" s="6">
        <v>13664</v>
      </c>
      <c r="HO81" s="6">
        <v>205077</v>
      </c>
      <c r="HP81" s="10">
        <v>2663</v>
      </c>
      <c r="HQ81" s="1"/>
      <c r="HR81" s="1">
        <v>40</v>
      </c>
      <c r="HS81" s="6">
        <v>26725</v>
      </c>
      <c r="HT81" s="6">
        <v>23798</v>
      </c>
      <c r="HU81" s="1"/>
      <c r="HV81" s="1">
        <v>47</v>
      </c>
      <c r="HW81" s="6">
        <v>2022</v>
      </c>
      <c r="HX81" s="6">
        <v>1183</v>
      </c>
      <c r="HY81" s="1"/>
      <c r="HZ81" s="1">
        <v>0</v>
      </c>
      <c r="IA81" s="1">
        <v>0</v>
      </c>
      <c r="IB81" s="1">
        <v>205</v>
      </c>
      <c r="IC81" s="1"/>
      <c r="ID81" s="1">
        <v>0</v>
      </c>
      <c r="IE81" s="6">
        <v>288742</v>
      </c>
      <c r="IF81" s="6">
        <v>48298</v>
      </c>
      <c r="IG81" s="1">
        <v>9</v>
      </c>
      <c r="IH81" s="6">
        <v>264696</v>
      </c>
      <c r="II81" s="6">
        <v>45909</v>
      </c>
      <c r="IJ81" s="1">
        <v>80</v>
      </c>
      <c r="IK81" s="6">
        <v>21197</v>
      </c>
      <c r="IL81" s="1">
        <v>374</v>
      </c>
      <c r="IM81" s="6">
        <v>1972</v>
      </c>
      <c r="IN81" s="1">
        <v>0</v>
      </c>
      <c r="IO81" s="1">
        <v>52</v>
      </c>
      <c r="IQ81" s="6">
        <v>6066</v>
      </c>
      <c r="IR81" s="6">
        <v>83191</v>
      </c>
      <c r="IS81" s="10">
        <v>89257</v>
      </c>
      <c r="IT81" s="10">
        <v>113443</v>
      </c>
      <c r="IU81" s="6">
        <v>12793</v>
      </c>
      <c r="IV81" s="10">
        <v>377999</v>
      </c>
      <c r="IW81" s="6">
        <v>112306</v>
      </c>
      <c r="IX81" s="1">
        <v>271</v>
      </c>
      <c r="IY81" s="1">
        <v>588</v>
      </c>
      <c r="IZ81" s="1">
        <v>115</v>
      </c>
      <c r="JA81" s="1">
        <v>0.72</v>
      </c>
      <c r="JB81" s="1">
        <v>0.19</v>
      </c>
      <c r="JC81" s="1">
        <v>21.08</v>
      </c>
      <c r="JD81" s="1">
        <v>25.23</v>
      </c>
      <c r="JE81" s="1">
        <v>14.12</v>
      </c>
      <c r="JF81" s="1">
        <v>770</v>
      </c>
      <c r="JG81" s="6">
        <v>12873</v>
      </c>
      <c r="JH81" s="1">
        <v>204</v>
      </c>
      <c r="JI81" s="6">
        <v>7658</v>
      </c>
    </row>
    <row r="82" spans="1:269" x14ac:dyDescent="0.25">
      <c r="A82" s="1" t="s">
        <v>1557</v>
      </c>
      <c r="B82" s="1" t="s">
        <v>1558</v>
      </c>
      <c r="C82" s="1" t="s">
        <v>1558</v>
      </c>
      <c r="D82" s="1">
        <v>2016</v>
      </c>
      <c r="E82" s="1" t="s">
        <v>1559</v>
      </c>
      <c r="F82" s="1" t="s">
        <v>1560</v>
      </c>
      <c r="G82" s="1" t="s">
        <v>1559</v>
      </c>
      <c r="H82" s="1">
        <v>27893</v>
      </c>
      <c r="I82" s="1">
        <v>3801</v>
      </c>
      <c r="J82" s="1" t="s">
        <v>1560</v>
      </c>
      <c r="K82" s="1" t="s">
        <v>1559</v>
      </c>
      <c r="L82" s="1">
        <v>27893</v>
      </c>
      <c r="M82" s="1"/>
      <c r="N82" s="1" t="s">
        <v>1561</v>
      </c>
      <c r="O82" s="1" t="s">
        <v>1562</v>
      </c>
      <c r="P82" s="1" t="s">
        <v>1563</v>
      </c>
      <c r="Q82" s="1" t="s">
        <v>1564</v>
      </c>
      <c r="R82" s="1" t="s">
        <v>1561</v>
      </c>
      <c r="S82" s="1" t="s">
        <v>324</v>
      </c>
      <c r="T82" s="1" t="s">
        <v>1562</v>
      </c>
      <c r="U82" s="1" t="s">
        <v>1563</v>
      </c>
      <c r="V82" s="1" t="s">
        <v>1564</v>
      </c>
      <c r="W82" s="1">
        <v>1</v>
      </c>
      <c r="X82" s="1">
        <v>5</v>
      </c>
      <c r="Y82" s="1">
        <v>1</v>
      </c>
      <c r="Z82" s="1">
        <v>0</v>
      </c>
      <c r="AA82" s="6">
        <v>10881</v>
      </c>
      <c r="AB82" s="1">
        <v>6</v>
      </c>
      <c r="AC82" s="1">
        <v>3</v>
      </c>
      <c r="AD82" s="1">
        <v>9</v>
      </c>
      <c r="AE82" s="1">
        <v>19.190000000000001</v>
      </c>
      <c r="AF82" s="1">
        <v>28.19</v>
      </c>
      <c r="AG82" s="7">
        <v>0.21279999999999999</v>
      </c>
      <c r="AH82" s="8">
        <v>79968</v>
      </c>
      <c r="AI82" s="1"/>
      <c r="AJ82" s="1"/>
      <c r="AK82" s="8">
        <v>41388</v>
      </c>
      <c r="AL82" s="9">
        <v>9.18</v>
      </c>
      <c r="AM82" s="9">
        <v>10.199999999999999</v>
      </c>
      <c r="AN82" s="9">
        <v>10.199999999999999</v>
      </c>
      <c r="AO82" s="8">
        <v>0</v>
      </c>
      <c r="AP82" s="8">
        <v>1634942</v>
      </c>
      <c r="AQ82" s="8">
        <v>1634942</v>
      </c>
      <c r="AR82" s="8">
        <v>131115</v>
      </c>
      <c r="AS82" s="8">
        <v>0</v>
      </c>
      <c r="AT82" s="8">
        <v>131115</v>
      </c>
      <c r="AU82" s="8">
        <v>0</v>
      </c>
      <c r="AV82" s="8">
        <v>0</v>
      </c>
      <c r="AW82" s="8">
        <v>0</v>
      </c>
      <c r="AX82" s="8">
        <v>57755</v>
      </c>
      <c r="AY82" s="8">
        <v>1823812</v>
      </c>
      <c r="AZ82" s="8">
        <v>1015372</v>
      </c>
      <c r="BA82" s="8">
        <v>346696</v>
      </c>
      <c r="BB82" s="8">
        <v>1362068</v>
      </c>
      <c r="BC82" s="8">
        <v>76742</v>
      </c>
      <c r="BD82" s="8">
        <v>16191</v>
      </c>
      <c r="BE82" s="8">
        <v>15917</v>
      </c>
      <c r="BF82" s="8">
        <v>108850</v>
      </c>
      <c r="BG82" s="8">
        <v>329300</v>
      </c>
      <c r="BH82" s="8">
        <v>1800218</v>
      </c>
      <c r="BI82" s="8">
        <v>23594</v>
      </c>
      <c r="BJ82" s="7">
        <v>1.29E-2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6">
        <v>59083</v>
      </c>
      <c r="BR82" s="6">
        <v>56406</v>
      </c>
      <c r="BS82" s="6">
        <v>115489</v>
      </c>
      <c r="BT82" s="6">
        <v>50156</v>
      </c>
      <c r="BU82" s="6">
        <v>21906</v>
      </c>
      <c r="BV82" s="6">
        <v>72062</v>
      </c>
      <c r="BW82" s="6">
        <v>9270</v>
      </c>
      <c r="BX82" s="1">
        <v>338</v>
      </c>
      <c r="BY82" s="6">
        <v>9608</v>
      </c>
      <c r="BZ82" s="6">
        <v>197159</v>
      </c>
      <c r="CA82" s="1"/>
      <c r="CB82" s="6">
        <v>197159</v>
      </c>
      <c r="CC82" s="1">
        <v>0</v>
      </c>
      <c r="CD82" s="6">
        <v>27651</v>
      </c>
      <c r="CE82" s="1">
        <v>2</v>
      </c>
      <c r="CF82" s="1">
        <v>74</v>
      </c>
      <c r="CG82" s="1">
        <v>76</v>
      </c>
      <c r="CH82" s="6">
        <v>2615</v>
      </c>
      <c r="CI82" s="6">
        <v>2022</v>
      </c>
      <c r="CJ82" s="6">
        <v>5099</v>
      </c>
      <c r="CK82" s="1">
        <v>0</v>
      </c>
      <c r="CL82" s="1">
        <v>0</v>
      </c>
      <c r="CM82" s="1">
        <v>57</v>
      </c>
      <c r="CN82" s="1">
        <v>155</v>
      </c>
      <c r="CO82" s="6">
        <v>72816</v>
      </c>
      <c r="CP82" s="6">
        <v>25715</v>
      </c>
      <c r="CQ82" s="6">
        <v>98531</v>
      </c>
      <c r="CR82" s="6">
        <v>10539</v>
      </c>
      <c r="CS82" s="1">
        <v>378</v>
      </c>
      <c r="CT82" s="6">
        <v>10917</v>
      </c>
      <c r="CU82" s="6">
        <v>82412</v>
      </c>
      <c r="CV82" s="6">
        <v>18123</v>
      </c>
      <c r="CW82" s="6">
        <v>100535</v>
      </c>
      <c r="CX82" s="6">
        <v>209983</v>
      </c>
      <c r="CY82" s="6">
        <v>5111</v>
      </c>
      <c r="CZ82" s="1">
        <v>0</v>
      </c>
      <c r="DA82" s="6">
        <v>215094</v>
      </c>
      <c r="DB82" s="6">
        <v>11652</v>
      </c>
      <c r="DC82" s="6">
        <v>1222</v>
      </c>
      <c r="DD82" s="6">
        <f t="shared" si="1"/>
        <v>12874</v>
      </c>
      <c r="DE82" s="6">
        <v>34114</v>
      </c>
      <c r="DF82" s="6">
        <v>7117</v>
      </c>
      <c r="DG82" s="1">
        <v>0</v>
      </c>
      <c r="DH82" s="6">
        <v>8339</v>
      </c>
      <c r="DI82" s="6">
        <v>1261</v>
      </c>
      <c r="DJ82" s="6"/>
      <c r="DK82" s="6">
        <v>232933</v>
      </c>
      <c r="DL82" s="6">
        <v>47967</v>
      </c>
      <c r="DM82" s="6">
        <v>6158</v>
      </c>
      <c r="DN82" s="1"/>
      <c r="DO82" s="6">
        <v>269199</v>
      </c>
      <c r="DP82" s="1">
        <v>4</v>
      </c>
      <c r="DQ82" s="6">
        <v>45431</v>
      </c>
      <c r="DR82" s="6">
        <v>14674</v>
      </c>
      <c r="DS82" s="6">
        <v>60105</v>
      </c>
      <c r="DT82" s="6">
        <v>215347</v>
      </c>
      <c r="DU82" s="1">
        <v>42</v>
      </c>
      <c r="DV82" s="1">
        <v>0</v>
      </c>
      <c r="DW82" s="1">
        <v>378</v>
      </c>
      <c r="DX82" s="1">
        <v>14</v>
      </c>
      <c r="DY82" s="1">
        <v>79</v>
      </c>
      <c r="DZ82" s="1">
        <v>0</v>
      </c>
      <c r="EA82" s="1">
        <v>513</v>
      </c>
      <c r="EB82" s="1">
        <v>503</v>
      </c>
      <c r="EC82" s="1">
        <v>0</v>
      </c>
      <c r="ED82" s="1">
        <v>503</v>
      </c>
      <c r="EE82" s="6">
        <v>8444</v>
      </c>
      <c r="EF82" s="6">
        <v>1546</v>
      </c>
      <c r="EG82" s="6">
        <v>9990</v>
      </c>
      <c r="EH82" s="1">
        <v>578</v>
      </c>
      <c r="EI82" s="1">
        <v>0</v>
      </c>
      <c r="EJ82" s="1">
        <v>578</v>
      </c>
      <c r="EK82" s="6">
        <v>11071</v>
      </c>
      <c r="EL82" s="1">
        <v>2</v>
      </c>
      <c r="EM82" s="1">
        <v>8</v>
      </c>
      <c r="EN82" s="1">
        <v>125</v>
      </c>
      <c r="EO82" s="1">
        <v>332</v>
      </c>
      <c r="EP82" s="1">
        <v>714</v>
      </c>
      <c r="EQ82" s="6">
        <v>7244</v>
      </c>
      <c r="ER82" s="6">
        <v>35814</v>
      </c>
      <c r="ES82" s="6">
        <v>8486</v>
      </c>
      <c r="ET82" s="6">
        <v>1788</v>
      </c>
      <c r="EU82" s="1">
        <v>178</v>
      </c>
      <c r="EV82" s="1">
        <v>117</v>
      </c>
      <c r="EW82" s="1" t="s">
        <v>1565</v>
      </c>
      <c r="EX82" s="1">
        <v>33</v>
      </c>
      <c r="EY82" s="1">
        <v>55</v>
      </c>
      <c r="EZ82" s="6">
        <v>43432</v>
      </c>
      <c r="FA82" s="6">
        <v>96938</v>
      </c>
      <c r="FB82" s="6">
        <v>37400</v>
      </c>
      <c r="FC82" s="1"/>
      <c r="FD82" s="1" t="s">
        <v>290</v>
      </c>
      <c r="FE82" s="1"/>
      <c r="FF82" s="1"/>
      <c r="FG82" s="1" t="s">
        <v>1558</v>
      </c>
      <c r="FH82" s="1" t="s">
        <v>308</v>
      </c>
      <c r="FI82" s="1" t="s">
        <v>1560</v>
      </c>
      <c r="FJ82" s="1" t="s">
        <v>1559</v>
      </c>
      <c r="FK82" s="1">
        <v>27893</v>
      </c>
      <c r="FL82" s="1">
        <v>3801</v>
      </c>
      <c r="FM82" s="1" t="s">
        <v>1560</v>
      </c>
      <c r="FN82" s="1" t="s">
        <v>1559</v>
      </c>
      <c r="FO82" s="1">
        <v>27893</v>
      </c>
      <c r="FP82" s="1">
        <v>3801</v>
      </c>
      <c r="FQ82" s="1" t="s">
        <v>1559</v>
      </c>
      <c r="FR82" s="6">
        <v>54083</v>
      </c>
      <c r="FS82" s="1">
        <v>28.19</v>
      </c>
      <c r="FT82" s="1" t="s">
        <v>1561</v>
      </c>
      <c r="FU82" s="6">
        <v>10881</v>
      </c>
      <c r="FV82" s="1">
        <v>338</v>
      </c>
      <c r="FW82" s="1"/>
      <c r="FX82" s="1" t="s">
        <v>1566</v>
      </c>
      <c r="FY82" s="1"/>
      <c r="FZ82" s="1"/>
      <c r="GA82" s="1">
        <v>0</v>
      </c>
      <c r="GB82" s="1" t="s">
        <v>1567</v>
      </c>
      <c r="GC82" s="1">
        <v>90</v>
      </c>
      <c r="GD82" s="1">
        <v>90</v>
      </c>
      <c r="GE82" s="1"/>
      <c r="GF82" s="1" t="s">
        <v>285</v>
      </c>
      <c r="GG82" s="1" t="s">
        <v>1568</v>
      </c>
      <c r="GH82" s="1" t="s">
        <v>287</v>
      </c>
      <c r="GI82" s="1" t="s">
        <v>288</v>
      </c>
      <c r="GJ82" s="1" t="s">
        <v>289</v>
      </c>
      <c r="GK82" s="1" t="s">
        <v>290</v>
      </c>
      <c r="GL82" s="1" t="s">
        <v>291</v>
      </c>
      <c r="GM82" s="1" t="s">
        <v>279</v>
      </c>
      <c r="GN82" s="6">
        <v>81397</v>
      </c>
      <c r="GO82" s="2" t="s">
        <v>292</v>
      </c>
      <c r="GP82" s="2">
        <v>607</v>
      </c>
      <c r="GQ82" s="2">
        <v>99</v>
      </c>
      <c r="GR82" s="10">
        <v>3025</v>
      </c>
      <c r="GS82" s="10">
        <v>27678</v>
      </c>
      <c r="GT82" s="2"/>
      <c r="GU82" s="2">
        <v>78</v>
      </c>
      <c r="GV82" s="2">
        <v>18</v>
      </c>
      <c r="GW82" s="2">
        <v>211</v>
      </c>
      <c r="GX82" s="10">
        <v>2659</v>
      </c>
      <c r="GY82" s="2"/>
      <c r="GZ82" s="1"/>
      <c r="HA82" s="1">
        <v>2</v>
      </c>
      <c r="HB82" s="1"/>
      <c r="HC82" s="1"/>
      <c r="HD82" s="1"/>
      <c r="HE82" s="1"/>
      <c r="HF82" s="1"/>
      <c r="HG82" s="1"/>
      <c r="HH82" s="1"/>
      <c r="HI82" s="1"/>
      <c r="HJ82" s="1"/>
      <c r="HK82" s="1">
        <v>7</v>
      </c>
      <c r="HL82" s="1">
        <v>492</v>
      </c>
      <c r="HN82" s="6">
        <v>9736</v>
      </c>
      <c r="HO82" s="6">
        <v>236038</v>
      </c>
      <c r="HP82" s="10">
        <v>1261</v>
      </c>
      <c r="HQ82" s="1"/>
      <c r="HR82" s="1">
        <v>0</v>
      </c>
      <c r="HS82" s="6">
        <v>26725</v>
      </c>
      <c r="HT82" s="1"/>
      <c r="HU82" s="1"/>
      <c r="HV82" s="1">
        <v>926</v>
      </c>
      <c r="HW82" s="6">
        <v>2022</v>
      </c>
      <c r="HX82" s="1"/>
      <c r="HY82" s="1"/>
      <c r="HZ82" s="1">
        <v>0</v>
      </c>
      <c r="IA82" s="1">
        <v>0</v>
      </c>
      <c r="IB82" s="1"/>
      <c r="IC82" s="1"/>
      <c r="ID82" s="1">
        <v>0</v>
      </c>
      <c r="IE82" s="6">
        <v>269199</v>
      </c>
      <c r="IF82" s="6">
        <v>46988</v>
      </c>
      <c r="IG82" s="1">
        <v>0</v>
      </c>
      <c r="IH82" s="6">
        <v>260860</v>
      </c>
      <c r="II82" s="6">
        <v>45766</v>
      </c>
      <c r="IJ82" s="1">
        <v>153</v>
      </c>
      <c r="IK82" s="6">
        <v>6964</v>
      </c>
      <c r="IL82" s="6">
        <v>1222</v>
      </c>
      <c r="IM82" s="1">
        <v>0</v>
      </c>
      <c r="IN82" s="1">
        <v>0</v>
      </c>
      <c r="IO82" s="1">
        <v>0</v>
      </c>
      <c r="IQ82" s="6">
        <v>6277</v>
      </c>
      <c r="IR82" s="6">
        <v>67045</v>
      </c>
      <c r="IS82" s="10">
        <v>73322</v>
      </c>
      <c r="IT82" s="10">
        <v>81661</v>
      </c>
      <c r="IU82" s="6">
        <v>12874</v>
      </c>
      <c r="IV82" s="10">
        <v>342521</v>
      </c>
      <c r="IW82" s="6">
        <v>111452</v>
      </c>
      <c r="IX82" s="1">
        <v>42</v>
      </c>
      <c r="IY82" s="1">
        <v>392</v>
      </c>
      <c r="IZ82" s="1">
        <v>79</v>
      </c>
      <c r="JA82" s="1">
        <v>0.9</v>
      </c>
      <c r="JB82" s="1">
        <v>0.05</v>
      </c>
      <c r="JC82" s="1">
        <v>21.58</v>
      </c>
      <c r="JD82" s="1">
        <v>25.48</v>
      </c>
      <c r="JE82" s="1">
        <v>11.98</v>
      </c>
      <c r="JF82" s="1">
        <v>499</v>
      </c>
      <c r="JG82" s="6">
        <v>9525</v>
      </c>
      <c r="JH82" s="1">
        <v>14</v>
      </c>
      <c r="JI82" s="6">
        <v>1546</v>
      </c>
    </row>
    <row r="83" spans="1:26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N83" s="1"/>
      <c r="HO83" s="1"/>
      <c r="HP83" s="2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Q83" s="1"/>
      <c r="IR83" s="1"/>
      <c r="IS83" s="2"/>
      <c r="IT83" s="2"/>
      <c r="IU83" s="1"/>
      <c r="IV83" s="2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</row>
    <row r="84" spans="1:26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70</v>
      </c>
      <c r="X84" s="1">
        <v>315</v>
      </c>
      <c r="Y84" s="1">
        <v>21</v>
      </c>
      <c r="Z84" s="1">
        <v>67</v>
      </c>
      <c r="AA84" s="6">
        <f>SUM(AA2:AA82)</f>
        <v>943313</v>
      </c>
      <c r="AB84" s="1">
        <v>763.56</v>
      </c>
      <c r="AC84" s="1">
        <v>59.35</v>
      </c>
      <c r="AD84" s="1">
        <v>822.91</v>
      </c>
      <c r="AE84" s="13">
        <v>2215.4499999999998</v>
      </c>
      <c r="AF84" s="13">
        <v>3038.36</v>
      </c>
      <c r="AG84" s="7">
        <v>0.25130000000000002</v>
      </c>
      <c r="AH84" s="8">
        <v>74329</v>
      </c>
      <c r="AI84" s="1"/>
      <c r="AJ84" s="1"/>
      <c r="AK84" s="8">
        <v>26291</v>
      </c>
      <c r="AL84" s="9">
        <v>7.25</v>
      </c>
      <c r="AM84" s="9">
        <v>7.41</v>
      </c>
      <c r="AN84" s="9">
        <v>7.41</v>
      </c>
      <c r="AO84" s="8">
        <v>25282191</v>
      </c>
      <c r="AP84" s="8">
        <v>171727344</v>
      </c>
      <c r="AQ84" s="8">
        <v>197009535</v>
      </c>
      <c r="AR84" s="8">
        <v>14207033</v>
      </c>
      <c r="AS84" s="8">
        <v>466708</v>
      </c>
      <c r="AT84" s="8">
        <v>14673741</v>
      </c>
      <c r="AU84" s="8">
        <v>1647733</v>
      </c>
      <c r="AV84" s="8">
        <v>163700</v>
      </c>
      <c r="AW84" s="8">
        <v>1811433</v>
      </c>
      <c r="AX84" s="8">
        <v>10210061</v>
      </c>
      <c r="AY84" s="8">
        <v>223704770</v>
      </c>
      <c r="AZ84" s="8">
        <v>111919894</v>
      </c>
      <c r="BA84" s="8">
        <v>39644668</v>
      </c>
      <c r="BB84" s="8">
        <v>151564562</v>
      </c>
      <c r="BC84" s="8">
        <v>15947812</v>
      </c>
      <c r="BD84" s="8">
        <v>4706252</v>
      </c>
      <c r="BE84" s="8">
        <v>2664933</v>
      </c>
      <c r="BF84" s="8">
        <v>23318997</v>
      </c>
      <c r="BG84" s="8">
        <v>41407747</v>
      </c>
      <c r="BH84" s="8">
        <v>216291306</v>
      </c>
      <c r="BI84" s="8">
        <v>7413464</v>
      </c>
      <c r="BJ84" s="7">
        <v>3.3099999999999997E-2</v>
      </c>
      <c r="BK84" s="8">
        <v>12288270</v>
      </c>
      <c r="BL84" s="8">
        <v>0</v>
      </c>
      <c r="BM84" s="8">
        <v>148811</v>
      </c>
      <c r="BN84" s="8">
        <v>40589</v>
      </c>
      <c r="BO84" s="8">
        <v>12477670</v>
      </c>
      <c r="BP84" s="8">
        <v>13419740</v>
      </c>
      <c r="BQ84" s="6">
        <v>4699246</v>
      </c>
      <c r="BR84" s="6">
        <v>4589769</v>
      </c>
      <c r="BS84" s="6">
        <v>9289015</v>
      </c>
      <c r="BT84" s="6">
        <v>3825484</v>
      </c>
      <c r="BU84" s="6">
        <v>1701463</v>
      </c>
      <c r="BV84" s="6">
        <v>5526947</v>
      </c>
      <c r="BW84" s="6">
        <v>663393</v>
      </c>
      <c r="BX84" s="6">
        <v>104622</v>
      </c>
      <c r="BY84" s="6">
        <v>768015</v>
      </c>
      <c r="BZ84" s="6">
        <v>15583977</v>
      </c>
      <c r="CA84" s="1"/>
      <c r="CB84" s="6">
        <v>15583977</v>
      </c>
      <c r="CC84" s="6">
        <v>245275</v>
      </c>
      <c r="CD84" s="6">
        <v>4181889</v>
      </c>
      <c r="CE84" s="1">
        <v>506</v>
      </c>
      <c r="CF84" s="1"/>
      <c r="CG84" s="1">
        <v>506</v>
      </c>
      <c r="CH84" s="6">
        <v>675654</v>
      </c>
      <c r="CI84" s="6">
        <v>963299</v>
      </c>
      <c r="CJ84" s="6">
        <v>820523</v>
      </c>
      <c r="CK84" s="6">
        <v>229784</v>
      </c>
      <c r="CL84" s="6">
        <v>5579</v>
      </c>
      <c r="CM84" s="6">
        <v>5276</v>
      </c>
      <c r="CN84" s="6">
        <v>20888</v>
      </c>
      <c r="CO84" s="6">
        <v>10914455</v>
      </c>
      <c r="CP84" s="6">
        <v>4930394</v>
      </c>
      <c r="CQ84" s="6">
        <v>15844849</v>
      </c>
      <c r="CR84" s="6">
        <v>1654806</v>
      </c>
      <c r="CS84" s="6">
        <v>125126</v>
      </c>
      <c r="CT84" s="6">
        <v>1779932</v>
      </c>
      <c r="CU84" s="6">
        <v>15850899</v>
      </c>
      <c r="CV84" s="6">
        <v>3383302</v>
      </c>
      <c r="CW84" s="6">
        <v>19234201</v>
      </c>
      <c r="CX84" s="6">
        <v>36858982</v>
      </c>
      <c r="CY84" s="6">
        <v>247378</v>
      </c>
      <c r="CZ84" s="6">
        <v>207836</v>
      </c>
      <c r="DA84" s="6">
        <v>37314196</v>
      </c>
      <c r="DB84" s="6">
        <v>2337528</v>
      </c>
      <c r="DC84" s="6">
        <v>1154377</v>
      </c>
      <c r="DD84" s="6"/>
      <c r="DE84" s="6"/>
      <c r="DF84" s="6">
        <v>2943895</v>
      </c>
      <c r="DG84" s="6">
        <v>156590</v>
      </c>
      <c r="DH84" s="6">
        <v>4318941</v>
      </c>
      <c r="DI84" s="6">
        <v>208738</v>
      </c>
      <c r="DJ84" s="6"/>
      <c r="DK84" s="6">
        <v>15771442</v>
      </c>
      <c r="DL84" s="6">
        <v>30568904</v>
      </c>
      <c r="DM84" s="6">
        <v>472691</v>
      </c>
      <c r="DN84" s="6">
        <v>1132710</v>
      </c>
      <c r="DO84" s="6">
        <v>50033079</v>
      </c>
      <c r="DP84" s="6">
        <v>85658</v>
      </c>
      <c r="DQ84" s="6">
        <v>4191547</v>
      </c>
      <c r="DR84" s="6">
        <v>1305476</v>
      </c>
      <c r="DS84" s="6">
        <v>5497023</v>
      </c>
      <c r="DT84" s="6">
        <v>33462021</v>
      </c>
      <c r="DU84" s="6">
        <v>33197</v>
      </c>
      <c r="DV84" s="6">
        <v>3416</v>
      </c>
      <c r="DW84" s="6">
        <v>71446</v>
      </c>
      <c r="DX84" s="6">
        <v>20873</v>
      </c>
      <c r="DY84" s="6">
        <v>11697</v>
      </c>
      <c r="DZ84" s="6">
        <v>1075</v>
      </c>
      <c r="EA84" s="6">
        <v>141704</v>
      </c>
      <c r="EB84" s="6">
        <v>345299</v>
      </c>
      <c r="EC84" s="6">
        <v>78432</v>
      </c>
      <c r="ED84" s="6">
        <v>423731</v>
      </c>
      <c r="EE84" s="6">
        <v>1752078</v>
      </c>
      <c r="EF84" s="6">
        <v>612088</v>
      </c>
      <c r="EG84" s="6">
        <v>2364166</v>
      </c>
      <c r="EH84" s="6">
        <v>136056</v>
      </c>
      <c r="EI84" s="6">
        <v>45250</v>
      </c>
      <c r="EJ84" s="6">
        <v>181306</v>
      </c>
      <c r="EK84" s="6">
        <v>2969203</v>
      </c>
      <c r="EL84" s="6">
        <v>4230</v>
      </c>
      <c r="EM84" s="6">
        <v>37490</v>
      </c>
      <c r="EN84" s="6">
        <v>12211</v>
      </c>
      <c r="EO84" s="6">
        <v>44426</v>
      </c>
      <c r="EP84" s="6">
        <v>107518</v>
      </c>
      <c r="EQ84" s="6">
        <v>790146</v>
      </c>
      <c r="ER84" s="6">
        <v>6421224</v>
      </c>
      <c r="ES84" s="6">
        <v>2027434</v>
      </c>
      <c r="ET84" s="6">
        <v>547355</v>
      </c>
      <c r="EU84" s="6">
        <v>460995</v>
      </c>
      <c r="EV84" s="6">
        <v>474030</v>
      </c>
      <c r="EW84" s="1"/>
      <c r="EX84" s="6">
        <v>4025</v>
      </c>
      <c r="EY84" s="6">
        <v>7593</v>
      </c>
      <c r="EZ84" s="6">
        <v>6576183</v>
      </c>
      <c r="FA84" s="6">
        <v>41896951</v>
      </c>
      <c r="FB84" s="6">
        <v>2425026</v>
      </c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6">
        <v>9382609</v>
      </c>
      <c r="GO84" s="2"/>
      <c r="GP84" s="10">
        <v>122728</v>
      </c>
      <c r="GQ84" s="10">
        <v>17631</v>
      </c>
      <c r="GR84" s="10">
        <v>592093</v>
      </c>
      <c r="GS84" s="10">
        <v>5446359</v>
      </c>
      <c r="GT84" s="10">
        <v>42869775</v>
      </c>
      <c r="GU84" s="10">
        <v>25366</v>
      </c>
      <c r="GV84" s="10">
        <v>3222</v>
      </c>
      <c r="GW84" s="10">
        <v>43183</v>
      </c>
      <c r="GX84" s="10">
        <v>569367</v>
      </c>
      <c r="GY84" s="10">
        <v>15196102</v>
      </c>
      <c r="GZ84" s="1"/>
      <c r="HA84" s="1">
        <v>2</v>
      </c>
      <c r="HB84" s="1"/>
      <c r="HC84" s="1"/>
      <c r="HD84" s="1"/>
      <c r="HE84" s="1"/>
      <c r="HF84" s="1"/>
      <c r="HG84" s="1"/>
      <c r="HH84" s="1"/>
      <c r="HI84" s="1"/>
      <c r="HJ84" s="1"/>
      <c r="HK84" s="1">
        <v>473</v>
      </c>
      <c r="HL84" s="6">
        <v>329192</v>
      </c>
      <c r="HN84" s="6">
        <v>2683930</v>
      </c>
      <c r="HO84" s="6">
        <v>22936112</v>
      </c>
      <c r="HP84" s="10">
        <v>208738</v>
      </c>
      <c r="HQ84" s="6">
        <v>1914</v>
      </c>
      <c r="HR84" s="6">
        <v>3665</v>
      </c>
      <c r="HS84" s="6">
        <v>2164725</v>
      </c>
      <c r="HT84" s="6">
        <v>618748</v>
      </c>
      <c r="HU84" s="6">
        <v>754556</v>
      </c>
      <c r="HV84" s="6">
        <v>643860</v>
      </c>
      <c r="HW84" s="6">
        <v>163782</v>
      </c>
      <c r="HX84" s="6">
        <v>30758</v>
      </c>
      <c r="HY84" s="6">
        <v>306086</v>
      </c>
      <c r="HZ84" s="6">
        <v>462673</v>
      </c>
      <c r="IA84" s="1">
        <v>0</v>
      </c>
      <c r="IB84" s="6">
        <v>5330</v>
      </c>
      <c r="IC84" s="6">
        <v>8140</v>
      </c>
      <c r="ID84" s="6">
        <v>216314</v>
      </c>
      <c r="IE84" s="6">
        <v>50033079</v>
      </c>
      <c r="IF84" s="6">
        <v>9429718</v>
      </c>
      <c r="IG84" s="6">
        <v>188680</v>
      </c>
      <c r="IH84" s="6">
        <v>45733294</v>
      </c>
      <c r="II84" s="6">
        <v>8399942</v>
      </c>
      <c r="IJ84" s="6">
        <v>15754</v>
      </c>
      <c r="IK84" s="6">
        <v>2928141</v>
      </c>
      <c r="IL84" s="6">
        <v>38834</v>
      </c>
      <c r="IM84" s="6">
        <v>1115543</v>
      </c>
      <c r="IN84" s="1">
        <v>0</v>
      </c>
      <c r="IO84" s="6">
        <v>64079</v>
      </c>
      <c r="IQ84" s="6">
        <v>216542837</v>
      </c>
      <c r="IR84" s="6">
        <v>3018669</v>
      </c>
      <c r="IS84" s="10">
        <f>SUM(IS2:IS82)</f>
        <v>6881125</v>
      </c>
      <c r="IT84" s="10">
        <f>SUM(IT2:IT82)</f>
        <v>11200066</v>
      </c>
      <c r="IU84" s="6">
        <v>3491905</v>
      </c>
      <c r="IV84" s="10">
        <f>SUM(IV2:IV82)</f>
        <v>56914204</v>
      </c>
      <c r="IW84" s="6">
        <v>21877111</v>
      </c>
      <c r="IX84" s="6">
        <v>36613</v>
      </c>
      <c r="IY84" s="6">
        <v>92319</v>
      </c>
      <c r="IZ84" s="6">
        <v>12772</v>
      </c>
      <c r="JA84" s="1">
        <v>0.8</v>
      </c>
      <c r="JB84" s="1">
        <v>0.14000000000000001</v>
      </c>
      <c r="JC84" s="1">
        <v>20.95</v>
      </c>
      <c r="JD84" s="1">
        <v>25.61</v>
      </c>
      <c r="JE84" s="1">
        <v>11.57</v>
      </c>
      <c r="JF84" s="6">
        <v>116340</v>
      </c>
      <c r="JG84" s="6">
        <v>2233433</v>
      </c>
      <c r="JH84" s="6">
        <v>25364</v>
      </c>
      <c r="JI84" s="6">
        <v>735770</v>
      </c>
    </row>
    <row r="86" spans="1:269" x14ac:dyDescent="0.25">
      <c r="IV86" s="497"/>
    </row>
  </sheetData>
  <hyperlinks>
    <hyperlink ref="V27" r:id="rId1"/>
    <hyperlink ref="V34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61" workbookViewId="0">
      <selection activeCell="C84" sqref="C84"/>
    </sheetView>
  </sheetViews>
  <sheetFormatPr defaultColWidth="8.85546875" defaultRowHeight="12.75" x14ac:dyDescent="0.2"/>
  <cols>
    <col min="1" max="1" width="8.140625" style="89" customWidth="1"/>
    <col min="2" max="2" width="20.140625" style="89" customWidth="1"/>
    <col min="3" max="7" width="8.85546875" style="122"/>
    <col min="8" max="8" width="12.140625" style="122" customWidth="1"/>
    <col min="9" max="9" width="10.85546875" style="123" customWidth="1"/>
    <col min="10" max="16384" width="8.85546875" style="89"/>
  </cols>
  <sheetData>
    <row r="1" spans="1:9" x14ac:dyDescent="0.2">
      <c r="A1" s="86"/>
      <c r="B1" s="87"/>
      <c r="C1" s="88"/>
      <c r="D1" s="88"/>
      <c r="E1" s="88"/>
      <c r="F1" s="88"/>
      <c r="G1" s="88"/>
      <c r="H1" s="88"/>
      <c r="I1" s="183" t="s">
        <v>2156</v>
      </c>
    </row>
    <row r="2" spans="1:9" ht="15.75" x14ac:dyDescent="0.25">
      <c r="A2" s="90" t="s">
        <v>1950</v>
      </c>
      <c r="B2" s="21"/>
      <c r="C2" s="91"/>
      <c r="D2" s="91"/>
      <c r="E2" s="91"/>
      <c r="F2" s="91"/>
      <c r="G2" s="91"/>
      <c r="H2" s="91"/>
      <c r="I2" s="475" t="s">
        <v>2134</v>
      </c>
    </row>
    <row r="3" spans="1:9" ht="13.5" thickBot="1" x14ac:dyDescent="0.25">
      <c r="A3" s="92"/>
      <c r="B3" s="21"/>
      <c r="C3" s="91"/>
      <c r="D3" s="91"/>
      <c r="E3" s="91"/>
      <c r="F3" s="91"/>
      <c r="G3" s="91"/>
      <c r="H3" s="91"/>
      <c r="I3" s="93"/>
    </row>
    <row r="4" spans="1:9" ht="13.5" thickTop="1" x14ac:dyDescent="0.2">
      <c r="A4" s="94"/>
      <c r="B4" s="643"/>
      <c r="C4" s="95"/>
      <c r="D4" s="95" t="s">
        <v>1951</v>
      </c>
      <c r="E4" s="95" t="s">
        <v>1952</v>
      </c>
      <c r="F4" s="95"/>
      <c r="G4" s="95"/>
      <c r="H4" s="95" t="s">
        <v>1953</v>
      </c>
      <c r="I4" s="96" t="s">
        <v>1954</v>
      </c>
    </row>
    <row r="5" spans="1:9" x14ac:dyDescent="0.2">
      <c r="A5" s="97"/>
      <c r="B5" s="661"/>
      <c r="C5" s="98" t="s">
        <v>1951</v>
      </c>
      <c r="D5" s="98" t="s">
        <v>1955</v>
      </c>
      <c r="E5" s="98" t="s">
        <v>1951</v>
      </c>
      <c r="F5" s="98" t="s">
        <v>415</v>
      </c>
      <c r="G5" s="98" t="s">
        <v>1952</v>
      </c>
      <c r="H5" s="99">
        <v>25000</v>
      </c>
      <c r="I5" s="100" t="s">
        <v>1956</v>
      </c>
    </row>
    <row r="6" spans="1:9" ht="13.5" thickBot="1" x14ac:dyDescent="0.25">
      <c r="A6" s="101"/>
      <c r="B6" s="662"/>
      <c r="C6" s="102" t="s">
        <v>1957</v>
      </c>
      <c r="D6" s="102" t="s">
        <v>1958</v>
      </c>
      <c r="E6" s="102" t="s">
        <v>1955</v>
      </c>
      <c r="F6" s="102" t="s">
        <v>1959</v>
      </c>
      <c r="G6" s="102" t="s">
        <v>1713</v>
      </c>
      <c r="H6" s="102" t="s">
        <v>1960</v>
      </c>
      <c r="I6" s="103" t="s">
        <v>1957</v>
      </c>
    </row>
    <row r="7" spans="1:9" ht="14.25" thickTop="1" thickBot="1" x14ac:dyDescent="0.25">
      <c r="A7" s="40"/>
      <c r="B7" s="41" t="s">
        <v>1938</v>
      </c>
      <c r="C7" s="104"/>
      <c r="D7" s="104"/>
      <c r="E7" s="104"/>
      <c r="F7" s="105"/>
      <c r="G7" s="105"/>
      <c r="H7" s="105"/>
      <c r="I7" s="106"/>
    </row>
    <row r="8" spans="1:9" ht="13.5" thickTop="1" x14ac:dyDescent="0.2">
      <c r="A8" s="46" t="str">
        <f>County!A3</f>
        <v>NC0103</v>
      </c>
      <c r="B8" s="46" t="str">
        <f>County!B3</f>
        <v>Alamance</v>
      </c>
      <c r="C8" s="107">
        <f>County!AB3</f>
        <v>10</v>
      </c>
      <c r="D8" s="107">
        <f>County!AC3</f>
        <v>0</v>
      </c>
      <c r="E8" s="107">
        <f>County!AD3</f>
        <v>10</v>
      </c>
      <c r="F8" s="107">
        <f>County!AE3</f>
        <v>35.229999999999997</v>
      </c>
      <c r="G8" s="107">
        <f>County!AF3</f>
        <v>45.23</v>
      </c>
      <c r="H8" s="107">
        <f>G8/('Table 1'!D8/25000)</f>
        <v>7.1783623874760343</v>
      </c>
      <c r="I8" s="108">
        <f>County!AG3</f>
        <v>0.22109999999999999</v>
      </c>
    </row>
    <row r="9" spans="1:9" x14ac:dyDescent="0.2">
      <c r="A9" s="46" t="str">
        <f>County!A4</f>
        <v>NC0016</v>
      </c>
      <c r="B9" s="46" t="str">
        <f>County!B4</f>
        <v>Alexander</v>
      </c>
      <c r="C9" s="107">
        <f>County!AB4</f>
        <v>1</v>
      </c>
      <c r="D9" s="107">
        <f>County!AC4</f>
        <v>0</v>
      </c>
      <c r="E9" s="107">
        <f>County!AD4</f>
        <v>1</v>
      </c>
      <c r="F9" s="107">
        <f>County!AE4</f>
        <v>6.7</v>
      </c>
      <c r="G9" s="107">
        <f>County!AF4</f>
        <v>7.7</v>
      </c>
      <c r="H9" s="107">
        <f>G9/('Table 1'!D9/25000)</f>
        <v>5.0721964586846537</v>
      </c>
      <c r="I9" s="109">
        <f>County!AG4</f>
        <v>0.12989999999999999</v>
      </c>
    </row>
    <row r="10" spans="1:9" x14ac:dyDescent="0.2">
      <c r="A10" s="46" t="str">
        <f>County!A5</f>
        <v>NC0017</v>
      </c>
      <c r="B10" s="46" t="str">
        <f>County!B5</f>
        <v>Bladen</v>
      </c>
      <c r="C10" s="107">
        <f>County!AB5</f>
        <v>1</v>
      </c>
      <c r="D10" s="107">
        <f>County!AC5</f>
        <v>0</v>
      </c>
      <c r="E10" s="107">
        <f>County!AD5</f>
        <v>1</v>
      </c>
      <c r="F10" s="107">
        <f>County!AE5</f>
        <v>9.26</v>
      </c>
      <c r="G10" s="107">
        <f>County!AF5</f>
        <v>10.26</v>
      </c>
      <c r="H10" s="107">
        <f>G10/('Table 1'!D10/25000)</f>
        <v>7.3262688869212536</v>
      </c>
      <c r="I10" s="109">
        <f>County!AG5</f>
        <v>9.7500000000000003E-2</v>
      </c>
    </row>
    <row r="11" spans="1:9" x14ac:dyDescent="0.2">
      <c r="A11" s="46" t="str">
        <f>County!A6</f>
        <v>NC0018</v>
      </c>
      <c r="B11" s="46" t="str">
        <f>County!B6</f>
        <v>Brunswick</v>
      </c>
      <c r="C11" s="107">
        <f>County!AB6</f>
        <v>1</v>
      </c>
      <c r="D11" s="107">
        <f>County!AC6</f>
        <v>0</v>
      </c>
      <c r="E11" s="107">
        <f>County!AD6</f>
        <v>1</v>
      </c>
      <c r="F11" s="107">
        <f>County!AE6</f>
        <v>15</v>
      </c>
      <c r="G11" s="107">
        <f>County!AF6</f>
        <v>16</v>
      </c>
      <c r="H11" s="107">
        <f>G11/('Table 1'!D11/25000)</f>
        <v>3.2379487594608816</v>
      </c>
      <c r="I11" s="109">
        <f>County!AG6</f>
        <v>6.25E-2</v>
      </c>
    </row>
    <row r="12" spans="1:9" x14ac:dyDescent="0.2">
      <c r="A12" s="46" t="str">
        <f>County!A7</f>
        <v>NC0019</v>
      </c>
      <c r="B12" s="46" t="str">
        <f>County!B7</f>
        <v>Buncombe</v>
      </c>
      <c r="C12" s="107">
        <f>County!AB7</f>
        <v>11</v>
      </c>
      <c r="D12" s="107">
        <f>County!AC7</f>
        <v>1</v>
      </c>
      <c r="E12" s="107">
        <f>County!AD7</f>
        <v>12</v>
      </c>
      <c r="F12" s="107">
        <f>County!AE7</f>
        <v>46</v>
      </c>
      <c r="G12" s="107">
        <f>County!AF7</f>
        <v>58</v>
      </c>
      <c r="H12" s="107">
        <f>G12/('Table 1'!D12/25000)</f>
        <v>5.6899339182847006</v>
      </c>
      <c r="I12" s="109">
        <f>County!AG7</f>
        <v>0.18970000000000001</v>
      </c>
    </row>
    <row r="13" spans="1:9" x14ac:dyDescent="0.2">
      <c r="A13" s="46" t="str">
        <f>County!A8</f>
        <v>NC0020</v>
      </c>
      <c r="B13" s="46" t="str">
        <f>County!B8</f>
        <v>Burke</v>
      </c>
      <c r="C13" s="107">
        <f>County!AB8</f>
        <v>2</v>
      </c>
      <c r="D13" s="107">
        <f>County!AC8</f>
        <v>2</v>
      </c>
      <c r="E13" s="107">
        <f>County!AD8</f>
        <v>4</v>
      </c>
      <c r="F13" s="107">
        <f>County!AE8</f>
        <v>17.05</v>
      </c>
      <c r="G13" s="107">
        <f>County!AF8</f>
        <v>21.05</v>
      </c>
      <c r="H13" s="107">
        <f>G13/('Table 1'!D13/25000)</f>
        <v>5.9053571829342193</v>
      </c>
      <c r="I13" s="109">
        <f>County!AG8</f>
        <v>9.5000000000000001E-2</v>
      </c>
    </row>
    <row r="14" spans="1:9" x14ac:dyDescent="0.2">
      <c r="A14" s="46" t="str">
        <f>County!A9</f>
        <v>NC0021</v>
      </c>
      <c r="B14" s="46" t="str">
        <f>County!B9</f>
        <v>Cabarrus</v>
      </c>
      <c r="C14" s="107">
        <f>County!AB9</f>
        <v>9</v>
      </c>
      <c r="D14" s="107">
        <f>County!AC9</f>
        <v>0</v>
      </c>
      <c r="E14" s="107">
        <f>County!AD9</f>
        <v>9</v>
      </c>
      <c r="F14" s="107">
        <f>County!AE9</f>
        <v>39.5</v>
      </c>
      <c r="G14" s="107">
        <f>County!AF9</f>
        <v>48.5</v>
      </c>
      <c r="H14" s="107">
        <f>G14/('Table 1'!D14/25000)</f>
        <v>6.1952645186343336</v>
      </c>
      <c r="I14" s="109">
        <f>County!AG9</f>
        <v>0.18559999999999999</v>
      </c>
    </row>
    <row r="15" spans="1:9" x14ac:dyDescent="0.2">
      <c r="A15" s="46" t="str">
        <f>County!A10</f>
        <v>NC0022</v>
      </c>
      <c r="B15" s="46" t="str">
        <f>County!B10</f>
        <v>Caldwell</v>
      </c>
      <c r="C15" s="107">
        <f>County!AB10</f>
        <v>4</v>
      </c>
      <c r="D15" s="107">
        <f>County!AC10</f>
        <v>1</v>
      </c>
      <c r="E15" s="107">
        <f>County!AD10</f>
        <v>5</v>
      </c>
      <c r="F15" s="107">
        <f>County!AE10</f>
        <v>14</v>
      </c>
      <c r="G15" s="107">
        <f>County!AF10</f>
        <v>19</v>
      </c>
      <c r="H15" s="107">
        <f>G15/('Table 1'!D15/25000)</f>
        <v>5.7522070310134783</v>
      </c>
      <c r="I15" s="109">
        <f>County!AG10</f>
        <v>0.21049999999999999</v>
      </c>
    </row>
    <row r="16" spans="1:9" x14ac:dyDescent="0.2">
      <c r="A16" s="46" t="str">
        <f>County!A11</f>
        <v>NC0107</v>
      </c>
      <c r="B16" s="46" t="str">
        <f>County!B11</f>
        <v>Caswell</v>
      </c>
      <c r="C16" s="107">
        <f>County!AB11</f>
        <v>1</v>
      </c>
      <c r="D16" s="107">
        <f>County!AC11</f>
        <v>0</v>
      </c>
      <c r="E16" s="107">
        <f>County!AD11</f>
        <v>1</v>
      </c>
      <c r="F16" s="107">
        <f>County!AE11</f>
        <v>6.02</v>
      </c>
      <c r="G16" s="107">
        <f>County!AF11</f>
        <v>7.02</v>
      </c>
      <c r="H16" s="107">
        <f>G16/('Table 1'!D16/25000)</f>
        <v>7.4345505379988133</v>
      </c>
      <c r="I16" s="109">
        <f>County!AG11</f>
        <v>0.14249999999999999</v>
      </c>
    </row>
    <row r="17" spans="1:9" x14ac:dyDescent="0.2">
      <c r="A17" s="46" t="str">
        <f>County!A12</f>
        <v>NC0023</v>
      </c>
      <c r="B17" s="46" t="str">
        <f>County!B12</f>
        <v>Catawba</v>
      </c>
      <c r="C17" s="107">
        <f>County!AB12</f>
        <v>9</v>
      </c>
      <c r="D17" s="107">
        <f>County!AC12</f>
        <v>2</v>
      </c>
      <c r="E17" s="107">
        <f>County!AD12</f>
        <v>11</v>
      </c>
      <c r="F17" s="107">
        <f>County!AE12</f>
        <v>23.8</v>
      </c>
      <c r="G17" s="107">
        <f>County!AF12</f>
        <v>34.799999999999997</v>
      </c>
      <c r="H17" s="107">
        <f>G17/('Table 1'!D17/25000)</f>
        <v>7.533967803112307</v>
      </c>
      <c r="I17" s="109">
        <f>County!AG12</f>
        <v>0.2586</v>
      </c>
    </row>
    <row r="18" spans="1:9" x14ac:dyDescent="0.2">
      <c r="A18" s="46" t="str">
        <f>County!A13</f>
        <v>NC0104</v>
      </c>
      <c r="B18" s="46" t="str">
        <f>County!B13</f>
        <v>Chatham</v>
      </c>
      <c r="C18" s="107">
        <f>County!AB13</f>
        <v>3</v>
      </c>
      <c r="D18" s="107">
        <f>County!AC13</f>
        <v>0</v>
      </c>
      <c r="E18" s="107">
        <f>County!AD13</f>
        <v>3</v>
      </c>
      <c r="F18" s="107">
        <f>County!AE13</f>
        <v>10.5</v>
      </c>
      <c r="G18" s="107">
        <f>County!AF13</f>
        <v>13.5</v>
      </c>
      <c r="H18" s="107">
        <f>G18/('Table 1'!D18/25000)</f>
        <v>4.6995752976397691</v>
      </c>
      <c r="I18" s="109">
        <f>County!AG13</f>
        <v>0.22220000000000001</v>
      </c>
    </row>
    <row r="19" spans="1:9" x14ac:dyDescent="0.2">
      <c r="A19" s="46" t="str">
        <f>County!A14</f>
        <v>NC0024</v>
      </c>
      <c r="B19" s="46" t="str">
        <f>County!B14</f>
        <v>Cleveland</v>
      </c>
      <c r="C19" s="107">
        <f>County!AB14</f>
        <v>3</v>
      </c>
      <c r="D19" s="107">
        <f>County!AC14</f>
        <v>0</v>
      </c>
      <c r="E19" s="107">
        <f>County!AD14</f>
        <v>3</v>
      </c>
      <c r="F19" s="107">
        <f>County!AE14</f>
        <v>15.25</v>
      </c>
      <c r="G19" s="107">
        <f>County!AF14</f>
        <v>18.25</v>
      </c>
      <c r="H19" s="107">
        <f>G19/('Table 1'!D19/25000)</f>
        <v>5.2319847713407643</v>
      </c>
      <c r="I19" s="109">
        <f>County!AG14</f>
        <v>0.16439999999999999</v>
      </c>
    </row>
    <row r="20" spans="1:9" x14ac:dyDescent="0.2">
      <c r="A20" s="46" t="str">
        <f>County!A15</f>
        <v>NC0025</v>
      </c>
      <c r="B20" s="46" t="str">
        <f>County!B15</f>
        <v>Columbus</v>
      </c>
      <c r="C20" s="107">
        <f>County!AB15</f>
        <v>1</v>
      </c>
      <c r="D20" s="107">
        <f>County!AC15</f>
        <v>0</v>
      </c>
      <c r="E20" s="107">
        <f>County!AD15</f>
        <v>1</v>
      </c>
      <c r="F20" s="107">
        <f>County!AE15</f>
        <v>25</v>
      </c>
      <c r="G20" s="107">
        <f>County!AF15</f>
        <v>26</v>
      </c>
      <c r="H20" s="107">
        <f>G20/('Table 1'!D20/25000)</f>
        <v>11.362444498828793</v>
      </c>
      <c r="I20" s="109">
        <f>County!AG15</f>
        <v>3.85E-2</v>
      </c>
    </row>
    <row r="21" spans="1:9" x14ac:dyDescent="0.2">
      <c r="A21" s="46" t="str">
        <f>County!A16</f>
        <v>NC0026</v>
      </c>
      <c r="B21" s="46" t="str">
        <f>County!B16</f>
        <v>Cumberland</v>
      </c>
      <c r="C21" s="107">
        <f>County!AB16</f>
        <v>47</v>
      </c>
      <c r="D21" s="107">
        <f>County!AC16</f>
        <v>0</v>
      </c>
      <c r="E21" s="107">
        <f>County!AD16</f>
        <v>47</v>
      </c>
      <c r="F21" s="107">
        <f>County!AE16</f>
        <v>136.80000000000001</v>
      </c>
      <c r="G21" s="107">
        <f>County!AF16</f>
        <v>183.8</v>
      </c>
      <c r="H21" s="107">
        <f>G21/('Table 1'!D21/25000)</f>
        <v>13.97251109894788</v>
      </c>
      <c r="I21" s="109">
        <f>County!AG16</f>
        <v>0.25569999999999998</v>
      </c>
    </row>
    <row r="22" spans="1:9" x14ac:dyDescent="0.2">
      <c r="A22" s="46" t="str">
        <f>County!A17</f>
        <v>NC0027</v>
      </c>
      <c r="B22" s="46" t="str">
        <f>County!B17</f>
        <v>Davidson</v>
      </c>
      <c r="C22" s="107">
        <f>County!AB17</f>
        <v>7.5</v>
      </c>
      <c r="D22" s="107">
        <f>County!AC17</f>
        <v>0</v>
      </c>
      <c r="E22" s="107">
        <f>County!AD17</f>
        <v>7.5</v>
      </c>
      <c r="F22" s="107">
        <f>County!AE17</f>
        <v>50.98</v>
      </c>
      <c r="G22" s="107">
        <f>County!AF17</f>
        <v>58.48</v>
      </c>
      <c r="H22" s="107">
        <f>G22/('Table 1'!D22/25000)</f>
        <v>8.850253945385095</v>
      </c>
      <c r="I22" s="109">
        <f>County!AG17</f>
        <v>0.12820000000000001</v>
      </c>
    </row>
    <row r="23" spans="1:9" x14ac:dyDescent="0.2">
      <c r="A23" s="46" t="str">
        <f>County!A18</f>
        <v>NC0028</v>
      </c>
      <c r="B23" s="46" t="str">
        <f>County!B18</f>
        <v>Davie</v>
      </c>
      <c r="C23" s="107">
        <f>County!AB18</f>
        <v>1.88</v>
      </c>
      <c r="D23" s="107">
        <f>County!AC18</f>
        <v>0.94</v>
      </c>
      <c r="E23" s="107">
        <f>County!AD18</f>
        <v>2.82</v>
      </c>
      <c r="F23" s="107">
        <f>County!AE18</f>
        <v>7.2</v>
      </c>
      <c r="G23" s="107">
        <f>County!AF18</f>
        <v>10.02</v>
      </c>
      <c r="H23" s="107">
        <f>G23/('Table 1'!D23/25000)</f>
        <v>6.0010061567208863</v>
      </c>
      <c r="I23" s="109">
        <f>County!AG18</f>
        <v>0.18759999999999999</v>
      </c>
    </row>
    <row r="24" spans="1:9" x14ac:dyDescent="0.2">
      <c r="A24" s="46" t="str">
        <f>County!A19</f>
        <v>NC0029</v>
      </c>
      <c r="B24" s="46" t="str">
        <f>County!B19</f>
        <v>Duplin</v>
      </c>
      <c r="C24" s="107">
        <f>County!AB19</f>
        <v>1</v>
      </c>
      <c r="D24" s="107">
        <f>County!AC19</f>
        <v>0</v>
      </c>
      <c r="E24" s="107">
        <f>County!AD19</f>
        <v>1</v>
      </c>
      <c r="F24" s="107">
        <f>County!AE19</f>
        <v>9.35</v>
      </c>
      <c r="G24" s="107">
        <f>County!AF19</f>
        <v>10.35</v>
      </c>
      <c r="H24" s="107">
        <f>G24/('Table 1'!D24/25000)</f>
        <v>4.3220084185207455</v>
      </c>
      <c r="I24" s="109">
        <f>County!AG19</f>
        <v>9.6600000000000005E-2</v>
      </c>
    </row>
    <row r="25" spans="1:9" x14ac:dyDescent="0.2">
      <c r="A25" s="46" t="str">
        <f>County!A20</f>
        <v>NC0030</v>
      </c>
      <c r="B25" s="46" t="str">
        <f>County!B20</f>
        <v>Durham</v>
      </c>
      <c r="C25" s="107">
        <f>County!AB20</f>
        <v>50.77</v>
      </c>
      <c r="D25" s="107">
        <f>County!AC20</f>
        <v>0</v>
      </c>
      <c r="E25" s="107">
        <f>County!AD20</f>
        <v>50.77</v>
      </c>
      <c r="F25" s="107">
        <f>County!AE20</f>
        <v>78.03</v>
      </c>
      <c r="G25" s="107">
        <f>County!AF20</f>
        <v>128.80000000000001</v>
      </c>
      <c r="H25" s="107">
        <f>G25/('Table 1'!D25/25000)</f>
        <v>10.83376230994654</v>
      </c>
      <c r="I25" s="109">
        <f>County!AG20</f>
        <v>0.39419999999999999</v>
      </c>
    </row>
    <row r="26" spans="1:9" x14ac:dyDescent="0.2">
      <c r="A26" s="46" t="str">
        <f>County!A21</f>
        <v>NC0031</v>
      </c>
      <c r="B26" s="46" t="str">
        <f>County!B21</f>
        <v>Edgecombe</v>
      </c>
      <c r="C26" s="107">
        <f>County!AB21</f>
        <v>2</v>
      </c>
      <c r="D26" s="107">
        <f>County!AC21</f>
        <v>0</v>
      </c>
      <c r="E26" s="107">
        <f>County!AD21</f>
        <v>2</v>
      </c>
      <c r="F26" s="107">
        <f>County!AE21</f>
        <v>12.9</v>
      </c>
      <c r="G26" s="107">
        <f>County!AF21</f>
        <v>14.9</v>
      </c>
      <c r="H26" s="107">
        <f>G26/('Table 1'!D26/25000)</f>
        <v>6.8515827616017075</v>
      </c>
      <c r="I26" s="109">
        <f>County!AG21</f>
        <v>0.13420000000000001</v>
      </c>
    </row>
    <row r="27" spans="1:9" x14ac:dyDescent="0.2">
      <c r="A27" s="46" t="str">
        <f>County!A22</f>
        <v>NC0032</v>
      </c>
      <c r="B27" s="46" t="str">
        <f>County!B22</f>
        <v>Forsyth</v>
      </c>
      <c r="C27" s="107">
        <f>County!AB22</f>
        <v>46.5</v>
      </c>
      <c r="D27" s="107">
        <f>County!AC22</f>
        <v>1</v>
      </c>
      <c r="E27" s="107">
        <f>County!AD22</f>
        <v>47.5</v>
      </c>
      <c r="F27" s="107">
        <f>County!AE22</f>
        <v>56.3</v>
      </c>
      <c r="G27" s="107">
        <f>County!AF22</f>
        <v>103.8</v>
      </c>
      <c r="H27" s="107">
        <f>G27/('Table 1'!D27/25000)</f>
        <v>7.0796605036789675</v>
      </c>
      <c r="I27" s="109">
        <f>County!AG22</f>
        <v>0.44800000000000001</v>
      </c>
    </row>
    <row r="28" spans="1:9" x14ac:dyDescent="0.2">
      <c r="A28" s="46" t="str">
        <f>County!A23</f>
        <v>NC0033</v>
      </c>
      <c r="B28" s="46" t="str">
        <f>County!B23</f>
        <v>Franklin</v>
      </c>
      <c r="C28" s="107">
        <f>County!AB23</f>
        <v>3</v>
      </c>
      <c r="D28" s="107">
        <f>County!AC23</f>
        <v>0</v>
      </c>
      <c r="E28" s="107">
        <f>County!AD23</f>
        <v>3</v>
      </c>
      <c r="F28" s="107">
        <f>County!AE23</f>
        <v>9.57</v>
      </c>
      <c r="G28" s="107">
        <f>County!AF23</f>
        <v>12.57</v>
      </c>
      <c r="H28" s="107">
        <f>G28/('Table 1'!D28/25000)</f>
        <v>4.894402392299785</v>
      </c>
      <c r="I28" s="109">
        <f>County!AG23</f>
        <v>0.2387</v>
      </c>
    </row>
    <row r="29" spans="1:9" x14ac:dyDescent="0.2">
      <c r="A29" s="46" t="str">
        <f>County!A24</f>
        <v>NC0105</v>
      </c>
      <c r="B29" s="46" t="str">
        <f>County!B24</f>
        <v>Gaston</v>
      </c>
      <c r="C29" s="107">
        <f>County!AB24</f>
        <v>13.5</v>
      </c>
      <c r="D29" s="107">
        <f>County!AC24</f>
        <v>8.5</v>
      </c>
      <c r="E29" s="107">
        <f>County!AD24</f>
        <v>22</v>
      </c>
      <c r="F29" s="107">
        <f>County!AE24</f>
        <v>34</v>
      </c>
      <c r="G29" s="107">
        <f>County!AF24</f>
        <v>56</v>
      </c>
      <c r="H29" s="107">
        <f>G29/('Table 1'!D29/25000)</f>
        <v>6.5840215203446268</v>
      </c>
      <c r="I29" s="109">
        <f>County!AG24</f>
        <v>0.24110000000000001</v>
      </c>
    </row>
    <row r="30" spans="1:9" x14ac:dyDescent="0.2">
      <c r="A30" s="46" t="str">
        <f>County!A25</f>
        <v>NC0034</v>
      </c>
      <c r="B30" s="46" t="str">
        <f>County!B25</f>
        <v>Granville</v>
      </c>
      <c r="C30" s="107">
        <f>County!AB25</f>
        <v>5</v>
      </c>
      <c r="D30" s="107">
        <f>County!AC25</f>
        <v>0</v>
      </c>
      <c r="E30" s="107">
        <f>County!AD25</f>
        <v>5</v>
      </c>
      <c r="F30" s="107">
        <f>County!AE25</f>
        <v>18.5</v>
      </c>
      <c r="G30" s="107">
        <f>County!AF25</f>
        <v>23.5</v>
      </c>
      <c r="H30" s="107">
        <f>G30/('Table 1'!D30/25000)</f>
        <v>10.034672997762481</v>
      </c>
      <c r="I30" s="109">
        <f>County!AG25</f>
        <v>0.21279999999999999</v>
      </c>
    </row>
    <row r="31" spans="1:9" x14ac:dyDescent="0.2">
      <c r="A31" s="46" t="str">
        <f>County!A26</f>
        <v>NC0035</v>
      </c>
      <c r="B31" s="46" t="str">
        <f>County!B26</f>
        <v>Guilford (Greensboro)</v>
      </c>
      <c r="C31" s="107">
        <f>County!AB26</f>
        <v>27</v>
      </c>
      <c r="D31" s="107">
        <f>County!AC26</f>
        <v>0</v>
      </c>
      <c r="E31" s="107">
        <f>County!AD26</f>
        <v>27</v>
      </c>
      <c r="F31" s="107">
        <f>County!AE26</f>
        <v>69</v>
      </c>
      <c r="G31" s="107">
        <f>County!AF26</f>
        <v>96</v>
      </c>
      <c r="H31" s="107">
        <f>G31/('Table 1'!D31/25000)</f>
        <v>5.8913777232279836</v>
      </c>
      <c r="I31" s="109">
        <f>County!AG26</f>
        <v>0.28129999999999999</v>
      </c>
    </row>
    <row r="32" spans="1:9" x14ac:dyDescent="0.2">
      <c r="A32" s="46" t="str">
        <f>County!A27</f>
        <v>NC0036</v>
      </c>
      <c r="B32" s="46" t="str">
        <f>County!B27</f>
        <v>Halifax</v>
      </c>
      <c r="C32" s="107">
        <f>County!AB27</f>
        <v>1</v>
      </c>
      <c r="D32" s="107">
        <f>County!AC27</f>
        <v>0</v>
      </c>
      <c r="E32" s="107">
        <f>County!AD27</f>
        <v>1</v>
      </c>
      <c r="F32" s="107">
        <f>County!AE27</f>
        <v>9</v>
      </c>
      <c r="G32" s="107">
        <f>County!AF27</f>
        <v>10</v>
      </c>
      <c r="H32" s="107">
        <f>G32/('Table 1'!D32/25000)</f>
        <v>6.7137524505196451</v>
      </c>
      <c r="I32" s="109">
        <f>County!AG27</f>
        <v>0.1</v>
      </c>
    </row>
    <row r="33" spans="1:9" x14ac:dyDescent="0.2">
      <c r="A33" s="46" t="str">
        <f>County!A28</f>
        <v>NC0037</v>
      </c>
      <c r="B33" s="46" t="str">
        <f>County!B28</f>
        <v>Harnett</v>
      </c>
      <c r="C33" s="107">
        <f>County!AB28</f>
        <v>3</v>
      </c>
      <c r="D33" s="107">
        <f>County!AC28</f>
        <v>2</v>
      </c>
      <c r="E33" s="107">
        <f>County!AD28</f>
        <v>5</v>
      </c>
      <c r="F33" s="107">
        <f>County!AE28</f>
        <v>10.3</v>
      </c>
      <c r="G33" s="107">
        <f>County!AF28</f>
        <v>15.3</v>
      </c>
      <c r="H33" s="107">
        <f>G33/('Table 1'!D33/25000)</f>
        <v>3.0088022214006469</v>
      </c>
      <c r="I33" s="109">
        <f>County!AG28</f>
        <v>0.1961</v>
      </c>
    </row>
    <row r="34" spans="1:9" x14ac:dyDescent="0.2">
      <c r="A34" s="46" t="str">
        <f>County!A29</f>
        <v>NC0038</v>
      </c>
      <c r="B34" s="46" t="str">
        <f>County!B29</f>
        <v>Haywood</v>
      </c>
      <c r="C34" s="107">
        <f>County!AB29</f>
        <v>5</v>
      </c>
      <c r="D34" s="107">
        <f>County!AC29</f>
        <v>2</v>
      </c>
      <c r="E34" s="107">
        <f>County!AD29</f>
        <v>7</v>
      </c>
      <c r="F34" s="107">
        <f>County!AE29</f>
        <v>10</v>
      </c>
      <c r="G34" s="107">
        <f>County!AF29</f>
        <v>17</v>
      </c>
      <c r="H34" s="107">
        <f>G34/('Table 1'!D34/25000)</f>
        <v>7.0096155432039717</v>
      </c>
      <c r="I34" s="109">
        <f>County!AG29</f>
        <v>0.29409999999999997</v>
      </c>
    </row>
    <row r="35" spans="1:9" x14ac:dyDescent="0.2">
      <c r="A35" s="46" t="str">
        <f>County!A30</f>
        <v>NC0039</v>
      </c>
      <c r="B35" s="46" t="str">
        <f>County!B30</f>
        <v>Henderson</v>
      </c>
      <c r="C35" s="107">
        <f>County!AB30</f>
        <v>10</v>
      </c>
      <c r="D35" s="107">
        <f>County!AC30</f>
        <v>0</v>
      </c>
      <c r="E35" s="107">
        <f>County!AD30</f>
        <v>10</v>
      </c>
      <c r="F35" s="107">
        <f>County!AE30</f>
        <v>28.88</v>
      </c>
      <c r="G35" s="107">
        <f>County!AF30</f>
        <v>38.880000000000003</v>
      </c>
      <c r="H35" s="107">
        <f>G35/('Table 1'!D35/25000)</f>
        <v>8.6391552825945901</v>
      </c>
      <c r="I35" s="109">
        <f>County!AG30</f>
        <v>0.25719999999999998</v>
      </c>
    </row>
    <row r="36" spans="1:9" x14ac:dyDescent="0.2">
      <c r="A36" s="46" t="str">
        <f>County!A31</f>
        <v>NC0040</v>
      </c>
      <c r="B36" s="46" t="str">
        <f>County!B31</f>
        <v>Iredell</v>
      </c>
      <c r="C36" s="107">
        <f>County!AB31</f>
        <v>6</v>
      </c>
      <c r="D36" s="107">
        <f>County!AC31</f>
        <v>1</v>
      </c>
      <c r="E36" s="107">
        <f>County!AD31</f>
        <v>7</v>
      </c>
      <c r="F36" s="107">
        <f>County!AE31</f>
        <v>21.9</v>
      </c>
      <c r="G36" s="107">
        <f>County!AF31</f>
        <v>28.9</v>
      </c>
      <c r="H36" s="107">
        <f>G36/('Table 1'!D36/25000)</f>
        <v>5.4536533816425123</v>
      </c>
      <c r="I36" s="109">
        <f>County!AG31</f>
        <v>0.20760000000000001</v>
      </c>
    </row>
    <row r="37" spans="1:9" x14ac:dyDescent="0.2">
      <c r="A37" s="46" t="str">
        <f>County!A32</f>
        <v>NC0041</v>
      </c>
      <c r="B37" s="46" t="str">
        <f>County!B32</f>
        <v>Johnston</v>
      </c>
      <c r="C37" s="107">
        <f>County!AB32</f>
        <v>5</v>
      </c>
      <c r="D37" s="107">
        <f>County!AC32</f>
        <v>1</v>
      </c>
      <c r="E37" s="107">
        <f>County!AD32</f>
        <v>6</v>
      </c>
      <c r="F37" s="107">
        <f>County!AE32</f>
        <v>18.05</v>
      </c>
      <c r="G37" s="107">
        <f>County!AF32</f>
        <v>24.05</v>
      </c>
      <c r="H37" s="107">
        <f>G37/('Table 1'!D37/25000)</f>
        <v>3.6266851645203126</v>
      </c>
      <c r="I37" s="109">
        <f>County!AG32</f>
        <v>0.2079</v>
      </c>
    </row>
    <row r="38" spans="1:9" x14ac:dyDescent="0.2">
      <c r="A38" s="46" t="str">
        <f>County!A33</f>
        <v>NC0042</v>
      </c>
      <c r="B38" s="46" t="str">
        <f>County!B33</f>
        <v>Lee</v>
      </c>
      <c r="C38" s="107">
        <f>County!AB33</f>
        <v>2</v>
      </c>
      <c r="D38" s="107">
        <f>County!AC33</f>
        <v>0</v>
      </c>
      <c r="E38" s="107">
        <f>County!AD33</f>
        <v>2</v>
      </c>
      <c r="F38" s="107">
        <f>County!AE33</f>
        <v>7</v>
      </c>
      <c r="G38" s="107">
        <f>County!AF33</f>
        <v>9</v>
      </c>
      <c r="H38" s="107">
        <f>G38/('Table 1'!D38/25000)</f>
        <v>3.8195151762069663</v>
      </c>
      <c r="I38" s="109">
        <f>County!AG33</f>
        <v>0.22220000000000001</v>
      </c>
    </row>
    <row r="39" spans="1:9" x14ac:dyDescent="0.2">
      <c r="A39" s="46" t="str">
        <f>County!A34</f>
        <v>NC0106</v>
      </c>
      <c r="B39" s="46" t="str">
        <f>County!B34</f>
        <v>Lincoln</v>
      </c>
      <c r="C39" s="107">
        <f>County!AB34</f>
        <v>3</v>
      </c>
      <c r="D39" s="107">
        <f>County!AC34</f>
        <v>1</v>
      </c>
      <c r="E39" s="107">
        <f>County!AD34</f>
        <v>4</v>
      </c>
      <c r="F39" s="107">
        <f>County!AE34</f>
        <v>18</v>
      </c>
      <c r="G39" s="107">
        <f>County!AF34</f>
        <v>22</v>
      </c>
      <c r="H39" s="107">
        <f>G39/('Table 1'!D39/25000)</f>
        <v>6.7570057864540463</v>
      </c>
      <c r="I39" s="109">
        <f>County!AG34</f>
        <v>0.13639999999999999</v>
      </c>
    </row>
    <row r="40" spans="1:9" x14ac:dyDescent="0.2">
      <c r="A40" s="46" t="str">
        <f>County!A35</f>
        <v>NC0043</v>
      </c>
      <c r="B40" s="46" t="str">
        <f>County!B35</f>
        <v>Madison</v>
      </c>
      <c r="C40" s="107">
        <f>County!AB35</f>
        <v>1</v>
      </c>
      <c r="D40" s="107">
        <f>County!AC35</f>
        <v>0</v>
      </c>
      <c r="E40" s="107">
        <f>County!AD35</f>
        <v>1</v>
      </c>
      <c r="F40" s="107">
        <f>County!AE35</f>
        <v>9.89</v>
      </c>
      <c r="G40" s="107">
        <f>County!AF35</f>
        <v>10.89</v>
      </c>
      <c r="H40" s="107">
        <f>G40/('Table 1'!D40/25000)</f>
        <v>12.567511425010387</v>
      </c>
      <c r="I40" s="109">
        <f>County!AG35</f>
        <v>9.1800000000000007E-2</v>
      </c>
    </row>
    <row r="41" spans="1:9" x14ac:dyDescent="0.2">
      <c r="A41" s="46" t="str">
        <f>County!A36</f>
        <v>NC0044</v>
      </c>
      <c r="B41" s="46" t="str">
        <f>County!B36</f>
        <v>McDowell</v>
      </c>
      <c r="C41" s="107">
        <f>County!AB36</f>
        <v>1</v>
      </c>
      <c r="D41" s="107">
        <f>County!AC36</f>
        <v>0</v>
      </c>
      <c r="E41" s="107">
        <f>County!AD36</f>
        <v>1</v>
      </c>
      <c r="F41" s="107">
        <f>County!AE36</f>
        <v>18.45</v>
      </c>
      <c r="G41" s="107">
        <f>County!AF36</f>
        <v>19.45</v>
      </c>
      <c r="H41" s="107">
        <f>G41/('Table 1'!D41/25000)</f>
        <v>10.717434428036148</v>
      </c>
      <c r="I41" s="109">
        <f>County!AG36</f>
        <v>5.1400000000000001E-2</v>
      </c>
    </row>
    <row r="42" spans="1:9" x14ac:dyDescent="0.2">
      <c r="A42" s="46" t="str">
        <f>County!A37</f>
        <v>NC0045</v>
      </c>
      <c r="B42" s="46" t="str">
        <f>County!B37</f>
        <v>Mecklenburg</v>
      </c>
      <c r="C42" s="107">
        <f>County!AB37</f>
        <v>121</v>
      </c>
      <c r="D42" s="107">
        <f>County!AC37</f>
        <v>1</v>
      </c>
      <c r="E42" s="107">
        <f>County!AD37</f>
        <v>122</v>
      </c>
      <c r="F42" s="107">
        <f>County!AE37</f>
        <v>294.38</v>
      </c>
      <c r="G42" s="107">
        <f>County!AF37</f>
        <v>416.38</v>
      </c>
      <c r="H42" s="107">
        <f>G42/('Table 1'!D42/25000)</f>
        <v>10.051612342543731</v>
      </c>
      <c r="I42" s="109">
        <f>County!AG37</f>
        <v>0.29060000000000002</v>
      </c>
    </row>
    <row r="43" spans="1:9" x14ac:dyDescent="0.2">
      <c r="A43" s="46" t="str">
        <f>County!A38</f>
        <v>NC0046</v>
      </c>
      <c r="B43" s="46" t="str">
        <f>County!B38</f>
        <v>Nash (Braswell)</v>
      </c>
      <c r="C43" s="107">
        <f>County!AB38</f>
        <v>8.9</v>
      </c>
      <c r="D43" s="107">
        <f>County!AC38</f>
        <v>0</v>
      </c>
      <c r="E43" s="107">
        <f>County!AD38</f>
        <v>8.9</v>
      </c>
      <c r="F43" s="107">
        <f>County!AE38</f>
        <v>16.5</v>
      </c>
      <c r="G43" s="107">
        <f>County!AF38</f>
        <v>25.4</v>
      </c>
      <c r="H43" s="107">
        <f>G43/('Table 1'!D43/25000)</f>
        <v>7.1294643358370662</v>
      </c>
      <c r="I43" s="109">
        <f>County!AG38</f>
        <v>0.35039999999999999</v>
      </c>
    </row>
    <row r="44" spans="1:9" x14ac:dyDescent="0.2">
      <c r="A44" s="46" t="str">
        <f>County!A39</f>
        <v>NC0047</v>
      </c>
      <c r="B44" s="46" t="str">
        <f>County!B39</f>
        <v>New Hanover</v>
      </c>
      <c r="C44" s="107">
        <f>County!AB39</f>
        <v>15</v>
      </c>
      <c r="D44" s="107">
        <f>County!AC39</f>
        <v>0</v>
      </c>
      <c r="E44" s="107">
        <f>County!AD39</f>
        <v>15</v>
      </c>
      <c r="F44" s="107">
        <f>County!AE39</f>
        <v>31</v>
      </c>
      <c r="G44" s="107">
        <f>County!AF39</f>
        <v>46</v>
      </c>
      <c r="H44" s="107">
        <f>G44/('Table 1'!D44/25000)</f>
        <v>5.2217898479323974</v>
      </c>
      <c r="I44" s="109">
        <f>County!AG39</f>
        <v>0.3261</v>
      </c>
    </row>
    <row r="45" spans="1:9" x14ac:dyDescent="0.2">
      <c r="A45" s="46" t="str">
        <f>County!A40</f>
        <v>NC0048</v>
      </c>
      <c r="B45" s="46" t="str">
        <f>County!B40</f>
        <v>Onslow</v>
      </c>
      <c r="C45" s="107">
        <f>County!AB40</f>
        <v>5</v>
      </c>
      <c r="D45" s="107">
        <f>County!AC40</f>
        <v>0</v>
      </c>
      <c r="E45" s="107">
        <f>County!AD40</f>
        <v>5</v>
      </c>
      <c r="F45" s="107">
        <f>County!AE40</f>
        <v>26.5</v>
      </c>
      <c r="G45" s="107">
        <f>County!AF40</f>
        <v>31.5</v>
      </c>
      <c r="H45" s="107">
        <f>G45/('Table 1'!D45/25000)</f>
        <v>4.0460140981113462</v>
      </c>
      <c r="I45" s="109">
        <f>County!AG40</f>
        <v>0.15870000000000001</v>
      </c>
    </row>
    <row r="46" spans="1:9" x14ac:dyDescent="0.2">
      <c r="A46" s="46" t="str">
        <f>County!A41</f>
        <v>NC0108</v>
      </c>
      <c r="B46" s="46" t="str">
        <f>County!B41</f>
        <v>Orange</v>
      </c>
      <c r="C46" s="107">
        <f>County!AB41</f>
        <v>10</v>
      </c>
      <c r="D46" s="107">
        <f>County!AC41</f>
        <v>0</v>
      </c>
      <c r="E46" s="107">
        <f>County!AD41</f>
        <v>10</v>
      </c>
      <c r="F46" s="107">
        <f>County!AE41</f>
        <v>14.13</v>
      </c>
      <c r="G46" s="107">
        <f>County!AF41</f>
        <v>24.13</v>
      </c>
      <c r="H46" s="107">
        <f>G46/('Table 1'!D46/25000)</f>
        <v>7.4868135277691588</v>
      </c>
      <c r="I46" s="109">
        <f>County!AG41</f>
        <v>0.41439999999999999</v>
      </c>
    </row>
    <row r="47" spans="1:9" x14ac:dyDescent="0.2">
      <c r="A47" s="46" t="str">
        <f>County!A42</f>
        <v>NC0049</v>
      </c>
      <c r="B47" s="46" t="str">
        <f>County!B42</f>
        <v>Pender</v>
      </c>
      <c r="C47" s="107">
        <f>County!AB42</f>
        <v>2</v>
      </c>
      <c r="D47" s="107">
        <f>County!AC42</f>
        <v>0</v>
      </c>
      <c r="E47" s="107">
        <f>County!AD42</f>
        <v>2</v>
      </c>
      <c r="F47" s="107">
        <f>County!AE42</f>
        <v>11.44</v>
      </c>
      <c r="G47" s="107">
        <f>County!AF42</f>
        <v>13.44</v>
      </c>
      <c r="H47" s="107">
        <f>G47/('Table 1'!D47/25000)</f>
        <v>5.7990024335099495</v>
      </c>
      <c r="I47" s="109">
        <f>County!AG42</f>
        <v>0.14879999999999999</v>
      </c>
    </row>
    <row r="48" spans="1:9" x14ac:dyDescent="0.2">
      <c r="A48" s="46" t="str">
        <f>County!A43</f>
        <v>NC0109</v>
      </c>
      <c r="B48" s="46" t="str">
        <f>County!B43</f>
        <v>Person</v>
      </c>
      <c r="C48" s="107">
        <f>County!AB43</f>
        <v>4</v>
      </c>
      <c r="D48" s="107">
        <f>County!AC43</f>
        <v>0</v>
      </c>
      <c r="E48" s="107">
        <f>County!AD43</f>
        <v>4</v>
      </c>
      <c r="F48" s="107">
        <f>County!AE43</f>
        <v>3</v>
      </c>
      <c r="G48" s="107">
        <f>County!AF43</f>
        <v>7</v>
      </c>
      <c r="H48" s="107">
        <f>G48/('Table 1'!D48/25000)</f>
        <v>4.4220953151058779</v>
      </c>
      <c r="I48" s="109">
        <f>County!AG43</f>
        <v>0.57140000000000002</v>
      </c>
    </row>
    <row r="49" spans="1:9" x14ac:dyDescent="0.2">
      <c r="A49" s="46" t="str">
        <f>County!A44</f>
        <v>NC0050</v>
      </c>
      <c r="B49" s="46" t="str">
        <f>County!B44</f>
        <v>Pitt (Sheppard)</v>
      </c>
      <c r="C49" s="107">
        <f>County!AB44</f>
        <v>1</v>
      </c>
      <c r="D49" s="107">
        <f>County!AC44</f>
        <v>4</v>
      </c>
      <c r="E49" s="107">
        <f>County!AD44</f>
        <v>5</v>
      </c>
      <c r="F49" s="107">
        <f>County!AE44</f>
        <v>30.16</v>
      </c>
      <c r="G49" s="107">
        <f>County!AF44</f>
        <v>35.159999999999997</v>
      </c>
      <c r="H49" s="107">
        <f>G49/('Table 1'!D49/25000)</f>
        <v>5.1454662530000581</v>
      </c>
      <c r="I49" s="109">
        <f>County!AG44</f>
        <v>2.8400000000000002E-2</v>
      </c>
    </row>
    <row r="50" spans="1:9" x14ac:dyDescent="0.2">
      <c r="A50" s="46" t="str">
        <f>County!A45</f>
        <v>NC0051</v>
      </c>
      <c r="B50" s="46" t="str">
        <f>County!B45</f>
        <v>Polk</v>
      </c>
      <c r="C50" s="107">
        <f>County!AB45</f>
        <v>3</v>
      </c>
      <c r="D50" s="107">
        <f>County!AC45</f>
        <v>0</v>
      </c>
      <c r="E50" s="107">
        <f>County!AD45</f>
        <v>3</v>
      </c>
      <c r="F50" s="107">
        <f>County!AE45</f>
        <v>7.75</v>
      </c>
      <c r="G50" s="107">
        <f>County!AF45</f>
        <v>10.75</v>
      </c>
      <c r="H50" s="107">
        <f>G50/('Table 1'!D50/25000)</f>
        <v>12.903303245630882</v>
      </c>
      <c r="I50" s="109">
        <f>County!AG45</f>
        <v>0.27910000000000001</v>
      </c>
    </row>
    <row r="51" spans="1:9" x14ac:dyDescent="0.2">
      <c r="A51" s="46" t="str">
        <f>County!A46</f>
        <v>NC0052</v>
      </c>
      <c r="B51" s="46" t="str">
        <f>County!B46</f>
        <v>Randolph</v>
      </c>
      <c r="C51" s="107">
        <f>County!AB46</f>
        <v>12</v>
      </c>
      <c r="D51" s="107">
        <f>County!AC46</f>
        <v>1</v>
      </c>
      <c r="E51" s="107">
        <f>County!AD46</f>
        <v>13</v>
      </c>
      <c r="F51" s="107">
        <f>County!AE46</f>
        <v>30.15</v>
      </c>
      <c r="G51" s="107">
        <f>County!AF46</f>
        <v>43.15</v>
      </c>
      <c r="H51" s="107">
        <f>G51/('Table 1'!D51/25000)</f>
        <v>7.5467144246307969</v>
      </c>
      <c r="I51" s="109">
        <f>County!AG46</f>
        <v>0.27810000000000001</v>
      </c>
    </row>
    <row r="52" spans="1:9" x14ac:dyDescent="0.2">
      <c r="A52" s="46" t="str">
        <f>County!A47</f>
        <v>NC0053</v>
      </c>
      <c r="B52" s="46" t="str">
        <f>County!B47</f>
        <v>Robeson</v>
      </c>
      <c r="C52" s="107">
        <f>County!AB47</f>
        <v>4</v>
      </c>
      <c r="D52" s="107">
        <f>County!AC47</f>
        <v>0</v>
      </c>
      <c r="E52" s="107">
        <f>County!AD47</f>
        <v>4</v>
      </c>
      <c r="F52" s="107">
        <f>County!AE47</f>
        <v>14</v>
      </c>
      <c r="G52" s="107">
        <f>County!AF47</f>
        <v>18</v>
      </c>
      <c r="H52" s="107">
        <f>G52/('Table 1'!D52/25000)</f>
        <v>3.3739456419868792</v>
      </c>
      <c r="I52" s="109">
        <f>County!AG47</f>
        <v>0.22220000000000001</v>
      </c>
    </row>
    <row r="53" spans="1:9" x14ac:dyDescent="0.2">
      <c r="A53" s="46" t="str">
        <f>County!A48</f>
        <v>NC0054</v>
      </c>
      <c r="B53" s="46" t="str">
        <f>County!B48</f>
        <v>Rockingham</v>
      </c>
      <c r="C53" s="107">
        <f>County!AB48</f>
        <v>8</v>
      </c>
      <c r="D53" s="107">
        <f>County!AC48</f>
        <v>0</v>
      </c>
      <c r="E53" s="107">
        <f>County!AD48</f>
        <v>8</v>
      </c>
      <c r="F53" s="107">
        <f>County!AE48</f>
        <v>21.24</v>
      </c>
      <c r="G53" s="107">
        <f>County!AF48</f>
        <v>29.24</v>
      </c>
      <c r="H53" s="107">
        <f>G53/('Table 1'!D53/25000)</f>
        <v>7.9384040658529162</v>
      </c>
      <c r="I53" s="109">
        <f>County!AG48</f>
        <v>0.27360000000000001</v>
      </c>
    </row>
    <row r="54" spans="1:9" x14ac:dyDescent="0.2">
      <c r="A54" s="46" t="str">
        <f>County!A49</f>
        <v>NC0055</v>
      </c>
      <c r="B54" s="46" t="str">
        <f>County!B49</f>
        <v>Rowan</v>
      </c>
      <c r="C54" s="107">
        <f>County!AB49</f>
        <v>11.43</v>
      </c>
      <c r="D54" s="107">
        <f>County!AC49</f>
        <v>1</v>
      </c>
      <c r="E54" s="107">
        <f>County!AD49</f>
        <v>12.43</v>
      </c>
      <c r="F54" s="107">
        <f>County!AE49</f>
        <v>34.130000000000003</v>
      </c>
      <c r="G54" s="107">
        <f>County!AF49</f>
        <v>46.56</v>
      </c>
      <c r="H54" s="107">
        <f>G54/('Table 1'!D54/25000)</f>
        <v>8.3070467164328239</v>
      </c>
      <c r="I54" s="109">
        <f>County!AG49</f>
        <v>0.2455</v>
      </c>
    </row>
    <row r="55" spans="1:9" x14ac:dyDescent="0.2">
      <c r="A55" s="46" t="str">
        <f>County!A50</f>
        <v>NC0056</v>
      </c>
      <c r="B55" s="46" t="str">
        <f>County!B50</f>
        <v>Rutherford</v>
      </c>
      <c r="C55" s="107">
        <f>County!AB50</f>
        <v>1</v>
      </c>
      <c r="D55" s="107">
        <f>County!AC50</f>
        <v>2</v>
      </c>
      <c r="E55" s="107">
        <f>County!AD50</f>
        <v>3</v>
      </c>
      <c r="F55" s="107">
        <f>County!AE50</f>
        <v>6.58</v>
      </c>
      <c r="G55" s="107">
        <f>County!AF50</f>
        <v>9.58</v>
      </c>
      <c r="H55" s="107">
        <f>G55/('Table 1'!D55/25000)</f>
        <v>3.5420086664596178</v>
      </c>
      <c r="I55" s="109">
        <f>County!AG50</f>
        <v>0.10440000000000001</v>
      </c>
    </row>
    <row r="56" spans="1:9" x14ac:dyDescent="0.2">
      <c r="A56" s="46" t="str">
        <f>County!A51</f>
        <v>NC0057</v>
      </c>
      <c r="B56" s="46" t="str">
        <f>County!B51</f>
        <v>Sampson</v>
      </c>
      <c r="C56" s="107">
        <f>County!AB51</f>
        <v>1</v>
      </c>
      <c r="D56" s="107">
        <f>County!AC51</f>
        <v>0</v>
      </c>
      <c r="E56" s="107">
        <f>County!AD51</f>
        <v>1</v>
      </c>
      <c r="F56" s="107">
        <f>County!AE51</f>
        <v>12.32</v>
      </c>
      <c r="G56" s="107">
        <f>County!AF51</f>
        <v>13.32</v>
      </c>
      <c r="H56" s="107">
        <f>G56/('Table 1'!D56/25000)</f>
        <v>5.2036941540480992</v>
      </c>
      <c r="I56" s="109">
        <f>County!AG51</f>
        <v>7.51E-2</v>
      </c>
    </row>
    <row r="57" spans="1:9" x14ac:dyDescent="0.2">
      <c r="A57" s="46" t="str">
        <f>County!A52</f>
        <v>NC0058</v>
      </c>
      <c r="B57" s="46" t="str">
        <f>County!B52</f>
        <v>Scotland</v>
      </c>
      <c r="C57" s="107">
        <f>County!AB52</f>
        <v>1</v>
      </c>
      <c r="D57" s="107">
        <f>County!AC52</f>
        <v>0</v>
      </c>
      <c r="E57" s="107">
        <f>County!AD52</f>
        <v>1</v>
      </c>
      <c r="F57" s="107">
        <f>County!AE52</f>
        <v>5.3</v>
      </c>
      <c r="G57" s="107">
        <f>County!AF52</f>
        <v>6.3</v>
      </c>
      <c r="H57" s="107">
        <f>G57/('Table 1'!D57/25000)</f>
        <v>4.3968621758186544</v>
      </c>
      <c r="I57" s="109">
        <f>County!AG52</f>
        <v>0.15870000000000001</v>
      </c>
    </row>
    <row r="58" spans="1:9" x14ac:dyDescent="0.2">
      <c r="A58" s="46" t="str">
        <f>County!A53</f>
        <v>NC0059</v>
      </c>
      <c r="B58" s="46" t="str">
        <f>County!B53</f>
        <v>Stanly</v>
      </c>
      <c r="C58" s="316">
        <v>-1</v>
      </c>
      <c r="D58" s="316">
        <v>-1</v>
      </c>
      <c r="E58" s="316">
        <v>-1</v>
      </c>
      <c r="F58" s="316">
        <v>-1</v>
      </c>
      <c r="G58" s="316">
        <v>-1</v>
      </c>
      <c r="H58" s="316">
        <v>-1</v>
      </c>
      <c r="I58" s="485">
        <v>-1</v>
      </c>
    </row>
    <row r="59" spans="1:9" x14ac:dyDescent="0.2">
      <c r="A59" s="46" t="str">
        <f>County!A54</f>
        <v>NC0060</v>
      </c>
      <c r="B59" s="46" t="str">
        <f>County!B54</f>
        <v>Transylvania</v>
      </c>
      <c r="C59" s="107">
        <f>County!AB54</f>
        <v>4.6900000000000004</v>
      </c>
      <c r="D59" s="107">
        <f>County!AC54</f>
        <v>0.94</v>
      </c>
      <c r="E59" s="107">
        <f>County!AD54</f>
        <v>5.63</v>
      </c>
      <c r="F59" s="107">
        <f>County!AE54</f>
        <v>12.13</v>
      </c>
      <c r="G59" s="107">
        <f>County!AF54</f>
        <v>17.760000000000002</v>
      </c>
      <c r="H59" s="107">
        <f>G59/('Table 1'!D59/25000)</f>
        <v>13.157504815528226</v>
      </c>
      <c r="I59" s="109">
        <f>County!AG54</f>
        <v>0.2641</v>
      </c>
    </row>
    <row r="60" spans="1:9" x14ac:dyDescent="0.2">
      <c r="A60" s="46" t="str">
        <f>County!A55</f>
        <v>NC0061</v>
      </c>
      <c r="B60" s="46" t="str">
        <f>County!B55</f>
        <v>Union</v>
      </c>
      <c r="C60" s="107">
        <f>County!AB55</f>
        <v>5</v>
      </c>
      <c r="D60" s="107">
        <f>County!AC55</f>
        <v>4</v>
      </c>
      <c r="E60" s="107">
        <f>County!AD55</f>
        <v>9</v>
      </c>
      <c r="F60" s="107">
        <f>County!AE55</f>
        <v>45.03</v>
      </c>
      <c r="G60" s="107">
        <f>County!AF55</f>
        <v>54.03</v>
      </c>
      <c r="H60" s="107">
        <f>G60/('Table 1'!D60/25000)</f>
        <v>6.1399959998545404</v>
      </c>
      <c r="I60" s="109">
        <f>County!AG55</f>
        <v>9.2499999999999999E-2</v>
      </c>
    </row>
    <row r="61" spans="1:9" x14ac:dyDescent="0.2">
      <c r="A61" s="46" t="str">
        <f>County!A56</f>
        <v>NC0062</v>
      </c>
      <c r="B61" s="46" t="str">
        <f>County!B56</f>
        <v>Vance (Perry)</v>
      </c>
      <c r="C61" s="107">
        <f>County!AB56</f>
        <v>3</v>
      </c>
      <c r="D61" s="107">
        <f>County!AC56</f>
        <v>0</v>
      </c>
      <c r="E61" s="107">
        <f>County!AD56</f>
        <v>3</v>
      </c>
      <c r="F61" s="107">
        <f>County!AE56</f>
        <v>12</v>
      </c>
      <c r="G61" s="107">
        <f>County!AF56</f>
        <v>15</v>
      </c>
      <c r="H61" s="107">
        <f>G61/('Table 1'!D61/25000)</f>
        <v>8.3154090072510378</v>
      </c>
      <c r="I61" s="109">
        <f>County!AG56</f>
        <v>0.2</v>
      </c>
    </row>
    <row r="62" spans="1:9" x14ac:dyDescent="0.2">
      <c r="A62" s="46" t="str">
        <f>County!A57</f>
        <v>NC0063</v>
      </c>
      <c r="B62" s="46" t="str">
        <f>County!B57</f>
        <v>Wake</v>
      </c>
      <c r="C62" s="107">
        <f>County!AB57</f>
        <v>124</v>
      </c>
      <c r="D62" s="107">
        <f>County!AC57</f>
        <v>1</v>
      </c>
      <c r="E62" s="107">
        <f>County!AD57</f>
        <v>125</v>
      </c>
      <c r="F62" s="107">
        <f>County!AE57</f>
        <v>114</v>
      </c>
      <c r="G62" s="107">
        <f>County!AF57</f>
        <v>239</v>
      </c>
      <c r="H62" s="107">
        <f>G62/('Table 1'!D62/25000)</f>
        <v>5.9297500771611835</v>
      </c>
      <c r="I62" s="109">
        <f>County!AG57</f>
        <v>0.51880000000000004</v>
      </c>
    </row>
    <row r="63" spans="1:9" x14ac:dyDescent="0.2">
      <c r="A63" s="46" t="str">
        <f>County!A58</f>
        <v>NC0101</v>
      </c>
      <c r="B63" s="46" t="str">
        <f>County!B58</f>
        <v>Warren</v>
      </c>
      <c r="C63" s="107">
        <f>County!AB58</f>
        <v>1</v>
      </c>
      <c r="D63" s="107">
        <f>County!AC58</f>
        <v>0</v>
      </c>
      <c r="E63" s="107">
        <f>County!AD58</f>
        <v>1</v>
      </c>
      <c r="F63" s="107">
        <f>County!AE58</f>
        <v>7</v>
      </c>
      <c r="G63" s="107">
        <f>County!AF58</f>
        <v>8</v>
      </c>
      <c r="H63" s="107">
        <f>G63/('Table 1'!D63/25000)</f>
        <v>9.7689640013676549</v>
      </c>
      <c r="I63" s="109">
        <f>County!AG58</f>
        <v>0.125</v>
      </c>
    </row>
    <row r="64" spans="1:9" x14ac:dyDescent="0.2">
      <c r="A64" s="46" t="str">
        <f>County!A59</f>
        <v>NC0065</v>
      </c>
      <c r="B64" s="46" t="str">
        <f>County!B59</f>
        <v>Wayne</v>
      </c>
      <c r="C64" s="107">
        <f>County!AB59</f>
        <v>9</v>
      </c>
      <c r="D64" s="107">
        <f>County!AC59</f>
        <v>3.15</v>
      </c>
      <c r="E64" s="107">
        <f>County!AD59</f>
        <v>12.15</v>
      </c>
      <c r="F64" s="107">
        <f>County!AE59</f>
        <v>23.76</v>
      </c>
      <c r="G64" s="107">
        <f>County!AF59</f>
        <v>35.909999999999997</v>
      </c>
      <c r="H64" s="107">
        <f>G64/('Table 1'!D64/25000)</f>
        <v>7.1829194136849503</v>
      </c>
      <c r="I64" s="109">
        <f>County!AG59</f>
        <v>0.25059999999999999</v>
      </c>
    </row>
    <row r="65" spans="1:9" x14ac:dyDescent="0.2">
      <c r="A65" s="46" t="str">
        <f>County!A60</f>
        <v>NC0066</v>
      </c>
      <c r="B65" s="46" t="str">
        <f>County!B60</f>
        <v>Wilson</v>
      </c>
      <c r="C65" s="107">
        <f>County!AB60</f>
        <v>6</v>
      </c>
      <c r="D65" s="107">
        <f>County!AC60</f>
        <v>3</v>
      </c>
      <c r="E65" s="107">
        <f>County!AD60</f>
        <v>9</v>
      </c>
      <c r="F65" s="107">
        <f>County!AE60</f>
        <v>19.190000000000001</v>
      </c>
      <c r="G65" s="107">
        <f>County!AF60</f>
        <v>28.19</v>
      </c>
      <c r="H65" s="107">
        <f>G65/('Table 1'!D65/25000)</f>
        <v>8.6272325527304776</v>
      </c>
      <c r="I65" s="109">
        <f>County!AG60</f>
        <v>0.21279999999999999</v>
      </c>
    </row>
    <row r="66" spans="1:9" ht="13.5" thickBot="1" x14ac:dyDescent="0.25">
      <c r="A66" s="663" t="s">
        <v>1961</v>
      </c>
      <c r="B66" s="664"/>
      <c r="C66" s="111">
        <f>AVERAGE(C59:C65,C8:C57)</f>
        <v>11.564385964912278</v>
      </c>
      <c r="D66" s="111">
        <f t="shared" ref="D66:I66" si="0">AVERAGE(D59:D65,D8:D57)</f>
        <v>0.7812280701754386</v>
      </c>
      <c r="E66" s="111">
        <f t="shared" si="0"/>
        <v>12.345614035087715</v>
      </c>
      <c r="F66" s="111">
        <f t="shared" si="0"/>
        <v>29.63333333333334</v>
      </c>
      <c r="G66" s="111">
        <f t="shared" si="0"/>
        <v>41.978947368421061</v>
      </c>
      <c r="H66" s="111">
        <f t="shared" si="0"/>
        <v>6.9804292254842837</v>
      </c>
      <c r="I66" s="111">
        <f t="shared" si="0"/>
        <v>0.21035789473684213</v>
      </c>
    </row>
    <row r="67" spans="1:9" ht="14.25" thickTop="1" thickBot="1" x14ac:dyDescent="0.25">
      <c r="A67" s="655" t="s">
        <v>1941</v>
      </c>
      <c r="B67" s="656"/>
      <c r="C67" s="482"/>
      <c r="D67" s="482"/>
      <c r="E67" s="482"/>
      <c r="F67" s="483"/>
      <c r="G67" s="483"/>
      <c r="H67" s="483"/>
      <c r="I67" s="472"/>
    </row>
    <row r="68" spans="1:9" ht="13.5" thickTop="1" x14ac:dyDescent="0.2">
      <c r="A68" s="60" t="str">
        <f>Regional!A3</f>
        <v>NC0001</v>
      </c>
      <c r="B68" s="60" t="str">
        <f>Regional!B3</f>
        <v>Albemarle</v>
      </c>
      <c r="C68" s="107">
        <f>Regional!AB3</f>
        <v>1</v>
      </c>
      <c r="D68" s="107">
        <f>Regional!AC3</f>
        <v>1</v>
      </c>
      <c r="E68" s="107">
        <f>Regional!AD3</f>
        <v>2</v>
      </c>
      <c r="F68" s="107">
        <f>Regional!AE3</f>
        <v>15.89</v>
      </c>
      <c r="G68" s="107">
        <f>Regional!AF3</f>
        <v>17.89</v>
      </c>
      <c r="H68" s="114">
        <f>G68/('Table 1'!D68/25000)</f>
        <v>5.7508582890794768</v>
      </c>
      <c r="I68" s="115">
        <f>Regional!AG3</f>
        <v>5.5899999999999998E-2</v>
      </c>
    </row>
    <row r="69" spans="1:9" x14ac:dyDescent="0.2">
      <c r="A69" s="60" t="str">
        <f>Regional!A4</f>
        <v>NC0003</v>
      </c>
      <c r="B69" s="60" t="str">
        <f>Regional!B4</f>
        <v>AMY</v>
      </c>
      <c r="C69" s="107">
        <f>Regional!AB4</f>
        <v>2</v>
      </c>
      <c r="D69" s="107">
        <f>Regional!AC4</f>
        <v>0</v>
      </c>
      <c r="E69" s="107">
        <f>Regional!AD4</f>
        <v>2</v>
      </c>
      <c r="F69" s="107">
        <f>Regional!AE4</f>
        <v>17</v>
      </c>
      <c r="G69" s="107">
        <f>Regional!AF4</f>
        <v>19</v>
      </c>
      <c r="H69" s="114">
        <f>G69/('Table 1'!D69/25000)</f>
        <v>9.2936802973977688</v>
      </c>
      <c r="I69" s="115">
        <f>Regional!AG4</f>
        <v>0.1053</v>
      </c>
    </row>
    <row r="70" spans="1:9" x14ac:dyDescent="0.2">
      <c r="A70" s="60" t="str">
        <f>Regional!A5</f>
        <v>NC0002</v>
      </c>
      <c r="B70" s="60" t="str">
        <f>Regional!B5</f>
        <v>Appalachian</v>
      </c>
      <c r="C70" s="107">
        <f>Regional!AB5</f>
        <v>7.63</v>
      </c>
      <c r="D70" s="107">
        <f>Regional!AC5</f>
        <v>3</v>
      </c>
      <c r="E70" s="107">
        <f>Regional!AD5</f>
        <v>10.63</v>
      </c>
      <c r="F70" s="107">
        <f>Regional!AE5</f>
        <v>33.83</v>
      </c>
      <c r="G70" s="107">
        <f>Regional!AF5</f>
        <v>44.46</v>
      </c>
      <c r="H70" s="114">
        <f>G70/('Table 1'!D70/25000)</f>
        <v>7.3740148077382379</v>
      </c>
      <c r="I70" s="115">
        <f>Regional!AG5</f>
        <v>0.1716</v>
      </c>
    </row>
    <row r="71" spans="1:9" x14ac:dyDescent="0.2">
      <c r="A71" s="60" t="str">
        <f>Regional!A6</f>
        <v>NC0004</v>
      </c>
      <c r="B71" s="60" t="str">
        <f>Regional!B6</f>
        <v>BHM</v>
      </c>
      <c r="C71" s="107">
        <f>Regional!AB6</f>
        <v>2</v>
      </c>
      <c r="D71" s="107">
        <f>Regional!AC6</f>
        <v>1</v>
      </c>
      <c r="E71" s="107">
        <f>Regional!AD6</f>
        <v>3</v>
      </c>
      <c r="F71" s="107">
        <f>Regional!AE6</f>
        <v>14.96</v>
      </c>
      <c r="G71" s="107">
        <f>Regional!AF6</f>
        <v>17.96</v>
      </c>
      <c r="H71" s="114">
        <f>G71/('Table 1'!D71/25000)</f>
        <v>6.6452558201488898</v>
      </c>
      <c r="I71" s="115">
        <f>Regional!AG6</f>
        <v>0.1114</v>
      </c>
    </row>
    <row r="72" spans="1:9" x14ac:dyDescent="0.2">
      <c r="A72" s="60" t="str">
        <f>Regional!A7</f>
        <v>NC0006</v>
      </c>
      <c r="B72" s="60" t="str">
        <f>Regional!B7</f>
        <v>CPC</v>
      </c>
      <c r="C72" s="107">
        <f>Regional!AB7</f>
        <v>2.98</v>
      </c>
      <c r="D72" s="107">
        <f>Regional!AC7</f>
        <v>5</v>
      </c>
      <c r="E72" s="107">
        <f>Regional!AD7</f>
        <v>7.98</v>
      </c>
      <c r="F72" s="107">
        <f>Regional!AE7</f>
        <v>62.37</v>
      </c>
      <c r="G72" s="107">
        <f>Regional!AF7</f>
        <v>70.349999999999994</v>
      </c>
      <c r="H72" s="114">
        <f>G72/('Table 1'!D72/25000)</f>
        <v>9.4206469513795508</v>
      </c>
      <c r="I72" s="115">
        <f>Regional!AG7</f>
        <v>4.24E-2</v>
      </c>
    </row>
    <row r="73" spans="1:9" x14ac:dyDescent="0.2">
      <c r="A73" s="60" t="str">
        <f>Regional!A8</f>
        <v>NC0007</v>
      </c>
      <c r="B73" s="60" t="str">
        <f>Regional!B8</f>
        <v>E. Albemarle</v>
      </c>
      <c r="C73" s="107">
        <f>Regional!AB8</f>
        <v>5.69</v>
      </c>
      <c r="D73" s="107">
        <f>Regional!AC8</f>
        <v>0</v>
      </c>
      <c r="E73" s="107">
        <f>Regional!AD8</f>
        <v>5.69</v>
      </c>
      <c r="F73" s="107">
        <f>Regional!AE8</f>
        <v>39.200000000000003</v>
      </c>
      <c r="G73" s="107">
        <f>Regional!AF8</f>
        <v>44.89</v>
      </c>
      <c r="H73" s="114">
        <f>G73/('Table 1'!D73/25000)</f>
        <v>10.057535646110965</v>
      </c>
      <c r="I73" s="115">
        <f>Regional!AG8</f>
        <v>0.1268</v>
      </c>
    </row>
    <row r="74" spans="1:9" x14ac:dyDescent="0.2">
      <c r="A74" s="60" t="str">
        <f>Regional!A9</f>
        <v>NC0008</v>
      </c>
      <c r="B74" s="60" t="str">
        <f>Regional!B9</f>
        <v>Fontana</v>
      </c>
      <c r="C74" s="107">
        <f>Regional!AB9</f>
        <v>7</v>
      </c>
      <c r="D74" s="107">
        <f>Regional!AC9</f>
        <v>0</v>
      </c>
      <c r="E74" s="107">
        <f>Regional!AD9</f>
        <v>7</v>
      </c>
      <c r="F74" s="107">
        <f>Regional!AE9</f>
        <v>53.93</v>
      </c>
      <c r="G74" s="107">
        <f>Regional!AF9</f>
        <v>60.93</v>
      </c>
      <c r="H74" s="114">
        <f>G74/('Table 1'!D74/25000)</f>
        <v>16.680172140033509</v>
      </c>
      <c r="I74" s="115">
        <f>Regional!AG9</f>
        <v>0.1149</v>
      </c>
    </row>
    <row r="75" spans="1:9" x14ac:dyDescent="0.2">
      <c r="A75" s="60" t="str">
        <f>Regional!A10</f>
        <v>NC0011</v>
      </c>
      <c r="B75" s="60" t="str">
        <f>Regional!B10</f>
        <v>Nantahala</v>
      </c>
      <c r="C75" s="107">
        <f>Regional!AB10</f>
        <v>3.78</v>
      </c>
      <c r="D75" s="107">
        <f>Regional!AC10</f>
        <v>0</v>
      </c>
      <c r="E75" s="107">
        <f>Regional!AD10</f>
        <v>3.78</v>
      </c>
      <c r="F75" s="107">
        <f>Regional!AE10</f>
        <v>11.04</v>
      </c>
      <c r="G75" s="107">
        <f>Regional!AF10</f>
        <v>14.82</v>
      </c>
      <c r="H75" s="114">
        <f>G75/('Table 1'!D75/25000)</f>
        <v>7.7890133916370594</v>
      </c>
      <c r="I75" s="115">
        <f>Regional!AG10</f>
        <v>0.25509999999999999</v>
      </c>
    </row>
    <row r="76" spans="1:9" x14ac:dyDescent="0.2">
      <c r="A76" s="60" t="str">
        <f>Regional!A11</f>
        <v>NC0012</v>
      </c>
      <c r="B76" s="60" t="str">
        <f>Regional!B11</f>
        <v>Neuse</v>
      </c>
      <c r="C76" s="107">
        <f>Regional!AB11</f>
        <v>5</v>
      </c>
      <c r="D76" s="107">
        <f>Regional!AC11</f>
        <v>0</v>
      </c>
      <c r="E76" s="107">
        <f>Regional!AD11</f>
        <v>5</v>
      </c>
      <c r="F76" s="107">
        <f>Regional!AE11</f>
        <v>25.83</v>
      </c>
      <c r="G76" s="107">
        <f>Regional!AF11</f>
        <v>30.83</v>
      </c>
      <c r="H76" s="114">
        <f>G76/('Table 1'!D76/25000)</f>
        <v>8.5716033318875873</v>
      </c>
      <c r="I76" s="115">
        <f>Regional!AG11</f>
        <v>0.16220000000000001</v>
      </c>
    </row>
    <row r="77" spans="1:9" x14ac:dyDescent="0.2">
      <c r="A77" s="60" t="str">
        <f>Regional!A12</f>
        <v>NC0013</v>
      </c>
      <c r="B77" s="60" t="str">
        <f>Regional!B12</f>
        <v>Northwestern</v>
      </c>
      <c r="C77" s="107">
        <f>Regional!AB12</f>
        <v>3</v>
      </c>
      <c r="D77" s="107">
        <f>Regional!AC12</f>
        <v>0</v>
      </c>
      <c r="E77" s="107">
        <f>Regional!AD12</f>
        <v>3</v>
      </c>
      <c r="F77" s="107">
        <f>Regional!AE12</f>
        <v>46.19</v>
      </c>
      <c r="G77" s="107">
        <f>Regional!AF12</f>
        <v>49.19</v>
      </c>
      <c r="H77" s="114">
        <f>G77/('Table 1'!D77/25000)</f>
        <v>7.2829621031311254</v>
      </c>
      <c r="I77" s="115">
        <f>Regional!AG12</f>
        <v>6.0999999999999999E-2</v>
      </c>
    </row>
    <row r="78" spans="1:9" x14ac:dyDescent="0.2">
      <c r="A78" s="60" t="str">
        <f>Regional!A13</f>
        <v>NC0014</v>
      </c>
      <c r="B78" s="60" t="str">
        <f>Regional!B13</f>
        <v>Pettigrew</v>
      </c>
      <c r="C78" s="107">
        <f>Regional!AB13</f>
        <v>3.5</v>
      </c>
      <c r="D78" s="107">
        <f>Regional!AC13</f>
        <v>0.88</v>
      </c>
      <c r="E78" s="107">
        <f>Regional!AD13</f>
        <v>4.38</v>
      </c>
      <c r="F78" s="107">
        <f>Regional!AE13</f>
        <v>3.94</v>
      </c>
      <c r="G78" s="107">
        <f>Regional!AF13</f>
        <v>8.32</v>
      </c>
      <c r="H78" s="114">
        <f>G78/('Table 1'!D78/25000)</f>
        <v>4.622735859539949</v>
      </c>
      <c r="I78" s="115">
        <f>Regional!AG13</f>
        <v>0.42070000000000002</v>
      </c>
    </row>
    <row r="79" spans="1:9" x14ac:dyDescent="0.2">
      <c r="A79" s="60" t="str">
        <f>Regional!A14</f>
        <v>NC0015</v>
      </c>
      <c r="B79" s="60" t="str">
        <f>Regional!B14</f>
        <v>Sandhill</v>
      </c>
      <c r="C79" s="107">
        <f>Regional!AB14</f>
        <v>6</v>
      </c>
      <c r="D79" s="107">
        <f>Regional!AC14</f>
        <v>0</v>
      </c>
      <c r="E79" s="107">
        <f>Regional!AD14</f>
        <v>6</v>
      </c>
      <c r="F79" s="107">
        <f>Regional!AE14</f>
        <v>40.96</v>
      </c>
      <c r="G79" s="107">
        <f>Regional!AF14</f>
        <v>46.96</v>
      </c>
      <c r="H79" s="114">
        <f>G79/('Table 1'!D79/25000)</f>
        <v>5.0572712274005882</v>
      </c>
      <c r="I79" s="115">
        <f>Regional!AG14</f>
        <v>0.1278</v>
      </c>
    </row>
    <row r="80" spans="1:9" ht="13.5" thickBot="1" x14ac:dyDescent="0.25">
      <c r="A80" s="663" t="s">
        <v>1961</v>
      </c>
      <c r="B80" s="665"/>
      <c r="C80" s="110">
        <f>AVERAGE(C68:C79)</f>
        <v>4.1316666666666668</v>
      </c>
      <c r="D80" s="111">
        <f t="shared" ref="D80:I80" si="1">AVERAGE(D68:D79)</f>
        <v>0.90666666666666673</v>
      </c>
      <c r="E80" s="111">
        <f t="shared" si="1"/>
        <v>5.038333333333334</v>
      </c>
      <c r="F80" s="111">
        <f t="shared" si="1"/>
        <v>30.428333333333331</v>
      </c>
      <c r="G80" s="111">
        <f t="shared" si="1"/>
        <v>35.466666666666661</v>
      </c>
      <c r="H80" s="111">
        <f t="shared" si="1"/>
        <v>8.2121458221237251</v>
      </c>
      <c r="I80" s="484">
        <f t="shared" si="1"/>
        <v>0.14625833333333332</v>
      </c>
    </row>
    <row r="81" spans="1:9" ht="14.25" thickTop="1" thickBot="1" x14ac:dyDescent="0.25">
      <c r="A81" s="62"/>
      <c r="B81" s="41" t="s">
        <v>1942</v>
      </c>
      <c r="C81" s="482"/>
      <c r="D81" s="482"/>
      <c r="E81" s="482"/>
      <c r="F81" s="483"/>
      <c r="G81" s="483"/>
      <c r="H81" s="483"/>
      <c r="I81" s="472"/>
    </row>
    <row r="82" spans="1:9" ht="13.5" thickTop="1" x14ac:dyDescent="0.2">
      <c r="A82" s="60" t="str">
        <f>Municipal!A3</f>
        <v>NC0071</v>
      </c>
      <c r="B82" s="60" t="str">
        <f>Municipal!B3</f>
        <v>Chapel Hill</v>
      </c>
      <c r="C82" s="107">
        <f>Municipal!AB3</f>
        <v>10</v>
      </c>
      <c r="D82" s="107">
        <f>Municipal!AC3</f>
        <v>0</v>
      </c>
      <c r="E82" s="107">
        <f>Municipal!AD3</f>
        <v>10</v>
      </c>
      <c r="F82" s="107">
        <f>Municipal!AE3</f>
        <v>24.38</v>
      </c>
      <c r="G82" s="107">
        <f>Municipal!AF3</f>
        <v>34.380000000000003</v>
      </c>
      <c r="H82" s="114">
        <f>G82/('Table 1'!D82/25000)</f>
        <v>14.4286457721298</v>
      </c>
      <c r="I82" s="115">
        <f>Municipal!AG3</f>
        <v>0.29089999999999999</v>
      </c>
    </row>
    <row r="83" spans="1:9" x14ac:dyDescent="0.2">
      <c r="A83" s="60"/>
      <c r="B83" s="60" t="str">
        <f>Municipal!B4</f>
        <v>Clayton</v>
      </c>
      <c r="C83" s="107">
        <f>Municipal!AB4</f>
        <v>2</v>
      </c>
      <c r="D83" s="107">
        <f>Municipal!AC4</f>
        <v>0</v>
      </c>
      <c r="E83" s="107">
        <f>Municipal!AD4</f>
        <v>2</v>
      </c>
      <c r="F83" s="107">
        <f>Municipal!AE4</f>
        <v>6</v>
      </c>
      <c r="G83" s="107">
        <f>Municipal!AF4</f>
        <v>8</v>
      </c>
      <c r="H83" s="114">
        <f>G83/('Table 1'!D83/25000)</f>
        <v>10.675776662752215</v>
      </c>
      <c r="I83" s="115">
        <f>Municipal!AG4</f>
        <v>0.25</v>
      </c>
    </row>
    <row r="84" spans="1:9" x14ac:dyDescent="0.2">
      <c r="A84" s="60" t="str">
        <f>Municipal!A4</f>
        <v>NC0110</v>
      </c>
      <c r="B84" s="60" t="str">
        <f>Municipal!B5</f>
        <v>Farmville</v>
      </c>
      <c r="C84" s="107">
        <f>Municipal!AB5</f>
        <v>1</v>
      </c>
      <c r="D84" s="107">
        <f>Municipal!AC5</f>
        <v>1</v>
      </c>
      <c r="E84" s="107">
        <f>Municipal!AD5</f>
        <v>2</v>
      </c>
      <c r="F84" s="107">
        <f>Municipal!AE5</f>
        <v>2</v>
      </c>
      <c r="G84" s="107">
        <f>Municipal!AF5</f>
        <v>4</v>
      </c>
      <c r="H84" s="114">
        <f>G84/('Table 1'!D84/25000)</f>
        <v>21.267545725223311</v>
      </c>
      <c r="I84" s="115">
        <f>Municipal!AG5</f>
        <v>0.25</v>
      </c>
    </row>
    <row r="85" spans="1:9" x14ac:dyDescent="0.2">
      <c r="A85" s="60" t="str">
        <f>Municipal!A5</f>
        <v>NC0075</v>
      </c>
      <c r="B85" s="60" t="str">
        <f>Municipal!B6</f>
        <v>Hickory</v>
      </c>
      <c r="C85" s="107">
        <f>Municipal!AB6</f>
        <v>6.56</v>
      </c>
      <c r="D85" s="107">
        <f>Municipal!AC6</f>
        <v>0.94</v>
      </c>
      <c r="E85" s="107">
        <f>Municipal!AD6</f>
        <v>7.5</v>
      </c>
      <c r="F85" s="107">
        <f>Municipal!AE6</f>
        <v>17.440000000000001</v>
      </c>
      <c r="G85" s="107">
        <f>Municipal!AF6</f>
        <v>24.94</v>
      </c>
      <c r="H85" s="114">
        <f>G85/('Table 1'!D85/25000)</f>
        <v>15.451909494188497</v>
      </c>
      <c r="I85" s="115">
        <f>Municipal!AG6</f>
        <v>0.26300000000000001</v>
      </c>
    </row>
    <row r="86" spans="1:9" x14ac:dyDescent="0.2">
      <c r="A86" s="60" t="str">
        <f>Municipal!A6</f>
        <v>NC0079</v>
      </c>
      <c r="B86" s="60" t="str">
        <f>Municipal!B7</f>
        <v>High Point</v>
      </c>
      <c r="C86" s="107">
        <f>Municipal!AB7</f>
        <v>16.5</v>
      </c>
      <c r="D86" s="107">
        <f>Municipal!AC7</f>
        <v>0</v>
      </c>
      <c r="E86" s="107">
        <f>Municipal!AD7</f>
        <v>16.5</v>
      </c>
      <c r="F86" s="107">
        <f>Municipal!AE7</f>
        <v>52.5</v>
      </c>
      <c r="G86" s="107">
        <f>Municipal!AF7</f>
        <v>69</v>
      </c>
      <c r="H86" s="114">
        <f>G86/('Table 1'!D86/25000)</f>
        <v>15.717683076838968</v>
      </c>
      <c r="I86" s="115">
        <f>Municipal!AG7</f>
        <v>0.23910000000000001</v>
      </c>
    </row>
    <row r="87" spans="1:9" x14ac:dyDescent="0.2">
      <c r="A87" s="60" t="str">
        <f>Municipal!A7</f>
        <v>NC0080</v>
      </c>
      <c r="B87" s="60" t="str">
        <f>Municipal!B8</f>
        <v>Kings Mountain</v>
      </c>
      <c r="C87" s="107">
        <f>Municipal!AB8</f>
        <v>2</v>
      </c>
      <c r="D87" s="107">
        <f>Municipal!AC8</f>
        <v>1</v>
      </c>
      <c r="E87" s="107">
        <f>Municipal!AD8</f>
        <v>3</v>
      </c>
      <c r="F87" s="107">
        <f>Municipal!AE8</f>
        <v>5.5</v>
      </c>
      <c r="G87" s="107">
        <f>Municipal!AF8</f>
        <v>8.5</v>
      </c>
      <c r="H87" s="114">
        <f>G87/('Table 1'!D87/25000)</f>
        <v>19.921252460860597</v>
      </c>
      <c r="I87" s="115">
        <f>Municipal!AG8</f>
        <v>0.23530000000000001</v>
      </c>
    </row>
    <row r="88" spans="1:9" x14ac:dyDescent="0.2">
      <c r="A88" s="60" t="str">
        <f>Municipal!A8</f>
        <v>NC0100</v>
      </c>
      <c r="B88" s="60" t="str">
        <f>Municipal!B9</f>
        <v>Mooresville</v>
      </c>
      <c r="C88" s="107">
        <f>Municipal!AB9</f>
        <v>6</v>
      </c>
      <c r="D88" s="107">
        <f>Municipal!AC9</f>
        <v>1</v>
      </c>
      <c r="E88" s="107">
        <f>Municipal!AD9</f>
        <v>7</v>
      </c>
      <c r="F88" s="107">
        <f>Municipal!AE9</f>
        <v>19.25</v>
      </c>
      <c r="G88" s="107">
        <f>Municipal!AF9</f>
        <v>26.25</v>
      </c>
      <c r="H88" s="114">
        <f>G88/('Table 1'!D88/25000)</f>
        <v>17.3841059602649</v>
      </c>
      <c r="I88" s="115">
        <f>Municipal!AG9</f>
        <v>0.2286</v>
      </c>
    </row>
    <row r="89" spans="1:9" x14ac:dyDescent="0.2">
      <c r="A89" s="60" t="str">
        <f>Municipal!A9</f>
        <v>NC0083</v>
      </c>
      <c r="B89" s="60" t="str">
        <f>Municipal!B10</f>
        <v>Nashville</v>
      </c>
      <c r="C89" s="107">
        <f>Municipal!AB10</f>
        <v>1</v>
      </c>
      <c r="D89" s="107">
        <f>Municipal!AC10</f>
        <v>0</v>
      </c>
      <c r="E89" s="107">
        <f>Municipal!AD10</f>
        <v>1</v>
      </c>
      <c r="F89" s="107">
        <f>Municipal!AE10</f>
        <v>3.75</v>
      </c>
      <c r="G89" s="107">
        <f>Municipal!AF10</f>
        <v>4.75</v>
      </c>
      <c r="H89" s="114">
        <f>G89/('Table 1'!D89/25000)</f>
        <v>22.392985102772016</v>
      </c>
      <c r="I89" s="115">
        <f>Municipal!AG10</f>
        <v>0.21049999999999999</v>
      </c>
    </row>
    <row r="90" spans="1:9" x14ac:dyDescent="0.2">
      <c r="A90" s="60" t="str">
        <f>Municipal!A10</f>
        <v>NC0102</v>
      </c>
      <c r="B90" s="60" t="str">
        <f>Municipal!B11</f>
        <v>Roanoke Rapids</v>
      </c>
      <c r="C90" s="107">
        <f>Municipal!AB11</f>
        <v>1</v>
      </c>
      <c r="D90" s="107">
        <f>Municipal!AC11</f>
        <v>0</v>
      </c>
      <c r="E90" s="107">
        <f>Municipal!AD11</f>
        <v>1</v>
      </c>
      <c r="F90" s="107">
        <f>Municipal!AE11</f>
        <v>3.94</v>
      </c>
      <c r="G90" s="107">
        <f>Municipal!AF11</f>
        <v>4.9400000000000004</v>
      </c>
      <c r="H90" s="114">
        <f>G90/('Table 1'!D90/25000)</f>
        <v>8.1324904517318597</v>
      </c>
      <c r="I90" s="115">
        <f>Municipal!AG11</f>
        <v>0.2024</v>
      </c>
    </row>
    <row r="91" spans="1:9" x14ac:dyDescent="0.2">
      <c r="A91" s="60" t="str">
        <f>Municipal!A11</f>
        <v>NC0088</v>
      </c>
      <c r="B91" s="60" t="str">
        <f>Municipal!B12</f>
        <v>Southern Pines</v>
      </c>
      <c r="C91" s="107">
        <f>Municipal!AB12</f>
        <v>4</v>
      </c>
      <c r="D91" s="107">
        <f>Municipal!AC12</f>
        <v>0</v>
      </c>
      <c r="E91" s="107">
        <f>Municipal!AD12</f>
        <v>4</v>
      </c>
      <c r="F91" s="107">
        <f>Municipal!AE12</f>
        <v>6.45</v>
      </c>
      <c r="G91" s="107">
        <f>Municipal!AF12</f>
        <v>10.45</v>
      </c>
      <c r="H91" s="114">
        <f>G91/('Table 1'!D91/25000)</f>
        <v>19.407919173909811</v>
      </c>
      <c r="I91" s="115">
        <f>Municipal!AG12</f>
        <v>0.38279999999999997</v>
      </c>
    </row>
    <row r="92" spans="1:9" x14ac:dyDescent="0.2">
      <c r="A92" s="60" t="str">
        <f>Municipal!A12</f>
        <v>NC0093</v>
      </c>
      <c r="B92" s="60" t="str">
        <f>Municipal!B13</f>
        <v>Washington</v>
      </c>
      <c r="C92" s="107">
        <f>Municipal!AB13</f>
        <v>1</v>
      </c>
      <c r="D92" s="107">
        <f>Municipal!AC13</f>
        <v>0</v>
      </c>
      <c r="E92" s="107">
        <f>Municipal!AD13</f>
        <v>1</v>
      </c>
      <c r="F92" s="107">
        <f>Municipal!AE13</f>
        <v>10</v>
      </c>
      <c r="G92" s="107">
        <f>Municipal!AF13</f>
        <v>7</v>
      </c>
      <c r="H92" s="114">
        <f>G92/('Table 1'!D92/25000)</f>
        <v>18.155410312273055</v>
      </c>
      <c r="I92" s="115">
        <f>Municipal!AG13</f>
        <v>9.0899999999999995E-2</v>
      </c>
    </row>
    <row r="93" spans="1:9" ht="13.5" thickBot="1" x14ac:dyDescent="0.25">
      <c r="A93" s="666" t="s">
        <v>1961</v>
      </c>
      <c r="B93" s="667"/>
      <c r="C93" s="110">
        <f>AVERAGE(C82:C92)</f>
        <v>4.6418181818181816</v>
      </c>
      <c r="D93" s="111">
        <f t="shared" ref="D93:I93" si="2">AVERAGE(D82:D92)</f>
        <v>0.35818181818181816</v>
      </c>
      <c r="E93" s="111">
        <f t="shared" si="2"/>
        <v>5</v>
      </c>
      <c r="F93" s="111">
        <f t="shared" si="2"/>
        <v>13.746363636363634</v>
      </c>
      <c r="G93" s="111">
        <f t="shared" si="2"/>
        <v>18.382727272727269</v>
      </c>
      <c r="H93" s="111">
        <f t="shared" si="2"/>
        <v>16.630520381176822</v>
      </c>
      <c r="I93" s="112">
        <f t="shared" si="2"/>
        <v>0.24031818181818182</v>
      </c>
    </row>
    <row r="94" spans="1:9" ht="14.25" thickTop="1" thickBot="1" x14ac:dyDescent="0.25">
      <c r="A94" s="92"/>
      <c r="B94" s="116"/>
      <c r="C94" s="107"/>
      <c r="D94" s="107"/>
      <c r="E94" s="107"/>
      <c r="F94" s="114"/>
      <c r="G94" s="114"/>
      <c r="H94" s="114"/>
      <c r="I94" s="117"/>
    </row>
    <row r="95" spans="1:9" ht="13.5" thickTop="1" x14ac:dyDescent="0.2">
      <c r="A95" s="659" t="s">
        <v>1962</v>
      </c>
      <c r="B95" s="660"/>
      <c r="C95" s="118">
        <f>AVERAGE(C82:C91,C92,C68:C79,C8:C65)</f>
        <v>9.3680246913580234</v>
      </c>
      <c r="D95" s="118">
        <f t="shared" ref="D95:I95" si="3">AVERAGE(D82:D91,D92,D68:D79,D8:D65)</f>
        <v>0.72037037037037044</v>
      </c>
      <c r="E95" s="118">
        <f t="shared" si="3"/>
        <v>10.100740740740738</v>
      </c>
      <c r="F95" s="118">
        <f t="shared" si="3"/>
        <v>27.215432098765447</v>
      </c>
      <c r="G95" s="118">
        <f t="shared" si="3"/>
        <v>37.279135802469142</v>
      </c>
      <c r="H95" s="118">
        <f t="shared" si="3"/>
        <v>8.3748881470498038</v>
      </c>
      <c r="I95" s="118">
        <f t="shared" si="3"/>
        <v>0.1899876543209876</v>
      </c>
    </row>
    <row r="96" spans="1:9" x14ac:dyDescent="0.2">
      <c r="A96" s="119"/>
      <c r="B96" s="119"/>
      <c r="C96" s="120"/>
      <c r="D96" s="120"/>
      <c r="E96" s="120"/>
      <c r="F96" s="120"/>
      <c r="G96" s="120"/>
      <c r="H96" s="120"/>
      <c r="I96" s="121"/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K11" sqref="K11"/>
    </sheetView>
  </sheetViews>
  <sheetFormatPr defaultColWidth="8.85546875" defaultRowHeight="15" x14ac:dyDescent="0.25"/>
  <cols>
    <col min="2" max="2" width="21.42578125" customWidth="1"/>
    <col min="3" max="3" width="12.85546875" style="181" customWidth="1"/>
    <col min="4" max="4" width="18.140625" customWidth="1"/>
    <col min="5" max="5" width="11.140625" style="298" customWidth="1"/>
    <col min="6" max="6" width="11.85546875" style="181" customWidth="1"/>
    <col min="7" max="7" width="16" style="182" customWidth="1"/>
    <col min="8" max="8" width="12" style="182" customWidth="1"/>
    <col min="9" max="9" width="15.7109375" style="129" customWidth="1"/>
    <col min="10" max="10" width="13.7109375" customWidth="1"/>
    <col min="11" max="11" width="17.85546875" customWidth="1"/>
  </cols>
  <sheetData>
    <row r="1" spans="1:11" ht="15.75" x14ac:dyDescent="0.25">
      <c r="A1" s="124"/>
      <c r="B1" s="125"/>
      <c r="C1" s="126"/>
      <c r="D1" s="127"/>
      <c r="E1" s="530"/>
      <c r="F1" s="126"/>
      <c r="G1" s="128"/>
      <c r="H1" s="128"/>
      <c r="K1" s="183" t="s">
        <v>2156</v>
      </c>
    </row>
    <row r="2" spans="1:11" ht="15.75" x14ac:dyDescent="0.25">
      <c r="A2" s="28" t="s">
        <v>1963</v>
      </c>
      <c r="B2" s="29"/>
      <c r="C2" s="130"/>
      <c r="D2" s="131"/>
      <c r="E2" s="531"/>
      <c r="F2" s="130"/>
      <c r="G2" s="132"/>
      <c r="H2" s="132"/>
      <c r="K2" s="475" t="s">
        <v>2134</v>
      </c>
    </row>
    <row r="3" spans="1:11" ht="16.5" thickBot="1" x14ac:dyDescent="0.3">
      <c r="A3" s="133"/>
      <c r="B3" s="29"/>
      <c r="C3" s="130"/>
      <c r="D3" s="131"/>
      <c r="E3" s="531"/>
      <c r="F3" s="130"/>
      <c r="G3" s="132"/>
      <c r="H3" s="132"/>
      <c r="I3" s="132"/>
    </row>
    <row r="4" spans="1:11" s="138" customFormat="1" ht="15.75" thickTop="1" x14ac:dyDescent="0.25">
      <c r="A4" s="94"/>
      <c r="B4" s="643"/>
      <c r="C4" s="668" t="s">
        <v>397</v>
      </c>
      <c r="D4" s="669"/>
      <c r="E4" s="670"/>
      <c r="F4" s="134" t="s">
        <v>1964</v>
      </c>
      <c r="G4" s="135"/>
      <c r="H4" s="136" t="s">
        <v>1965</v>
      </c>
      <c r="I4" s="137"/>
      <c r="J4" s="134" t="s">
        <v>1966</v>
      </c>
      <c r="K4" s="134" t="s">
        <v>1967</v>
      </c>
    </row>
    <row r="5" spans="1:11" s="138" customFormat="1" x14ac:dyDescent="0.25">
      <c r="A5" s="97"/>
      <c r="B5" s="661"/>
      <c r="C5" s="139"/>
      <c r="D5" s="140" t="s">
        <v>1968</v>
      </c>
      <c r="E5" s="532" t="s">
        <v>1969</v>
      </c>
      <c r="F5" s="141" t="s">
        <v>1955</v>
      </c>
      <c r="G5" s="142" t="s">
        <v>1970</v>
      </c>
      <c r="H5" s="142" t="s">
        <v>1971</v>
      </c>
      <c r="I5" s="143" t="s">
        <v>1972</v>
      </c>
      <c r="J5" s="141" t="s">
        <v>1973</v>
      </c>
      <c r="K5" s="141" t="s">
        <v>1974</v>
      </c>
    </row>
    <row r="6" spans="1:11" s="138" customFormat="1" ht="15.75" thickBot="1" x14ac:dyDescent="0.3">
      <c r="A6" s="101"/>
      <c r="B6" s="662"/>
      <c r="C6" s="144" t="s">
        <v>1975</v>
      </c>
      <c r="D6" s="145" t="s">
        <v>1976</v>
      </c>
      <c r="E6" s="35" t="s">
        <v>1977</v>
      </c>
      <c r="F6" s="144" t="s">
        <v>1975</v>
      </c>
      <c r="G6" s="146" t="s">
        <v>1978</v>
      </c>
      <c r="H6" s="146" t="s">
        <v>1979</v>
      </c>
      <c r="I6" s="147" t="s">
        <v>1979</v>
      </c>
      <c r="J6" s="144" t="s">
        <v>1980</v>
      </c>
      <c r="K6" s="144" t="s">
        <v>1981</v>
      </c>
    </row>
    <row r="7" spans="1:11" s="27" customFormat="1" ht="16.5" thickTop="1" thickBot="1" x14ac:dyDescent="0.3">
      <c r="A7" s="40"/>
      <c r="B7" s="41" t="s">
        <v>1938</v>
      </c>
      <c r="C7" s="148"/>
      <c r="D7" s="149"/>
      <c r="E7" s="309"/>
      <c r="F7" s="148"/>
      <c r="G7" s="150"/>
      <c r="H7" s="150"/>
      <c r="I7" s="151"/>
      <c r="J7" s="148"/>
      <c r="K7" s="152"/>
    </row>
    <row r="8" spans="1:11" s="27" customFormat="1" ht="15.75" thickTop="1" x14ac:dyDescent="0.25">
      <c r="A8" s="46" t="str">
        <f>County!A3</f>
        <v>NC0103</v>
      </c>
      <c r="B8" s="46" t="str">
        <f>County!B3</f>
        <v>Alamance</v>
      </c>
      <c r="C8" s="154">
        <f>County!AH3</f>
        <v>76404</v>
      </c>
      <c r="D8" s="154" t="s">
        <v>2181</v>
      </c>
      <c r="E8" s="316">
        <v>2010</v>
      </c>
      <c r="F8" s="154">
        <f>County!AK3</f>
        <v>39062</v>
      </c>
      <c r="G8" s="154">
        <f>County!AL3</f>
        <v>11.07</v>
      </c>
      <c r="H8" s="154">
        <f>County!AM3</f>
        <v>11.57</v>
      </c>
      <c r="I8" s="154">
        <f>County!AN3</f>
        <v>15.75</v>
      </c>
      <c r="J8" s="154">
        <f>County!JI3</f>
        <v>12.982746834206843</v>
      </c>
      <c r="K8" s="386">
        <f>County!KJ3</f>
        <v>44087.663055494144</v>
      </c>
    </row>
    <row r="9" spans="1:11" s="27" customFormat="1" x14ac:dyDescent="0.25">
      <c r="A9" s="46" t="str">
        <f>County!A4</f>
        <v>NC0016</v>
      </c>
      <c r="B9" s="46" t="str">
        <f>County!B4</f>
        <v>Alexander</v>
      </c>
      <c r="C9" s="154">
        <f>County!AH4</f>
        <v>47983</v>
      </c>
      <c r="D9" s="154" t="s">
        <v>2183</v>
      </c>
      <c r="E9" s="316">
        <v>2011</v>
      </c>
      <c r="F9" s="154">
        <f>County!AK4</f>
        <v>0</v>
      </c>
      <c r="G9" s="154">
        <f>County!AL4</f>
        <v>0</v>
      </c>
      <c r="H9" s="154">
        <f>County!AM4</f>
        <v>0</v>
      </c>
      <c r="I9" s="154">
        <f>County!AN4</f>
        <v>0</v>
      </c>
      <c r="J9" s="154">
        <f>County!JI4</f>
        <v>8.8380435944011104</v>
      </c>
      <c r="K9" s="386">
        <f>County!KJ4</f>
        <v>42968.961038961039</v>
      </c>
    </row>
    <row r="10" spans="1:11" s="27" customFormat="1" x14ac:dyDescent="0.25">
      <c r="A10" s="46" t="str">
        <f>County!A5</f>
        <v>NC0017</v>
      </c>
      <c r="B10" s="46" t="str">
        <f>County!B5</f>
        <v>Bladen</v>
      </c>
      <c r="C10" s="154">
        <f>County!AH5</f>
        <v>49099</v>
      </c>
      <c r="D10" s="154">
        <v>0</v>
      </c>
      <c r="E10" s="316">
        <v>2015</v>
      </c>
      <c r="F10" s="154">
        <f>County!AK5</f>
        <v>49099</v>
      </c>
      <c r="G10" s="154">
        <f>County!AL5</f>
        <v>11.82</v>
      </c>
      <c r="H10" s="154">
        <f>County!AM5</f>
        <v>0</v>
      </c>
      <c r="I10" s="154">
        <f>County!AN5</f>
        <v>0</v>
      </c>
      <c r="J10" s="154">
        <f>County!JI5</f>
        <v>12.206282484592007</v>
      </c>
      <c r="K10" s="386">
        <f>County!KJ5</f>
        <v>41888.011695906433</v>
      </c>
    </row>
    <row r="11" spans="1:11" s="27" customFormat="1" x14ac:dyDescent="0.25">
      <c r="A11" s="46" t="str">
        <f>County!A6</f>
        <v>NC0018</v>
      </c>
      <c r="B11" s="46" t="str">
        <f>County!B6</f>
        <v>Brunswick</v>
      </c>
      <c r="C11" s="154">
        <f>County!AH6</f>
        <v>107769</v>
      </c>
      <c r="D11" s="154" t="s">
        <v>2187</v>
      </c>
      <c r="E11" s="316">
        <v>1980</v>
      </c>
      <c r="F11" s="154">
        <f>County!AK6</f>
        <v>0</v>
      </c>
      <c r="G11" s="154">
        <f>County!AL6</f>
        <v>13.51</v>
      </c>
      <c r="H11" s="154">
        <f>County!AM6</f>
        <v>13.51</v>
      </c>
      <c r="I11" s="154">
        <f>County!AN6</f>
        <v>21.2</v>
      </c>
      <c r="J11" s="154">
        <f>County!JI6</f>
        <v>8.3162916104946589</v>
      </c>
      <c r="K11" s="386">
        <f>County!KJ6</f>
        <v>60145.5</v>
      </c>
    </row>
    <row r="12" spans="1:11" s="27" customFormat="1" x14ac:dyDescent="0.25">
      <c r="A12" s="46" t="str">
        <f>County!A7</f>
        <v>NC0019</v>
      </c>
      <c r="B12" s="46" t="str">
        <f>County!B7</f>
        <v>Buncombe</v>
      </c>
      <c r="C12" s="154">
        <f>County!AH7</f>
        <v>99500</v>
      </c>
      <c r="D12" s="154" t="s">
        <v>2188</v>
      </c>
      <c r="E12" s="316">
        <v>2015</v>
      </c>
      <c r="F12" s="154">
        <f>County!AK7</f>
        <v>40417</v>
      </c>
      <c r="G12" s="154">
        <f>County!AL7</f>
        <v>12.6</v>
      </c>
      <c r="H12" s="154">
        <f>County!AM7</f>
        <v>14.38</v>
      </c>
      <c r="I12" s="154">
        <f>County!AN7</f>
        <v>17.940000000000001</v>
      </c>
      <c r="J12" s="154">
        <f>County!JI7</f>
        <v>14.650703976341251</v>
      </c>
      <c r="K12" s="386">
        <f>County!KJ7</f>
        <v>62864.65517241379</v>
      </c>
    </row>
    <row r="13" spans="1:11" s="27" customFormat="1" x14ac:dyDescent="0.25">
      <c r="A13" s="46" t="str">
        <f>County!A8</f>
        <v>NC0020</v>
      </c>
      <c r="B13" s="46" t="str">
        <f>County!B8</f>
        <v>Burke</v>
      </c>
      <c r="C13" s="154">
        <f>County!AH8</f>
        <v>66300</v>
      </c>
      <c r="D13" s="154" t="s">
        <v>2189</v>
      </c>
      <c r="E13" s="316">
        <v>2007</v>
      </c>
      <c r="F13" s="154">
        <f>County!AK8</f>
        <v>34301</v>
      </c>
      <c r="G13" s="154">
        <f>County!AL8</f>
        <v>10.119999999999999</v>
      </c>
      <c r="H13" s="154">
        <f>County!AM8</f>
        <v>11.72</v>
      </c>
      <c r="I13" s="154">
        <f>County!AN8</f>
        <v>12.93</v>
      </c>
      <c r="J13" s="154">
        <f>County!JI8</f>
        <v>10.500737825873093</v>
      </c>
      <c r="K13" s="386">
        <f>County!KJ8</f>
        <v>44622.897862232778</v>
      </c>
    </row>
    <row r="14" spans="1:11" s="27" customFormat="1" x14ac:dyDescent="0.25">
      <c r="A14" s="46" t="str">
        <f>County!A9</f>
        <v>NC0021</v>
      </c>
      <c r="B14" s="46" t="str">
        <f>County!B9</f>
        <v>Cabarrus</v>
      </c>
      <c r="C14" s="154">
        <f>County!AH9</f>
        <v>79035</v>
      </c>
      <c r="D14" s="154" t="s">
        <v>2190</v>
      </c>
      <c r="E14" s="316">
        <v>2014</v>
      </c>
      <c r="F14" s="154">
        <f>County!AK9</f>
        <v>42329</v>
      </c>
      <c r="G14" s="154">
        <f>County!AL9</f>
        <v>14.45</v>
      </c>
      <c r="H14" s="154">
        <f>County!AM9</f>
        <v>14.45</v>
      </c>
      <c r="I14" s="154">
        <f>County!AN9</f>
        <v>16.72</v>
      </c>
      <c r="J14" s="154">
        <f>County!JI9</f>
        <v>12.325726303076996</v>
      </c>
      <c r="K14" s="386">
        <f>County!KJ9</f>
        <v>48820.804123711343</v>
      </c>
    </row>
    <row r="15" spans="1:11" s="27" customFormat="1" x14ac:dyDescent="0.25">
      <c r="A15" s="46" t="str">
        <f>County!A10</f>
        <v>NC0022</v>
      </c>
      <c r="B15" s="46" t="str">
        <f>County!B10</f>
        <v>Caldwell</v>
      </c>
      <c r="C15" s="154">
        <f>County!AH10</f>
        <v>48687</v>
      </c>
      <c r="D15" s="154" t="s">
        <v>2191</v>
      </c>
      <c r="E15" s="316"/>
      <c r="F15" s="154">
        <f>County!AK10</f>
        <v>34236</v>
      </c>
      <c r="G15" s="154">
        <f>County!AL10</f>
        <v>0</v>
      </c>
      <c r="H15" s="154">
        <f>County!AM10</f>
        <v>11.05</v>
      </c>
      <c r="I15" s="154">
        <f>County!AN10</f>
        <v>11.05</v>
      </c>
      <c r="J15" s="154">
        <f>County!JI10</f>
        <v>9.823264836030793</v>
      </c>
      <c r="K15" s="386">
        <f>County!KJ10</f>
        <v>42645.894736842107</v>
      </c>
    </row>
    <row r="16" spans="1:11" s="27" customFormat="1" x14ac:dyDescent="0.25">
      <c r="A16" s="46" t="str">
        <f>County!A11</f>
        <v>NC0107</v>
      </c>
      <c r="B16" s="46" t="str">
        <f>County!B11</f>
        <v>Caswell</v>
      </c>
      <c r="C16" s="154">
        <f>County!AH11</f>
        <v>52890</v>
      </c>
      <c r="D16" s="154">
        <v>0</v>
      </c>
      <c r="E16" s="316">
        <v>2010</v>
      </c>
      <c r="F16" s="154">
        <f>County!AK11</f>
        <v>0</v>
      </c>
      <c r="G16" s="154">
        <f>County!AL11</f>
        <v>10</v>
      </c>
      <c r="H16" s="154">
        <f>County!AM11</f>
        <v>10</v>
      </c>
      <c r="I16" s="154">
        <f>County!AN11</f>
        <v>10</v>
      </c>
      <c r="J16" s="154">
        <f>County!JI11</f>
        <v>9.3355561147458488</v>
      </c>
      <c r="K16" s="386">
        <f>County!KJ11</f>
        <v>31708.974358974359</v>
      </c>
    </row>
    <row r="17" spans="1:11" s="27" customFormat="1" x14ac:dyDescent="0.25">
      <c r="A17" s="46" t="str">
        <f>County!A12</f>
        <v>NC0023</v>
      </c>
      <c r="B17" s="46" t="str">
        <f>County!B12</f>
        <v>Catawba</v>
      </c>
      <c r="C17" s="154">
        <f>County!AH12</f>
        <v>81824</v>
      </c>
      <c r="D17" s="154" t="s">
        <v>2192</v>
      </c>
      <c r="E17" s="316">
        <v>2013</v>
      </c>
      <c r="F17" s="154">
        <f>County!AK12</f>
        <v>40214</v>
      </c>
      <c r="G17" s="154">
        <f>County!AL12</f>
        <v>11.3</v>
      </c>
      <c r="H17" s="154">
        <f>County!AM12</f>
        <v>13.73</v>
      </c>
      <c r="I17" s="154">
        <f>County!AN12</f>
        <v>16.7</v>
      </c>
      <c r="J17" s="154">
        <f>County!JI12</f>
        <v>15.531253514668604</v>
      </c>
      <c r="K17" s="386">
        <f>County!KJ12</f>
        <v>51586.522988505749</v>
      </c>
    </row>
    <row r="18" spans="1:11" s="27" customFormat="1" x14ac:dyDescent="0.25">
      <c r="A18" s="46" t="str">
        <f>County!A13</f>
        <v>NC0104</v>
      </c>
      <c r="B18" s="46" t="str">
        <f>County!B13</f>
        <v>Chatham</v>
      </c>
      <c r="C18" s="154">
        <f>County!AH13</f>
        <v>78671</v>
      </c>
      <c r="D18" s="154" t="s">
        <v>2195</v>
      </c>
      <c r="E18" s="316">
        <v>2001</v>
      </c>
      <c r="F18" s="154">
        <f>County!AK13</f>
        <v>42894</v>
      </c>
      <c r="G18" s="154">
        <f>County!AL13</f>
        <v>12.29</v>
      </c>
      <c r="H18" s="154">
        <f>County!AM13</f>
        <v>12.78</v>
      </c>
      <c r="I18" s="154">
        <f>County!AN13</f>
        <v>13.13</v>
      </c>
      <c r="J18" s="154">
        <f>County!JI13</f>
        <v>13.130612244897959</v>
      </c>
      <c r="K18" s="386">
        <f>County!KJ13</f>
        <v>65769.777777777781</v>
      </c>
    </row>
    <row r="19" spans="1:11" s="27" customFormat="1" x14ac:dyDescent="0.25">
      <c r="A19" s="46" t="str">
        <f>County!A14</f>
        <v>NC0024</v>
      </c>
      <c r="B19" s="46" t="str">
        <f>County!B14</f>
        <v>Cleveland</v>
      </c>
      <c r="C19" s="154">
        <f>County!AH14</f>
        <v>67380</v>
      </c>
      <c r="D19" s="154" t="s">
        <v>2196</v>
      </c>
      <c r="E19" s="316">
        <v>1986</v>
      </c>
      <c r="F19" s="154">
        <f>County!AK14</f>
        <v>35820</v>
      </c>
      <c r="G19" s="154">
        <f>County!AL14</f>
        <v>11.85</v>
      </c>
      <c r="H19" s="154">
        <f>County!AM14</f>
        <v>11.85</v>
      </c>
      <c r="I19" s="154">
        <f>County!AN14</f>
        <v>11.85</v>
      </c>
      <c r="J19" s="154">
        <f>County!JI14</f>
        <v>8.8346173541963022</v>
      </c>
      <c r="K19" s="386">
        <f>County!KJ14</f>
        <v>42539.28767123288</v>
      </c>
    </row>
    <row r="20" spans="1:11" s="27" customFormat="1" x14ac:dyDescent="0.25">
      <c r="A20" s="46" t="str">
        <f>County!A15</f>
        <v>NC0025</v>
      </c>
      <c r="B20" s="46" t="str">
        <f>County!B15</f>
        <v>Columbus</v>
      </c>
      <c r="C20" s="154">
        <f>County!AH15</f>
        <v>54989</v>
      </c>
      <c r="D20" s="154" t="s">
        <v>2197</v>
      </c>
      <c r="E20" s="316">
        <v>2002</v>
      </c>
      <c r="F20" s="154">
        <f>County!AK15</f>
        <v>37125</v>
      </c>
      <c r="G20" s="154">
        <f>County!AL15</f>
        <v>9.82</v>
      </c>
      <c r="H20" s="154">
        <f>County!AM15</f>
        <v>9.82</v>
      </c>
      <c r="I20" s="154">
        <f>County!AN15</f>
        <v>9.82</v>
      </c>
      <c r="J20" s="154">
        <f>County!JI15</f>
        <v>19.981572247527669</v>
      </c>
      <c r="K20" s="386">
        <f>County!KJ15</f>
        <v>44373.692307692305</v>
      </c>
    </row>
    <row r="21" spans="1:11" s="27" customFormat="1" x14ac:dyDescent="0.25">
      <c r="A21" s="46" t="str">
        <f>County!A16</f>
        <v>NC0026</v>
      </c>
      <c r="B21" s="46" t="str">
        <f>County!B16</f>
        <v>Cumberland</v>
      </c>
      <c r="C21" s="154">
        <f>County!AH16</f>
        <v>105318</v>
      </c>
      <c r="D21" s="154" t="s">
        <v>2199</v>
      </c>
      <c r="E21" s="316">
        <v>2008</v>
      </c>
      <c r="F21" s="154">
        <f>County!AK16</f>
        <v>0</v>
      </c>
      <c r="G21" s="154">
        <f>County!AL16</f>
        <v>11.44</v>
      </c>
      <c r="H21" s="154">
        <f>County!AM16</f>
        <v>11.96</v>
      </c>
      <c r="I21" s="154">
        <f>County!AN16</f>
        <v>15.74</v>
      </c>
      <c r="J21" s="154">
        <f>County!JI16</f>
        <v>25.430298328386755</v>
      </c>
      <c r="K21" s="386">
        <f>County!KJ16</f>
        <v>46011.545157780194</v>
      </c>
    </row>
    <row r="22" spans="1:11" s="27" customFormat="1" x14ac:dyDescent="0.25">
      <c r="A22" s="46" t="str">
        <f>County!A17</f>
        <v>NC0027</v>
      </c>
      <c r="B22" s="46" t="str">
        <f>County!B17</f>
        <v>Davidson</v>
      </c>
      <c r="C22" s="154">
        <f>County!AH17</f>
        <v>71097</v>
      </c>
      <c r="D22" s="154" t="s">
        <v>2200</v>
      </c>
      <c r="E22" s="316">
        <v>2004</v>
      </c>
      <c r="F22" s="154">
        <f>County!AK17</f>
        <v>40658</v>
      </c>
      <c r="G22" s="154">
        <f>County!AL17</f>
        <v>12.17</v>
      </c>
      <c r="H22" s="154">
        <f>County!AM17</f>
        <v>12.8</v>
      </c>
      <c r="I22" s="154">
        <f>County!AN17</f>
        <v>15.59</v>
      </c>
      <c r="J22" s="154">
        <f>County!JI17</f>
        <v>14.500251722147866</v>
      </c>
      <c r="K22" s="386">
        <f>County!KJ17</f>
        <v>40385.978112175108</v>
      </c>
    </row>
    <row r="23" spans="1:11" s="27" customFormat="1" x14ac:dyDescent="0.25">
      <c r="A23" s="46" t="str">
        <f>County!A18</f>
        <v>NC0028</v>
      </c>
      <c r="B23" s="46" t="str">
        <f>County!B18</f>
        <v>Davie</v>
      </c>
      <c r="C23" s="154">
        <f>County!AH18</f>
        <v>61021</v>
      </c>
      <c r="D23" s="154" t="s">
        <v>2201</v>
      </c>
      <c r="E23" s="316">
        <v>2010</v>
      </c>
      <c r="F23" s="154">
        <f>County!AK18</f>
        <v>38851</v>
      </c>
      <c r="G23" s="154">
        <f>County!AL18</f>
        <v>8.82</v>
      </c>
      <c r="H23" s="154">
        <f>County!AM18</f>
        <v>12.34</v>
      </c>
      <c r="I23" s="154">
        <f>County!AN18</f>
        <v>14.43</v>
      </c>
      <c r="J23" s="154">
        <f>County!JI18</f>
        <v>10.537547883489532</v>
      </c>
      <c r="K23" s="386">
        <f>County!KJ18</f>
        <v>43650.898203592813</v>
      </c>
    </row>
    <row r="24" spans="1:11" s="27" customFormat="1" x14ac:dyDescent="0.25">
      <c r="A24" s="46" t="str">
        <f>County!A19</f>
        <v>NC0029</v>
      </c>
      <c r="B24" s="46" t="str">
        <f>County!B19</f>
        <v>Duplin</v>
      </c>
      <c r="C24" s="154">
        <f>County!AH19</f>
        <v>61556</v>
      </c>
      <c r="D24" s="154" t="s">
        <v>2202</v>
      </c>
      <c r="E24" s="316">
        <v>2015</v>
      </c>
      <c r="F24" s="154">
        <f>County!AK19</f>
        <v>44839</v>
      </c>
      <c r="G24" s="154">
        <f>County!AL19</f>
        <v>9.76</v>
      </c>
      <c r="H24" s="154">
        <f>County!AM19</f>
        <v>11.44</v>
      </c>
      <c r="I24" s="154">
        <f>County!AN19</f>
        <v>11.44</v>
      </c>
      <c r="J24" s="154">
        <f>County!JI19</f>
        <v>5.3487525466751276</v>
      </c>
      <c r="K24" s="386">
        <f>County!KJ19</f>
        <v>30946.280193236715</v>
      </c>
    </row>
    <row r="25" spans="1:11" s="27" customFormat="1" x14ac:dyDescent="0.25">
      <c r="A25" s="46" t="str">
        <f>County!A20</f>
        <v>NC0030</v>
      </c>
      <c r="B25" s="46" t="str">
        <f>County!B20</f>
        <v>Durham</v>
      </c>
      <c r="C25" s="154">
        <f>County!AH20</f>
        <v>121944</v>
      </c>
      <c r="D25" s="154" t="s">
        <v>2203</v>
      </c>
      <c r="E25" s="316">
        <v>2010</v>
      </c>
      <c r="F25" s="154">
        <f>County!AK20</f>
        <v>36472</v>
      </c>
      <c r="G25" s="154">
        <f>County!AL20</f>
        <v>13.65</v>
      </c>
      <c r="H25" s="154">
        <f>County!AM20</f>
        <v>15.02</v>
      </c>
      <c r="I25" s="154">
        <f>County!AN20</f>
        <v>16.52</v>
      </c>
      <c r="J25" s="154">
        <f>County!JI20</f>
        <v>26.774256179203078</v>
      </c>
      <c r="K25" s="386">
        <f>County!KJ20</f>
        <v>58779.26242236024</v>
      </c>
    </row>
    <row r="26" spans="1:11" s="27" customFormat="1" x14ac:dyDescent="0.25">
      <c r="A26" s="46" t="str">
        <f>County!A21</f>
        <v>NC0031</v>
      </c>
      <c r="B26" s="46" t="str">
        <f>County!B21</f>
        <v>Edgecombe</v>
      </c>
      <c r="C26" s="154">
        <f>County!AH21</f>
        <v>51600</v>
      </c>
      <c r="D26" s="154">
        <v>0</v>
      </c>
      <c r="E26" s="316">
        <v>2008</v>
      </c>
      <c r="F26" s="154">
        <f>County!AK21</f>
        <v>39000</v>
      </c>
      <c r="G26" s="154">
        <f>County!AL21</f>
        <v>8.5</v>
      </c>
      <c r="H26" s="154">
        <f>County!AM21</f>
        <v>8.5</v>
      </c>
      <c r="I26" s="154">
        <f>County!AN21</f>
        <v>8.5</v>
      </c>
      <c r="J26" s="154">
        <f>County!JI21</f>
        <v>8.0838359902340944</v>
      </c>
      <c r="K26" s="386">
        <f>County!KJ21</f>
        <v>30221.610738255033</v>
      </c>
    </row>
    <row r="27" spans="1:11" s="27" customFormat="1" x14ac:dyDescent="0.25">
      <c r="A27" s="46" t="str">
        <f>County!A22</f>
        <v>NC0032</v>
      </c>
      <c r="B27" s="46" t="str">
        <f>County!B22</f>
        <v>Forsyth</v>
      </c>
      <c r="C27" s="154">
        <f>County!AH22</f>
        <v>130607</v>
      </c>
      <c r="D27" s="154" t="s">
        <v>2206</v>
      </c>
      <c r="E27" s="316">
        <v>2000</v>
      </c>
      <c r="F27" s="154">
        <f>County!AK22</f>
        <v>34216</v>
      </c>
      <c r="G27" s="154">
        <f>County!AL22</f>
        <v>12.28</v>
      </c>
      <c r="H27" s="154">
        <f>County!AM22</f>
        <v>12.45</v>
      </c>
      <c r="I27" s="154">
        <f>County!AN22</f>
        <v>15.43</v>
      </c>
      <c r="J27" s="154">
        <f>County!JI22</f>
        <v>13.462330391746171</v>
      </c>
      <c r="K27" s="386">
        <f>County!KJ22</f>
        <v>46750.211946050098</v>
      </c>
    </row>
    <row r="28" spans="1:11" s="27" customFormat="1" x14ac:dyDescent="0.25">
      <c r="A28" s="46" t="str">
        <f>County!A23</f>
        <v>NC0033</v>
      </c>
      <c r="B28" s="46" t="str">
        <f>County!B23</f>
        <v>Franklin</v>
      </c>
      <c r="C28" s="154">
        <f>County!AH23</f>
        <v>68194</v>
      </c>
      <c r="D28" s="154" t="s">
        <v>2207</v>
      </c>
      <c r="E28" s="316">
        <v>2001</v>
      </c>
      <c r="F28" s="154">
        <f>County!AK23</f>
        <v>36242</v>
      </c>
      <c r="G28" s="154">
        <f>County!AL23</f>
        <v>10.71</v>
      </c>
      <c r="H28" s="154">
        <f>County!AM23</f>
        <v>10.71</v>
      </c>
      <c r="I28" s="154">
        <f>County!AN23</f>
        <v>10.71</v>
      </c>
      <c r="J28" s="154">
        <f>County!JI23</f>
        <v>10.800421072778601</v>
      </c>
      <c r="K28" s="386">
        <f>County!KJ23</f>
        <v>53870.64439140811</v>
      </c>
    </row>
    <row r="29" spans="1:11" s="27" customFormat="1" x14ac:dyDescent="0.25">
      <c r="A29" s="46" t="str">
        <f>County!A24</f>
        <v>NC0105</v>
      </c>
      <c r="B29" s="46" t="str">
        <f>County!B24</f>
        <v>Gaston</v>
      </c>
      <c r="C29" s="154">
        <f>County!AH24</f>
        <v>103010</v>
      </c>
      <c r="D29" s="154" t="s">
        <v>2208</v>
      </c>
      <c r="E29" s="316">
        <v>2013</v>
      </c>
      <c r="F29" s="154">
        <f>County!AK24</f>
        <v>37843</v>
      </c>
      <c r="G29" s="154">
        <f>County!AL24</f>
        <v>10.82</v>
      </c>
      <c r="H29" s="154">
        <f>County!AM24</f>
        <v>13.58</v>
      </c>
      <c r="I29" s="154">
        <f>County!AN24</f>
        <v>17.05</v>
      </c>
      <c r="J29" s="154">
        <f>County!JI24</f>
        <v>13.303908685434751</v>
      </c>
      <c r="K29" s="386">
        <f>County!KJ24</f>
        <v>49535.678571428572</v>
      </c>
    </row>
    <row r="30" spans="1:11" s="27" customFormat="1" x14ac:dyDescent="0.25">
      <c r="A30" s="46" t="str">
        <f>County!A25</f>
        <v>NC0034</v>
      </c>
      <c r="B30" s="46" t="str">
        <f>County!B25</f>
        <v>Granville</v>
      </c>
      <c r="C30" s="154">
        <f>County!AH25</f>
        <v>71400</v>
      </c>
      <c r="D30" s="154">
        <v>0</v>
      </c>
      <c r="E30" s="316">
        <v>2015</v>
      </c>
      <c r="F30" s="154">
        <f>County!AK25</f>
        <v>32000</v>
      </c>
      <c r="G30" s="154">
        <f>County!AL25</f>
        <v>9</v>
      </c>
      <c r="H30" s="154">
        <f>County!AM25</f>
        <v>9</v>
      </c>
      <c r="I30" s="154">
        <f>County!AN25</f>
        <v>9</v>
      </c>
      <c r="J30" s="154">
        <f>County!JI25</f>
        <v>11.697841478155759</v>
      </c>
      <c r="K30" s="386">
        <f>County!KJ25</f>
        <v>28826.468085106382</v>
      </c>
    </row>
    <row r="31" spans="1:11" s="27" customFormat="1" x14ac:dyDescent="0.25">
      <c r="A31" s="46" t="str">
        <f>County!A26</f>
        <v>NC0035</v>
      </c>
      <c r="B31" s="46" t="str">
        <f>County!B26</f>
        <v>Guilford (Greensboro)</v>
      </c>
      <c r="C31" s="154">
        <f>County!AH26</f>
        <v>113113</v>
      </c>
      <c r="D31" s="154" t="s">
        <v>2210</v>
      </c>
      <c r="E31" s="316">
        <v>2012</v>
      </c>
      <c r="F31" s="154">
        <f>County!AK26</f>
        <v>35830</v>
      </c>
      <c r="G31" s="154">
        <f>County!AL26</f>
        <v>12.2</v>
      </c>
      <c r="H31" s="154">
        <f>County!AM26</f>
        <v>12.2</v>
      </c>
      <c r="I31" s="154">
        <f>County!AN26</f>
        <v>13.29</v>
      </c>
      <c r="J31" s="154">
        <f>County!JI26</f>
        <v>13.546328078129763</v>
      </c>
      <c r="K31" s="386">
        <f>County!KJ26</f>
        <v>57389.583333333336</v>
      </c>
    </row>
    <row r="32" spans="1:11" s="27" customFormat="1" x14ac:dyDescent="0.25">
      <c r="A32" s="46" t="str">
        <f>County!A27</f>
        <v>NC0036</v>
      </c>
      <c r="B32" s="46" t="str">
        <f>County!B27</f>
        <v>Halifax</v>
      </c>
      <c r="C32" s="154">
        <f>County!AH27</f>
        <v>67925</v>
      </c>
      <c r="D32" s="154" t="s">
        <v>2211</v>
      </c>
      <c r="E32" s="316">
        <v>1991</v>
      </c>
      <c r="F32" s="154">
        <f>County!AK27</f>
        <v>50668</v>
      </c>
      <c r="G32" s="154">
        <f>County!AL27</f>
        <v>13.38</v>
      </c>
      <c r="H32" s="154">
        <f>County!AM27</f>
        <v>14</v>
      </c>
      <c r="I32" s="154">
        <f>County!AN27</f>
        <v>16.5</v>
      </c>
      <c r="J32" s="154">
        <f>County!JI27</f>
        <v>12.952439599601698</v>
      </c>
      <c r="K32" s="386">
        <f>County!KJ27</f>
        <v>49429.1</v>
      </c>
    </row>
    <row r="33" spans="1:11" s="27" customFormat="1" x14ac:dyDescent="0.25">
      <c r="A33" s="46" t="str">
        <f>County!A28</f>
        <v>NC0037</v>
      </c>
      <c r="B33" s="46" t="str">
        <f>County!B28</f>
        <v>Harnett</v>
      </c>
      <c r="C33" s="154">
        <f>County!AH28</f>
        <v>56620</v>
      </c>
      <c r="D33" s="154" t="s">
        <v>2212</v>
      </c>
      <c r="E33" s="316">
        <v>2016</v>
      </c>
      <c r="F33" s="154">
        <f>County!AK28</f>
        <v>38763</v>
      </c>
      <c r="G33" s="154">
        <f>County!AL28</f>
        <v>10.78</v>
      </c>
      <c r="H33" s="154">
        <f>County!AM28</f>
        <v>11.73</v>
      </c>
      <c r="I33" s="154">
        <f>County!AN28</f>
        <v>13.88</v>
      </c>
      <c r="J33" s="154">
        <f>County!JI28</f>
        <v>7.8360796652502511</v>
      </c>
      <c r="K33" s="386">
        <f>County!KJ28</f>
        <v>63157.777777777774</v>
      </c>
    </row>
    <row r="34" spans="1:11" s="27" customFormat="1" x14ac:dyDescent="0.25">
      <c r="A34" s="46" t="str">
        <f>County!A29</f>
        <v>NC0038</v>
      </c>
      <c r="B34" s="46" t="str">
        <f>County!B29</f>
        <v>Haywood</v>
      </c>
      <c r="C34" s="154">
        <f>County!AH29</f>
        <v>71851</v>
      </c>
      <c r="D34" s="154">
        <v>0</v>
      </c>
      <c r="E34" s="316">
        <v>2011</v>
      </c>
      <c r="F34" s="154">
        <f>County!AK29</f>
        <v>37867</v>
      </c>
      <c r="G34" s="154">
        <f>County!AL29</f>
        <v>9.65</v>
      </c>
      <c r="H34" s="154">
        <f>County!AM29</f>
        <v>10.19</v>
      </c>
      <c r="I34" s="154">
        <f>County!AN29</f>
        <v>12.8</v>
      </c>
      <c r="J34" s="154">
        <f>County!JI29</f>
        <v>15.843767805074236</v>
      </c>
      <c r="K34" s="386">
        <f>County!KJ29</f>
        <v>55615.352941176468</v>
      </c>
    </row>
    <row r="35" spans="1:11" s="27" customFormat="1" x14ac:dyDescent="0.25">
      <c r="A35" s="46" t="str">
        <f>County!A30</f>
        <v>NC0039</v>
      </c>
      <c r="B35" s="46" t="str">
        <f>County!B30</f>
        <v>Henderson</v>
      </c>
      <c r="C35" s="154">
        <f>County!AH30</f>
        <v>77250</v>
      </c>
      <c r="D35" s="154" t="s">
        <v>2214</v>
      </c>
      <c r="E35" s="316">
        <v>2015</v>
      </c>
      <c r="F35" s="154">
        <f>County!AK30</f>
        <v>38473</v>
      </c>
      <c r="G35" s="154">
        <f>County!AL30</f>
        <v>12.31</v>
      </c>
      <c r="H35" s="154">
        <f>County!AM30</f>
        <v>14.41</v>
      </c>
      <c r="I35" s="154">
        <f>County!AN30</f>
        <v>19.73</v>
      </c>
      <c r="J35" s="154">
        <f>County!JI30</f>
        <v>19.256645346656054</v>
      </c>
      <c r="K35" s="386">
        <f>County!KJ30</f>
        <v>54128.112139917692</v>
      </c>
    </row>
    <row r="36" spans="1:11" s="27" customFormat="1" x14ac:dyDescent="0.25">
      <c r="A36" s="46" t="str">
        <f>County!A31</f>
        <v>NC0040</v>
      </c>
      <c r="B36" s="46" t="str">
        <f>County!B31</f>
        <v>Iredell</v>
      </c>
      <c r="C36" s="154">
        <f>County!AH31</f>
        <v>98644</v>
      </c>
      <c r="D36" s="154" t="s">
        <v>2217</v>
      </c>
      <c r="E36" s="316">
        <v>1996</v>
      </c>
      <c r="F36" s="154">
        <f>County!AK31</f>
        <v>38780</v>
      </c>
      <c r="G36" s="154">
        <f>County!AL31</f>
        <v>11.89</v>
      </c>
      <c r="H36" s="154">
        <f>County!AM31</f>
        <v>13.61</v>
      </c>
      <c r="I36" s="154">
        <f>County!AN31</f>
        <v>17.82</v>
      </c>
      <c r="J36" s="154">
        <f>County!JI31</f>
        <v>11.760033277357531</v>
      </c>
      <c r="K36" s="386">
        <f>County!KJ31</f>
        <v>52825.743944636684</v>
      </c>
    </row>
    <row r="37" spans="1:11" s="27" customFormat="1" x14ac:dyDescent="0.25">
      <c r="A37" s="46" t="str">
        <f>County!A32</f>
        <v>NC0041</v>
      </c>
      <c r="B37" s="46" t="str">
        <f>County!B32</f>
        <v>Johnston</v>
      </c>
      <c r="C37" s="154">
        <f>County!AH32</f>
        <v>62412</v>
      </c>
      <c r="D37" s="154" t="s">
        <v>2232</v>
      </c>
      <c r="E37" s="316">
        <v>2003</v>
      </c>
      <c r="F37" s="154">
        <f>County!AK32</f>
        <v>38599</v>
      </c>
      <c r="G37" s="154">
        <f>County!AL32</f>
        <v>7.25</v>
      </c>
      <c r="H37" s="154">
        <f>County!AM32</f>
        <v>8.5</v>
      </c>
      <c r="I37" s="154">
        <f>County!AN32</f>
        <v>11</v>
      </c>
      <c r="J37" s="154">
        <f>County!JI32</f>
        <v>5.6931666929862157</v>
      </c>
      <c r="K37" s="386">
        <f>County!KJ32</f>
        <v>41972.723492723489</v>
      </c>
    </row>
    <row r="38" spans="1:11" s="27" customFormat="1" x14ac:dyDescent="0.25">
      <c r="A38" s="46" t="str">
        <f>County!A33</f>
        <v>NC0042</v>
      </c>
      <c r="B38" s="46" t="str">
        <f>County!B33</f>
        <v>Lee</v>
      </c>
      <c r="C38" s="154">
        <f>County!AH33</f>
        <v>67291</v>
      </c>
      <c r="D38" s="154" t="s">
        <v>2219</v>
      </c>
      <c r="E38" s="316">
        <v>2015</v>
      </c>
      <c r="F38" s="154">
        <f>County!AK33</f>
        <v>37125</v>
      </c>
      <c r="G38" s="154">
        <f>County!AL33</f>
        <v>10.71</v>
      </c>
      <c r="H38" s="154">
        <f>County!AM33</f>
        <v>10.71</v>
      </c>
      <c r="I38" s="154">
        <f>County!AN33</f>
        <v>10.71</v>
      </c>
      <c r="J38" s="154">
        <f>County!JI33</f>
        <v>7.4191493664060397</v>
      </c>
      <c r="K38" s="386">
        <f>County!KJ33</f>
        <v>48920.222222222219</v>
      </c>
    </row>
    <row r="39" spans="1:11" s="27" customFormat="1" x14ac:dyDescent="0.25">
      <c r="A39" s="46" t="str">
        <f>County!A34</f>
        <v>NC0106</v>
      </c>
      <c r="B39" s="46" t="str">
        <f>County!B34</f>
        <v>Lincoln</v>
      </c>
      <c r="C39" s="154">
        <f>County!AH34</f>
        <v>79459</v>
      </c>
      <c r="D39" s="154" t="s">
        <v>2220</v>
      </c>
      <c r="E39" s="316">
        <v>2009</v>
      </c>
      <c r="F39" s="154">
        <f>County!AK34</f>
        <v>31979</v>
      </c>
      <c r="G39" s="154">
        <f>County!AL34</f>
        <v>11.78</v>
      </c>
      <c r="H39" s="154">
        <f>County!AM34</f>
        <v>0</v>
      </c>
      <c r="I39" s="154">
        <f>County!AN34</f>
        <v>0</v>
      </c>
      <c r="J39" s="154">
        <f>County!JI34</f>
        <v>9.7306037996112611</v>
      </c>
      <c r="K39" s="386">
        <f>County!KJ34</f>
        <v>35271.227272727272</v>
      </c>
    </row>
    <row r="40" spans="1:11" s="27" customFormat="1" x14ac:dyDescent="0.25">
      <c r="A40" s="46" t="str">
        <f>County!A35</f>
        <v>NC0043</v>
      </c>
      <c r="B40" s="46" t="str">
        <f>County!B35</f>
        <v>Madison</v>
      </c>
      <c r="C40" s="154">
        <f>County!AH35</f>
        <v>50001</v>
      </c>
      <c r="D40" s="154">
        <v>0</v>
      </c>
      <c r="E40" s="316">
        <v>2014</v>
      </c>
      <c r="F40" s="154">
        <f>County!AK35</f>
        <v>38125</v>
      </c>
      <c r="G40" s="154">
        <f>County!AL35</f>
        <v>7.41</v>
      </c>
      <c r="H40" s="154">
        <f>County!AM35</f>
        <v>7.41</v>
      </c>
      <c r="I40" s="154">
        <f>County!AN35</f>
        <v>7.41</v>
      </c>
      <c r="J40" s="154">
        <f>County!JI35</f>
        <v>13.642382556616134</v>
      </c>
      <c r="K40" s="386">
        <f>County!KJ35</f>
        <v>26773.645546372816</v>
      </c>
    </row>
    <row r="41" spans="1:11" s="27" customFormat="1" x14ac:dyDescent="0.25">
      <c r="A41" s="46" t="str">
        <f>County!A36</f>
        <v>NC0044</v>
      </c>
      <c r="B41" s="46" t="str">
        <f>County!B36</f>
        <v>McDowell</v>
      </c>
      <c r="C41" s="154">
        <f>County!AH36</f>
        <v>57646</v>
      </c>
      <c r="D41" s="154" t="s">
        <v>2221</v>
      </c>
      <c r="E41" s="316">
        <v>2015</v>
      </c>
      <c r="F41" s="154">
        <f>County!AK36</f>
        <v>38125</v>
      </c>
      <c r="G41" s="154">
        <f>County!AL36</f>
        <v>8.59</v>
      </c>
      <c r="H41" s="154">
        <f>County!AM36</f>
        <v>8.8000000000000007</v>
      </c>
      <c r="I41" s="154">
        <f>County!AN36</f>
        <v>9.3699999999999992</v>
      </c>
      <c r="J41" s="154">
        <f>County!JI36</f>
        <v>11.172337556100905</v>
      </c>
      <c r="K41" s="386">
        <f>County!KJ36</f>
        <v>25981.285347043704</v>
      </c>
    </row>
    <row r="42" spans="1:11" s="27" customFormat="1" x14ac:dyDescent="0.25">
      <c r="A42" s="46" t="str">
        <f>County!A37</f>
        <v>NC0045</v>
      </c>
      <c r="B42" s="46" t="str">
        <f>County!B37</f>
        <v>Mecklenburg</v>
      </c>
      <c r="C42" s="154">
        <f>County!AH37</f>
        <v>169070</v>
      </c>
      <c r="D42" s="154" t="s">
        <v>2194</v>
      </c>
      <c r="E42" s="316">
        <v>2011</v>
      </c>
      <c r="F42" s="154">
        <f>County!AK37</f>
        <v>43232</v>
      </c>
      <c r="G42" s="154">
        <f>County!AL37</f>
        <v>10.4</v>
      </c>
      <c r="H42" s="154">
        <f>County!AM37</f>
        <v>11.84</v>
      </c>
      <c r="I42" s="154">
        <f>County!AN37</f>
        <v>14.38</v>
      </c>
      <c r="J42" s="154">
        <f>County!JI37</f>
        <v>24.214049939808163</v>
      </c>
      <c r="K42" s="386">
        <f>County!KJ37</f>
        <v>61398.184350833377</v>
      </c>
    </row>
    <row r="43" spans="1:11" s="27" customFormat="1" x14ac:dyDescent="0.25">
      <c r="A43" s="46" t="str">
        <f>County!A38</f>
        <v>NC0046</v>
      </c>
      <c r="B43" s="46" t="str">
        <f>County!B38</f>
        <v>Nash (Braswell)</v>
      </c>
      <c r="C43" s="154">
        <f>County!AH38</f>
        <v>76600</v>
      </c>
      <c r="D43" s="154" t="s">
        <v>2186</v>
      </c>
      <c r="E43" s="316">
        <v>2014</v>
      </c>
      <c r="F43" s="154">
        <f>County!AK38</f>
        <v>34649</v>
      </c>
      <c r="G43" s="154">
        <f>County!AL38</f>
        <v>7.25</v>
      </c>
      <c r="H43" s="154">
        <f>County!AM38</f>
        <v>10.1</v>
      </c>
      <c r="I43" s="154">
        <f>County!AN38</f>
        <v>13.46</v>
      </c>
      <c r="J43" s="154">
        <f>County!JI38</f>
        <v>15.731338607347066</v>
      </c>
      <c r="K43" s="386">
        <f>County!KJ38</f>
        <v>55350.157480314963</v>
      </c>
    </row>
    <row r="44" spans="1:11" s="27" customFormat="1" x14ac:dyDescent="0.25">
      <c r="A44" s="46" t="str">
        <f>County!A39</f>
        <v>NC0047</v>
      </c>
      <c r="B44" s="46" t="str">
        <f>County!B39</f>
        <v>New Hanover</v>
      </c>
      <c r="C44" s="154">
        <f>County!AH39</f>
        <v>112556</v>
      </c>
      <c r="D44" s="154" t="s">
        <v>2224</v>
      </c>
      <c r="E44" s="316">
        <v>2008</v>
      </c>
      <c r="F44" s="154">
        <f>County!AK39</f>
        <v>48508</v>
      </c>
      <c r="G44" s="154">
        <f>County!AL39</f>
        <v>14.32</v>
      </c>
      <c r="H44" s="154">
        <f>County!AM39</f>
        <v>0</v>
      </c>
      <c r="I44" s="154">
        <f>County!AN39</f>
        <v>16.57</v>
      </c>
      <c r="J44" s="154">
        <f>County!JI39</f>
        <v>14.467435889041154</v>
      </c>
      <c r="K44" s="386">
        <f>County!KJ39</f>
        <v>67244.956521739135</v>
      </c>
    </row>
    <row r="45" spans="1:11" s="27" customFormat="1" x14ac:dyDescent="0.25">
      <c r="A45" s="46" t="str">
        <f>County!A40</f>
        <v>NC0048</v>
      </c>
      <c r="B45" s="46" t="str">
        <f>County!B40</f>
        <v>Onslow</v>
      </c>
      <c r="C45" s="154">
        <f>County!AH40</f>
        <v>81931</v>
      </c>
      <c r="D45" s="154" t="s">
        <v>2226</v>
      </c>
      <c r="E45" s="316">
        <v>2013</v>
      </c>
      <c r="F45" s="154">
        <f>County!AK40</f>
        <v>43844</v>
      </c>
      <c r="G45" s="154">
        <f>County!AL40</f>
        <v>10.4</v>
      </c>
      <c r="H45" s="154">
        <f>County!AM40</f>
        <v>12.17</v>
      </c>
      <c r="I45" s="154">
        <f>County!AN40</f>
        <v>19.48</v>
      </c>
      <c r="J45" s="154">
        <f>County!JI40</f>
        <v>11.30920716771948</v>
      </c>
      <c r="K45" s="386">
        <f>County!KJ40</f>
        <v>69623.428571428565</v>
      </c>
    </row>
    <row r="46" spans="1:11" s="27" customFormat="1" x14ac:dyDescent="0.25">
      <c r="A46" s="46" t="str">
        <f>County!A41</f>
        <v>NC0108</v>
      </c>
      <c r="B46" s="46" t="str">
        <f>County!B41</f>
        <v>Orange</v>
      </c>
      <c r="C46" s="154">
        <f>County!AH41</f>
        <v>94091</v>
      </c>
      <c r="D46" s="154" t="s">
        <v>2227</v>
      </c>
      <c r="E46" s="316">
        <v>2009</v>
      </c>
      <c r="F46" s="154">
        <f>County!AK41</f>
        <v>39978</v>
      </c>
      <c r="G46" s="154">
        <f>County!AL41</f>
        <v>13.15</v>
      </c>
      <c r="H46" s="154">
        <f>County!AM41</f>
        <v>13.15</v>
      </c>
      <c r="I46" s="154">
        <f>County!AN41</f>
        <v>13.15</v>
      </c>
      <c r="J46" s="154">
        <f>County!JI41</f>
        <v>20.28473197249523</v>
      </c>
      <c r="K46" s="386">
        <f>County!KJ41</f>
        <v>70051.678408619977</v>
      </c>
    </row>
    <row r="47" spans="1:11" s="27" customFormat="1" x14ac:dyDescent="0.25">
      <c r="A47" s="46" t="str">
        <f>County!A42</f>
        <v>NC0049</v>
      </c>
      <c r="B47" s="46" t="str">
        <f>County!B42</f>
        <v>Pender</v>
      </c>
      <c r="C47" s="154">
        <f>County!AH42</f>
        <v>70759</v>
      </c>
      <c r="D47" s="154" t="s">
        <v>2228</v>
      </c>
      <c r="E47" s="316">
        <v>1985</v>
      </c>
      <c r="F47" s="154">
        <f>County!AK42</f>
        <v>48256</v>
      </c>
      <c r="G47" s="154">
        <f>County!AL42</f>
        <v>11.9</v>
      </c>
      <c r="H47" s="154">
        <f>County!AM42</f>
        <v>11.9</v>
      </c>
      <c r="I47" s="154">
        <f>County!AN42</f>
        <v>11.9</v>
      </c>
      <c r="J47" s="154">
        <f>County!JI42</f>
        <v>10.500935790382954</v>
      </c>
      <c r="K47" s="386">
        <f>County!KJ42</f>
        <v>43416.369047619046</v>
      </c>
    </row>
    <row r="48" spans="1:11" s="27" customFormat="1" x14ac:dyDescent="0.25">
      <c r="A48" s="46" t="str">
        <f>County!A43</f>
        <v>NC0109</v>
      </c>
      <c r="B48" s="46" t="str">
        <f>County!B43</f>
        <v>Person</v>
      </c>
      <c r="C48" s="154">
        <f>County!AH43</f>
        <v>59387</v>
      </c>
      <c r="D48" s="154" t="s">
        <v>2230</v>
      </c>
      <c r="E48" s="316">
        <v>2010</v>
      </c>
      <c r="F48" s="154">
        <f>County!AK43</f>
        <v>36045</v>
      </c>
      <c r="G48" s="154">
        <f>County!AL43</f>
        <v>14.07</v>
      </c>
      <c r="H48" s="154">
        <f>County!AM43</f>
        <v>17.510000000000002</v>
      </c>
      <c r="I48" s="154">
        <f>County!AN43</f>
        <v>18.48</v>
      </c>
      <c r="J48" s="154">
        <f>County!JI43</f>
        <v>10.005652306752214</v>
      </c>
      <c r="K48" s="386">
        <f>County!KJ43</f>
        <v>56140.285714285717</v>
      </c>
    </row>
    <row r="49" spans="1:11" s="27" customFormat="1" x14ac:dyDescent="0.25">
      <c r="A49" s="46" t="str">
        <f>County!A44</f>
        <v>NC0050</v>
      </c>
      <c r="B49" s="46" t="str">
        <f>County!B44</f>
        <v>Pitt (Sheppard)</v>
      </c>
      <c r="C49" s="154">
        <f>County!AH44</f>
        <v>94328</v>
      </c>
      <c r="D49" s="154" t="s">
        <v>2239</v>
      </c>
      <c r="E49" s="316">
        <v>2010</v>
      </c>
      <c r="F49" s="154">
        <f>County!AK44</f>
        <v>37027</v>
      </c>
      <c r="G49" s="154">
        <f>County!AL44</f>
        <v>12.91</v>
      </c>
      <c r="H49" s="154">
        <f>County!AM44</f>
        <v>12.91</v>
      </c>
      <c r="I49" s="154">
        <f>County!AN44</f>
        <v>12.91</v>
      </c>
      <c r="J49" s="154">
        <f>County!JI44</f>
        <v>8.0227931893404314</v>
      </c>
      <c r="K49" s="386">
        <f>County!KJ44</f>
        <v>40123.54948805461</v>
      </c>
    </row>
    <row r="50" spans="1:11" s="27" customFormat="1" x14ac:dyDescent="0.25">
      <c r="A50" s="46" t="str">
        <f>County!A45</f>
        <v>NC0051</v>
      </c>
      <c r="B50" s="46" t="str">
        <f>County!B45</f>
        <v>Polk</v>
      </c>
      <c r="C50" s="154">
        <f>County!AH45</f>
        <v>56292</v>
      </c>
      <c r="D50" s="154" t="s">
        <v>2231</v>
      </c>
      <c r="E50" s="316">
        <v>2014</v>
      </c>
      <c r="F50" s="154">
        <f>County!AK45</f>
        <v>26983</v>
      </c>
      <c r="G50" s="154">
        <f>County!AL45</f>
        <v>10.33</v>
      </c>
      <c r="H50" s="154">
        <f>County!AM45</f>
        <v>11.95</v>
      </c>
      <c r="I50" s="154">
        <f>County!AN45</f>
        <v>13.18</v>
      </c>
      <c r="J50" s="154">
        <f>County!JI45</f>
        <v>18.487016453914478</v>
      </c>
      <c r="K50" s="386">
        <f>County!KJ45</f>
        <v>35431.441860465115</v>
      </c>
    </row>
    <row r="51" spans="1:11" s="27" customFormat="1" x14ac:dyDescent="0.25">
      <c r="A51" s="46" t="str">
        <f>County!A46</f>
        <v>NC0052</v>
      </c>
      <c r="B51" s="46" t="str">
        <f>County!B46</f>
        <v>Randolph</v>
      </c>
      <c r="C51" s="154">
        <f>County!AH46</f>
        <v>73011</v>
      </c>
      <c r="D51" s="154" t="s">
        <v>2233</v>
      </c>
      <c r="E51" s="316">
        <v>2011</v>
      </c>
      <c r="F51" s="154">
        <f>County!AK46</f>
        <v>39771</v>
      </c>
      <c r="G51" s="154">
        <f>County!AL46</f>
        <v>12.33</v>
      </c>
      <c r="H51" s="154">
        <f>County!AM46</f>
        <v>12.94</v>
      </c>
      <c r="I51" s="154">
        <f>County!AN46</f>
        <v>16.510000000000002</v>
      </c>
      <c r="J51" s="154">
        <f>County!JI46</f>
        <v>13.710073658365486</v>
      </c>
      <c r="K51" s="386">
        <f>County!KJ46</f>
        <v>45292.491309385863</v>
      </c>
    </row>
    <row r="52" spans="1:11" s="27" customFormat="1" x14ac:dyDescent="0.25">
      <c r="A52" s="46" t="str">
        <f>County!A47</f>
        <v>NC0053</v>
      </c>
      <c r="B52" s="46" t="str">
        <f>County!B47</f>
        <v>Robeson</v>
      </c>
      <c r="C52" s="154">
        <f>County!AH47</f>
        <v>63623</v>
      </c>
      <c r="D52" s="154" t="s">
        <v>2234</v>
      </c>
      <c r="E52" s="316">
        <v>2014</v>
      </c>
      <c r="F52" s="154">
        <f>County!AK47</f>
        <v>38250</v>
      </c>
      <c r="G52" s="154">
        <f>County!AL47</f>
        <v>8.5</v>
      </c>
      <c r="H52" s="154">
        <f>County!AM47</f>
        <v>9.5</v>
      </c>
      <c r="I52" s="154">
        <f>County!AN47</f>
        <v>10</v>
      </c>
      <c r="J52" s="154">
        <f>County!JI47</f>
        <v>6.0020147750167894</v>
      </c>
      <c r="K52" s="386">
        <f>County!KJ47</f>
        <v>44685</v>
      </c>
    </row>
    <row r="53" spans="1:11" s="27" customFormat="1" x14ac:dyDescent="0.25">
      <c r="A53" s="46" t="str">
        <f>County!A48</f>
        <v>NC0054</v>
      </c>
      <c r="B53" s="46" t="str">
        <f>County!B48</f>
        <v>Rockingham</v>
      </c>
      <c r="C53" s="154">
        <f>County!AH48</f>
        <v>63065</v>
      </c>
      <c r="D53" s="154" t="s">
        <v>2235</v>
      </c>
      <c r="E53" s="316">
        <v>2010</v>
      </c>
      <c r="F53" s="154">
        <f>County!AK48</f>
        <v>38680</v>
      </c>
      <c r="G53" s="154">
        <f>County!AL48</f>
        <v>10.95</v>
      </c>
      <c r="H53" s="154">
        <f>County!AM48</f>
        <v>0</v>
      </c>
      <c r="I53" s="154">
        <f>County!AN48</f>
        <v>0</v>
      </c>
      <c r="J53" s="154">
        <f>County!JI48</f>
        <v>13.937867192750449</v>
      </c>
      <c r="K53" s="386">
        <f>County!KJ48</f>
        <v>43974.829001367994</v>
      </c>
    </row>
    <row r="54" spans="1:11" s="27" customFormat="1" x14ac:dyDescent="0.25">
      <c r="A54" s="46" t="str">
        <f>County!A49</f>
        <v>NC0055</v>
      </c>
      <c r="B54" s="46" t="str">
        <f>County!B49</f>
        <v>Rowan</v>
      </c>
      <c r="C54" s="154">
        <f>County!AH49</f>
        <v>77795</v>
      </c>
      <c r="D54" s="154" t="s">
        <v>2236</v>
      </c>
      <c r="E54" s="316">
        <v>2007</v>
      </c>
      <c r="F54" s="154">
        <f>County!AK49</f>
        <v>37756</v>
      </c>
      <c r="G54" s="154">
        <f>County!AL49</f>
        <v>10.93</v>
      </c>
      <c r="H54" s="154">
        <f>County!AM49</f>
        <v>12.71</v>
      </c>
      <c r="I54" s="154">
        <f>County!AN49</f>
        <v>0</v>
      </c>
      <c r="J54" s="154">
        <f>County!JI49</f>
        <v>15.067074841705971</v>
      </c>
      <c r="K54" s="386">
        <f>County!KJ49</f>
        <v>44873.088487972505</v>
      </c>
    </row>
    <row r="55" spans="1:11" s="27" customFormat="1" x14ac:dyDescent="0.25">
      <c r="A55" s="46" t="str">
        <f>County!A50</f>
        <v>NC0056</v>
      </c>
      <c r="B55" s="46" t="str">
        <f>County!B50</f>
        <v>Rutherford</v>
      </c>
      <c r="C55" s="154">
        <f>County!AH50</f>
        <v>56168</v>
      </c>
      <c r="D55" s="154">
        <v>0</v>
      </c>
      <c r="E55" s="316">
        <v>2015</v>
      </c>
      <c r="F55" s="154">
        <f>County!AK50</f>
        <v>56168</v>
      </c>
      <c r="G55" s="154">
        <f>County!AL50</f>
        <v>13.66</v>
      </c>
      <c r="H55" s="154">
        <f>County!AM50</f>
        <v>14.36</v>
      </c>
      <c r="I55" s="154">
        <f>County!AN50</f>
        <v>16.670000000000002</v>
      </c>
      <c r="J55" s="154">
        <f>County!JI50</f>
        <v>6.3240078457976319</v>
      </c>
      <c r="K55" s="386">
        <f>County!KJ50</f>
        <v>44761.169102296451</v>
      </c>
    </row>
    <row r="56" spans="1:11" s="27" customFormat="1" x14ac:dyDescent="0.25">
      <c r="A56" s="46" t="str">
        <f>County!A51</f>
        <v>NC0057</v>
      </c>
      <c r="B56" s="46" t="str">
        <f>County!B51</f>
        <v>Sampson</v>
      </c>
      <c r="C56" s="154">
        <f>County!AH51</f>
        <v>61524</v>
      </c>
      <c r="D56" s="154" t="s">
        <v>2237</v>
      </c>
      <c r="E56" s="316">
        <v>2005</v>
      </c>
      <c r="F56" s="154">
        <f>County!AK51</f>
        <v>47034</v>
      </c>
      <c r="G56" s="154">
        <f>County!AL51</f>
        <v>0</v>
      </c>
      <c r="H56" s="154">
        <f>County!AM51</f>
        <v>10.029999999999999</v>
      </c>
      <c r="I56" s="154">
        <f>County!AN51</f>
        <v>15.25</v>
      </c>
      <c r="J56" s="154">
        <f>County!JI51</f>
        <v>9.4883771554740104</v>
      </c>
      <c r="K56" s="386">
        <f>County!KJ51</f>
        <v>45812.762762762759</v>
      </c>
    </row>
    <row r="57" spans="1:11" s="27" customFormat="1" x14ac:dyDescent="0.25">
      <c r="A57" s="46" t="str">
        <f>County!A52</f>
        <v>NC0058</v>
      </c>
      <c r="B57" s="46" t="str">
        <f>County!B52</f>
        <v>Scotland</v>
      </c>
      <c r="C57" s="154">
        <f>County!AH52</f>
        <v>56827</v>
      </c>
      <c r="D57" s="154" t="s">
        <v>2238</v>
      </c>
      <c r="E57" s="316">
        <v>2008</v>
      </c>
      <c r="F57" s="154">
        <f>County!AK52</f>
        <v>0</v>
      </c>
      <c r="G57" s="154">
        <f>County!AL52</f>
        <v>10.65</v>
      </c>
      <c r="H57" s="154">
        <f>County!AM52</f>
        <v>10.65</v>
      </c>
      <c r="I57" s="154">
        <f>County!AN52</f>
        <v>10.65</v>
      </c>
      <c r="J57" s="154">
        <f>County!JI52</f>
        <v>7.4672445683681641</v>
      </c>
      <c r="K57" s="386">
        <f>County!KJ52</f>
        <v>42934.285714285717</v>
      </c>
    </row>
    <row r="58" spans="1:11" s="27" customFormat="1" x14ac:dyDescent="0.25">
      <c r="A58" s="46" t="str">
        <f>County!A53</f>
        <v>NC0059</v>
      </c>
      <c r="B58" s="46" t="str">
        <f>County!B53</f>
        <v>Stanly</v>
      </c>
      <c r="C58" s="61">
        <v>-1</v>
      </c>
      <c r="D58" s="154">
        <v>-1</v>
      </c>
      <c r="E58" s="316">
        <v>-1</v>
      </c>
      <c r="F58" s="61">
        <v>-1</v>
      </c>
      <c r="G58" s="61">
        <v>-1</v>
      </c>
      <c r="H58" s="61">
        <v>-1</v>
      </c>
      <c r="I58" s="61">
        <v>-1</v>
      </c>
      <c r="J58" s="154">
        <f>County!JI53</f>
        <v>0</v>
      </c>
      <c r="K58" s="467">
        <v>-1</v>
      </c>
    </row>
    <row r="59" spans="1:11" s="27" customFormat="1" x14ac:dyDescent="0.25">
      <c r="A59" s="46" t="str">
        <f>County!A54</f>
        <v>NC0060</v>
      </c>
      <c r="B59" s="46" t="str">
        <f>County!B54</f>
        <v>Transylvania</v>
      </c>
      <c r="C59" s="154">
        <f>County!AH54</f>
        <v>79015</v>
      </c>
      <c r="D59" s="154" t="s">
        <v>2242</v>
      </c>
      <c r="E59" s="316">
        <v>1994</v>
      </c>
      <c r="F59" s="154">
        <f>County!AK54</f>
        <v>36959</v>
      </c>
      <c r="G59" s="154">
        <f>County!AL54</f>
        <v>13.89</v>
      </c>
      <c r="H59" s="154">
        <f>County!AM54</f>
        <v>13.89</v>
      </c>
      <c r="I59" s="154">
        <f>County!AN54</f>
        <v>13.89</v>
      </c>
      <c r="J59" s="154">
        <f>County!JI54</f>
        <v>28.467700180614088</v>
      </c>
      <c r="K59" s="386">
        <f>County!KJ54</f>
        <v>53248.704954954948</v>
      </c>
    </row>
    <row r="60" spans="1:11" s="27" customFormat="1" x14ac:dyDescent="0.25">
      <c r="A60" s="46" t="str">
        <f>County!A55</f>
        <v>NC0061</v>
      </c>
      <c r="B60" s="46" t="str">
        <f>County!B55</f>
        <v>Union</v>
      </c>
      <c r="C60" s="154">
        <f>County!AH55</f>
        <v>78118</v>
      </c>
      <c r="D60" s="154" t="s">
        <v>2243</v>
      </c>
      <c r="E60" s="316">
        <v>2013</v>
      </c>
      <c r="F60" s="154">
        <f>County!AK55</f>
        <v>40753</v>
      </c>
      <c r="G60" s="154">
        <f>County!AL55</f>
        <v>12.56</v>
      </c>
      <c r="H60" s="154">
        <f>County!AM55</f>
        <v>14.34</v>
      </c>
      <c r="I60" s="154">
        <f>County!AN55</f>
        <v>17.149999999999999</v>
      </c>
      <c r="J60" s="154">
        <f>County!JI55</f>
        <v>15.39033937004524</v>
      </c>
      <c r="K60" s="386">
        <f>County!KJ55</f>
        <v>60256.468628539697</v>
      </c>
    </row>
    <row r="61" spans="1:11" s="27" customFormat="1" x14ac:dyDescent="0.25">
      <c r="A61" s="46" t="str">
        <f>County!A56</f>
        <v>NC0062</v>
      </c>
      <c r="B61" s="46" t="str">
        <f>County!B56</f>
        <v>Vance (Perry)</v>
      </c>
      <c r="C61" s="154">
        <f>County!AH56</f>
        <v>63240</v>
      </c>
      <c r="D61" s="154" t="s">
        <v>2229</v>
      </c>
      <c r="E61" s="316">
        <v>2014</v>
      </c>
      <c r="F61" s="154">
        <f>County!AK56</f>
        <v>39100</v>
      </c>
      <c r="G61" s="154">
        <f>County!AL56</f>
        <v>9.5399999999999991</v>
      </c>
      <c r="H61" s="154">
        <f>County!AM56</f>
        <v>0</v>
      </c>
      <c r="I61" s="154">
        <f>County!AN56</f>
        <v>0</v>
      </c>
      <c r="J61" s="154">
        <f>County!JI56</f>
        <v>0</v>
      </c>
      <c r="K61" s="386">
        <f>County!KJ56</f>
        <v>0</v>
      </c>
    </row>
    <row r="62" spans="1:11" s="27" customFormat="1" x14ac:dyDescent="0.25">
      <c r="A62" s="46" t="str">
        <f>County!A57</f>
        <v>NC0063</v>
      </c>
      <c r="B62" s="46" t="str">
        <f>County!B57</f>
        <v>Wake</v>
      </c>
      <c r="C62" s="154">
        <f>County!AH57</f>
        <v>122110</v>
      </c>
      <c r="D62" s="154" t="s">
        <v>2244</v>
      </c>
      <c r="E62" s="316">
        <v>2010</v>
      </c>
      <c r="F62" s="154">
        <f>County!AK57</f>
        <v>39478</v>
      </c>
      <c r="G62" s="154">
        <f>County!AL57</f>
        <v>7.25</v>
      </c>
      <c r="H62" s="154">
        <f>County!AM57</f>
        <v>14.25</v>
      </c>
      <c r="I62" s="154">
        <f>County!AN57</f>
        <v>14.25</v>
      </c>
      <c r="J62" s="154">
        <f>County!JI57</f>
        <v>13.618423390789671</v>
      </c>
      <c r="K62" s="386">
        <f>County!KJ57</f>
        <v>58359.673640167362</v>
      </c>
    </row>
    <row r="63" spans="1:11" s="27" customFormat="1" x14ac:dyDescent="0.25">
      <c r="A63" s="46" t="str">
        <f>County!A58</f>
        <v>NC0101</v>
      </c>
      <c r="B63" s="46" t="str">
        <f>County!B58</f>
        <v>Warren</v>
      </c>
      <c r="C63" s="154">
        <f>County!AH58</f>
        <v>63056</v>
      </c>
      <c r="D63" s="154" t="s">
        <v>2245</v>
      </c>
      <c r="E63" s="316">
        <v>2011</v>
      </c>
      <c r="F63" s="154">
        <f>County!AK58</f>
        <v>50967</v>
      </c>
      <c r="G63" s="154">
        <f>County!AL58</f>
        <v>11.83</v>
      </c>
      <c r="H63" s="154">
        <f>County!AM58</f>
        <v>0</v>
      </c>
      <c r="I63" s="154">
        <f>County!AN58</f>
        <v>0</v>
      </c>
      <c r="J63" s="154">
        <f>County!JI58</f>
        <v>17.927296729086198</v>
      </c>
      <c r="K63" s="386">
        <f>County!KJ58</f>
        <v>45833.375</v>
      </c>
    </row>
    <row r="64" spans="1:11" s="27" customFormat="1" x14ac:dyDescent="0.25">
      <c r="A64" s="46" t="str">
        <f>County!A59</f>
        <v>NC0065</v>
      </c>
      <c r="B64" s="46" t="str">
        <f>County!B59</f>
        <v>Wayne</v>
      </c>
      <c r="C64" s="154">
        <f>County!AH59</f>
        <v>81706</v>
      </c>
      <c r="D64" s="154" t="s">
        <v>2246</v>
      </c>
      <c r="E64" s="316">
        <v>2011</v>
      </c>
      <c r="F64" s="154">
        <f>County!AK59</f>
        <v>37183</v>
      </c>
      <c r="G64" s="154">
        <f>County!AL59</f>
        <v>9.9499999999999993</v>
      </c>
      <c r="H64" s="154">
        <f>County!AM59</f>
        <v>10.97</v>
      </c>
      <c r="I64" s="154">
        <f>County!AN59</f>
        <v>12.1</v>
      </c>
      <c r="J64" s="154">
        <f>County!JI59</f>
        <v>11.88819433897411</v>
      </c>
      <c r="K64" s="386">
        <f>County!KJ59</f>
        <v>41415.343915343918</v>
      </c>
    </row>
    <row r="65" spans="1:11" s="27" customFormat="1" x14ac:dyDescent="0.25">
      <c r="A65" s="46" t="str">
        <f>County!A60</f>
        <v>NC0066</v>
      </c>
      <c r="B65" s="46" t="str">
        <f>County!B60</f>
        <v>Wilson</v>
      </c>
      <c r="C65" s="154">
        <f>County!AH60</f>
        <v>79968</v>
      </c>
      <c r="D65" s="154" t="s">
        <v>2247</v>
      </c>
      <c r="E65" s="316">
        <v>2010</v>
      </c>
      <c r="F65" s="154">
        <f>County!AK60</f>
        <v>41388</v>
      </c>
      <c r="G65" s="154">
        <f>County!AL60</f>
        <v>9.18</v>
      </c>
      <c r="H65" s="154">
        <f>County!AM60</f>
        <v>10.199999999999999</v>
      </c>
      <c r="I65" s="154">
        <f>County!AN60</f>
        <v>10.199999999999999</v>
      </c>
      <c r="J65" s="154">
        <f>County!JI60</f>
        <v>16.733638831897981</v>
      </c>
      <c r="K65" s="386">
        <f>County!KJ60</f>
        <v>48317.417523944656</v>
      </c>
    </row>
    <row r="66" spans="1:11" s="27" customFormat="1" ht="15.75" thickBot="1" x14ac:dyDescent="0.3">
      <c r="A66" s="653" t="s">
        <v>1961</v>
      </c>
      <c r="B66" s="654"/>
      <c r="C66" s="165">
        <f>AVERAGEIF(C8:C65,"&gt;-1",C8:C65)</f>
        <v>77065.438596491222</v>
      </c>
      <c r="D66" s="163" t="s">
        <v>1982</v>
      </c>
      <c r="E66" s="164" t="s">
        <v>1982</v>
      </c>
      <c r="F66" s="165">
        <f t="shared" ref="F66:K66" si="0">AVERAGEIF(F8:F65,"&gt;-1",F8:F65)</f>
        <v>36174.754385964916</v>
      </c>
      <c r="G66" s="166">
        <f t="shared" si="0"/>
        <v>10.489122807017537</v>
      </c>
      <c r="H66" s="166">
        <f t="shared" si="0"/>
        <v>10.519122807017544</v>
      </c>
      <c r="I66" s="166">
        <f t="shared" si="0"/>
        <v>12.17877192982456</v>
      </c>
      <c r="J66" s="166">
        <f t="shared" si="0"/>
        <v>12.660262088944515</v>
      </c>
      <c r="K66" s="167">
        <f t="shared" si="0"/>
        <v>47070.362387955276</v>
      </c>
    </row>
    <row r="67" spans="1:11" s="27" customFormat="1" ht="16.5" thickTop="1" thickBot="1" x14ac:dyDescent="0.3">
      <c r="A67" s="655" t="s">
        <v>1941</v>
      </c>
      <c r="B67" s="656"/>
      <c r="C67" s="156"/>
      <c r="D67" s="157"/>
      <c r="E67" s="310"/>
      <c r="F67" s="156"/>
      <c r="G67" s="158"/>
      <c r="H67" s="158"/>
      <c r="I67" s="159"/>
      <c r="J67" s="156"/>
      <c r="K67" s="160"/>
    </row>
    <row r="68" spans="1:11" s="27" customFormat="1" ht="15.75" thickTop="1" x14ac:dyDescent="0.25">
      <c r="A68" s="60" t="str">
        <f>Regional!A3</f>
        <v>NC0001</v>
      </c>
      <c r="B68" s="60" t="str">
        <f>Regional!B3</f>
        <v>Albemarle</v>
      </c>
      <c r="C68" s="154">
        <f>Regional!AH3</f>
        <v>72100</v>
      </c>
      <c r="D68" s="154" t="s">
        <v>2182</v>
      </c>
      <c r="E68" s="316">
        <v>2014</v>
      </c>
      <c r="F68" s="154">
        <f>Regional!AK3</f>
        <v>36090</v>
      </c>
      <c r="G68" s="154">
        <f>Regional!AL3</f>
        <v>7.43</v>
      </c>
      <c r="H68" s="154">
        <f>Regional!AM3</f>
        <v>8</v>
      </c>
      <c r="I68" s="154">
        <f>Regional!AN3</f>
        <v>13.7</v>
      </c>
      <c r="J68" s="155">
        <f>Regional!JJ3</f>
        <v>9.9006254786826648</v>
      </c>
      <c r="K68" s="386">
        <f>Regional!KJ3</f>
        <v>43354.667411961986</v>
      </c>
    </row>
    <row r="69" spans="1:11" s="27" customFormat="1" x14ac:dyDescent="0.25">
      <c r="A69" s="60" t="str">
        <f>Regional!A4</f>
        <v>NC0003</v>
      </c>
      <c r="B69" s="60" t="str">
        <f>Regional!B4</f>
        <v>AMY</v>
      </c>
      <c r="C69" s="154">
        <f>Regional!AH4</f>
        <v>41376</v>
      </c>
      <c r="D69" s="154" t="s">
        <v>2185</v>
      </c>
      <c r="E69" s="316">
        <v>2015</v>
      </c>
      <c r="F69" s="154">
        <f>Regional!AK4</f>
        <v>26291</v>
      </c>
      <c r="G69" s="154">
        <f>Regional!AL4</f>
        <v>9</v>
      </c>
      <c r="H69" s="154">
        <f>Regional!AM4</f>
        <v>9.5</v>
      </c>
      <c r="I69" s="154">
        <f>Regional!AN4</f>
        <v>11.5</v>
      </c>
      <c r="J69" s="155">
        <f>Regional!JJ4</f>
        <v>9.3165429687499994</v>
      </c>
      <c r="K69" s="386">
        <f>Regional!KJ4</f>
        <v>25105.63157894737</v>
      </c>
    </row>
    <row r="70" spans="1:11" s="27" customFormat="1" x14ac:dyDescent="0.25">
      <c r="A70" s="60" t="str">
        <f>Regional!A5</f>
        <v>NC0002</v>
      </c>
      <c r="B70" s="60" t="str">
        <f>Regional!B5</f>
        <v>Appalachian</v>
      </c>
      <c r="C70" s="154">
        <f>Regional!AH5</f>
        <v>67619</v>
      </c>
      <c r="D70" s="154" t="s">
        <v>2184</v>
      </c>
      <c r="E70" s="316">
        <v>2013</v>
      </c>
      <c r="F70" s="154">
        <f>Regional!AK5</f>
        <v>29500</v>
      </c>
      <c r="G70" s="154">
        <f>Regional!AL5</f>
        <v>7.4</v>
      </c>
      <c r="H70" s="154">
        <f>Regional!AM5</f>
        <v>8.01</v>
      </c>
      <c r="I70" s="154">
        <f>Regional!AN5</f>
        <v>11.81</v>
      </c>
      <c r="J70" s="155">
        <f>Regional!JJ5</f>
        <v>10.877253619803829</v>
      </c>
      <c r="K70" s="386">
        <f>Regional!KJ5</f>
        <v>36666.081871345028</v>
      </c>
    </row>
    <row r="71" spans="1:11" s="27" customFormat="1" x14ac:dyDescent="0.25">
      <c r="A71" s="60" t="str">
        <f>Regional!A6</f>
        <v>NC0004</v>
      </c>
      <c r="B71" s="60" t="str">
        <f>Regional!B6</f>
        <v>BHM</v>
      </c>
      <c r="C71" s="154">
        <f>Regional!AH6</f>
        <v>50551</v>
      </c>
      <c r="D71" s="154">
        <v>0</v>
      </c>
      <c r="E71" s="316">
        <v>2015</v>
      </c>
      <c r="F71" s="154">
        <f>Regional!AK6</f>
        <v>38125</v>
      </c>
      <c r="G71" s="154">
        <f>Regional!AL6</f>
        <v>7.55</v>
      </c>
      <c r="H71" s="154">
        <f>Regional!AM6</f>
        <v>8.8000000000000007</v>
      </c>
      <c r="I71" s="154">
        <f>Regional!AN6</f>
        <v>11</v>
      </c>
      <c r="J71" s="155">
        <f>Regional!JJ6</f>
        <v>8.2060610540320784</v>
      </c>
      <c r="K71" s="386">
        <f>Regional!KJ6</f>
        <v>30907.51670378619</v>
      </c>
    </row>
    <row r="72" spans="1:11" s="27" customFormat="1" x14ac:dyDescent="0.25">
      <c r="A72" s="60" t="str">
        <f>Regional!A7</f>
        <v>NC0006</v>
      </c>
      <c r="B72" s="60" t="str">
        <f>Regional!B7</f>
        <v>CPC</v>
      </c>
      <c r="C72" s="154">
        <f>Regional!AH7</f>
        <v>84074</v>
      </c>
      <c r="D72" s="154" t="s">
        <v>2198</v>
      </c>
      <c r="E72" s="316">
        <v>2013</v>
      </c>
      <c r="F72" s="154">
        <f>Regional!AK7</f>
        <v>27851</v>
      </c>
      <c r="G72" s="154">
        <f>Regional!AL7</f>
        <v>10.16</v>
      </c>
      <c r="H72" s="154">
        <f>Regional!AM7</f>
        <v>13.44</v>
      </c>
      <c r="I72" s="154">
        <f>Regional!AN7</f>
        <v>17.79</v>
      </c>
      <c r="J72" s="155">
        <f>Regional!JJ7</f>
        <v>13.111884140281131</v>
      </c>
      <c r="K72" s="386">
        <f>Regional!KJ7</f>
        <v>34129.665955934615</v>
      </c>
    </row>
    <row r="73" spans="1:11" s="27" customFormat="1" x14ac:dyDescent="0.25">
      <c r="A73" s="60" t="str">
        <f>Regional!A8</f>
        <v>NC0007</v>
      </c>
      <c r="B73" s="60" t="str">
        <f>Regional!B8</f>
        <v>E. Albemarle</v>
      </c>
      <c r="C73" s="154">
        <f>Regional!AH8</f>
        <v>65267</v>
      </c>
      <c r="D73" s="154" t="s">
        <v>2204</v>
      </c>
      <c r="E73" s="316">
        <v>2011</v>
      </c>
      <c r="F73" s="154">
        <f>Regional!AK8</f>
        <v>37500</v>
      </c>
      <c r="G73" s="154">
        <f>Regional!AL8</f>
        <v>11.19</v>
      </c>
      <c r="H73" s="154">
        <f>Regional!AM8</f>
        <v>11.19</v>
      </c>
      <c r="I73" s="154">
        <f>Regional!AN8</f>
        <v>13.05</v>
      </c>
      <c r="J73" s="155">
        <f>Regional!JJ8</f>
        <v>18.929239290382139</v>
      </c>
      <c r="K73" s="386">
        <f>Regional!KJ8</f>
        <v>46136.489195811984</v>
      </c>
    </row>
    <row r="74" spans="1:11" s="27" customFormat="1" x14ac:dyDescent="0.25">
      <c r="A74" s="60" t="str">
        <f>Regional!A9</f>
        <v>NC0008</v>
      </c>
      <c r="B74" s="60" t="str">
        <f>Regional!B9</f>
        <v>Fontana</v>
      </c>
      <c r="C74" s="154">
        <f>Regional!AH9</f>
        <v>79466</v>
      </c>
      <c r="D74" s="154">
        <v>0</v>
      </c>
      <c r="E74" s="316">
        <v>2006</v>
      </c>
      <c r="F74" s="154">
        <f>Regional!AK9</f>
        <v>35048</v>
      </c>
      <c r="G74" s="154">
        <f>Regional!AL9</f>
        <v>9.0500000000000007</v>
      </c>
      <c r="H74" s="154">
        <f>Regional!AM9</f>
        <v>12.2</v>
      </c>
      <c r="I74" s="154">
        <f>Regional!AN9</f>
        <v>16.850000000000001</v>
      </c>
      <c r="J74" s="155">
        <f>Regional!JJ9</f>
        <v>25.254983193934184</v>
      </c>
      <c r="K74" s="386">
        <f>Regional!KJ9</f>
        <v>37118.151977679307</v>
      </c>
    </row>
    <row r="75" spans="1:11" s="27" customFormat="1" x14ac:dyDescent="0.25">
      <c r="A75" s="60" t="str">
        <f>Regional!A10</f>
        <v>NC0011</v>
      </c>
      <c r="B75" s="60" t="str">
        <f>Regional!B10</f>
        <v>Nantahala</v>
      </c>
      <c r="C75" s="154">
        <f>Regional!AH10</f>
        <v>51500</v>
      </c>
      <c r="D75" s="154">
        <v>0</v>
      </c>
      <c r="E75" s="316">
        <v>2008</v>
      </c>
      <c r="F75" s="154">
        <f>Regional!AK10</f>
        <v>38125</v>
      </c>
      <c r="G75" s="154">
        <f>Regional!AL10</f>
        <v>0</v>
      </c>
      <c r="H75" s="154">
        <f>Regional!AM10</f>
        <v>0</v>
      </c>
      <c r="I75" s="154">
        <f>Regional!AN10</f>
        <v>0</v>
      </c>
      <c r="J75" s="155">
        <f>Regional!JJ10</f>
        <v>16.514569494259216</v>
      </c>
      <c r="K75" s="386">
        <f>Regional!KJ10</f>
        <v>52506.747638326582</v>
      </c>
    </row>
    <row r="76" spans="1:11" s="27" customFormat="1" x14ac:dyDescent="0.25">
      <c r="A76" s="60" t="str">
        <f>Regional!A11</f>
        <v>NC0012</v>
      </c>
      <c r="B76" s="60" t="str">
        <f>Regional!B11</f>
        <v>Neuse</v>
      </c>
      <c r="C76" s="154">
        <f>Regional!AH11</f>
        <v>182688</v>
      </c>
      <c r="D76" s="154" t="s">
        <v>2223</v>
      </c>
      <c r="E76" s="316">
        <v>1994</v>
      </c>
      <c r="F76" s="154">
        <f>Regional!AK11</f>
        <v>38016</v>
      </c>
      <c r="G76" s="154">
        <f>Regional!AL11</f>
        <v>9</v>
      </c>
      <c r="H76" s="154">
        <f>Regional!AM11</f>
        <v>10.95</v>
      </c>
      <c r="I76" s="154">
        <f>Regional!AN11</f>
        <v>12.75</v>
      </c>
      <c r="J76" s="155">
        <f>Regional!JJ11</f>
        <v>12.667166631742635</v>
      </c>
      <c r="K76" s="386">
        <f>Regional!KJ11</f>
        <v>37254.946480700615</v>
      </c>
    </row>
    <row r="77" spans="1:11" s="27" customFormat="1" x14ac:dyDescent="0.25">
      <c r="A77" s="60" t="str">
        <f>Regional!A12</f>
        <v>NC0013</v>
      </c>
      <c r="B77" s="60" t="str">
        <f>Regional!B12</f>
        <v>Northwestern</v>
      </c>
      <c r="C77" s="154">
        <f>Regional!AH12</f>
        <v>65667</v>
      </c>
      <c r="D77" s="154" t="s">
        <v>2225</v>
      </c>
      <c r="E77" s="316">
        <v>2004</v>
      </c>
      <c r="F77" s="154">
        <f>Regional!AK12</f>
        <v>38125</v>
      </c>
      <c r="G77" s="154">
        <f>Regional!AL12</f>
        <v>10.17</v>
      </c>
      <c r="H77" s="154">
        <f>Regional!AM12</f>
        <v>10.27</v>
      </c>
      <c r="I77" s="154">
        <f>Regional!AN12</f>
        <v>10.52</v>
      </c>
      <c r="J77" s="155">
        <f>Regional!JJ12</f>
        <v>10.526929526238723</v>
      </c>
      <c r="K77" s="386">
        <f>Regional!KJ12</f>
        <v>36245.680016263468</v>
      </c>
    </row>
    <row r="78" spans="1:11" s="27" customFormat="1" x14ac:dyDescent="0.25">
      <c r="A78" s="60" t="str">
        <f>Regional!A13</f>
        <v>NC0014</v>
      </c>
      <c r="B78" s="60" t="str">
        <f>Regional!B13</f>
        <v>Pettigrew</v>
      </c>
      <c r="C78" s="154">
        <f>Regional!AH13</f>
        <v>59444</v>
      </c>
      <c r="D78" s="154">
        <v>0</v>
      </c>
      <c r="E78" s="316">
        <v>2013</v>
      </c>
      <c r="F78" s="154">
        <f>Regional!AK13</f>
        <v>38125</v>
      </c>
      <c r="G78" s="154">
        <f>Regional!AL13</f>
        <v>10.199999999999999</v>
      </c>
      <c r="H78" s="154">
        <f>Regional!AM13</f>
        <v>12.4</v>
      </c>
      <c r="I78" s="154">
        <f>Regional!AN13</f>
        <v>13.7</v>
      </c>
      <c r="J78" s="155">
        <f>Regional!JJ13</f>
        <v>16.589090110855011</v>
      </c>
      <c r="K78" s="386">
        <f>Regional!KJ13</f>
        <v>90831.25</v>
      </c>
    </row>
    <row r="79" spans="1:11" s="27" customFormat="1" x14ac:dyDescent="0.25">
      <c r="A79" s="60" t="str">
        <f>Regional!A14</f>
        <v>NC0015</v>
      </c>
      <c r="B79" s="60" t="str">
        <f>Regional!B14</f>
        <v>Sandhill</v>
      </c>
      <c r="C79" s="154">
        <f>Regional!AH14</f>
        <v>61200</v>
      </c>
      <c r="D79" s="154">
        <v>0</v>
      </c>
      <c r="E79" s="316">
        <v>2012</v>
      </c>
      <c r="F79" s="154">
        <f>Regional!AK14</f>
        <v>38125</v>
      </c>
      <c r="G79" s="154">
        <f>Regional!AL14</f>
        <v>9.5500000000000007</v>
      </c>
      <c r="H79" s="154">
        <f>Regional!AM14</f>
        <v>11.73</v>
      </c>
      <c r="I79" s="154">
        <f>Regional!AN14</f>
        <v>13.07</v>
      </c>
      <c r="J79" s="155">
        <f>Regional!JJ14</f>
        <v>7.6932050077740346</v>
      </c>
      <c r="K79" s="386">
        <f>Regional!KJ14</f>
        <v>40460.753833049406</v>
      </c>
    </row>
    <row r="80" spans="1:11" s="27" customFormat="1" ht="15.75" thickBot="1" x14ac:dyDescent="0.3">
      <c r="A80" s="653" t="s">
        <v>1961</v>
      </c>
      <c r="B80" s="654"/>
      <c r="C80" s="162">
        <f>AVERAGE(C68:C79)</f>
        <v>73412.666666666672</v>
      </c>
      <c r="D80" s="163" t="s">
        <v>1982</v>
      </c>
      <c r="E80" s="164" t="s">
        <v>1982</v>
      </c>
      <c r="F80" s="165">
        <f t="shared" ref="F80" si="1">AVERAGE(F68:F79)</f>
        <v>35076.75</v>
      </c>
      <c r="G80" s="166">
        <f>AVERAGEIF(G68:G79,"&gt;-1",G68:G79)</f>
        <v>8.3916666666666675</v>
      </c>
      <c r="H80" s="166">
        <f>AVERAGEIF(H68:H79,"&gt;-1",H68:H79)</f>
        <v>9.7075000000000014</v>
      </c>
      <c r="I80" s="166">
        <f>AVERAGEIF(I68:I79,"&gt;-1",I68:I79)</f>
        <v>12.144999999999998</v>
      </c>
      <c r="J80" s="166">
        <f>AVERAGEIF(J68:J79,"&gt;-1",J68:J79)</f>
        <v>13.298962543061302</v>
      </c>
      <c r="K80" s="167">
        <f>AVERAGEIF(K68:K79,"&gt;-1",K68:K79)</f>
        <v>42559.798555317211</v>
      </c>
    </row>
    <row r="81" spans="1:11" s="27" customFormat="1" ht="16.5" thickTop="1" thickBot="1" x14ac:dyDescent="0.3">
      <c r="A81" s="62"/>
      <c r="B81" s="41" t="s">
        <v>1942</v>
      </c>
      <c r="C81" s="156"/>
      <c r="D81" s="157"/>
      <c r="E81" s="310"/>
      <c r="F81" s="156"/>
      <c r="G81" s="158"/>
      <c r="H81" s="158"/>
      <c r="I81" s="159"/>
      <c r="J81" s="156"/>
      <c r="K81" s="160"/>
    </row>
    <row r="82" spans="1:11" s="27" customFormat="1" ht="15.75" thickTop="1" x14ac:dyDescent="0.25">
      <c r="A82" s="60" t="str">
        <f>Municipal!A3</f>
        <v>NC0071</v>
      </c>
      <c r="B82" s="60" t="str">
        <f>Municipal!B3</f>
        <v>Chapel Hill</v>
      </c>
      <c r="C82" s="153">
        <f>Municipal!AH3</f>
        <v>95464</v>
      </c>
      <c r="D82" s="154" t="s">
        <v>2193</v>
      </c>
      <c r="E82" s="316">
        <v>2013</v>
      </c>
      <c r="F82" s="153">
        <f>Municipal!AK3</f>
        <v>47117</v>
      </c>
      <c r="G82" s="155">
        <f>Municipal!AL3</f>
        <v>12.75</v>
      </c>
      <c r="H82" s="154">
        <f>Municipal!AM3</f>
        <v>0</v>
      </c>
      <c r="I82" s="154">
        <v>16.260000000000002</v>
      </c>
      <c r="J82" s="155">
        <f>Municipal!JK3</f>
        <v>34.287814527349838</v>
      </c>
      <c r="K82" s="161">
        <f>Municipal!KJ3</f>
        <v>59493.048283885975</v>
      </c>
    </row>
    <row r="83" spans="1:11" s="27" customFormat="1" x14ac:dyDescent="0.25">
      <c r="A83" s="60"/>
      <c r="B83" s="60" t="str">
        <f>Municipal!B4</f>
        <v>Clayton</v>
      </c>
      <c r="C83" s="153">
        <f>Municipal!AH4</f>
        <v>58000</v>
      </c>
      <c r="D83" s="154">
        <v>0</v>
      </c>
      <c r="E83" s="316">
        <v>2011</v>
      </c>
      <c r="F83" s="153">
        <f>Municipal!AK4</f>
        <v>45000</v>
      </c>
      <c r="G83" s="155">
        <f>Municipal!AL4</f>
        <v>11</v>
      </c>
      <c r="H83" s="154">
        <f>Municipal!AM4</f>
        <v>0</v>
      </c>
      <c r="I83" s="154">
        <f>Municipal!AN4</f>
        <v>0</v>
      </c>
      <c r="J83" s="155">
        <f>Municipal!JK4</f>
        <v>25.41125216387767</v>
      </c>
      <c r="K83" s="161">
        <f>Municipal!KJ4</f>
        <v>55047.125</v>
      </c>
    </row>
    <row r="84" spans="1:11" s="27" customFormat="1" x14ac:dyDescent="0.25">
      <c r="A84" s="60" t="str">
        <f>Municipal!A4</f>
        <v>NC0110</v>
      </c>
      <c r="B84" s="60" t="str">
        <f>Municipal!B5</f>
        <v>Farmville</v>
      </c>
      <c r="C84" s="153">
        <f>Municipal!AH5</f>
        <v>45240</v>
      </c>
      <c r="D84" s="154" t="s">
        <v>2205</v>
      </c>
      <c r="E84" s="316">
        <v>2012</v>
      </c>
      <c r="F84" s="153">
        <f>Municipal!AK5</f>
        <v>41005</v>
      </c>
      <c r="G84" s="155">
        <f>Municipal!AL5</f>
        <v>13.1</v>
      </c>
      <c r="H84" s="154">
        <f>Municipal!AM5</f>
        <v>15.1</v>
      </c>
      <c r="I84" s="154">
        <f>Municipal!AN5</f>
        <v>16.600000000000001</v>
      </c>
      <c r="J84" s="155">
        <f>Municipal!JK5</f>
        <v>48.696140797285835</v>
      </c>
      <c r="K84" s="161">
        <f>Municipal!KJ5</f>
        <v>57412.75</v>
      </c>
    </row>
    <row r="85" spans="1:11" s="27" customFormat="1" x14ac:dyDescent="0.25">
      <c r="A85" s="60" t="str">
        <f>Municipal!A5</f>
        <v>NC0075</v>
      </c>
      <c r="B85" s="60" t="str">
        <f>Municipal!B6</f>
        <v>Hickory</v>
      </c>
      <c r="C85" s="153">
        <f>Municipal!AH6</f>
        <v>70638</v>
      </c>
      <c r="D85" s="154" t="s">
        <v>2215</v>
      </c>
      <c r="E85" s="316">
        <v>2015</v>
      </c>
      <c r="F85" s="153">
        <f>Municipal!AK6</f>
        <v>40667</v>
      </c>
      <c r="G85" s="155">
        <f>Municipal!AL6</f>
        <v>13.17</v>
      </c>
      <c r="H85" s="154">
        <f>Municipal!AM6</f>
        <v>13.17</v>
      </c>
      <c r="I85" s="154">
        <f>Municipal!AN6</f>
        <v>13.17</v>
      </c>
      <c r="J85" s="155">
        <f>Municipal!JK6</f>
        <v>27.978864133678137</v>
      </c>
      <c r="K85" s="161">
        <f>Municipal!KJ6</f>
        <v>45116.198877305535</v>
      </c>
    </row>
    <row r="86" spans="1:11" s="27" customFormat="1" x14ac:dyDescent="0.25">
      <c r="A86" s="60" t="str">
        <f>Municipal!A6</f>
        <v>NC0079</v>
      </c>
      <c r="B86" s="60" t="str">
        <f>Municipal!B7</f>
        <v>High Point</v>
      </c>
      <c r="C86" s="153">
        <f>Municipal!AH7</f>
        <v>108753</v>
      </c>
      <c r="D86" s="154" t="s">
        <v>2216</v>
      </c>
      <c r="E86" s="316">
        <v>2011</v>
      </c>
      <c r="F86" s="153">
        <f>Municipal!AK7</f>
        <v>38416</v>
      </c>
      <c r="G86" s="155">
        <f>Municipal!AL7</f>
        <v>11.91</v>
      </c>
      <c r="H86" s="154">
        <f>Municipal!AM7</f>
        <v>11.91</v>
      </c>
      <c r="I86" s="154">
        <f>Municipal!AN7</f>
        <v>13.79</v>
      </c>
      <c r="J86" s="155">
        <f>Municipal!JK7</f>
        <v>30.026188662418015</v>
      </c>
      <c r="K86" s="161">
        <f>Municipal!KJ7</f>
        <v>46841.72463768116</v>
      </c>
    </row>
    <row r="87" spans="1:11" s="27" customFormat="1" x14ac:dyDescent="0.25">
      <c r="A87" s="60" t="str">
        <f>Municipal!A7</f>
        <v>NC0080</v>
      </c>
      <c r="B87" s="60" t="str">
        <f>Municipal!B8</f>
        <v>Kings Mountain</v>
      </c>
      <c r="C87" s="153">
        <f>Municipal!AH8</f>
        <v>55589</v>
      </c>
      <c r="D87" s="154" t="s">
        <v>2218</v>
      </c>
      <c r="E87" s="316">
        <v>2004</v>
      </c>
      <c r="F87" s="153">
        <f>Municipal!AK8</f>
        <v>39126</v>
      </c>
      <c r="G87" s="155">
        <f>Municipal!AL8</f>
        <v>12.72</v>
      </c>
      <c r="H87" s="154">
        <f>Municipal!AM8</f>
        <v>14.6</v>
      </c>
      <c r="I87" s="154">
        <f>Municipal!AN8</f>
        <v>17.899999999999999</v>
      </c>
      <c r="J87" s="155">
        <f>Municipal!JK8</f>
        <v>37.115779557230333</v>
      </c>
      <c r="K87" s="161">
        <f>Municipal!KJ8</f>
        <v>46351.058823529413</v>
      </c>
    </row>
    <row r="88" spans="1:11" s="27" customFormat="1" x14ac:dyDescent="0.25">
      <c r="A88" s="60" t="str">
        <f>Municipal!A8</f>
        <v>NC0100</v>
      </c>
      <c r="B88" s="60" t="str">
        <f>Municipal!B9</f>
        <v>Mooresville</v>
      </c>
      <c r="C88" s="153">
        <f>Municipal!AH9</f>
        <v>93312</v>
      </c>
      <c r="D88" s="154" t="s">
        <v>2222</v>
      </c>
      <c r="E88" s="316">
        <v>2002</v>
      </c>
      <c r="F88" s="153">
        <f>Municipal!AK9</f>
        <v>39650</v>
      </c>
      <c r="G88" s="155">
        <f>Municipal!AL9</f>
        <v>12.48</v>
      </c>
      <c r="H88" s="154">
        <f>Municipal!AM9</f>
        <v>13.76</v>
      </c>
      <c r="I88" s="154">
        <f>Municipal!AN9</f>
        <v>16.73</v>
      </c>
      <c r="J88" s="155">
        <f>Municipal!JK9</f>
        <v>38.458243258618729</v>
      </c>
      <c r="K88" s="161">
        <f>Municipal!KJ9</f>
        <v>51506.209523809521</v>
      </c>
    </row>
    <row r="89" spans="1:11" s="27" customFormat="1" x14ac:dyDescent="0.25">
      <c r="A89" s="60" t="str">
        <f>Municipal!A9</f>
        <v>NC0083</v>
      </c>
      <c r="B89" s="60" t="str">
        <f>Municipal!B10</f>
        <v>Nashville</v>
      </c>
      <c r="C89" s="153">
        <f>Municipal!AH10</f>
        <v>45000</v>
      </c>
      <c r="D89" s="154" t="s">
        <v>2213</v>
      </c>
      <c r="E89" s="316">
        <v>2016</v>
      </c>
      <c r="F89" s="153">
        <f>Municipal!AK10</f>
        <v>0</v>
      </c>
      <c r="G89" s="155">
        <f>Municipal!AL10</f>
        <v>0</v>
      </c>
      <c r="H89" s="154">
        <f>Municipal!AM10</f>
        <v>0</v>
      </c>
      <c r="I89" s="154">
        <f>Municipal!AN10</f>
        <v>0</v>
      </c>
      <c r="J89" s="155">
        <f>Municipal!JK10</f>
        <v>27.070511627906978</v>
      </c>
      <c r="K89" s="161">
        <f>Municipal!KJ10</f>
        <v>30632.42105263158</v>
      </c>
    </row>
    <row r="90" spans="1:11" s="27" customFormat="1" x14ac:dyDescent="0.25">
      <c r="A90" s="60" t="str">
        <f>Municipal!A10</f>
        <v>NC0102</v>
      </c>
      <c r="B90" s="60" t="str">
        <f>Municipal!B11</f>
        <v>Roanoke Rapids</v>
      </c>
      <c r="C90" s="153">
        <f>Municipal!AH11</f>
        <v>47003</v>
      </c>
      <c r="D90" s="154">
        <v>0</v>
      </c>
      <c r="E90" s="316">
        <v>2008</v>
      </c>
      <c r="F90" s="153">
        <f>Municipal!AK11</f>
        <v>0</v>
      </c>
      <c r="G90" s="155">
        <f>Municipal!AL11</f>
        <v>7.25</v>
      </c>
      <c r="H90" s="154">
        <f>Municipal!AM11</f>
        <v>14.9</v>
      </c>
      <c r="I90" s="154">
        <f>Municipal!AN11</f>
        <v>0</v>
      </c>
      <c r="J90" s="155">
        <f>Municipal!JK11</f>
        <v>12.790902657144695</v>
      </c>
      <c r="K90" s="161">
        <f>Municipal!KJ11</f>
        <v>40244.73684210526</v>
      </c>
    </row>
    <row r="91" spans="1:11" s="27" customFormat="1" x14ac:dyDescent="0.25">
      <c r="A91" s="60" t="str">
        <f>Municipal!A11</f>
        <v>NC0088</v>
      </c>
      <c r="B91" s="60" t="str">
        <f>Municipal!B12</f>
        <v>Southern Pines</v>
      </c>
      <c r="C91" s="61">
        <v>-1</v>
      </c>
      <c r="D91" s="154" t="s">
        <v>2240</v>
      </c>
      <c r="E91" s="316">
        <v>1993</v>
      </c>
      <c r="F91" s="153">
        <f>Municipal!AK12</f>
        <v>36511</v>
      </c>
      <c r="G91" s="155">
        <f>Municipal!AL12</f>
        <v>0</v>
      </c>
      <c r="H91" s="154">
        <f>Municipal!AM12</f>
        <v>0</v>
      </c>
      <c r="I91" s="154">
        <f>Municipal!AN12</f>
        <v>0</v>
      </c>
      <c r="J91" s="155">
        <f>Municipal!JK12</f>
        <v>45.295209718083889</v>
      </c>
      <c r="K91" s="161">
        <f>Municipal!KJ12</f>
        <v>56733.875598086132</v>
      </c>
    </row>
    <row r="92" spans="1:11" s="27" customFormat="1" x14ac:dyDescent="0.25">
      <c r="A92" s="60" t="str">
        <f>Municipal!A12</f>
        <v>NC0093</v>
      </c>
      <c r="B92" s="60" t="str">
        <f>Municipal!B13</f>
        <v>Washington</v>
      </c>
      <c r="C92" s="153">
        <f>Municipal!AH13</f>
        <v>63994</v>
      </c>
      <c r="D92" s="154" t="s">
        <v>2209</v>
      </c>
      <c r="E92" s="316">
        <v>2016</v>
      </c>
      <c r="F92" s="153">
        <f>Municipal!AK13</f>
        <v>49851</v>
      </c>
      <c r="G92" s="155">
        <f>Municipal!AL13</f>
        <v>10.98</v>
      </c>
      <c r="H92" s="154">
        <f>Municipal!AM13</f>
        <v>14.01</v>
      </c>
      <c r="I92" s="154">
        <f>Municipal!AN13</f>
        <v>0</v>
      </c>
      <c r="J92" s="155">
        <f>Municipal!JK13</f>
        <v>29.218001651527665</v>
      </c>
      <c r="K92" s="161">
        <f>Municipal!KJ13</f>
        <v>40437.714285714283</v>
      </c>
    </row>
    <row r="93" spans="1:11" s="27" customFormat="1" x14ac:dyDescent="0.25">
      <c r="A93" s="657" t="s">
        <v>1961</v>
      </c>
      <c r="B93" s="658"/>
      <c r="C93" s="168">
        <f>AVERAGE(C82:C92)</f>
        <v>62090.181818181816</v>
      </c>
      <c r="D93" s="169" t="s">
        <v>1982</v>
      </c>
      <c r="E93" s="170" t="s">
        <v>1982</v>
      </c>
      <c r="F93" s="171">
        <f t="shared" ref="F93:K93" si="2">AVERAGEIF(F82:F92,"&gt;-1",F82:F92)</f>
        <v>34303.909090909088</v>
      </c>
      <c r="G93" s="171">
        <f t="shared" si="2"/>
        <v>9.5781818181818199</v>
      </c>
      <c r="H93" s="171">
        <f t="shared" si="2"/>
        <v>8.8590909090909111</v>
      </c>
      <c r="I93" s="171">
        <f t="shared" si="2"/>
        <v>8.586363636363636</v>
      </c>
      <c r="J93" s="171">
        <f t="shared" si="2"/>
        <v>32.395355341374703</v>
      </c>
      <c r="K93" s="172">
        <f t="shared" si="2"/>
        <v>48165.169356795355</v>
      </c>
    </row>
    <row r="94" spans="1:11" s="27" customFormat="1" ht="15.75" thickBot="1" x14ac:dyDescent="0.3">
      <c r="A94" s="33"/>
      <c r="B94" s="68"/>
      <c r="C94" s="173"/>
      <c r="D94" s="174"/>
      <c r="E94" s="394"/>
      <c r="F94" s="173"/>
      <c r="G94" s="175"/>
      <c r="H94" s="175"/>
      <c r="I94" s="176"/>
      <c r="J94" s="173"/>
      <c r="K94" s="177"/>
    </row>
    <row r="95" spans="1:11" s="27" customFormat="1" ht="15.75" thickTop="1" x14ac:dyDescent="0.25">
      <c r="A95" s="659" t="s">
        <v>1962</v>
      </c>
      <c r="B95" s="660"/>
      <c r="C95" s="178">
        <f>AVERAGE(C8:C57,C59:C65,C68:C79,C82:C90,C92)</f>
        <v>75400.9493670886</v>
      </c>
      <c r="D95" s="178" t="s">
        <v>1982</v>
      </c>
      <c r="E95" s="533" t="s">
        <v>1982</v>
      </c>
      <c r="F95" s="178">
        <f>'[1]all data (unlinked)'!AL85</f>
        <v>37186.383561643837</v>
      </c>
      <c r="G95" s="179">
        <f>'[1]all data (unlinked)'!AM85</f>
        <v>10.427733333333338</v>
      </c>
      <c r="H95" s="179">
        <f>'[1]all data (unlinked)'!AN85</f>
        <v>11.568169014084503</v>
      </c>
      <c r="I95" s="179">
        <f>'[1]all data (unlinked)'!AO85</f>
        <v>503.02869565217384</v>
      </c>
      <c r="J95" s="179">
        <f>'[1]all data (unlinked)'!IW85</f>
        <v>14.746115500000002</v>
      </c>
      <c r="K95" s="180">
        <f>'[1]all data (unlinked)'!KK85</f>
        <v>33798.962500000001</v>
      </c>
    </row>
  </sheetData>
  <mergeCells count="7">
    <mergeCell ref="A95:B95"/>
    <mergeCell ref="B4:B6"/>
    <mergeCell ref="C4:E4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activeCell="I9" sqref="I9"/>
    </sheetView>
  </sheetViews>
  <sheetFormatPr defaultColWidth="8.85546875" defaultRowHeight="15" x14ac:dyDescent="0.25"/>
  <cols>
    <col min="2" max="2" width="18.28515625" customWidth="1"/>
    <col min="3" max="3" width="12.7109375" customWidth="1"/>
    <col min="4" max="5" width="15.28515625" bestFit="1" customWidth="1"/>
    <col min="6" max="6" width="13.28515625" customWidth="1"/>
    <col min="7" max="7" width="12.42578125" customWidth="1"/>
    <col min="8" max="8" width="13.28515625" customWidth="1"/>
    <col min="9" max="9" width="13.42578125" customWidth="1"/>
    <col min="10" max="10" width="10.7109375" customWidth="1"/>
    <col min="11" max="11" width="11.85546875" customWidth="1"/>
    <col min="12" max="12" width="13.85546875" customWidth="1"/>
    <col min="13" max="13" width="14.140625" customWidth="1"/>
  </cols>
  <sheetData>
    <row r="1" spans="1:13" ht="15.75" x14ac:dyDescent="0.25">
      <c r="A1" s="124"/>
      <c r="B1" s="125"/>
      <c r="C1" s="127"/>
      <c r="D1" s="127"/>
      <c r="E1" s="127"/>
      <c r="F1" s="125"/>
      <c r="G1" s="125"/>
      <c r="H1" s="125"/>
      <c r="M1" s="183" t="s">
        <v>2156</v>
      </c>
    </row>
    <row r="2" spans="1:13" ht="15.75" x14ac:dyDescent="0.25">
      <c r="A2" s="184" t="s">
        <v>1983</v>
      </c>
      <c r="B2" s="29"/>
      <c r="C2" s="131"/>
      <c r="D2" s="131"/>
      <c r="E2" s="131"/>
      <c r="F2" s="29"/>
      <c r="G2" s="29"/>
      <c r="H2" s="29"/>
      <c r="M2" s="475" t="s">
        <v>2134</v>
      </c>
    </row>
    <row r="3" spans="1:13" ht="16.5" thickBot="1" x14ac:dyDescent="0.3">
      <c r="A3" s="133"/>
      <c r="B3" s="29"/>
      <c r="C3" s="131"/>
      <c r="D3" s="131"/>
      <c r="E3" s="131"/>
      <c r="F3" s="29"/>
      <c r="G3" s="29"/>
      <c r="H3" s="29"/>
      <c r="I3" s="29"/>
    </row>
    <row r="4" spans="1:13" ht="15.75" thickTop="1" x14ac:dyDescent="0.25">
      <c r="A4" s="94"/>
      <c r="B4" s="671"/>
      <c r="C4" s="185"/>
      <c r="D4" s="186"/>
      <c r="E4" s="187"/>
      <c r="F4" s="186"/>
      <c r="G4" s="186"/>
      <c r="H4" s="187"/>
      <c r="I4" s="185"/>
      <c r="J4" s="186"/>
      <c r="K4" s="186"/>
      <c r="L4" s="188"/>
      <c r="M4" s="189" t="s">
        <v>1952</v>
      </c>
    </row>
    <row r="5" spans="1:13" x14ac:dyDescent="0.25">
      <c r="A5" s="97"/>
      <c r="B5" s="672"/>
      <c r="C5" s="190" t="s">
        <v>1984</v>
      </c>
      <c r="D5" s="191"/>
      <c r="E5" s="192"/>
      <c r="F5" s="191" t="s">
        <v>1985</v>
      </c>
      <c r="G5" s="191"/>
      <c r="H5" s="192"/>
      <c r="I5" s="191" t="s">
        <v>1986</v>
      </c>
      <c r="J5" s="191"/>
      <c r="K5" s="191"/>
      <c r="L5" s="193" t="s">
        <v>415</v>
      </c>
      <c r="M5" s="194" t="s">
        <v>1987</v>
      </c>
    </row>
    <row r="6" spans="1:13" ht="15.75" thickBot="1" x14ac:dyDescent="0.3">
      <c r="A6" s="195"/>
      <c r="B6" s="196"/>
      <c r="C6" s="197" t="s">
        <v>1988</v>
      </c>
      <c r="D6" s="197" t="s">
        <v>1989</v>
      </c>
      <c r="E6" s="197" t="s">
        <v>1990</v>
      </c>
      <c r="F6" s="198" t="s">
        <v>1991</v>
      </c>
      <c r="G6" s="198" t="s">
        <v>1992</v>
      </c>
      <c r="H6" s="199" t="s">
        <v>1990</v>
      </c>
      <c r="I6" s="197" t="s">
        <v>1993</v>
      </c>
      <c r="J6" s="197" t="s">
        <v>1992</v>
      </c>
      <c r="K6" s="197" t="s">
        <v>1994</v>
      </c>
      <c r="L6" s="200" t="s">
        <v>1995</v>
      </c>
      <c r="M6" s="201" t="s">
        <v>1996</v>
      </c>
    </row>
    <row r="7" spans="1:13" ht="16.5" thickTop="1" thickBot="1" x14ac:dyDescent="0.3">
      <c r="A7" s="655" t="s">
        <v>1938</v>
      </c>
      <c r="B7" s="656"/>
      <c r="C7" s="149"/>
      <c r="D7" s="149"/>
      <c r="E7" s="149"/>
      <c r="F7" s="202"/>
      <c r="G7" s="202"/>
      <c r="H7" s="202"/>
      <c r="I7" s="202"/>
      <c r="J7" s="203"/>
      <c r="K7" s="203"/>
      <c r="L7" s="203"/>
      <c r="M7" s="204"/>
    </row>
    <row r="8" spans="1:13" ht="15.75" thickTop="1" x14ac:dyDescent="0.25">
      <c r="A8" s="46" t="str">
        <f>County!A3</f>
        <v>NC0103</v>
      </c>
      <c r="B8" s="46" t="str">
        <f>County!B3</f>
        <v>Alamance</v>
      </c>
      <c r="C8" s="205">
        <f>County!AO3</f>
        <v>232000</v>
      </c>
      <c r="D8" s="205">
        <f>County!AP3</f>
        <v>2397591</v>
      </c>
      <c r="E8" s="205">
        <f>County!AQ3</f>
        <v>2629591</v>
      </c>
      <c r="F8" s="205">
        <f>County!AR3</f>
        <v>180565</v>
      </c>
      <c r="G8" s="205">
        <f>County!AS3</f>
        <v>0</v>
      </c>
      <c r="H8" s="205">
        <f>County!AT3</f>
        <v>180565</v>
      </c>
      <c r="I8" s="205">
        <f>County!AU3</f>
        <v>49980</v>
      </c>
      <c r="J8" s="205">
        <f>County!AV3</f>
        <v>10000</v>
      </c>
      <c r="K8" s="205">
        <f>County!AW3</f>
        <v>59980</v>
      </c>
      <c r="L8" s="205">
        <f>County!AX3</f>
        <v>104431</v>
      </c>
      <c r="M8" s="206">
        <f>County!AY3</f>
        <v>2974567</v>
      </c>
    </row>
    <row r="9" spans="1:13" x14ac:dyDescent="0.25">
      <c r="A9" s="46" t="str">
        <f>County!A4</f>
        <v>NC0016</v>
      </c>
      <c r="B9" s="46" t="str">
        <f>County!B4</f>
        <v>Alexander</v>
      </c>
      <c r="C9" s="205">
        <f>County!AO4</f>
        <v>0</v>
      </c>
      <c r="D9" s="205">
        <f>County!AP4</f>
        <v>492259</v>
      </c>
      <c r="E9" s="205">
        <f>County!AQ4</f>
        <v>492259</v>
      </c>
      <c r="F9" s="205">
        <f>County!AR4</f>
        <v>95790</v>
      </c>
      <c r="G9" s="205">
        <f>County!AS4</f>
        <v>0</v>
      </c>
      <c r="H9" s="205">
        <f>County!AT4</f>
        <v>95790</v>
      </c>
      <c r="I9" s="205">
        <f>County!AU4</f>
        <v>11810</v>
      </c>
      <c r="J9" s="205">
        <f>County!AV4</f>
        <v>0</v>
      </c>
      <c r="K9" s="205">
        <f>County!AW4</f>
        <v>11810</v>
      </c>
      <c r="L9" s="205">
        <f>County!AX4</f>
        <v>12037</v>
      </c>
      <c r="M9" s="207">
        <f>County!AY4</f>
        <v>611896</v>
      </c>
    </row>
    <row r="10" spans="1:13" x14ac:dyDescent="0.25">
      <c r="A10" s="46" t="str">
        <f>County!A5</f>
        <v>NC0017</v>
      </c>
      <c r="B10" s="46" t="str">
        <f>County!B5</f>
        <v>Bladen</v>
      </c>
      <c r="C10" s="205">
        <f>County!AO5</f>
        <v>15000</v>
      </c>
      <c r="D10" s="205">
        <f>County!AP5</f>
        <v>393906</v>
      </c>
      <c r="E10" s="205">
        <f>County!AQ5</f>
        <v>408906</v>
      </c>
      <c r="F10" s="205">
        <f>County!AR5</f>
        <v>92985</v>
      </c>
      <c r="G10" s="205">
        <f>County!AS5</f>
        <v>0</v>
      </c>
      <c r="H10" s="205">
        <f>County!AT5</f>
        <v>92985</v>
      </c>
      <c r="I10" s="205">
        <f>County!AU5</f>
        <v>3882</v>
      </c>
      <c r="J10" s="205">
        <f>County!AV5</f>
        <v>0</v>
      </c>
      <c r="K10" s="205">
        <f>County!AW5</f>
        <v>3882</v>
      </c>
      <c r="L10" s="205">
        <f>County!AX5</f>
        <v>0</v>
      </c>
      <c r="M10" s="207">
        <f>County!AY5</f>
        <v>505773</v>
      </c>
    </row>
    <row r="11" spans="1:13" x14ac:dyDescent="0.25">
      <c r="A11" s="46" t="str">
        <f>County!A6</f>
        <v>NC0018</v>
      </c>
      <c r="B11" s="46" t="str">
        <f>County!B6</f>
        <v>Brunswick</v>
      </c>
      <c r="C11" s="205">
        <f>County!AO6</f>
        <v>0</v>
      </c>
      <c r="D11" s="205">
        <f>County!AP6</f>
        <v>1124513</v>
      </c>
      <c r="E11" s="205">
        <f>County!AQ6</f>
        <v>1124513</v>
      </c>
      <c r="F11" s="205">
        <f>County!AR6</f>
        <v>139960</v>
      </c>
      <c r="G11" s="205">
        <f>County!AS6</f>
        <v>0</v>
      </c>
      <c r="H11" s="205">
        <f>County!AT6</f>
        <v>139960</v>
      </c>
      <c r="I11" s="205">
        <f>County!AU6</f>
        <v>0</v>
      </c>
      <c r="J11" s="205">
        <f>County!AV6</f>
        <v>0</v>
      </c>
      <c r="K11" s="205">
        <f>County!AW6</f>
        <v>0</v>
      </c>
      <c r="L11" s="205">
        <f>County!AX6</f>
        <v>0</v>
      </c>
      <c r="M11" s="207">
        <f>County!AY6</f>
        <v>1264473</v>
      </c>
    </row>
    <row r="12" spans="1:13" x14ac:dyDescent="0.25">
      <c r="A12" s="46" t="str">
        <f>County!A7</f>
        <v>NC0019</v>
      </c>
      <c r="B12" s="46" t="str">
        <f>County!B7</f>
        <v>Buncombe</v>
      </c>
      <c r="C12" s="205">
        <f>County!AO7</f>
        <v>0</v>
      </c>
      <c r="D12" s="205">
        <f>County!AP7</f>
        <v>4469407</v>
      </c>
      <c r="E12" s="205">
        <f>County!AQ7</f>
        <v>4469407</v>
      </c>
      <c r="F12" s="205">
        <f>County!AR7</f>
        <v>224470</v>
      </c>
      <c r="G12" s="205">
        <f>County!AS7</f>
        <v>0</v>
      </c>
      <c r="H12" s="205">
        <f>County!AT7</f>
        <v>224470</v>
      </c>
      <c r="I12" s="205">
        <f>County!AU7</f>
        <v>37491</v>
      </c>
      <c r="J12" s="205">
        <f>County!AV7</f>
        <v>0</v>
      </c>
      <c r="K12" s="205">
        <f>County!AW7</f>
        <v>37491</v>
      </c>
      <c r="L12" s="205">
        <f>County!AX7</f>
        <v>234889</v>
      </c>
      <c r="M12" s="207">
        <f>County!AY7</f>
        <v>4966257</v>
      </c>
    </row>
    <row r="13" spans="1:13" x14ac:dyDescent="0.25">
      <c r="A13" s="46" t="str">
        <f>County!A8</f>
        <v>NC0020</v>
      </c>
      <c r="B13" s="46" t="str">
        <f>County!B8</f>
        <v>Burke</v>
      </c>
      <c r="C13" s="205">
        <f>County!AO8</f>
        <v>268500</v>
      </c>
      <c r="D13" s="205">
        <f>County!AP8</f>
        <v>810360</v>
      </c>
      <c r="E13" s="205">
        <f>County!AQ8</f>
        <v>1078860</v>
      </c>
      <c r="F13" s="205">
        <f>County!AR8</f>
        <v>142287</v>
      </c>
      <c r="G13" s="205">
        <f>County!AS8</f>
        <v>0</v>
      </c>
      <c r="H13" s="205">
        <f>County!AT8</f>
        <v>142287</v>
      </c>
      <c r="I13" s="205">
        <f>County!AU8</f>
        <v>21250</v>
      </c>
      <c r="J13" s="205">
        <f>County!AV8</f>
        <v>11855</v>
      </c>
      <c r="K13" s="205">
        <f>County!AW8</f>
        <v>33105</v>
      </c>
      <c r="L13" s="205">
        <f>County!AX8</f>
        <v>40387</v>
      </c>
      <c r="M13" s="207">
        <f>County!AY8</f>
        <v>1294639</v>
      </c>
    </row>
    <row r="14" spans="1:13" x14ac:dyDescent="0.25">
      <c r="A14" s="46" t="str">
        <f>County!A9</f>
        <v>NC0021</v>
      </c>
      <c r="B14" s="46" t="str">
        <f>County!B9</f>
        <v>Cabarrus</v>
      </c>
      <c r="C14" s="205">
        <f>County!AO9</f>
        <v>0</v>
      </c>
      <c r="D14" s="205">
        <f>County!AP9</f>
        <v>3098094</v>
      </c>
      <c r="E14" s="205">
        <f>County!AQ9</f>
        <v>3098094</v>
      </c>
      <c r="F14" s="205">
        <f>County!AR9</f>
        <v>195223</v>
      </c>
      <c r="G14" s="205">
        <f>County!AS9</f>
        <v>0</v>
      </c>
      <c r="H14" s="205">
        <f>County!AT9</f>
        <v>195223</v>
      </c>
      <c r="I14" s="205">
        <f>County!AU9</f>
        <v>0</v>
      </c>
      <c r="J14" s="205">
        <f>County!AV9</f>
        <v>0</v>
      </c>
      <c r="K14" s="205">
        <f>County!AW9</f>
        <v>0</v>
      </c>
      <c r="L14" s="205">
        <f>County!AX9</f>
        <v>0</v>
      </c>
      <c r="M14" s="207">
        <f>County!AY9</f>
        <v>3293317</v>
      </c>
    </row>
    <row r="15" spans="1:13" x14ac:dyDescent="0.25">
      <c r="A15" s="46" t="str">
        <f>County!A10</f>
        <v>NC0022</v>
      </c>
      <c r="B15" s="46" t="str">
        <f>County!B10</f>
        <v>Caldwell</v>
      </c>
      <c r="C15" s="205">
        <f>County!AO10</f>
        <v>0</v>
      </c>
      <c r="D15" s="205">
        <f>County!AP10</f>
        <v>837223</v>
      </c>
      <c r="E15" s="205">
        <f>County!AQ10</f>
        <v>837223</v>
      </c>
      <c r="F15" s="205">
        <f>County!AR10</f>
        <v>138156</v>
      </c>
      <c r="G15" s="205">
        <f>County!AS10</f>
        <v>0</v>
      </c>
      <c r="H15" s="205">
        <f>County!AT10</f>
        <v>138156</v>
      </c>
      <c r="I15" s="205">
        <f>County!AU10</f>
        <v>750</v>
      </c>
      <c r="J15" s="205">
        <f>County!AV10</f>
        <v>0</v>
      </c>
      <c r="K15" s="205">
        <f>County!AW10</f>
        <v>750</v>
      </c>
      <c r="L15" s="205">
        <f>County!AX10</f>
        <v>32902</v>
      </c>
      <c r="M15" s="207">
        <f>County!AY10</f>
        <v>1009031</v>
      </c>
    </row>
    <row r="16" spans="1:13" x14ac:dyDescent="0.25">
      <c r="A16" s="46" t="str">
        <f>County!A11</f>
        <v>NC0107</v>
      </c>
      <c r="B16" s="46" t="str">
        <f>County!B11</f>
        <v>Caswell</v>
      </c>
      <c r="C16" s="205">
        <f>County!AO11</f>
        <v>0</v>
      </c>
      <c r="D16" s="205">
        <f>County!AP11</f>
        <v>175409</v>
      </c>
      <c r="E16" s="205">
        <f>County!AQ11</f>
        <v>175409</v>
      </c>
      <c r="F16" s="205">
        <f>County!AR11</f>
        <v>86436</v>
      </c>
      <c r="G16" s="205">
        <f>County!AS11</f>
        <v>0</v>
      </c>
      <c r="H16" s="205">
        <f>County!AT11</f>
        <v>86436</v>
      </c>
      <c r="I16" s="205">
        <f>County!AU11</f>
        <v>39814</v>
      </c>
      <c r="J16" s="205">
        <f>County!AV11</f>
        <v>0</v>
      </c>
      <c r="K16" s="205">
        <f>County!AW11</f>
        <v>39814</v>
      </c>
      <c r="L16" s="205">
        <f>County!AX11</f>
        <v>24890</v>
      </c>
      <c r="M16" s="207">
        <f>County!AY11</f>
        <v>326549</v>
      </c>
    </row>
    <row r="17" spans="1:13" x14ac:dyDescent="0.25">
      <c r="A17" s="46" t="str">
        <f>County!A12</f>
        <v>NC0023</v>
      </c>
      <c r="B17" s="46" t="str">
        <f>County!B12</f>
        <v>Catawba</v>
      </c>
      <c r="C17" s="205">
        <f>County!AO12</f>
        <v>59024</v>
      </c>
      <c r="D17" s="205">
        <f>County!AP12</f>
        <v>2546325</v>
      </c>
      <c r="E17" s="205">
        <f>County!AQ12</f>
        <v>2605349</v>
      </c>
      <c r="F17" s="205">
        <f>County!AR12</f>
        <v>150133</v>
      </c>
      <c r="G17" s="205">
        <f>County!AS12</f>
        <v>0</v>
      </c>
      <c r="H17" s="205">
        <f>County!AT12</f>
        <v>150133</v>
      </c>
      <c r="I17" s="205">
        <f>County!AU12</f>
        <v>100208</v>
      </c>
      <c r="J17" s="205">
        <f>County!AV12</f>
        <v>19800</v>
      </c>
      <c r="K17" s="205">
        <f>County!AW12</f>
        <v>120008</v>
      </c>
      <c r="L17" s="205">
        <f>County!AX12</f>
        <v>68693</v>
      </c>
      <c r="M17" s="207">
        <f>County!AY12</f>
        <v>2944183</v>
      </c>
    </row>
    <row r="18" spans="1:13" x14ac:dyDescent="0.25">
      <c r="A18" s="46" t="str">
        <f>County!A13</f>
        <v>NC0104</v>
      </c>
      <c r="B18" s="46" t="str">
        <f>County!B13</f>
        <v>Chatham</v>
      </c>
      <c r="C18" s="205">
        <f>County!AO13</f>
        <v>0</v>
      </c>
      <c r="D18" s="205">
        <f>County!AP13</f>
        <v>1895955</v>
      </c>
      <c r="E18" s="205">
        <f>County!AQ13</f>
        <v>1895955</v>
      </c>
      <c r="F18" s="205">
        <f>County!AR13</f>
        <v>101940</v>
      </c>
      <c r="G18" s="205">
        <f>County!AS13</f>
        <v>0</v>
      </c>
      <c r="H18" s="205">
        <f>County!AT13</f>
        <v>101940</v>
      </c>
      <c r="I18" s="205">
        <f>County!AU13</f>
        <v>0</v>
      </c>
      <c r="J18" s="205">
        <f>County!AV13</f>
        <v>0</v>
      </c>
      <c r="K18" s="205">
        <f>County!AW13</f>
        <v>0</v>
      </c>
      <c r="L18" s="205">
        <f>County!AX13</f>
        <v>127832</v>
      </c>
      <c r="M18" s="207">
        <f>County!AY13</f>
        <v>2125727</v>
      </c>
    </row>
    <row r="19" spans="1:13" x14ac:dyDescent="0.25">
      <c r="A19" s="46" t="str">
        <f>County!A14</f>
        <v>NC0024</v>
      </c>
      <c r="B19" s="46" t="str">
        <f>County!B14</f>
        <v>Cleveland</v>
      </c>
      <c r="C19" s="205">
        <f>County!AO14</f>
        <v>0</v>
      </c>
      <c r="D19" s="205">
        <f>County!AP14</f>
        <v>829625</v>
      </c>
      <c r="E19" s="205">
        <f>County!AQ14</f>
        <v>829625</v>
      </c>
      <c r="F19" s="205">
        <f>County!AR14</f>
        <v>140195</v>
      </c>
      <c r="G19" s="205">
        <f>County!AS14</f>
        <v>0</v>
      </c>
      <c r="H19" s="205">
        <f>County!AT14</f>
        <v>140195</v>
      </c>
      <c r="I19" s="205">
        <f>County!AU14</f>
        <v>68105</v>
      </c>
      <c r="J19" s="205">
        <f>County!AV14</f>
        <v>0</v>
      </c>
      <c r="K19" s="205">
        <f>County!AW14</f>
        <v>68105</v>
      </c>
      <c r="L19" s="205">
        <f>County!AX14</f>
        <v>52658</v>
      </c>
      <c r="M19" s="207">
        <f>County!AY14</f>
        <v>1090583</v>
      </c>
    </row>
    <row r="20" spans="1:13" x14ac:dyDescent="0.25">
      <c r="A20" s="46" t="str">
        <f>County!A15</f>
        <v>NC0025</v>
      </c>
      <c r="B20" s="46" t="str">
        <f>County!B15</f>
        <v>Columbus</v>
      </c>
      <c r="C20" s="205">
        <f>County!AO15</f>
        <v>0</v>
      </c>
      <c r="D20" s="205">
        <f>County!AP15</f>
        <v>1287164</v>
      </c>
      <c r="E20" s="205">
        <f>County!AQ15</f>
        <v>1287164</v>
      </c>
      <c r="F20" s="205">
        <f>County!AR15</f>
        <v>115602</v>
      </c>
      <c r="G20" s="205">
        <f>County!AS15</f>
        <v>50000</v>
      </c>
      <c r="H20" s="205">
        <f>County!AT15</f>
        <v>165602</v>
      </c>
      <c r="I20" s="205">
        <f>County!AU15</f>
        <v>0</v>
      </c>
      <c r="J20" s="205">
        <f>County!AV15</f>
        <v>0</v>
      </c>
      <c r="K20" s="205">
        <f>County!AW15</f>
        <v>0</v>
      </c>
      <c r="L20" s="205">
        <f>County!AX15</f>
        <v>0</v>
      </c>
      <c r="M20" s="207">
        <f>County!AY15</f>
        <v>1452766</v>
      </c>
    </row>
    <row r="21" spans="1:13" x14ac:dyDescent="0.25">
      <c r="A21" s="46" t="str">
        <f>County!A16</f>
        <v>NC0026</v>
      </c>
      <c r="B21" s="46" t="str">
        <f>County!B16</f>
        <v>Cumberland</v>
      </c>
      <c r="C21" s="205">
        <f>County!AO16</f>
        <v>0</v>
      </c>
      <c r="D21" s="205">
        <f>County!AP16</f>
        <v>10343815</v>
      </c>
      <c r="E21" s="205">
        <f>County!AQ16</f>
        <v>10343815</v>
      </c>
      <c r="F21" s="205">
        <f>County!AR16</f>
        <v>311976</v>
      </c>
      <c r="G21" s="205">
        <f>County!AS16</f>
        <v>170618</v>
      </c>
      <c r="H21" s="205">
        <f>County!AT16</f>
        <v>482594</v>
      </c>
      <c r="I21" s="205">
        <f>County!AU16</f>
        <v>40484</v>
      </c>
      <c r="J21" s="205">
        <f>County!AV16</f>
        <v>0</v>
      </c>
      <c r="K21" s="205">
        <f>County!AW16</f>
        <v>40484</v>
      </c>
      <c r="L21" s="205">
        <f>County!AX16</f>
        <v>116852</v>
      </c>
      <c r="M21" s="207">
        <f>County!AY16</f>
        <v>10983745</v>
      </c>
    </row>
    <row r="22" spans="1:13" x14ac:dyDescent="0.25">
      <c r="A22" s="46" t="str">
        <f>County!A17</f>
        <v>NC0027</v>
      </c>
      <c r="B22" s="46" t="str">
        <f>County!B17</f>
        <v>Davidson</v>
      </c>
      <c r="C22" s="205">
        <f>County!AO17</f>
        <v>0</v>
      </c>
      <c r="D22" s="205">
        <f>County!AP17</f>
        <v>3280820</v>
      </c>
      <c r="E22" s="205">
        <f>County!AQ17</f>
        <v>3280820</v>
      </c>
      <c r="F22" s="205">
        <f>County!AR17</f>
        <v>186015</v>
      </c>
      <c r="G22" s="205">
        <f>County!AS17</f>
        <v>0</v>
      </c>
      <c r="H22" s="205">
        <f>County!AT17</f>
        <v>186015</v>
      </c>
      <c r="I22" s="205">
        <f>County!AU17</f>
        <v>5750</v>
      </c>
      <c r="J22" s="205">
        <f>County!AV17</f>
        <v>1000</v>
      </c>
      <c r="K22" s="205">
        <f>County!AW17</f>
        <v>6750</v>
      </c>
      <c r="L22" s="205">
        <f>County!AX17</f>
        <v>107146</v>
      </c>
      <c r="M22" s="207">
        <f>County!AY17</f>
        <v>3580731</v>
      </c>
    </row>
    <row r="23" spans="1:13" x14ac:dyDescent="0.25">
      <c r="A23" s="46" t="str">
        <f>County!A18</f>
        <v>NC0028</v>
      </c>
      <c r="B23" s="46" t="str">
        <f>County!B18</f>
        <v>Davie</v>
      </c>
      <c r="C23" s="205">
        <f>County!AO18</f>
        <v>49831</v>
      </c>
      <c r="D23" s="205">
        <f>County!AP18</f>
        <v>448125</v>
      </c>
      <c r="E23" s="205">
        <f>County!AQ18</f>
        <v>497956</v>
      </c>
      <c r="F23" s="205">
        <f>County!AR18</f>
        <v>91007</v>
      </c>
      <c r="G23" s="205">
        <f>County!AS18</f>
        <v>0</v>
      </c>
      <c r="H23" s="205">
        <f>County!AT18</f>
        <v>91007</v>
      </c>
      <c r="I23" s="205">
        <f>County!AU18</f>
        <v>750</v>
      </c>
      <c r="J23" s="205">
        <f>County!AV18</f>
        <v>0</v>
      </c>
      <c r="K23" s="205">
        <f>County!AW18</f>
        <v>750</v>
      </c>
      <c r="L23" s="205">
        <f>County!AX18</f>
        <v>59814</v>
      </c>
      <c r="M23" s="207">
        <f>County!AY18</f>
        <v>649527</v>
      </c>
    </row>
    <row r="24" spans="1:13" x14ac:dyDescent="0.25">
      <c r="A24" s="46" t="str">
        <f>County!A19</f>
        <v>NC0029</v>
      </c>
      <c r="B24" s="46" t="str">
        <f>County!B19</f>
        <v>Duplin</v>
      </c>
      <c r="C24" s="205">
        <f>County!AO19</f>
        <v>36880</v>
      </c>
      <c r="D24" s="205">
        <f>County!AP19</f>
        <v>480946</v>
      </c>
      <c r="E24" s="205">
        <f>County!AQ19</f>
        <v>517826</v>
      </c>
      <c r="F24" s="205">
        <f>County!AR19</f>
        <v>124675</v>
      </c>
      <c r="G24" s="205">
        <f>County!AS19</f>
        <v>0</v>
      </c>
      <c r="H24" s="205">
        <f>County!AT19</f>
        <v>124675</v>
      </c>
      <c r="I24" s="205">
        <f>County!AU19</f>
        <v>0</v>
      </c>
      <c r="J24" s="205">
        <f>County!AV19</f>
        <v>0</v>
      </c>
      <c r="K24" s="205">
        <f>County!AW19</f>
        <v>0</v>
      </c>
      <c r="L24" s="205">
        <f>County!AX19</f>
        <v>0</v>
      </c>
      <c r="M24" s="207">
        <f>County!AY19</f>
        <v>642501</v>
      </c>
    </row>
    <row r="25" spans="1:13" x14ac:dyDescent="0.25">
      <c r="A25" s="46" t="str">
        <f>County!A20</f>
        <v>NC0030</v>
      </c>
      <c r="B25" s="46" t="str">
        <f>County!B20</f>
        <v>Durham</v>
      </c>
      <c r="C25" s="205">
        <f>County!AO20</f>
        <v>0</v>
      </c>
      <c r="D25" s="205">
        <f>County!AP20</f>
        <v>11122872</v>
      </c>
      <c r="E25" s="205">
        <f>County!AQ20</f>
        <v>11122872</v>
      </c>
      <c r="F25" s="205">
        <f>County!AR20</f>
        <v>234962</v>
      </c>
      <c r="G25" s="205">
        <f>County!AS20</f>
        <v>0</v>
      </c>
      <c r="H25" s="205">
        <f>County!AT20</f>
        <v>234962</v>
      </c>
      <c r="I25" s="205">
        <f>County!AU20</f>
        <v>70557</v>
      </c>
      <c r="J25" s="205">
        <f>County!AV20</f>
        <v>10000</v>
      </c>
      <c r="K25" s="205">
        <f>County!AW20</f>
        <v>80557</v>
      </c>
      <c r="L25" s="205">
        <f>County!AX20</f>
        <v>14783</v>
      </c>
      <c r="M25" s="207">
        <f>County!AY20</f>
        <v>11453174</v>
      </c>
    </row>
    <row r="26" spans="1:13" x14ac:dyDescent="0.25">
      <c r="A26" s="46" t="str">
        <f>County!A21</f>
        <v>NC0031</v>
      </c>
      <c r="B26" s="46" t="str">
        <f>County!B21</f>
        <v>Edgecombe</v>
      </c>
      <c r="C26" s="205">
        <f>County!AO21</f>
        <v>146528</v>
      </c>
      <c r="D26" s="205">
        <f>County!AP21</f>
        <v>373850</v>
      </c>
      <c r="E26" s="205">
        <f>County!AQ21</f>
        <v>520378</v>
      </c>
      <c r="F26" s="205">
        <f>County!AR21</f>
        <v>119067</v>
      </c>
      <c r="G26" s="205">
        <f>County!AS21</f>
        <v>0</v>
      </c>
      <c r="H26" s="205">
        <f>County!AT21</f>
        <v>119067</v>
      </c>
      <c r="I26" s="205">
        <f>County!AU21</f>
        <v>2223</v>
      </c>
      <c r="J26" s="205">
        <f>County!AV21</f>
        <v>0</v>
      </c>
      <c r="K26" s="205">
        <f>County!AW21</f>
        <v>2223</v>
      </c>
      <c r="L26" s="205">
        <f>County!AX21</f>
        <v>127862</v>
      </c>
      <c r="M26" s="207">
        <f>County!AY21</f>
        <v>769530</v>
      </c>
    </row>
    <row r="27" spans="1:13" x14ac:dyDescent="0.25">
      <c r="A27" s="46" t="str">
        <f>County!A22</f>
        <v>NC0032</v>
      </c>
      <c r="B27" s="46" t="str">
        <f>County!B22</f>
        <v>Forsyth</v>
      </c>
      <c r="C27" s="205">
        <f>County!AO22</f>
        <v>0</v>
      </c>
      <c r="D27" s="205">
        <f>County!AP22</f>
        <v>7547345</v>
      </c>
      <c r="E27" s="205">
        <f>County!AQ22</f>
        <v>7547345</v>
      </c>
      <c r="F27" s="205">
        <f>County!AR22</f>
        <v>294157</v>
      </c>
      <c r="G27" s="205">
        <f>County!AS22</f>
        <v>0</v>
      </c>
      <c r="H27" s="205">
        <f>County!AT22</f>
        <v>294157</v>
      </c>
      <c r="I27" s="205">
        <f>County!AU22</f>
        <v>39822</v>
      </c>
      <c r="J27" s="205">
        <f>County!AV22</f>
        <v>0</v>
      </c>
      <c r="K27" s="205">
        <f>County!AW22</f>
        <v>39822</v>
      </c>
      <c r="L27" s="205">
        <f>County!AX22</f>
        <v>496955</v>
      </c>
      <c r="M27" s="207">
        <f>County!AY22</f>
        <v>8378279</v>
      </c>
    </row>
    <row r="28" spans="1:13" x14ac:dyDescent="0.25">
      <c r="A28" s="46" t="str">
        <f>County!A23</f>
        <v>NC0033</v>
      </c>
      <c r="B28" s="46" t="str">
        <f>County!B23</f>
        <v>Franklin</v>
      </c>
      <c r="C28" s="205">
        <f>County!AO23</f>
        <v>3000</v>
      </c>
      <c r="D28" s="205">
        <f>County!AP23</f>
        <v>745640</v>
      </c>
      <c r="E28" s="205">
        <f>County!AQ23</f>
        <v>748640</v>
      </c>
      <c r="F28" s="205">
        <f>County!AR23</f>
        <v>114987</v>
      </c>
      <c r="G28" s="205">
        <f>County!AS23</f>
        <v>0</v>
      </c>
      <c r="H28" s="205">
        <f>County!AT23</f>
        <v>114987</v>
      </c>
      <c r="I28" s="205">
        <f>County!AU23</f>
        <v>750</v>
      </c>
      <c r="J28" s="205">
        <f>County!AV23</f>
        <v>0</v>
      </c>
      <c r="K28" s="205">
        <f>County!AW23</f>
        <v>750</v>
      </c>
      <c r="L28" s="205">
        <f>County!AX23</f>
        <v>0</v>
      </c>
      <c r="M28" s="207">
        <f>County!AY23</f>
        <v>864377</v>
      </c>
    </row>
    <row r="29" spans="1:13" x14ac:dyDescent="0.25">
      <c r="A29" s="46" t="str">
        <f>County!A24</f>
        <v>NC0105</v>
      </c>
      <c r="B29" s="46" t="str">
        <f>County!B24</f>
        <v>Gaston</v>
      </c>
      <c r="C29" s="205">
        <f>County!AO24</f>
        <v>0</v>
      </c>
      <c r="D29" s="205">
        <f>County!AP24</f>
        <v>3913352</v>
      </c>
      <c r="E29" s="205">
        <f>County!AQ24</f>
        <v>3913352</v>
      </c>
      <c r="F29" s="205">
        <f>County!AR24</f>
        <v>224550</v>
      </c>
      <c r="G29" s="205">
        <f>County!AS24</f>
        <v>0</v>
      </c>
      <c r="H29" s="205">
        <f>County!AT24</f>
        <v>224550</v>
      </c>
      <c r="I29" s="205">
        <f>County!AU24</f>
        <v>19134</v>
      </c>
      <c r="J29" s="205">
        <f>County!AV24</f>
        <v>0</v>
      </c>
      <c r="K29" s="205">
        <f>County!AW24</f>
        <v>19134</v>
      </c>
      <c r="L29" s="205">
        <f>County!AX24</f>
        <v>0</v>
      </c>
      <c r="M29" s="207">
        <f>County!AY24</f>
        <v>4157036</v>
      </c>
    </row>
    <row r="30" spans="1:13" x14ac:dyDescent="0.25">
      <c r="A30" s="46" t="str">
        <f>County!A25</f>
        <v>NC0034</v>
      </c>
      <c r="B30" s="46" t="str">
        <f>County!B25</f>
        <v>Granville</v>
      </c>
      <c r="C30" s="205">
        <f>County!AO25</f>
        <v>0</v>
      </c>
      <c r="D30" s="205">
        <f>County!AP25</f>
        <v>1671280</v>
      </c>
      <c r="E30" s="205">
        <f>County!AQ25</f>
        <v>1671280</v>
      </c>
      <c r="F30" s="205">
        <f>County!AR25</f>
        <v>108926</v>
      </c>
      <c r="G30" s="205">
        <f>County!AS25</f>
        <v>0</v>
      </c>
      <c r="H30" s="205">
        <f>County!AT25</f>
        <v>108926</v>
      </c>
      <c r="I30" s="205">
        <f>County!AU25</f>
        <v>0</v>
      </c>
      <c r="J30" s="205">
        <f>County!AV25</f>
        <v>0</v>
      </c>
      <c r="K30" s="205">
        <f>County!AW25</f>
        <v>0</v>
      </c>
      <c r="L30" s="205">
        <f>County!AX25</f>
        <v>23985</v>
      </c>
      <c r="M30" s="207">
        <f>County!AY25</f>
        <v>1804191</v>
      </c>
    </row>
    <row r="31" spans="1:13" x14ac:dyDescent="0.25">
      <c r="A31" s="46" t="str">
        <f>County!A26</f>
        <v>NC0035</v>
      </c>
      <c r="B31" s="46" t="str">
        <f>County!B26</f>
        <v>Guilford (Greensboro)</v>
      </c>
      <c r="C31" s="205">
        <f>County!AO26</f>
        <v>6776573</v>
      </c>
      <c r="D31" s="205">
        <f>County!AP26</f>
        <v>1356847</v>
      </c>
      <c r="E31" s="205">
        <f>County!AQ26</f>
        <v>8133420</v>
      </c>
      <c r="F31" s="205">
        <f>County!AR26</f>
        <v>383054</v>
      </c>
      <c r="G31" s="205">
        <f>County!AS26</f>
        <v>0</v>
      </c>
      <c r="H31" s="205">
        <f>County!AT26</f>
        <v>383054</v>
      </c>
      <c r="I31" s="205">
        <f>County!AU26</f>
        <v>0</v>
      </c>
      <c r="J31" s="205">
        <f>County!AV26</f>
        <v>0</v>
      </c>
      <c r="K31" s="205">
        <f>County!AW26</f>
        <v>0</v>
      </c>
      <c r="L31" s="205">
        <f>County!AX26</f>
        <v>206425</v>
      </c>
      <c r="M31" s="207">
        <f>County!AY26</f>
        <v>8722899</v>
      </c>
    </row>
    <row r="32" spans="1:13" x14ac:dyDescent="0.25">
      <c r="A32" s="46" t="str">
        <f>County!A27</f>
        <v>NC0036</v>
      </c>
      <c r="B32" s="46" t="str">
        <f>County!B27</f>
        <v>Halifax</v>
      </c>
      <c r="C32" s="205">
        <f>County!AO27</f>
        <v>0</v>
      </c>
      <c r="D32" s="205">
        <f>County!AP27</f>
        <v>490045</v>
      </c>
      <c r="E32" s="205">
        <f>County!AQ27</f>
        <v>490045</v>
      </c>
      <c r="F32" s="205">
        <f>County!AR27</f>
        <v>99183</v>
      </c>
      <c r="G32" s="205">
        <f>County!AS27</f>
        <v>0</v>
      </c>
      <c r="H32" s="205">
        <f>County!AT27</f>
        <v>99183</v>
      </c>
      <c r="I32" s="205">
        <f>County!AU27</f>
        <v>2295</v>
      </c>
      <c r="J32" s="205">
        <f>County!AV27</f>
        <v>0</v>
      </c>
      <c r="K32" s="205">
        <f>County!AW27</f>
        <v>2295</v>
      </c>
      <c r="L32" s="205">
        <f>County!AX27</f>
        <v>12686</v>
      </c>
      <c r="M32" s="207">
        <f>County!AY27</f>
        <v>604209</v>
      </c>
    </row>
    <row r="33" spans="1:13" x14ac:dyDescent="0.25">
      <c r="A33" s="46" t="str">
        <f>County!A28</f>
        <v>NC0037</v>
      </c>
      <c r="B33" s="46" t="str">
        <f>County!B28</f>
        <v>Harnett</v>
      </c>
      <c r="C33" s="205">
        <f>County!AO28</f>
        <v>553243</v>
      </c>
      <c r="D33" s="205">
        <f>County!AP28</f>
        <v>814216</v>
      </c>
      <c r="E33" s="205">
        <f>County!AQ28</f>
        <v>1367459</v>
      </c>
      <c r="F33" s="205">
        <f>County!AR28</f>
        <v>159013</v>
      </c>
      <c r="G33" s="205">
        <f>County!AS28</f>
        <v>0</v>
      </c>
      <c r="H33" s="205">
        <f>County!AT28</f>
        <v>159013</v>
      </c>
      <c r="I33" s="205">
        <f>County!AU28</f>
        <v>28044</v>
      </c>
      <c r="J33" s="205">
        <f>County!AV28</f>
        <v>0</v>
      </c>
      <c r="K33" s="205">
        <f>County!AW28</f>
        <v>28044</v>
      </c>
      <c r="L33" s="205">
        <f>County!AX28</f>
        <v>11998</v>
      </c>
      <c r="M33" s="207">
        <f>County!AY28</f>
        <v>1566514</v>
      </c>
    </row>
    <row r="34" spans="1:13" x14ac:dyDescent="0.25">
      <c r="A34" s="46" t="str">
        <f>County!A29</f>
        <v>NC0038</v>
      </c>
      <c r="B34" s="46" t="str">
        <f>County!B29</f>
        <v>Haywood</v>
      </c>
      <c r="C34" s="205">
        <f>County!AO29</f>
        <v>1074</v>
      </c>
      <c r="D34" s="205">
        <f>County!AP29</f>
        <v>1230359</v>
      </c>
      <c r="E34" s="205">
        <f>County!AQ29</f>
        <v>1231433</v>
      </c>
      <c r="F34" s="205">
        <f>County!AR29</f>
        <v>106068</v>
      </c>
      <c r="G34" s="205">
        <f>County!AS29</f>
        <v>0</v>
      </c>
      <c r="H34" s="205">
        <f>County!AT29</f>
        <v>106068</v>
      </c>
      <c r="I34" s="205">
        <f>County!AU29</f>
        <v>6465</v>
      </c>
      <c r="J34" s="205">
        <f>County!AV29</f>
        <v>11517</v>
      </c>
      <c r="K34" s="205">
        <f>County!AW29</f>
        <v>17982</v>
      </c>
      <c r="L34" s="205">
        <f>County!AX29</f>
        <v>0</v>
      </c>
      <c r="M34" s="207">
        <f>County!AY29</f>
        <v>1355483</v>
      </c>
    </row>
    <row r="35" spans="1:13" x14ac:dyDescent="0.25">
      <c r="A35" s="46" t="str">
        <f>County!A30</f>
        <v>NC0039</v>
      </c>
      <c r="B35" s="46" t="str">
        <f>County!B30</f>
        <v>Henderson</v>
      </c>
      <c r="C35" s="205">
        <f>County!AO30</f>
        <v>0</v>
      </c>
      <c r="D35" s="205">
        <f>County!AP30</f>
        <v>2788776</v>
      </c>
      <c r="E35" s="205">
        <f>County!AQ30</f>
        <v>2788776</v>
      </c>
      <c r="F35" s="205">
        <f>County!AR30</f>
        <v>138738</v>
      </c>
      <c r="G35" s="205">
        <f>County!AS30</f>
        <v>0</v>
      </c>
      <c r="H35" s="205">
        <f>County!AT30</f>
        <v>138738</v>
      </c>
      <c r="I35" s="205">
        <f>County!AU30</f>
        <v>53985</v>
      </c>
      <c r="J35" s="205">
        <f>County!AV30</f>
        <v>0</v>
      </c>
      <c r="K35" s="205">
        <f>County!AW30</f>
        <v>53985</v>
      </c>
      <c r="L35" s="205">
        <f>County!AX30</f>
        <v>62913</v>
      </c>
      <c r="M35" s="207">
        <f>County!AY30</f>
        <v>3044412</v>
      </c>
    </row>
    <row r="36" spans="1:13" x14ac:dyDescent="0.25">
      <c r="A36" s="46" t="str">
        <f>County!A31</f>
        <v>NC0040</v>
      </c>
      <c r="B36" s="46" t="str">
        <f>County!B31</f>
        <v>Iredell</v>
      </c>
      <c r="C36" s="205">
        <f>County!AO31</f>
        <v>0</v>
      </c>
      <c r="D36" s="205">
        <f>County!AP31</f>
        <v>1938182</v>
      </c>
      <c r="E36" s="205">
        <f>County!AQ31</f>
        <v>1938182</v>
      </c>
      <c r="F36" s="205">
        <f>County!AR31</f>
        <v>149530</v>
      </c>
      <c r="G36" s="205">
        <f>County!AS31</f>
        <v>0</v>
      </c>
      <c r="H36" s="205">
        <f>County!AT31</f>
        <v>149530</v>
      </c>
      <c r="I36" s="205">
        <f>County!AU31</f>
        <v>53947</v>
      </c>
      <c r="J36" s="205">
        <f>County!AV31</f>
        <v>0</v>
      </c>
      <c r="K36" s="205">
        <f>County!AW31</f>
        <v>53947</v>
      </c>
      <c r="L36" s="205">
        <f>County!AX31</f>
        <v>1042</v>
      </c>
      <c r="M36" s="207">
        <f>County!AY31</f>
        <v>2142701</v>
      </c>
    </row>
    <row r="37" spans="1:13" x14ac:dyDescent="0.25">
      <c r="A37" s="46" t="str">
        <f>County!A32</f>
        <v>NC0041</v>
      </c>
      <c r="B37" s="46" t="str">
        <f>County!B32</f>
        <v>Johnston</v>
      </c>
      <c r="C37" s="205">
        <f>County!AO32</f>
        <v>660209</v>
      </c>
      <c r="D37" s="205">
        <f>County!AP32</f>
        <v>441000</v>
      </c>
      <c r="E37" s="205">
        <f>County!AQ32</f>
        <v>1101209</v>
      </c>
      <c r="F37" s="205">
        <f>County!AR32</f>
        <v>189876</v>
      </c>
      <c r="G37" s="205">
        <f>County!AS32</f>
        <v>0</v>
      </c>
      <c r="H37" s="205">
        <f>County!AT32</f>
        <v>189876</v>
      </c>
      <c r="I37" s="205">
        <f>County!AU32</f>
        <v>94983</v>
      </c>
      <c r="J37" s="205">
        <f>County!AV32</f>
        <v>0</v>
      </c>
      <c r="K37" s="205">
        <f>County!AW32</f>
        <v>94983</v>
      </c>
      <c r="L37" s="205">
        <f>County!AX32</f>
        <v>52593</v>
      </c>
      <c r="M37" s="207">
        <f>County!AY32</f>
        <v>1438661</v>
      </c>
    </row>
    <row r="38" spans="1:13" x14ac:dyDescent="0.25">
      <c r="A38" s="46" t="str">
        <f>County!A33</f>
        <v>NC0042</v>
      </c>
      <c r="B38" s="46" t="str">
        <f>County!B33</f>
        <v>Lee</v>
      </c>
      <c r="C38" s="205">
        <f>County!AO33</f>
        <v>0</v>
      </c>
      <c r="D38" s="205">
        <f>County!AP33</f>
        <v>550459</v>
      </c>
      <c r="E38" s="205">
        <f>County!AQ33</f>
        <v>550459</v>
      </c>
      <c r="F38" s="205">
        <f>County!AR33</f>
        <v>111599</v>
      </c>
      <c r="G38" s="205">
        <f>County!AS33</f>
        <v>0</v>
      </c>
      <c r="H38" s="205">
        <f>County!AT33</f>
        <v>111599</v>
      </c>
      <c r="I38" s="205">
        <f>County!AU33</f>
        <v>25233</v>
      </c>
      <c r="J38" s="205">
        <f>County!AV33</f>
        <v>0</v>
      </c>
      <c r="K38" s="205">
        <f>County!AW33</f>
        <v>25233</v>
      </c>
      <c r="L38" s="205">
        <f>County!AX33</f>
        <v>11748</v>
      </c>
      <c r="M38" s="207">
        <f>County!AY33</f>
        <v>699039</v>
      </c>
    </row>
    <row r="39" spans="1:13" x14ac:dyDescent="0.25">
      <c r="A39" s="46" t="str">
        <f>County!A34</f>
        <v>NC0106</v>
      </c>
      <c r="B39" s="46" t="str">
        <f>County!B34</f>
        <v>Lincoln</v>
      </c>
      <c r="C39" s="205">
        <f>County!AO34</f>
        <v>0</v>
      </c>
      <c r="D39" s="205">
        <f>County!AP34</f>
        <v>1135846</v>
      </c>
      <c r="E39" s="205">
        <f>County!AQ34</f>
        <v>1135846</v>
      </c>
      <c r="F39" s="205">
        <f>County!AR34</f>
        <v>118195</v>
      </c>
      <c r="G39" s="205">
        <f>County!AS34</f>
        <v>0</v>
      </c>
      <c r="H39" s="205">
        <f>County!AT34</f>
        <v>118195</v>
      </c>
      <c r="I39" s="205">
        <f>County!AU34</f>
        <v>58458</v>
      </c>
      <c r="J39" s="205">
        <f>County!AV34</f>
        <v>0</v>
      </c>
      <c r="K39" s="205">
        <f>County!AW34</f>
        <v>58458</v>
      </c>
      <c r="L39" s="205">
        <f>County!AX34</f>
        <v>5810</v>
      </c>
      <c r="M39" s="207">
        <f>County!AY34</f>
        <v>1318309</v>
      </c>
    </row>
    <row r="40" spans="1:13" x14ac:dyDescent="0.25">
      <c r="A40" s="46" t="str">
        <f>County!A35</f>
        <v>NC0043</v>
      </c>
      <c r="B40" s="46" t="str">
        <f>County!B35</f>
        <v>Madison</v>
      </c>
      <c r="C40" s="205">
        <f>County!AO35</f>
        <v>6000</v>
      </c>
      <c r="D40" s="205">
        <f>County!AP35</f>
        <v>363855</v>
      </c>
      <c r="E40" s="205">
        <f>County!AQ35</f>
        <v>369855</v>
      </c>
      <c r="F40" s="205">
        <f>County!AR35</f>
        <v>82461</v>
      </c>
      <c r="G40" s="205">
        <f>County!AS35</f>
        <v>0</v>
      </c>
      <c r="H40" s="205">
        <f>County!AT35</f>
        <v>82461</v>
      </c>
      <c r="I40" s="205">
        <f>County!AU35</f>
        <v>6025</v>
      </c>
      <c r="J40" s="205">
        <f>County!AV35</f>
        <v>0</v>
      </c>
      <c r="K40" s="205">
        <f>County!AW35</f>
        <v>6025</v>
      </c>
      <c r="L40" s="205">
        <f>County!AX35</f>
        <v>18935</v>
      </c>
      <c r="M40" s="207">
        <f>County!AY35</f>
        <v>477276</v>
      </c>
    </row>
    <row r="41" spans="1:13" x14ac:dyDescent="0.25">
      <c r="A41" s="46" t="str">
        <f>County!A36</f>
        <v>NC0044</v>
      </c>
      <c r="B41" s="46" t="str">
        <f>County!B36</f>
        <v>McDowell</v>
      </c>
      <c r="C41" s="205">
        <f>County!AO36</f>
        <v>0</v>
      </c>
      <c r="D41" s="205">
        <f>County!AP36</f>
        <v>681518</v>
      </c>
      <c r="E41" s="205">
        <f>County!AQ36</f>
        <v>681518</v>
      </c>
      <c r="F41" s="205">
        <f>County!AR36</f>
        <v>105234</v>
      </c>
      <c r="G41" s="205">
        <f>County!AS36</f>
        <v>0</v>
      </c>
      <c r="H41" s="205">
        <f>County!AT36</f>
        <v>105234</v>
      </c>
      <c r="I41" s="205">
        <f>County!AU36</f>
        <v>750</v>
      </c>
      <c r="J41" s="205">
        <f>County!AV36</f>
        <v>0</v>
      </c>
      <c r="K41" s="205">
        <f>County!AW36</f>
        <v>750</v>
      </c>
      <c r="L41" s="205">
        <f>County!AX36</f>
        <v>2432</v>
      </c>
      <c r="M41" s="207">
        <f>County!AY36</f>
        <v>789934</v>
      </c>
    </row>
    <row r="42" spans="1:13" x14ac:dyDescent="0.25">
      <c r="A42" s="46" t="str">
        <f>County!A37</f>
        <v>NC0045</v>
      </c>
      <c r="B42" s="46" t="str">
        <f>County!B37</f>
        <v>Mecklenburg</v>
      </c>
      <c r="C42" s="205">
        <f>County!AO37</f>
        <v>2500</v>
      </c>
      <c r="D42" s="205">
        <f>County!AP37</f>
        <v>34671973</v>
      </c>
      <c r="E42" s="205">
        <f>County!AQ37</f>
        <v>34674473</v>
      </c>
      <c r="F42" s="205">
        <f>County!AR37</f>
        <v>606135</v>
      </c>
      <c r="G42" s="205">
        <f>County!AS37</f>
        <v>0</v>
      </c>
      <c r="H42" s="205">
        <f>County!AT37</f>
        <v>606135</v>
      </c>
      <c r="I42" s="205">
        <f>County!AU37</f>
        <v>118576</v>
      </c>
      <c r="J42" s="205">
        <f>County!AV37</f>
        <v>3848</v>
      </c>
      <c r="K42" s="205">
        <f>County!AW37</f>
        <v>122424</v>
      </c>
      <c r="L42" s="205">
        <f>County!AX37</f>
        <v>2995019</v>
      </c>
      <c r="M42" s="207">
        <f>County!AY37</f>
        <v>38398051</v>
      </c>
    </row>
    <row r="43" spans="1:13" x14ac:dyDescent="0.25">
      <c r="A43" s="46" t="str">
        <f>County!A38</f>
        <v>NC0046</v>
      </c>
      <c r="B43" s="46" t="str">
        <f>County!B38</f>
        <v>Nash (Braswell)</v>
      </c>
      <c r="C43" s="205">
        <f>County!AO38</f>
        <v>613260</v>
      </c>
      <c r="D43" s="205">
        <f>County!AP38</f>
        <v>1046182</v>
      </c>
      <c r="E43" s="205">
        <f>County!AQ38</f>
        <v>1659442</v>
      </c>
      <c r="F43" s="205">
        <f>County!AR38</f>
        <v>131397</v>
      </c>
      <c r="G43" s="205">
        <f>County!AS38</f>
        <v>0</v>
      </c>
      <c r="H43" s="205">
        <f>County!AT38</f>
        <v>131397</v>
      </c>
      <c r="I43" s="205">
        <f>County!AU38</f>
        <v>32163</v>
      </c>
      <c r="J43" s="205">
        <f>County!AV38</f>
        <v>0</v>
      </c>
      <c r="K43" s="205">
        <f>County!AW38</f>
        <v>32163</v>
      </c>
      <c r="L43" s="205">
        <f>County!AX38</f>
        <v>338294</v>
      </c>
      <c r="M43" s="207">
        <f>County!AY38</f>
        <v>2161296</v>
      </c>
    </row>
    <row r="44" spans="1:13" x14ac:dyDescent="0.25">
      <c r="A44" s="46" t="str">
        <f>County!A39</f>
        <v>NC0047</v>
      </c>
      <c r="B44" s="46" t="str">
        <f>County!B39</f>
        <v>New Hanover</v>
      </c>
      <c r="C44" s="205">
        <f>County!AO39</f>
        <v>0</v>
      </c>
      <c r="D44" s="205">
        <f>County!AP39</f>
        <v>3572948</v>
      </c>
      <c r="E44" s="205">
        <f>County!AQ39</f>
        <v>3572948</v>
      </c>
      <c r="F44" s="205">
        <f>County!AR39</f>
        <v>190743</v>
      </c>
      <c r="G44" s="205">
        <f>County!AS39</f>
        <v>91500</v>
      </c>
      <c r="H44" s="205">
        <f>County!AT39</f>
        <v>282243</v>
      </c>
      <c r="I44" s="205">
        <f>County!AU39</f>
        <v>34596</v>
      </c>
      <c r="J44" s="205">
        <f>County!AV39</f>
        <v>0</v>
      </c>
      <c r="K44" s="205">
        <f>County!AW39</f>
        <v>34596</v>
      </c>
      <c r="L44" s="205">
        <f>County!AX39</f>
        <v>296812</v>
      </c>
      <c r="M44" s="207">
        <f>County!AY39</f>
        <v>4186599</v>
      </c>
    </row>
    <row r="45" spans="1:13" x14ac:dyDescent="0.25">
      <c r="A45" s="46" t="str">
        <f>County!A40</f>
        <v>NC0048</v>
      </c>
      <c r="B45" s="46" t="str">
        <f>County!B40</f>
        <v>Onslow</v>
      </c>
      <c r="C45" s="205">
        <f>County!AO40</f>
        <v>0</v>
      </c>
      <c r="D45" s="205">
        <f>County!AP40</f>
        <v>1642836</v>
      </c>
      <c r="E45" s="205">
        <f>County!AQ40</f>
        <v>1642836</v>
      </c>
      <c r="F45" s="205">
        <f>County!AR40</f>
        <v>222981</v>
      </c>
      <c r="G45" s="205">
        <f>County!AS40</f>
        <v>0</v>
      </c>
      <c r="H45" s="205">
        <f>County!AT40</f>
        <v>222981</v>
      </c>
      <c r="I45" s="205">
        <f>County!AU40</f>
        <v>0</v>
      </c>
      <c r="J45" s="205">
        <f>County!AV40</f>
        <v>0</v>
      </c>
      <c r="K45" s="205">
        <f>County!AW40</f>
        <v>0</v>
      </c>
      <c r="L45" s="205">
        <f>County!AX40</f>
        <v>180985</v>
      </c>
      <c r="M45" s="207">
        <f>County!AY40</f>
        <v>2046802</v>
      </c>
    </row>
    <row r="46" spans="1:13" x14ac:dyDescent="0.25">
      <c r="A46" s="46" t="str">
        <f>County!A41</f>
        <v>NC0108</v>
      </c>
      <c r="B46" s="46" t="str">
        <f>County!B41</f>
        <v>Orange</v>
      </c>
      <c r="C46" s="205">
        <f>County!AO41</f>
        <v>4000</v>
      </c>
      <c r="D46" s="205">
        <f>County!AP41</f>
        <v>1967047</v>
      </c>
      <c r="E46" s="205">
        <f>County!AQ41</f>
        <v>1971047</v>
      </c>
      <c r="F46" s="205">
        <f>County!AR41</f>
        <v>105598</v>
      </c>
      <c r="G46" s="205">
        <f>County!AS41</f>
        <v>0</v>
      </c>
      <c r="H46" s="205">
        <f>County!AT41</f>
        <v>105598</v>
      </c>
      <c r="I46" s="205">
        <f>County!AU41</f>
        <v>12628</v>
      </c>
      <c r="J46" s="205">
        <f>County!AV41</f>
        <v>0</v>
      </c>
      <c r="K46" s="205">
        <f>County!AW41</f>
        <v>12628</v>
      </c>
      <c r="L46" s="205">
        <f>County!AX41</f>
        <v>43528</v>
      </c>
      <c r="M46" s="207">
        <f>County!AY41</f>
        <v>2132801</v>
      </c>
    </row>
    <row r="47" spans="1:13" x14ac:dyDescent="0.25">
      <c r="A47" s="46" t="str">
        <f>County!A42</f>
        <v>NC0049</v>
      </c>
      <c r="B47" s="46" t="str">
        <f>County!B42</f>
        <v>Pender</v>
      </c>
      <c r="C47" s="205">
        <f>County!AO42</f>
        <v>0</v>
      </c>
      <c r="D47" s="205">
        <f>County!AP42</f>
        <v>690175</v>
      </c>
      <c r="E47" s="205">
        <f>County!AQ42</f>
        <v>690175</v>
      </c>
      <c r="F47" s="205">
        <f>County!AR42</f>
        <v>105394</v>
      </c>
      <c r="G47" s="205">
        <f>County!AS42</f>
        <v>0</v>
      </c>
      <c r="H47" s="205">
        <f>County!AT42</f>
        <v>105394</v>
      </c>
      <c r="I47" s="205">
        <f>County!AU42</f>
        <v>0</v>
      </c>
      <c r="J47" s="205">
        <f>County!AV42</f>
        <v>0</v>
      </c>
      <c r="K47" s="205">
        <f>County!AW42</f>
        <v>0</v>
      </c>
      <c r="L47" s="205">
        <f>County!AX42</f>
        <v>0</v>
      </c>
      <c r="M47" s="207">
        <f>County!AY42</f>
        <v>795569</v>
      </c>
    </row>
    <row r="48" spans="1:13" x14ac:dyDescent="0.25">
      <c r="A48" s="46" t="str">
        <f>County!A43</f>
        <v>NC0109</v>
      </c>
      <c r="B48" s="46" t="str">
        <f>County!B43</f>
        <v>Person</v>
      </c>
      <c r="C48" s="205">
        <f>County!AO43</f>
        <v>0</v>
      </c>
      <c r="D48" s="205">
        <f>County!AP43</f>
        <v>402169</v>
      </c>
      <c r="E48" s="205">
        <f>County!AQ43</f>
        <v>402169</v>
      </c>
      <c r="F48" s="205">
        <f>County!AR43</f>
        <v>95672</v>
      </c>
      <c r="G48" s="205">
        <f>County!AS43</f>
        <v>0</v>
      </c>
      <c r="H48" s="205">
        <f>County!AT43</f>
        <v>95672</v>
      </c>
      <c r="I48" s="205">
        <f>County!AU43</f>
        <v>2400</v>
      </c>
      <c r="J48" s="205">
        <f>County!AV43</f>
        <v>0</v>
      </c>
      <c r="K48" s="205">
        <f>County!AW43</f>
        <v>2400</v>
      </c>
      <c r="L48" s="205">
        <f>County!AX43</f>
        <v>0</v>
      </c>
      <c r="M48" s="207">
        <f>County!AY43</f>
        <v>500241</v>
      </c>
    </row>
    <row r="49" spans="1:13" x14ac:dyDescent="0.25">
      <c r="A49" s="46" t="str">
        <f>County!A44</f>
        <v>NC0050</v>
      </c>
      <c r="B49" s="46" t="str">
        <f>County!B44</f>
        <v>Pitt (Sheppard)</v>
      </c>
      <c r="C49" s="205">
        <f>County!AO44</f>
        <v>1354127</v>
      </c>
      <c r="D49" s="205">
        <f>County!AP44</f>
        <v>579395</v>
      </c>
      <c r="E49" s="205">
        <f>County!AQ44</f>
        <v>1933522</v>
      </c>
      <c r="F49" s="205">
        <f>County!AR44</f>
        <v>191774</v>
      </c>
      <c r="G49" s="205">
        <f>County!AS44</f>
        <v>0</v>
      </c>
      <c r="H49" s="205">
        <f>County!AT44</f>
        <v>191774</v>
      </c>
      <c r="I49" s="205">
        <f>County!AU44</f>
        <v>29322</v>
      </c>
      <c r="J49" s="205">
        <f>County!AV44</f>
        <v>0</v>
      </c>
      <c r="K49" s="205">
        <f>County!AW44</f>
        <v>29322</v>
      </c>
      <c r="L49" s="205">
        <f>County!AX44</f>
        <v>183640</v>
      </c>
      <c r="M49" s="207">
        <f>County!AY44</f>
        <v>2338258</v>
      </c>
    </row>
    <row r="50" spans="1:13" x14ac:dyDescent="0.25">
      <c r="A50" s="46" t="str">
        <f>County!A45</f>
        <v>NC0051</v>
      </c>
      <c r="B50" s="46" t="str">
        <f>County!B45</f>
        <v>Polk</v>
      </c>
      <c r="C50" s="205">
        <f>County!AO45</f>
        <v>0</v>
      </c>
      <c r="D50" s="205">
        <f>County!AP45</f>
        <v>465436</v>
      </c>
      <c r="E50" s="205">
        <f>County!AQ45</f>
        <v>465436</v>
      </c>
      <c r="F50" s="205">
        <f>County!AR45</f>
        <v>78255</v>
      </c>
      <c r="G50" s="205">
        <f>County!AS45</f>
        <v>0</v>
      </c>
      <c r="H50" s="205">
        <f>County!AT45</f>
        <v>78255</v>
      </c>
      <c r="I50" s="205">
        <f>County!AU45</f>
        <v>21377</v>
      </c>
      <c r="J50" s="205">
        <f>County!AV45</f>
        <v>0</v>
      </c>
      <c r="K50" s="205">
        <f>County!AW45</f>
        <v>21377</v>
      </c>
      <c r="L50" s="205">
        <f>County!AX45</f>
        <v>17394</v>
      </c>
      <c r="M50" s="207">
        <f>County!AY45</f>
        <v>582462</v>
      </c>
    </row>
    <row r="51" spans="1:13" x14ac:dyDescent="0.25">
      <c r="A51" s="46" t="str">
        <f>County!A46</f>
        <v>NC0052</v>
      </c>
      <c r="B51" s="46" t="str">
        <f>County!B46</f>
        <v>Randolph</v>
      </c>
      <c r="C51" s="205">
        <f>County!AO46</f>
        <v>704312</v>
      </c>
      <c r="D51" s="205">
        <f>County!AP46</f>
        <v>1748751</v>
      </c>
      <c r="E51" s="205">
        <f>County!AQ46</f>
        <v>2453063</v>
      </c>
      <c r="F51" s="205">
        <f>County!AR46</f>
        <v>184846</v>
      </c>
      <c r="G51" s="205">
        <f>County!AS46</f>
        <v>0</v>
      </c>
      <c r="H51" s="205">
        <f>County!AT46</f>
        <v>184846</v>
      </c>
      <c r="I51" s="205">
        <f>County!AU46</f>
        <v>0</v>
      </c>
      <c r="J51" s="205">
        <f>County!AV46</f>
        <v>0</v>
      </c>
      <c r="K51" s="205">
        <f>County!AW46</f>
        <v>0</v>
      </c>
      <c r="L51" s="205">
        <f>County!AX46</f>
        <v>137838</v>
      </c>
      <c r="M51" s="207">
        <f>County!AY46</f>
        <v>2775747</v>
      </c>
    </row>
    <row r="52" spans="1:13" x14ac:dyDescent="0.25">
      <c r="A52" s="46" t="str">
        <f>County!A47</f>
        <v>NC0053</v>
      </c>
      <c r="B52" s="46" t="str">
        <f>County!B47</f>
        <v>Robeson</v>
      </c>
      <c r="C52" s="205">
        <f>County!AO47</f>
        <v>322327</v>
      </c>
      <c r="D52" s="205">
        <f>County!AP47</f>
        <v>540000</v>
      </c>
      <c r="E52" s="205">
        <f>County!AQ47</f>
        <v>862327</v>
      </c>
      <c r="F52" s="205">
        <f>County!AR47</f>
        <v>215012</v>
      </c>
      <c r="G52" s="205">
        <f>County!AS47</f>
        <v>0</v>
      </c>
      <c r="H52" s="205">
        <f>County!AT47</f>
        <v>215012</v>
      </c>
      <c r="I52" s="205">
        <f>County!AU47</f>
        <v>45818</v>
      </c>
      <c r="J52" s="205">
        <f>County!AV47</f>
        <v>5382</v>
      </c>
      <c r="K52" s="205">
        <f>County!AW47</f>
        <v>51200</v>
      </c>
      <c r="L52" s="205">
        <f>County!AX47</f>
        <v>134579</v>
      </c>
      <c r="M52" s="207">
        <f>County!AY47</f>
        <v>1263118</v>
      </c>
    </row>
    <row r="53" spans="1:13" x14ac:dyDescent="0.25">
      <c r="A53" s="46" t="str">
        <f>County!A48</f>
        <v>NC0054</v>
      </c>
      <c r="B53" s="46" t="str">
        <f>County!B48</f>
        <v>Rockingham</v>
      </c>
      <c r="C53" s="205">
        <f>County!AO48</f>
        <v>2600</v>
      </c>
      <c r="D53" s="205">
        <f>County!AP48</f>
        <v>1513332</v>
      </c>
      <c r="E53" s="205">
        <f>County!AQ48</f>
        <v>1515932</v>
      </c>
      <c r="F53" s="205">
        <f>County!AR48</f>
        <v>139876</v>
      </c>
      <c r="G53" s="205">
        <f>County!AS48</f>
        <v>0</v>
      </c>
      <c r="H53" s="205">
        <f>County!AT48</f>
        <v>139876</v>
      </c>
      <c r="I53" s="205">
        <f>County!AU48</f>
        <v>7645</v>
      </c>
      <c r="J53" s="205">
        <f>County!AV48</f>
        <v>0</v>
      </c>
      <c r="K53" s="205">
        <f>County!AW48</f>
        <v>7645</v>
      </c>
      <c r="L53" s="205">
        <f>County!AX48</f>
        <v>147849</v>
      </c>
      <c r="M53" s="207">
        <f>County!AY48</f>
        <v>1811302</v>
      </c>
    </row>
    <row r="54" spans="1:13" x14ac:dyDescent="0.25">
      <c r="A54" s="46" t="str">
        <f>County!A49</f>
        <v>NC0055</v>
      </c>
      <c r="B54" s="46" t="str">
        <f>County!B49</f>
        <v>Rowan</v>
      </c>
      <c r="C54" s="205">
        <f>County!AO49</f>
        <v>0</v>
      </c>
      <c r="D54" s="205">
        <f>County!AP49</f>
        <v>3000082</v>
      </c>
      <c r="E54" s="205">
        <f>County!AQ49</f>
        <v>3000082</v>
      </c>
      <c r="F54" s="205">
        <f>County!AR49</f>
        <v>172301</v>
      </c>
      <c r="G54" s="205">
        <f>County!AS49</f>
        <v>0</v>
      </c>
      <c r="H54" s="205">
        <f>County!AT49</f>
        <v>172301</v>
      </c>
      <c r="I54" s="205">
        <f>County!AU49</f>
        <v>5000</v>
      </c>
      <c r="J54" s="205">
        <f>County!AV49</f>
        <v>0</v>
      </c>
      <c r="K54" s="205">
        <f>County!AW49</f>
        <v>5000</v>
      </c>
      <c r="L54" s="205">
        <f>County!AX49</f>
        <v>0</v>
      </c>
      <c r="M54" s="207">
        <f>County!AY49</f>
        <v>3177383</v>
      </c>
    </row>
    <row r="55" spans="1:13" x14ac:dyDescent="0.25">
      <c r="A55" s="46" t="str">
        <f>County!A50</f>
        <v>NC0056</v>
      </c>
      <c r="B55" s="46" t="str">
        <f>County!B50</f>
        <v>Rutherford</v>
      </c>
      <c r="C55" s="205">
        <f>County!AO50</f>
        <v>0</v>
      </c>
      <c r="D55" s="205">
        <f>County!AP50</f>
        <v>437342</v>
      </c>
      <c r="E55" s="205">
        <f>County!AQ50</f>
        <v>437342</v>
      </c>
      <c r="F55" s="205">
        <f>County!AR50</f>
        <v>123742</v>
      </c>
      <c r="G55" s="205">
        <f>County!AS50</f>
        <v>0</v>
      </c>
      <c r="H55" s="205">
        <f>County!AT50</f>
        <v>123742</v>
      </c>
      <c r="I55" s="205">
        <f>County!AU50</f>
        <v>35485</v>
      </c>
      <c r="J55" s="205">
        <f>County!AV50</f>
        <v>0</v>
      </c>
      <c r="K55" s="205">
        <f>County!AW50</f>
        <v>35485</v>
      </c>
      <c r="L55" s="205">
        <f>County!AX50</f>
        <v>23858</v>
      </c>
      <c r="M55" s="207">
        <f>County!AY50</f>
        <v>620427</v>
      </c>
    </row>
    <row r="56" spans="1:13" x14ac:dyDescent="0.25">
      <c r="A56" s="46" t="str">
        <f>County!A51</f>
        <v>NC0057</v>
      </c>
      <c r="B56" s="46" t="str">
        <f>County!B51</f>
        <v>Sampson</v>
      </c>
      <c r="C56" s="205">
        <f>County!AO51</f>
        <v>4000</v>
      </c>
      <c r="D56" s="205">
        <f>County!AP51</f>
        <v>677705</v>
      </c>
      <c r="E56" s="205">
        <f>County!AQ51</f>
        <v>681705</v>
      </c>
      <c r="F56" s="205">
        <f>County!AR51</f>
        <v>120440</v>
      </c>
      <c r="G56" s="205">
        <f>County!AS51</f>
        <v>0</v>
      </c>
      <c r="H56" s="205">
        <f>County!AT51</f>
        <v>120440</v>
      </c>
      <c r="I56" s="205">
        <f>County!AU51</f>
        <v>0</v>
      </c>
      <c r="J56" s="205">
        <f>County!AV51</f>
        <v>0</v>
      </c>
      <c r="K56" s="205">
        <f>County!AW51</f>
        <v>0</v>
      </c>
      <c r="L56" s="205">
        <f>County!AX51</f>
        <v>34785</v>
      </c>
      <c r="M56" s="207">
        <f>County!AY51</f>
        <v>836930</v>
      </c>
    </row>
    <row r="57" spans="1:13" x14ac:dyDescent="0.25">
      <c r="A57" s="46" t="str">
        <f>County!A52</f>
        <v>NC0058</v>
      </c>
      <c r="B57" s="46" t="str">
        <f>County!B52</f>
        <v>Scotland</v>
      </c>
      <c r="C57" s="205">
        <f>County!AO52</f>
        <v>0</v>
      </c>
      <c r="D57" s="205">
        <f>County!AP52</f>
        <v>356220</v>
      </c>
      <c r="E57" s="205">
        <f>County!AQ52</f>
        <v>356220</v>
      </c>
      <c r="F57" s="205">
        <f>County!AR52</f>
        <v>103598</v>
      </c>
      <c r="G57" s="205">
        <f>County!AS52</f>
        <v>0</v>
      </c>
      <c r="H57" s="205">
        <f>County!AT52</f>
        <v>103598</v>
      </c>
      <c r="I57" s="205">
        <f>County!AU52</f>
        <v>0</v>
      </c>
      <c r="J57" s="205">
        <f>County!AV52</f>
        <v>0</v>
      </c>
      <c r="K57" s="205">
        <f>County!AW52</f>
        <v>0</v>
      </c>
      <c r="L57" s="205">
        <f>County!AX52</f>
        <v>10124</v>
      </c>
      <c r="M57" s="207">
        <f>County!AY52</f>
        <v>469942</v>
      </c>
    </row>
    <row r="58" spans="1:13" x14ac:dyDescent="0.25">
      <c r="A58" s="46" t="str">
        <f>County!A53</f>
        <v>NC0059</v>
      </c>
      <c r="B58" s="46" t="str">
        <f>County!B53</f>
        <v>Stanly</v>
      </c>
      <c r="C58" s="477">
        <v>-1</v>
      </c>
      <c r="D58" s="477">
        <v>-1</v>
      </c>
      <c r="E58" s="477">
        <v>-1</v>
      </c>
      <c r="F58" s="477">
        <v>-1</v>
      </c>
      <c r="G58" s="477">
        <v>-1</v>
      </c>
      <c r="H58" s="477">
        <v>-1</v>
      </c>
      <c r="I58" s="477">
        <v>-1</v>
      </c>
      <c r="J58" s="477">
        <v>-1</v>
      </c>
      <c r="K58" s="477">
        <v>-1</v>
      </c>
      <c r="L58" s="477">
        <v>-1</v>
      </c>
      <c r="M58" s="487">
        <v>-1</v>
      </c>
    </row>
    <row r="59" spans="1:13" x14ac:dyDescent="0.25">
      <c r="A59" s="46" t="str">
        <f>County!A54</f>
        <v>NC0060</v>
      </c>
      <c r="B59" s="46" t="str">
        <f>County!B54</f>
        <v>Transylvania</v>
      </c>
      <c r="C59" s="205">
        <f>County!AO54</f>
        <v>0</v>
      </c>
      <c r="D59" s="205">
        <f>County!AP54</f>
        <v>1178653</v>
      </c>
      <c r="E59" s="205">
        <f>County!AQ54</f>
        <v>1178653</v>
      </c>
      <c r="F59" s="205">
        <f>County!AR54</f>
        <v>88071</v>
      </c>
      <c r="G59" s="205">
        <f>County!AS54</f>
        <v>0</v>
      </c>
      <c r="H59" s="205">
        <f>County!AT54</f>
        <v>88071</v>
      </c>
      <c r="I59" s="205">
        <f>County!AU54</f>
        <v>0</v>
      </c>
      <c r="J59" s="205">
        <f>County!AV54</f>
        <v>15636</v>
      </c>
      <c r="K59" s="205">
        <f>County!AW54</f>
        <v>15636</v>
      </c>
      <c r="L59" s="205">
        <f>County!AX54</f>
        <v>0</v>
      </c>
      <c r="M59" s="207">
        <f>County!AY54</f>
        <v>1282360</v>
      </c>
    </row>
    <row r="60" spans="1:13" x14ac:dyDescent="0.25">
      <c r="A60" s="46" t="str">
        <f>County!A55</f>
        <v>NC0061</v>
      </c>
      <c r="B60" s="46" t="str">
        <f>County!B55</f>
        <v>Union</v>
      </c>
      <c r="C60" s="205">
        <f>County!AO55</f>
        <v>0</v>
      </c>
      <c r="D60" s="205">
        <f>County!AP55</f>
        <v>4114180</v>
      </c>
      <c r="E60" s="205">
        <f>County!AQ55</f>
        <v>4114180</v>
      </c>
      <c r="F60" s="205">
        <f>County!AR55</f>
        <v>193581</v>
      </c>
      <c r="G60" s="205">
        <f>County!AS55</f>
        <v>0</v>
      </c>
      <c r="H60" s="205">
        <f>County!AT55</f>
        <v>193581</v>
      </c>
      <c r="I60" s="205">
        <f>County!AU55</f>
        <v>0</v>
      </c>
      <c r="J60" s="205">
        <f>County!AV55</f>
        <v>0</v>
      </c>
      <c r="K60" s="205">
        <f>County!AW55</f>
        <v>0</v>
      </c>
      <c r="L60" s="205">
        <f>County!AX55</f>
        <v>183353</v>
      </c>
      <c r="M60" s="207">
        <f>County!AY55</f>
        <v>4491114</v>
      </c>
    </row>
    <row r="61" spans="1:13" x14ac:dyDescent="0.25">
      <c r="A61" s="46" t="str">
        <f>County!A56</f>
        <v>NC0062</v>
      </c>
      <c r="B61" s="46" t="str">
        <f>County!B56</f>
        <v>Vance (Perry)</v>
      </c>
      <c r="C61" s="205">
        <f>County!AO56</f>
        <v>0</v>
      </c>
      <c r="D61" s="205">
        <f>County!AP56</f>
        <v>0</v>
      </c>
      <c r="E61" s="205">
        <f>County!AQ56</f>
        <v>0</v>
      </c>
      <c r="F61" s="205">
        <f>County!AR56</f>
        <v>107386</v>
      </c>
      <c r="G61" s="205">
        <f>County!AS56</f>
        <v>0</v>
      </c>
      <c r="H61" s="205">
        <f>County!AT56</f>
        <v>107386</v>
      </c>
      <c r="I61" s="205">
        <f>County!AU56</f>
        <v>1200</v>
      </c>
      <c r="J61" s="205">
        <f>County!AV56</f>
        <v>0</v>
      </c>
      <c r="K61" s="205">
        <f>County!AW56</f>
        <v>1200</v>
      </c>
      <c r="L61" s="205">
        <f>County!AX56</f>
        <v>0</v>
      </c>
      <c r="M61" s="207">
        <f>County!AY56</f>
        <v>108586</v>
      </c>
    </row>
    <row r="62" spans="1:13" x14ac:dyDescent="0.25">
      <c r="A62" s="46" t="str">
        <f>County!A57</f>
        <v>NC0063</v>
      </c>
      <c r="B62" s="46" t="str">
        <f>County!B57</f>
        <v>Wake</v>
      </c>
      <c r="C62" s="205">
        <f>County!AO57</f>
        <v>0</v>
      </c>
      <c r="D62" s="205">
        <f>County!AP57</f>
        <v>19843646</v>
      </c>
      <c r="E62" s="205">
        <f>County!AQ57</f>
        <v>19843646</v>
      </c>
      <c r="F62" s="205">
        <f>County!AR57</f>
        <v>580320</v>
      </c>
      <c r="G62" s="205">
        <f>County!AS57</f>
        <v>0</v>
      </c>
      <c r="H62" s="205">
        <f>County!AT57</f>
        <v>580320</v>
      </c>
      <c r="I62" s="205">
        <f>County!AU57</f>
        <v>0</v>
      </c>
      <c r="J62" s="205">
        <f>County!AV57</f>
        <v>0</v>
      </c>
      <c r="K62" s="205">
        <f>County!AW57</f>
        <v>0</v>
      </c>
      <c r="L62" s="205">
        <f>County!AX57</f>
        <v>0</v>
      </c>
      <c r="M62" s="207">
        <f>County!AY57</f>
        <v>20423966</v>
      </c>
    </row>
    <row r="63" spans="1:13" x14ac:dyDescent="0.25">
      <c r="A63" s="46" t="str">
        <f>County!A58</f>
        <v>NC0101</v>
      </c>
      <c r="B63" s="46" t="str">
        <f>County!B58</f>
        <v>Warren</v>
      </c>
      <c r="C63" s="205">
        <f>County!AO58</f>
        <v>0</v>
      </c>
      <c r="D63" s="205">
        <f>County!AP58</f>
        <v>396875</v>
      </c>
      <c r="E63" s="205">
        <f>County!AQ58</f>
        <v>396875</v>
      </c>
      <c r="F63" s="205">
        <f>County!AR58</f>
        <v>82326</v>
      </c>
      <c r="G63" s="205">
        <f>County!AS58</f>
        <v>9500</v>
      </c>
      <c r="H63" s="205">
        <f>County!AT58</f>
        <v>91826</v>
      </c>
      <c r="I63" s="205">
        <f>County!AU58</f>
        <v>0</v>
      </c>
      <c r="J63" s="205">
        <f>County!AV58</f>
        <v>0</v>
      </c>
      <c r="K63" s="205">
        <f>County!AW58</f>
        <v>0</v>
      </c>
      <c r="L63" s="205">
        <f>County!AX58</f>
        <v>15200</v>
      </c>
      <c r="M63" s="207">
        <f>County!AY58</f>
        <v>503901</v>
      </c>
    </row>
    <row r="64" spans="1:13" x14ac:dyDescent="0.25">
      <c r="A64" s="46" t="str">
        <f>County!A59</f>
        <v>NC0065</v>
      </c>
      <c r="B64" s="46" t="str">
        <f>County!B59</f>
        <v>Wayne</v>
      </c>
      <c r="C64" s="205">
        <f>County!AO59</f>
        <v>0</v>
      </c>
      <c r="D64" s="205">
        <f>County!AP59</f>
        <v>1658233</v>
      </c>
      <c r="E64" s="205">
        <f>County!AQ59</f>
        <v>1658233</v>
      </c>
      <c r="F64" s="205">
        <f>County!AR59</f>
        <v>165002</v>
      </c>
      <c r="G64" s="205">
        <f>County!AS59</f>
        <v>34118</v>
      </c>
      <c r="H64" s="205">
        <f>County!AT59</f>
        <v>199120</v>
      </c>
      <c r="I64" s="205">
        <f>County!AU59</f>
        <v>12027</v>
      </c>
      <c r="J64" s="205">
        <f>County!AV59</f>
        <v>3000</v>
      </c>
      <c r="K64" s="205">
        <f>County!AW59</f>
        <v>15027</v>
      </c>
      <c r="L64" s="205">
        <f>County!AX59</f>
        <v>0</v>
      </c>
      <c r="M64" s="207">
        <f>County!AY59</f>
        <v>1872380</v>
      </c>
    </row>
    <row r="65" spans="1:13" x14ac:dyDescent="0.25">
      <c r="A65" s="46" t="str">
        <f>County!A60</f>
        <v>NC0066</v>
      </c>
      <c r="B65" s="46" t="str">
        <f>County!B60</f>
        <v>Wilson</v>
      </c>
      <c r="C65" s="205">
        <f>County!AO60</f>
        <v>0</v>
      </c>
      <c r="D65" s="205">
        <f>County!AP60</f>
        <v>1634942</v>
      </c>
      <c r="E65" s="205">
        <f>County!AQ60</f>
        <v>1634942</v>
      </c>
      <c r="F65" s="205">
        <f>County!AR60</f>
        <v>131115</v>
      </c>
      <c r="G65" s="205">
        <f>County!AS60</f>
        <v>0</v>
      </c>
      <c r="H65" s="205">
        <f>County!AT60</f>
        <v>131115</v>
      </c>
      <c r="I65" s="205">
        <f>County!AU60</f>
        <v>0</v>
      </c>
      <c r="J65" s="205">
        <f>County!AV60</f>
        <v>0</v>
      </c>
      <c r="K65" s="205">
        <f>County!AW60</f>
        <v>0</v>
      </c>
      <c r="L65" s="205">
        <f>County!AX60</f>
        <v>57755</v>
      </c>
      <c r="M65" s="207">
        <f>County!AY60</f>
        <v>1823812</v>
      </c>
    </row>
    <row r="66" spans="1:13" ht="15.75" thickBot="1" x14ac:dyDescent="0.3">
      <c r="A66" s="653" t="s">
        <v>1952</v>
      </c>
      <c r="B66" s="673"/>
      <c r="C66" s="213">
        <f t="shared" ref="C66:M66" si="0">SUMIF(C8:C65,"&gt;-1",C8:C65)</f>
        <v>11814988</v>
      </c>
      <c r="D66" s="208">
        <f t="shared" si="0"/>
        <v>154215101</v>
      </c>
      <c r="E66" s="208">
        <f t="shared" si="0"/>
        <v>166030089</v>
      </c>
      <c r="F66" s="208">
        <f t="shared" si="0"/>
        <v>9392580</v>
      </c>
      <c r="G66" s="208">
        <f t="shared" si="0"/>
        <v>355736</v>
      </c>
      <c r="H66" s="208">
        <f t="shared" si="0"/>
        <v>9748316</v>
      </c>
      <c r="I66" s="208">
        <f t="shared" si="0"/>
        <v>1201182</v>
      </c>
      <c r="J66" s="208">
        <f t="shared" si="0"/>
        <v>92038</v>
      </c>
      <c r="K66" s="208">
        <f t="shared" si="0"/>
        <v>1293220</v>
      </c>
      <c r="L66" s="208">
        <f t="shared" si="0"/>
        <v>6833711</v>
      </c>
      <c r="M66" s="209">
        <f t="shared" si="0"/>
        <v>183905336</v>
      </c>
    </row>
    <row r="67" spans="1:13" ht="16.5" thickTop="1" thickBot="1" x14ac:dyDescent="0.3">
      <c r="A67" s="642" t="s">
        <v>1941</v>
      </c>
      <c r="B67" s="642"/>
      <c r="C67" s="470"/>
      <c r="D67" s="470"/>
      <c r="E67" s="470"/>
      <c r="F67" s="471"/>
      <c r="G67" s="471"/>
      <c r="H67" s="471"/>
      <c r="I67" s="471"/>
      <c r="J67" s="473"/>
      <c r="K67" s="473"/>
      <c r="L67" s="473"/>
      <c r="M67" s="474"/>
    </row>
    <row r="68" spans="1:13" ht="15.75" thickTop="1" x14ac:dyDescent="0.25">
      <c r="A68" s="60" t="str">
        <f>Regional!A3</f>
        <v>NC0001</v>
      </c>
      <c r="B68" s="60" t="str">
        <f>Regional!B3</f>
        <v>Albemarle</v>
      </c>
      <c r="C68" s="205">
        <f>Regional!AO3</f>
        <v>223608</v>
      </c>
      <c r="D68" s="205">
        <f>Regional!AP3</f>
        <v>470060</v>
      </c>
      <c r="E68" s="205">
        <f>Regional!AQ3</f>
        <v>693668</v>
      </c>
      <c r="F68" s="205">
        <f>Regional!AR3</f>
        <v>392930</v>
      </c>
      <c r="G68" s="205">
        <f>Regional!AS3</f>
        <v>0</v>
      </c>
      <c r="H68" s="205">
        <f>Regional!AT3</f>
        <v>392930</v>
      </c>
      <c r="I68" s="205">
        <f>Regional!AU3</f>
        <v>0</v>
      </c>
      <c r="J68" s="205">
        <f>Regional!AV3</f>
        <v>0</v>
      </c>
      <c r="K68" s="205">
        <f>Regional!AW3</f>
        <v>0</v>
      </c>
      <c r="L68" s="205">
        <f>Regional!AX3</f>
        <v>154258</v>
      </c>
      <c r="M68" s="207">
        <f>Regional!AY3</f>
        <v>1240856</v>
      </c>
    </row>
    <row r="69" spans="1:13" x14ac:dyDescent="0.25">
      <c r="A69" s="212" t="str">
        <f>Regional!A4</f>
        <v>NC0003</v>
      </c>
      <c r="B69" s="212" t="str">
        <f>Regional!B4</f>
        <v>AMY</v>
      </c>
      <c r="C69" s="205">
        <f>Regional!AO4</f>
        <v>80957</v>
      </c>
      <c r="D69" s="205">
        <f>Regional!AP4</f>
        <v>314154</v>
      </c>
      <c r="E69" s="205">
        <f>Regional!AQ4</f>
        <v>395111</v>
      </c>
      <c r="F69" s="205">
        <f>Regional!AR4</f>
        <v>297005</v>
      </c>
      <c r="G69" s="205">
        <f>Regional!AS4</f>
        <v>0</v>
      </c>
      <c r="H69" s="205">
        <f>Regional!AT4</f>
        <v>297005</v>
      </c>
      <c r="I69" s="205">
        <f>Regional!AU4</f>
        <v>4916</v>
      </c>
      <c r="J69" s="205">
        <f>Regional!AV4</f>
        <v>0</v>
      </c>
      <c r="K69" s="205">
        <f>Regional!AW4</f>
        <v>4916</v>
      </c>
      <c r="L69" s="205">
        <f>Regional!AX4</f>
        <v>181515</v>
      </c>
      <c r="M69" s="207">
        <f>Regional!AY4</f>
        <v>878547</v>
      </c>
    </row>
    <row r="70" spans="1:13" x14ac:dyDescent="0.25">
      <c r="A70" s="212" t="str">
        <f>Regional!A5</f>
        <v>NC0002</v>
      </c>
      <c r="B70" s="212" t="str">
        <f>Regional!B5</f>
        <v>Appalachian</v>
      </c>
      <c r="C70" s="205">
        <f>Regional!AO5</f>
        <v>2000</v>
      </c>
      <c r="D70" s="205">
        <f>Regional!AP5</f>
        <v>1507766</v>
      </c>
      <c r="E70" s="205">
        <f>Regional!AQ5</f>
        <v>1509766</v>
      </c>
      <c r="F70" s="205">
        <f>Regional!AR5</f>
        <v>382787</v>
      </c>
      <c r="G70" s="205">
        <f>Regional!AS5</f>
        <v>0</v>
      </c>
      <c r="H70" s="205">
        <f>Regional!AT5</f>
        <v>382787</v>
      </c>
      <c r="I70" s="205">
        <f>Regional!AU5</f>
        <v>43648</v>
      </c>
      <c r="J70" s="205">
        <f>Regional!AV5</f>
        <v>0</v>
      </c>
      <c r="K70" s="205">
        <f>Regional!AW5</f>
        <v>43648</v>
      </c>
      <c r="L70" s="205">
        <f>Regional!AX5</f>
        <v>278507</v>
      </c>
      <c r="M70" s="207">
        <f>Regional!AY5</f>
        <v>2214708</v>
      </c>
    </row>
    <row r="71" spans="1:13" x14ac:dyDescent="0.25">
      <c r="A71" s="212" t="str">
        <f>Regional!A6</f>
        <v>NC0004</v>
      </c>
      <c r="B71" s="212" t="str">
        <f>Regional!B6</f>
        <v>BHM</v>
      </c>
      <c r="C71" s="205">
        <f>Regional!AO6</f>
        <v>123575</v>
      </c>
      <c r="D71" s="205">
        <f>Regional!AP6</f>
        <v>335832</v>
      </c>
      <c r="E71" s="205">
        <f>Regional!AQ6</f>
        <v>459407</v>
      </c>
      <c r="F71" s="205">
        <f>Regional!AR6</f>
        <v>304479</v>
      </c>
      <c r="G71" s="205">
        <f>Regional!AS6</f>
        <v>0</v>
      </c>
      <c r="H71" s="205">
        <f>Regional!AT6</f>
        <v>304479</v>
      </c>
      <c r="I71" s="205">
        <f>Regional!AU6</f>
        <v>1950</v>
      </c>
      <c r="J71" s="205">
        <f>Regional!AV6</f>
        <v>0</v>
      </c>
      <c r="K71" s="205">
        <f>Regional!AW6</f>
        <v>1950</v>
      </c>
      <c r="L71" s="205">
        <f>Regional!AX6</f>
        <v>72610</v>
      </c>
      <c r="M71" s="207">
        <f>Regional!AY6</f>
        <v>838446</v>
      </c>
    </row>
    <row r="72" spans="1:13" x14ac:dyDescent="0.25">
      <c r="A72" s="212" t="str">
        <f>Regional!A7</f>
        <v>NC0006</v>
      </c>
      <c r="B72" s="212" t="str">
        <f>Regional!B7</f>
        <v>CPC</v>
      </c>
      <c r="C72" s="205">
        <f>Regional!AO7</f>
        <v>166965</v>
      </c>
      <c r="D72" s="205">
        <f>Regional!AP7</f>
        <v>2676331</v>
      </c>
      <c r="E72" s="205">
        <f>Regional!AQ7</f>
        <v>2843296</v>
      </c>
      <c r="F72" s="205">
        <f>Regional!AR7</f>
        <v>382335</v>
      </c>
      <c r="G72" s="205">
        <f>Regional!AS7</f>
        <v>37000</v>
      </c>
      <c r="H72" s="205">
        <f>Regional!AT7</f>
        <v>419335</v>
      </c>
      <c r="I72" s="205">
        <f>Regional!AU7</f>
        <v>4499</v>
      </c>
      <c r="J72" s="205">
        <f>Regional!AV7</f>
        <v>0</v>
      </c>
      <c r="K72" s="205">
        <f>Regional!AW7</f>
        <v>4499</v>
      </c>
      <c r="L72" s="205">
        <f>Regional!AX7</f>
        <v>474732</v>
      </c>
      <c r="M72" s="207">
        <f>Regional!AY7</f>
        <v>3741862</v>
      </c>
    </row>
    <row r="73" spans="1:13" x14ac:dyDescent="0.25">
      <c r="A73" s="212" t="str">
        <f>Regional!A8</f>
        <v>NC0007</v>
      </c>
      <c r="B73" s="212" t="str">
        <f>Regional!B8</f>
        <v>E. Albemarle</v>
      </c>
      <c r="C73" s="205">
        <f>Regional!AO8</f>
        <v>800</v>
      </c>
      <c r="D73" s="205">
        <f>Regional!AP8</f>
        <v>2301572</v>
      </c>
      <c r="E73" s="205">
        <f>Regional!AQ8</f>
        <v>2302372</v>
      </c>
      <c r="F73" s="205">
        <f>Regional!AR8</f>
        <v>391261</v>
      </c>
      <c r="G73" s="205">
        <f>Regional!AS8</f>
        <v>0</v>
      </c>
      <c r="H73" s="205">
        <f>Regional!AT8</f>
        <v>391261</v>
      </c>
      <c r="I73" s="205">
        <f>Regional!AU8</f>
        <v>0</v>
      </c>
      <c r="J73" s="205">
        <f>Regional!AV8</f>
        <v>0</v>
      </c>
      <c r="K73" s="205">
        <f>Regional!AW8</f>
        <v>0</v>
      </c>
      <c r="L73" s="205">
        <f>Regional!AX8</f>
        <v>81124</v>
      </c>
      <c r="M73" s="207">
        <f>Regional!AY8</f>
        <v>2774757</v>
      </c>
    </row>
    <row r="74" spans="1:13" x14ac:dyDescent="0.25">
      <c r="A74" s="212" t="str">
        <f>Regional!A9</f>
        <v>NC0008</v>
      </c>
      <c r="B74" s="212" t="str">
        <f>Regional!B9</f>
        <v>Fontana</v>
      </c>
      <c r="C74" s="205">
        <f>Regional!AO9</f>
        <v>21000</v>
      </c>
      <c r="D74" s="205">
        <f>Regional!AP9</f>
        <v>2227821</v>
      </c>
      <c r="E74" s="205">
        <f>Regional!AQ9</f>
        <v>2248821</v>
      </c>
      <c r="F74" s="205">
        <f>Regional!AR9</f>
        <v>327021</v>
      </c>
      <c r="G74" s="205">
        <f>Regional!AS9</f>
        <v>54408</v>
      </c>
      <c r="H74" s="205">
        <f>Regional!AT9</f>
        <v>381429</v>
      </c>
      <c r="I74" s="205">
        <f>Regional!AU9</f>
        <v>114800</v>
      </c>
      <c r="J74" s="205">
        <f>Regional!AV9</f>
        <v>0</v>
      </c>
      <c r="K74" s="205">
        <f>Regional!AW9</f>
        <v>114800</v>
      </c>
      <c r="L74" s="205">
        <f>Regional!AX9</f>
        <v>518808</v>
      </c>
      <c r="M74" s="207">
        <f>Regional!AY9</f>
        <v>3263858</v>
      </c>
    </row>
    <row r="75" spans="1:13" x14ac:dyDescent="0.25">
      <c r="A75" s="212" t="str">
        <f>Regional!A10</f>
        <v>NC0011</v>
      </c>
      <c r="B75" s="212" t="str">
        <f>Regional!B10</f>
        <v>Nantahala</v>
      </c>
      <c r="C75" s="205">
        <f>Regional!AO10</f>
        <v>529645</v>
      </c>
      <c r="D75" s="205">
        <f>Regional!AP10</f>
        <v>357545</v>
      </c>
      <c r="E75" s="205">
        <f>Regional!AQ10</f>
        <v>887190</v>
      </c>
      <c r="F75" s="205">
        <f>Regional!AR10</f>
        <v>296450</v>
      </c>
      <c r="G75" s="205">
        <f>Regional!AS10</f>
        <v>0</v>
      </c>
      <c r="H75" s="205">
        <f>Regional!AT10</f>
        <v>296450</v>
      </c>
      <c r="I75" s="205">
        <f>Regional!AU10</f>
        <v>0</v>
      </c>
      <c r="J75" s="205">
        <f>Regional!AV10</f>
        <v>0</v>
      </c>
      <c r="K75" s="205">
        <f>Regional!AW10</f>
        <v>0</v>
      </c>
      <c r="L75" s="205">
        <f>Regional!AX10</f>
        <v>34600</v>
      </c>
      <c r="M75" s="207">
        <f>Regional!AY10</f>
        <v>1218240</v>
      </c>
    </row>
    <row r="76" spans="1:13" x14ac:dyDescent="0.25">
      <c r="A76" s="212" t="str">
        <f>Regional!A11</f>
        <v>NC0012</v>
      </c>
      <c r="B76" s="212" t="str">
        <f>Regional!B11</f>
        <v>Neuse</v>
      </c>
      <c r="C76" s="205">
        <f>Regional!AO11</f>
        <v>199010</v>
      </c>
      <c r="D76" s="205">
        <f>Regional!AP11</f>
        <v>946490</v>
      </c>
      <c r="E76" s="205">
        <f>Regional!AQ11</f>
        <v>1145500</v>
      </c>
      <c r="F76" s="205">
        <f>Regional!AR11</f>
        <v>335231</v>
      </c>
      <c r="G76" s="205">
        <f>Regional!AS11</f>
        <v>0</v>
      </c>
      <c r="H76" s="205">
        <f>Regional!AT11</f>
        <v>335231</v>
      </c>
      <c r="I76" s="205">
        <f>Regional!AU11</f>
        <v>75824</v>
      </c>
      <c r="J76" s="205">
        <f>Regional!AV11</f>
        <v>0</v>
      </c>
      <c r="K76" s="205">
        <f>Regional!AW11</f>
        <v>75824</v>
      </c>
      <c r="L76" s="205">
        <f>Regional!AX11</f>
        <v>696612</v>
      </c>
      <c r="M76" s="207">
        <f>Regional!AY11</f>
        <v>2253167</v>
      </c>
    </row>
    <row r="77" spans="1:13" x14ac:dyDescent="0.25">
      <c r="A77" s="212" t="str">
        <f>Regional!A12</f>
        <v>NC0013</v>
      </c>
      <c r="B77" s="212" t="str">
        <f>Regional!B12</f>
        <v>Northwestern</v>
      </c>
      <c r="C77" s="205">
        <f>Regional!AO12</f>
        <v>301218</v>
      </c>
      <c r="D77" s="205">
        <f>Regional!AP12</f>
        <v>1510570</v>
      </c>
      <c r="E77" s="205">
        <f>Regional!AQ12</f>
        <v>1811788</v>
      </c>
      <c r="F77" s="205">
        <f>Regional!AR12</f>
        <v>458203</v>
      </c>
      <c r="G77" s="205">
        <f>Regional!AS12</f>
        <v>0</v>
      </c>
      <c r="H77" s="205">
        <f>Regional!AT12</f>
        <v>458203</v>
      </c>
      <c r="I77" s="205">
        <f>Regional!AU12</f>
        <v>646</v>
      </c>
      <c r="J77" s="205">
        <f>Regional!AV12</f>
        <v>0</v>
      </c>
      <c r="K77" s="205">
        <f>Regional!AW12</f>
        <v>646</v>
      </c>
      <c r="L77" s="205">
        <f>Regional!AX12</f>
        <v>173747</v>
      </c>
      <c r="M77" s="207">
        <f>Regional!AY12</f>
        <v>2444384</v>
      </c>
    </row>
    <row r="78" spans="1:13" x14ac:dyDescent="0.25">
      <c r="A78" s="212" t="str">
        <f>Regional!A13</f>
        <v>NC0014</v>
      </c>
      <c r="B78" s="212" t="str">
        <f>Regional!B13</f>
        <v>Pettigrew</v>
      </c>
      <c r="C78" s="205">
        <f>Regional!AO13</f>
        <v>0</v>
      </c>
      <c r="D78" s="205">
        <f>Regional!AP13</f>
        <v>621002</v>
      </c>
      <c r="E78" s="205">
        <f>Regional!AQ13</f>
        <v>621002</v>
      </c>
      <c r="F78" s="205">
        <f>Regional!AR13</f>
        <v>356715</v>
      </c>
      <c r="G78" s="205">
        <f>Regional!AS13</f>
        <v>0</v>
      </c>
      <c r="H78" s="205">
        <f>Regional!AT13</f>
        <v>356715</v>
      </c>
      <c r="I78" s="205">
        <f>Regional!AU13</f>
        <v>1200</v>
      </c>
      <c r="J78" s="205">
        <f>Regional!AV13</f>
        <v>0</v>
      </c>
      <c r="K78" s="205">
        <f>Regional!AW13</f>
        <v>1200</v>
      </c>
      <c r="L78" s="205">
        <f>Regional!AX13</f>
        <v>119006</v>
      </c>
      <c r="M78" s="207">
        <f>Regional!AY13</f>
        <v>1097923</v>
      </c>
    </row>
    <row r="79" spans="1:13" x14ac:dyDescent="0.25">
      <c r="A79" s="212" t="str">
        <f>Regional!A14</f>
        <v>NC0015</v>
      </c>
      <c r="B79" s="212" t="str">
        <f>Regional!B14</f>
        <v>Sandhill</v>
      </c>
      <c r="C79" s="205">
        <f>Regional!AO14</f>
        <v>163981</v>
      </c>
      <c r="D79" s="205">
        <f>Regional!AP14</f>
        <v>1746669</v>
      </c>
      <c r="E79" s="205">
        <f>Regional!AQ14</f>
        <v>1910650</v>
      </c>
      <c r="F79" s="205">
        <f>Regional!AR14</f>
        <v>552813</v>
      </c>
      <c r="G79" s="205">
        <f>Regional!AS14</f>
        <v>14998</v>
      </c>
      <c r="H79" s="205">
        <f>Regional!AT14</f>
        <v>567811</v>
      </c>
      <c r="I79" s="205">
        <f>Regional!AU14</f>
        <v>49697</v>
      </c>
      <c r="J79" s="205">
        <f>Regional!AV14</f>
        <v>71662</v>
      </c>
      <c r="K79" s="205">
        <f>Regional!AW14</f>
        <v>121359</v>
      </c>
      <c r="L79" s="205">
        <f>Regional!AX14</f>
        <v>142641</v>
      </c>
      <c r="M79" s="207">
        <f>Regional!AY14</f>
        <v>2742461</v>
      </c>
    </row>
    <row r="80" spans="1:13" ht="15.75" thickBot="1" x14ac:dyDescent="0.3">
      <c r="A80" s="653" t="s">
        <v>1952</v>
      </c>
      <c r="B80" s="654"/>
      <c r="C80" s="208">
        <f t="shared" ref="C80:M80" si="1">SUM(C68:C79)</f>
        <v>1812759</v>
      </c>
      <c r="D80" s="208">
        <f t="shared" si="1"/>
        <v>15015812</v>
      </c>
      <c r="E80" s="208">
        <f t="shared" si="1"/>
        <v>16828571</v>
      </c>
      <c r="F80" s="208">
        <f t="shared" si="1"/>
        <v>4477230</v>
      </c>
      <c r="G80" s="208">
        <f t="shared" si="1"/>
        <v>106406</v>
      </c>
      <c r="H80" s="208">
        <f t="shared" si="1"/>
        <v>4583636</v>
      </c>
      <c r="I80" s="208">
        <f t="shared" si="1"/>
        <v>297180</v>
      </c>
      <c r="J80" s="208">
        <f t="shared" si="1"/>
        <v>71662</v>
      </c>
      <c r="K80" s="208">
        <f t="shared" si="1"/>
        <v>368842</v>
      </c>
      <c r="L80" s="208">
        <f t="shared" si="1"/>
        <v>2928160</v>
      </c>
      <c r="M80" s="209">
        <f t="shared" si="1"/>
        <v>24709209</v>
      </c>
    </row>
    <row r="81" spans="1:13" ht="16.5" thickTop="1" thickBot="1" x14ac:dyDescent="0.3">
      <c r="A81" s="62"/>
      <c r="B81" s="41" t="s">
        <v>1942</v>
      </c>
      <c r="C81" s="470"/>
      <c r="D81" s="470"/>
      <c r="E81" s="470"/>
      <c r="F81" s="471"/>
      <c r="G81" s="471"/>
      <c r="H81" s="471"/>
      <c r="I81" s="471"/>
      <c r="J81" s="473"/>
      <c r="K81" s="473"/>
      <c r="L81" s="473"/>
      <c r="M81" s="474"/>
    </row>
    <row r="82" spans="1:13" ht="16.5" customHeight="1" thickTop="1" x14ac:dyDescent="0.25">
      <c r="A82" s="60" t="str">
        <f>Municipal!A3</f>
        <v>NC0071</v>
      </c>
      <c r="B82" s="60" t="str">
        <f>Municipal!B3</f>
        <v>Chapel Hill</v>
      </c>
      <c r="C82" s="205">
        <f>Municipal!AO3</f>
        <v>2077373</v>
      </c>
      <c r="D82" s="205">
        <f>Municipal!AP3</f>
        <v>568139</v>
      </c>
      <c r="E82" s="205">
        <f>Municipal!AQ3</f>
        <v>2645512</v>
      </c>
      <c r="F82" s="205">
        <f>Municipal!AR3</f>
        <v>29102</v>
      </c>
      <c r="G82" s="205">
        <f>Municipal!AS3</f>
        <v>0</v>
      </c>
      <c r="H82" s="205">
        <f>Municipal!AT3</f>
        <v>29102</v>
      </c>
      <c r="I82" s="205">
        <f>Municipal!AU3</f>
        <v>91152</v>
      </c>
      <c r="J82" s="205">
        <f>Municipal!AV3</f>
        <v>0</v>
      </c>
      <c r="K82" s="205">
        <f>Municipal!AW3</f>
        <v>91152</v>
      </c>
      <c r="L82" s="205">
        <f>Municipal!AX3</f>
        <v>198842</v>
      </c>
      <c r="M82" s="207">
        <f>Municipal!AY3</f>
        <v>2964608</v>
      </c>
    </row>
    <row r="83" spans="1:13" ht="16.5" customHeight="1" x14ac:dyDescent="0.25">
      <c r="A83" s="60"/>
      <c r="B83" s="60" t="str">
        <f>Municipal!B4</f>
        <v>Clayton</v>
      </c>
      <c r="C83" s="205">
        <f>Municipal!AO4</f>
        <v>517919</v>
      </c>
      <c r="D83" s="205">
        <f>Municipal!AP4</f>
        <v>0</v>
      </c>
      <c r="E83" s="205">
        <f>Municipal!AQ4</f>
        <v>517919</v>
      </c>
      <c r="F83" s="205">
        <f>Municipal!AR4</f>
        <v>11180</v>
      </c>
      <c r="G83" s="205">
        <f>Municipal!AS4</f>
        <v>0</v>
      </c>
      <c r="H83" s="205">
        <f>Municipal!AT4</f>
        <v>11180</v>
      </c>
      <c r="I83" s="205">
        <f>Municipal!AU4</f>
        <v>0</v>
      </c>
      <c r="J83" s="205">
        <f>Municipal!AV4</f>
        <v>0</v>
      </c>
      <c r="K83" s="205">
        <f>Municipal!AW4</f>
        <v>0</v>
      </c>
      <c r="L83" s="205">
        <f>Municipal!AX4</f>
        <v>0</v>
      </c>
      <c r="M83" s="207">
        <f>Municipal!AY4</f>
        <v>529099</v>
      </c>
    </row>
    <row r="84" spans="1:13" x14ac:dyDescent="0.25">
      <c r="A84" s="60" t="str">
        <f>Municipal!A4</f>
        <v>NC0110</v>
      </c>
      <c r="B84" s="60" t="str">
        <f>Municipal!B5</f>
        <v>Farmville</v>
      </c>
      <c r="C84" s="205">
        <f>Municipal!AO5</f>
        <v>299091</v>
      </c>
      <c r="D84" s="205">
        <f>Municipal!AP5</f>
        <v>5000</v>
      </c>
      <c r="E84" s="205">
        <f>Municipal!AQ5</f>
        <v>304091</v>
      </c>
      <c r="F84" s="205">
        <f>Municipal!AR5</f>
        <v>4465</v>
      </c>
      <c r="G84" s="205">
        <f>Municipal!AS5</f>
        <v>0</v>
      </c>
      <c r="H84" s="205">
        <f>Municipal!AT5</f>
        <v>4465</v>
      </c>
      <c r="I84" s="205">
        <f>Municipal!AU5</f>
        <v>750</v>
      </c>
      <c r="J84" s="205">
        <f>Municipal!AV5</f>
        <v>0</v>
      </c>
      <c r="K84" s="205">
        <f>Municipal!AW5</f>
        <v>750</v>
      </c>
      <c r="L84" s="205">
        <f>Municipal!AX5</f>
        <v>0</v>
      </c>
      <c r="M84" s="207">
        <f>Municipal!AY5</f>
        <v>309306</v>
      </c>
    </row>
    <row r="85" spans="1:13" x14ac:dyDescent="0.25">
      <c r="A85" s="60" t="str">
        <f>Municipal!A5</f>
        <v>NC0075</v>
      </c>
      <c r="B85" s="60" t="str">
        <f>Municipal!B6</f>
        <v>Hickory</v>
      </c>
      <c r="C85" s="205">
        <f>Municipal!AO6</f>
        <v>1468535</v>
      </c>
      <c r="D85" s="205">
        <f>Municipal!AP6</f>
        <v>213000</v>
      </c>
      <c r="E85" s="205">
        <f>Municipal!AQ6</f>
        <v>1681535</v>
      </c>
      <c r="F85" s="205">
        <f>Municipal!AR6</f>
        <v>27717</v>
      </c>
      <c r="G85" s="205">
        <f>Municipal!AS6</f>
        <v>0</v>
      </c>
      <c r="H85" s="205">
        <f>Municipal!AT6</f>
        <v>27717</v>
      </c>
      <c r="I85" s="205">
        <f>Municipal!AU6</f>
        <v>4780</v>
      </c>
      <c r="J85" s="205">
        <f>Municipal!AV6</f>
        <v>0</v>
      </c>
      <c r="K85" s="205">
        <f>Municipal!AW6</f>
        <v>4780</v>
      </c>
      <c r="L85" s="205">
        <f>Municipal!AX6</f>
        <v>93223</v>
      </c>
      <c r="M85" s="207">
        <f>Municipal!AY6</f>
        <v>1807255</v>
      </c>
    </row>
    <row r="86" spans="1:13" x14ac:dyDescent="0.25">
      <c r="A86" s="60" t="str">
        <f>Municipal!A6</f>
        <v>NC0079</v>
      </c>
      <c r="B86" s="60" t="str">
        <f>Municipal!B7</f>
        <v>High Point</v>
      </c>
      <c r="C86" s="205">
        <f>Municipal!AO7</f>
        <v>4396949</v>
      </c>
      <c r="D86" s="205">
        <f>Municipal!AP7</f>
        <v>359960</v>
      </c>
      <c r="E86" s="205">
        <f>Municipal!AQ7</f>
        <v>4756909</v>
      </c>
      <c r="F86" s="205">
        <f>Municipal!AR7</f>
        <v>82308</v>
      </c>
      <c r="G86" s="205">
        <f>Municipal!AS7</f>
        <v>0</v>
      </c>
      <c r="H86" s="205">
        <f>Municipal!AT7</f>
        <v>82308</v>
      </c>
      <c r="I86" s="205">
        <f>Municipal!AU7</f>
        <v>4943</v>
      </c>
      <c r="J86" s="205">
        <f>Municipal!AV7</f>
        <v>0</v>
      </c>
      <c r="K86" s="205">
        <f>Municipal!AW7</f>
        <v>4943</v>
      </c>
      <c r="L86" s="205">
        <f>Municipal!AX7</f>
        <v>0</v>
      </c>
      <c r="M86" s="207">
        <f>Municipal!AY7</f>
        <v>4844160</v>
      </c>
    </row>
    <row r="87" spans="1:13" x14ac:dyDescent="0.25">
      <c r="A87" s="60" t="str">
        <f>Municipal!A7</f>
        <v>NC0080</v>
      </c>
      <c r="B87" s="60" t="str">
        <f>Municipal!B8</f>
        <v>Kings Mountain</v>
      </c>
      <c r="C87" s="205">
        <f>Municipal!AO8</f>
        <v>637282</v>
      </c>
      <c r="D87" s="205">
        <f>Municipal!AP8</f>
        <v>68000</v>
      </c>
      <c r="E87" s="205">
        <f>Municipal!AQ8</f>
        <v>705282</v>
      </c>
      <c r="F87" s="205">
        <f>Municipal!AR8</f>
        <v>9509</v>
      </c>
      <c r="G87" s="205">
        <f>Municipal!AS8</f>
        <v>0</v>
      </c>
      <c r="H87" s="205">
        <f>Municipal!AT8</f>
        <v>9509</v>
      </c>
      <c r="I87" s="205">
        <f>Municipal!AU8</f>
        <v>43868</v>
      </c>
      <c r="J87" s="205">
        <f>Municipal!AV8</f>
        <v>0</v>
      </c>
      <c r="K87" s="205">
        <f>Municipal!AW8</f>
        <v>43868</v>
      </c>
      <c r="L87" s="205">
        <f>Municipal!AX8</f>
        <v>0</v>
      </c>
      <c r="M87" s="207">
        <f>Municipal!AY8</f>
        <v>758659</v>
      </c>
    </row>
    <row r="88" spans="1:13" x14ac:dyDescent="0.25">
      <c r="A88" s="60" t="str">
        <f>Municipal!A8</f>
        <v>NC0100</v>
      </c>
      <c r="B88" s="60" t="str">
        <f>Municipal!B9</f>
        <v>Mooresville</v>
      </c>
      <c r="C88" s="205">
        <f>Municipal!AO9</f>
        <v>621526</v>
      </c>
      <c r="D88" s="205">
        <f>Municipal!AP9</f>
        <v>1274532</v>
      </c>
      <c r="E88" s="205">
        <f>Municipal!AQ9</f>
        <v>1896058</v>
      </c>
      <c r="F88" s="205">
        <f>Municipal!AR9</f>
        <v>23984</v>
      </c>
      <c r="G88" s="205">
        <f>Municipal!AS9</f>
        <v>0</v>
      </c>
      <c r="H88" s="205">
        <f>Municipal!AT9</f>
        <v>23984</v>
      </c>
      <c r="I88" s="205">
        <f>Municipal!AU9</f>
        <v>0</v>
      </c>
      <c r="J88" s="205">
        <f>Municipal!AV9</f>
        <v>0</v>
      </c>
      <c r="K88" s="205">
        <f>Municipal!AW9</f>
        <v>0</v>
      </c>
      <c r="L88" s="205">
        <f>Municipal!AX9</f>
        <v>88162</v>
      </c>
      <c r="M88" s="207">
        <f>Municipal!AY9</f>
        <v>2008204</v>
      </c>
    </row>
    <row r="89" spans="1:13" x14ac:dyDescent="0.25">
      <c r="A89" s="60" t="str">
        <f>Municipal!A9</f>
        <v>NC0083</v>
      </c>
      <c r="B89" s="60" t="str">
        <f>Municipal!B10</f>
        <v>Nashville</v>
      </c>
      <c r="C89" s="205">
        <f>Municipal!AO10</f>
        <v>195454</v>
      </c>
      <c r="D89" s="205">
        <f>Municipal!AP10</f>
        <v>0</v>
      </c>
      <c r="E89" s="205">
        <f>Municipal!AQ10</f>
        <v>195454</v>
      </c>
      <c r="F89" s="205">
        <f>Municipal!AR10</f>
        <v>3900</v>
      </c>
      <c r="G89" s="205">
        <f>Municipal!AS10</f>
        <v>0</v>
      </c>
      <c r="H89" s="205">
        <f>Municipal!AT10</f>
        <v>3900</v>
      </c>
      <c r="I89" s="205">
        <f>Municipal!AU10</f>
        <v>0</v>
      </c>
      <c r="J89" s="205">
        <f>Municipal!AV10</f>
        <v>0</v>
      </c>
      <c r="K89" s="205">
        <f>Municipal!AW10</f>
        <v>0</v>
      </c>
      <c r="L89" s="205">
        <f>Municipal!AX10</f>
        <v>0</v>
      </c>
      <c r="M89" s="207">
        <f>Municipal!AY10</f>
        <v>199354</v>
      </c>
    </row>
    <row r="90" spans="1:13" x14ac:dyDescent="0.25">
      <c r="A90" s="60" t="str">
        <f>Municipal!A10</f>
        <v>NC0102</v>
      </c>
      <c r="B90" s="60" t="str">
        <f>Municipal!B11</f>
        <v>Roanoke Rapids</v>
      </c>
      <c r="C90" s="205">
        <f>Municipal!AO11</f>
        <v>264242</v>
      </c>
      <c r="D90" s="205">
        <f>Municipal!AP11</f>
        <v>0</v>
      </c>
      <c r="E90" s="205">
        <f>Municipal!AQ11</f>
        <v>264242</v>
      </c>
      <c r="F90" s="205">
        <f>Municipal!AR11</f>
        <v>13959</v>
      </c>
      <c r="G90" s="205">
        <f>Municipal!AS11</f>
        <v>0</v>
      </c>
      <c r="H90" s="205">
        <f>Municipal!AT11</f>
        <v>13959</v>
      </c>
      <c r="I90" s="205">
        <f>Municipal!AU11</f>
        <v>3128</v>
      </c>
      <c r="J90" s="205">
        <f>Municipal!AV11</f>
        <v>0</v>
      </c>
      <c r="K90" s="205">
        <f>Municipal!AW11</f>
        <v>3128</v>
      </c>
      <c r="L90" s="205">
        <f>Municipal!AX11</f>
        <v>1781</v>
      </c>
      <c r="M90" s="207">
        <f>Municipal!AY11</f>
        <v>283110</v>
      </c>
    </row>
    <row r="91" spans="1:13" x14ac:dyDescent="0.25">
      <c r="A91" s="60" t="str">
        <f>Municipal!A11</f>
        <v>NC0088</v>
      </c>
      <c r="B91" s="60" t="str">
        <f>Municipal!B12</f>
        <v>Southern Pines</v>
      </c>
      <c r="C91" s="205">
        <f>Municipal!AO12</f>
        <v>765259</v>
      </c>
      <c r="D91" s="205">
        <f>Municipal!AP12</f>
        <v>0</v>
      </c>
      <c r="E91" s="205">
        <f>Municipal!AQ12</f>
        <v>765259</v>
      </c>
      <c r="F91" s="205">
        <f>Municipal!AR12</f>
        <v>6382</v>
      </c>
      <c r="G91" s="205">
        <f>Municipal!AS12</f>
        <v>0</v>
      </c>
      <c r="H91" s="205">
        <f>Municipal!AT12</f>
        <v>6382</v>
      </c>
      <c r="I91" s="205">
        <f>Municipal!AU12</f>
        <v>0</v>
      </c>
      <c r="J91" s="205">
        <f>Municipal!AV12</f>
        <v>0</v>
      </c>
      <c r="K91" s="205">
        <f>Municipal!AW12</f>
        <v>0</v>
      </c>
      <c r="L91" s="205">
        <f>Municipal!AX12</f>
        <v>44682</v>
      </c>
      <c r="M91" s="207">
        <f>Municipal!AY12</f>
        <v>816323</v>
      </c>
    </row>
    <row r="92" spans="1:13" x14ac:dyDescent="0.25">
      <c r="A92" s="60" t="str">
        <f>Municipal!A12</f>
        <v>NC0093</v>
      </c>
      <c r="B92" s="60" t="str">
        <f>Municipal!B13</f>
        <v>Washington</v>
      </c>
      <c r="C92" s="205">
        <f>Municipal!AO13</f>
        <v>410814</v>
      </c>
      <c r="D92" s="205">
        <f>Municipal!AP13</f>
        <v>7800</v>
      </c>
      <c r="E92" s="205">
        <f>Municipal!AQ13</f>
        <v>418614</v>
      </c>
      <c r="F92" s="205">
        <f>Municipal!AR13</f>
        <v>9327</v>
      </c>
      <c r="G92" s="205">
        <f>Municipal!AS13</f>
        <v>4566</v>
      </c>
      <c r="H92" s="205">
        <f>Municipal!AT13</f>
        <v>13893</v>
      </c>
      <c r="I92" s="205">
        <f>Municipal!AU13</f>
        <v>750</v>
      </c>
      <c r="J92" s="205">
        <f>Municipal!AV13</f>
        <v>0</v>
      </c>
      <c r="K92" s="205">
        <f>Municipal!AW13</f>
        <v>750</v>
      </c>
      <c r="L92" s="205">
        <f>Municipal!AX13</f>
        <v>21500</v>
      </c>
      <c r="M92" s="207">
        <f>Municipal!AY13</f>
        <v>454757</v>
      </c>
    </row>
    <row r="93" spans="1:13" x14ac:dyDescent="0.25">
      <c r="A93" s="674" t="s">
        <v>1952</v>
      </c>
      <c r="B93" s="675"/>
      <c r="C93" s="214">
        <f>SUM(C82:C92)</f>
        <v>11654444</v>
      </c>
      <c r="D93" s="468">
        <f t="shared" ref="D93:L93" si="2">SUM(D82:D92)</f>
        <v>2496431</v>
      </c>
      <c r="E93" s="468">
        <f t="shared" si="2"/>
        <v>14150875</v>
      </c>
      <c r="F93" s="468">
        <f t="shared" si="2"/>
        <v>221833</v>
      </c>
      <c r="G93" s="468">
        <f t="shared" si="2"/>
        <v>4566</v>
      </c>
      <c r="H93" s="468">
        <f t="shared" si="2"/>
        <v>226399</v>
      </c>
      <c r="I93" s="468">
        <f t="shared" si="2"/>
        <v>149371</v>
      </c>
      <c r="J93" s="468">
        <f t="shared" si="2"/>
        <v>0</v>
      </c>
      <c r="K93" s="468">
        <f t="shared" si="2"/>
        <v>149371</v>
      </c>
      <c r="L93" s="468">
        <f t="shared" si="2"/>
        <v>448190</v>
      </c>
      <c r="M93" s="469">
        <f>SUM(M82:M92)</f>
        <v>14974835</v>
      </c>
    </row>
    <row r="94" spans="1:13" ht="15.75" thickBot="1" x14ac:dyDescent="0.3">
      <c r="A94" s="33"/>
      <c r="B94" s="68"/>
      <c r="C94" s="470"/>
      <c r="D94" s="470"/>
      <c r="E94" s="470"/>
      <c r="F94" s="471"/>
      <c r="G94" s="471"/>
      <c r="H94" s="471"/>
      <c r="I94" s="471"/>
      <c r="J94" s="473"/>
      <c r="K94" s="473"/>
      <c r="L94" s="473"/>
      <c r="M94" s="474"/>
    </row>
    <row r="95" spans="1:13" s="89" customFormat="1" ht="13.5" thickTop="1" x14ac:dyDescent="0.2">
      <c r="A95" s="659" t="s">
        <v>1997</v>
      </c>
      <c r="B95" s="660"/>
      <c r="C95" s="534">
        <f t="shared" ref="C95:M95" si="3">SUM(C93,C80,C66)</f>
        <v>25282191</v>
      </c>
      <c r="D95" s="535">
        <f t="shared" si="3"/>
        <v>171727344</v>
      </c>
      <c r="E95" s="535">
        <f t="shared" si="3"/>
        <v>197009535</v>
      </c>
      <c r="F95" s="535">
        <f t="shared" si="3"/>
        <v>14091643</v>
      </c>
      <c r="G95" s="535">
        <f t="shared" si="3"/>
        <v>466708</v>
      </c>
      <c r="H95" s="535">
        <f t="shared" si="3"/>
        <v>14558351</v>
      </c>
      <c r="I95" s="535">
        <f t="shared" si="3"/>
        <v>1647733</v>
      </c>
      <c r="J95" s="535">
        <f t="shared" si="3"/>
        <v>163700</v>
      </c>
      <c r="K95" s="535">
        <f t="shared" si="3"/>
        <v>1811433</v>
      </c>
      <c r="L95" s="535">
        <f t="shared" si="3"/>
        <v>10210061</v>
      </c>
      <c r="M95" s="536">
        <f t="shared" si="3"/>
        <v>223589380</v>
      </c>
    </row>
  </sheetData>
  <mergeCells count="7">
    <mergeCell ref="A95:B95"/>
    <mergeCell ref="B4:B5"/>
    <mergeCell ref="A7:B7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opLeftCell="A25" workbookViewId="0">
      <selection activeCell="C37" sqref="C37"/>
    </sheetView>
  </sheetViews>
  <sheetFormatPr defaultColWidth="8.85546875" defaultRowHeight="15.75" x14ac:dyDescent="0.25"/>
  <cols>
    <col min="1" max="1" width="7.42578125" style="250" customWidth="1"/>
    <col min="2" max="2" width="23.42578125" style="250" customWidth="1"/>
    <col min="3" max="3" width="13.28515625" style="251" bestFit="1" customWidth="1"/>
    <col min="4" max="4" width="15.85546875" style="251" bestFit="1" customWidth="1"/>
    <col min="5" max="5" width="13.28515625" style="251" customWidth="1"/>
    <col min="6" max="6" width="14.85546875" style="252" customWidth="1"/>
    <col min="7" max="7" width="10.7109375" style="252" customWidth="1"/>
    <col min="8" max="8" width="10.28515625" style="252" customWidth="1"/>
    <col min="9" max="9" width="14.42578125" style="252" customWidth="1"/>
  </cols>
  <sheetData>
    <row r="1" spans="1:10" x14ac:dyDescent="0.25">
      <c r="A1" s="124"/>
      <c r="B1" s="125"/>
      <c r="C1" s="127"/>
      <c r="D1" s="127"/>
      <c r="E1" s="127"/>
      <c r="F1" s="125"/>
      <c r="G1" s="125"/>
      <c r="H1" s="125"/>
      <c r="I1" s="183" t="s">
        <v>2156</v>
      </c>
    </row>
    <row r="2" spans="1:10" x14ac:dyDescent="0.25">
      <c r="A2" s="28" t="s">
        <v>1998</v>
      </c>
      <c r="B2" s="29"/>
      <c r="C2" s="131"/>
      <c r="D2" s="131"/>
      <c r="E2" s="131"/>
      <c r="F2" s="29"/>
      <c r="G2" s="29"/>
      <c r="H2" s="29"/>
      <c r="I2" s="475" t="s">
        <v>2134</v>
      </c>
    </row>
    <row r="3" spans="1:10" ht="16.5" thickBot="1" x14ac:dyDescent="0.3">
      <c r="A3" s="133"/>
      <c r="B3" s="29"/>
      <c r="C3" s="131"/>
      <c r="D3" s="131"/>
      <c r="E3" s="131"/>
      <c r="F3" s="29"/>
      <c r="G3" s="29"/>
      <c r="H3" s="29"/>
      <c r="I3" s="217"/>
    </row>
    <row r="4" spans="1:10" s="223" customFormat="1" thickTop="1" x14ac:dyDescent="0.25">
      <c r="A4" s="218"/>
      <c r="B4" s="643"/>
      <c r="C4" s="219" t="s">
        <v>1999</v>
      </c>
      <c r="D4" s="220"/>
      <c r="E4" s="219" t="s">
        <v>1990</v>
      </c>
      <c r="F4" s="221"/>
      <c r="G4" s="221"/>
      <c r="H4" s="221"/>
      <c r="I4" s="222"/>
      <c r="J4" s="138"/>
    </row>
    <row r="5" spans="1:10" s="223" customFormat="1" ht="15" x14ac:dyDescent="0.25">
      <c r="A5" s="224"/>
      <c r="B5" s="644"/>
      <c r="C5" s="225" t="s">
        <v>2000</v>
      </c>
      <c r="D5" s="226" t="s">
        <v>1991</v>
      </c>
      <c r="E5" s="225" t="s">
        <v>2000</v>
      </c>
      <c r="F5" s="227" t="s">
        <v>2001</v>
      </c>
      <c r="G5" s="227"/>
      <c r="H5" s="228"/>
      <c r="I5" s="229"/>
      <c r="J5" s="138"/>
    </row>
    <row r="6" spans="1:10" s="223" customFormat="1" thickBot="1" x14ac:dyDescent="0.3">
      <c r="A6" s="230"/>
      <c r="B6" s="645"/>
      <c r="C6" s="231" t="s">
        <v>2002</v>
      </c>
      <c r="D6" s="231" t="s">
        <v>2002</v>
      </c>
      <c r="E6" s="231" t="s">
        <v>2002</v>
      </c>
      <c r="F6" s="232" t="s">
        <v>1999</v>
      </c>
      <c r="G6" s="232" t="s">
        <v>1991</v>
      </c>
      <c r="H6" s="233" t="s">
        <v>2003</v>
      </c>
      <c r="I6" s="232" t="s">
        <v>415</v>
      </c>
      <c r="J6" s="138"/>
    </row>
    <row r="7" spans="1:10" ht="16.5" thickTop="1" thickBot="1" x14ac:dyDescent="0.3">
      <c r="A7" s="40"/>
      <c r="B7" s="41" t="s">
        <v>1938</v>
      </c>
      <c r="C7" s="149"/>
      <c r="D7" s="149"/>
      <c r="E7" s="149"/>
      <c r="F7" s="202"/>
      <c r="G7" s="202"/>
      <c r="H7" s="202"/>
      <c r="I7" s="106"/>
      <c r="J7" s="27"/>
    </row>
    <row r="8" spans="1:10" thickTop="1" x14ac:dyDescent="0.25">
      <c r="A8" s="46" t="str">
        <f>County!A3</f>
        <v>NC0103</v>
      </c>
      <c r="B8" s="46" t="str">
        <f>County!B3</f>
        <v>Alamance</v>
      </c>
      <c r="C8" s="234">
        <f>'Table 4'!E8/'Table 1'!D8</f>
        <v>16.693484084762762</v>
      </c>
      <c r="D8" s="234">
        <f>'Table 4'!F8/'Table 1'!D8</f>
        <v>1.146284328538236</v>
      </c>
      <c r="E8" s="234">
        <f>'Table 4'!M8/'Table 1'!D8</f>
        <v>18.883501987024033</v>
      </c>
      <c r="F8" s="235">
        <f>'Table 4'!E8/'Table 4'!M8</f>
        <v>0.88402480092060454</v>
      </c>
      <c r="G8" s="235">
        <f>'Table 4'!F8/'Table 4'!M8</f>
        <v>6.0702952732280026E-2</v>
      </c>
      <c r="H8" s="235">
        <f>'Table 4'!K8/'Table 4'!M8</f>
        <v>2.0164279372426305E-2</v>
      </c>
      <c r="I8" s="117">
        <f>'Table 4'!L8/'Table 4'!M8</f>
        <v>3.5107966974689091E-2</v>
      </c>
      <c r="J8" s="27"/>
    </row>
    <row r="9" spans="1:10" ht="15" x14ac:dyDescent="0.25">
      <c r="A9" s="46" t="str">
        <f>County!A4</f>
        <v>NC0016</v>
      </c>
      <c r="B9" s="46" t="str">
        <f>County!B4</f>
        <v>Alexander</v>
      </c>
      <c r="C9" s="234">
        <f>'Table 4'!E9/'Table 1'!D9</f>
        <v>12.970568086003373</v>
      </c>
      <c r="D9" s="234">
        <f>'Table 4'!F9/'Table 1'!D9</f>
        <v>2.5239776559865095</v>
      </c>
      <c r="E9" s="234">
        <f>'Table 4'!M9/'Table 1'!D9</f>
        <v>16.122892074198987</v>
      </c>
      <c r="F9" s="235">
        <f>'Table 4'!E9/'Table 4'!M9</f>
        <v>0.80448148051302837</v>
      </c>
      <c r="G9" s="235">
        <f>'Table 4'!F9/'Table 4'!M9</f>
        <v>0.15654621046713821</v>
      </c>
      <c r="H9" s="235">
        <f>'Table 4'!K9/'Table 4'!M9</f>
        <v>1.9300665472563965E-2</v>
      </c>
      <c r="I9" s="117">
        <f>'Table 4'!L9/'Table 4'!M9</f>
        <v>1.9671643547269472E-2</v>
      </c>
      <c r="J9" s="27"/>
    </row>
    <row r="10" spans="1:10" ht="15" x14ac:dyDescent="0.25">
      <c r="A10" s="46" t="str">
        <f>County!A5</f>
        <v>NC0017</v>
      </c>
      <c r="B10" s="46" t="str">
        <f>County!B5</f>
        <v>Bladen</v>
      </c>
      <c r="C10" s="234">
        <f>'Table 4'!E10/'Table 1'!D10</f>
        <v>11.679357916083516</v>
      </c>
      <c r="D10" s="234">
        <f>'Table 4'!F10/'Table 1'!D10</f>
        <v>2.6558795807032074</v>
      </c>
      <c r="E10" s="234">
        <f>'Table 4'!M10/'Table 1'!D10</f>
        <v>14.446116934677672</v>
      </c>
      <c r="F10" s="235">
        <f>'Table 4'!E10/'Table 4'!M10</f>
        <v>0.80847732085342638</v>
      </c>
      <c r="G10" s="235">
        <f>'Table 4'!F10/'Table 4'!M10</f>
        <v>0.18384729908476727</v>
      </c>
      <c r="H10" s="235">
        <f>'Table 4'!K10/'Table 4'!M10</f>
        <v>7.6753800618063837E-3</v>
      </c>
      <c r="I10" s="117">
        <f>'Table 4'!L10/'Table 4'!M10</f>
        <v>0</v>
      </c>
      <c r="J10" s="27"/>
    </row>
    <row r="11" spans="1:10" ht="15" x14ac:dyDescent="0.25">
      <c r="A11" s="46" t="str">
        <f>County!A6</f>
        <v>NC0018</v>
      </c>
      <c r="B11" s="46" t="str">
        <f>County!B6</f>
        <v>Brunswick</v>
      </c>
      <c r="C11" s="234">
        <f>'Table 4'!E11/'Table 1'!D11</f>
        <v>9.1027886833690861</v>
      </c>
      <c r="D11" s="234">
        <f>'Table 4'!F11/'Table 1'!D11</f>
        <v>1.1329582709353625</v>
      </c>
      <c r="E11" s="234">
        <f>'Table 4'!M11/'Table 1'!D11</f>
        <v>10.235746954304448</v>
      </c>
      <c r="F11" s="235">
        <f>'Table 4'!E11/'Table 4'!M11</f>
        <v>0.88931357174095449</v>
      </c>
      <c r="G11" s="235">
        <f>'Table 4'!F11/'Table 4'!M11</f>
        <v>0.11068642825904547</v>
      </c>
      <c r="H11" s="235">
        <f>'Table 4'!K11/'Table 4'!M11</f>
        <v>0</v>
      </c>
      <c r="I11" s="117">
        <f>'Table 4'!L11/'Table 4'!M11</f>
        <v>0</v>
      </c>
      <c r="J11" s="27"/>
    </row>
    <row r="12" spans="1:10" ht="15" x14ac:dyDescent="0.25">
      <c r="A12" s="46" t="str">
        <f>County!A7</f>
        <v>NC0019</v>
      </c>
      <c r="B12" s="46" t="str">
        <f>County!B7</f>
        <v>Buncombe</v>
      </c>
      <c r="C12" s="234">
        <f>'Table 4'!E12/'Table 1'!D12</f>
        <v>17.538365850978668</v>
      </c>
      <c r="D12" s="234">
        <f>'Table 4'!F12/'Table 1'!D12</f>
        <v>0.88084101147404603</v>
      </c>
      <c r="E12" s="234">
        <f>'Table 4'!M12/'Table 1'!D12</f>
        <v>19.488051138771603</v>
      </c>
      <c r="F12" s="235">
        <f>'Table 4'!E12/'Table 4'!M12</f>
        <v>0.89995483520083641</v>
      </c>
      <c r="G12" s="235">
        <f>'Table 4'!F12/'Table 4'!M12</f>
        <v>4.5199030175039269E-2</v>
      </c>
      <c r="H12" s="235">
        <f>'Table 4'!K12/'Table 4'!M12</f>
        <v>7.5491461678282058E-3</v>
      </c>
      <c r="I12" s="117">
        <f>'Table 4'!L12/'Table 4'!M12</f>
        <v>4.7296988456296159E-2</v>
      </c>
      <c r="J12" s="27"/>
    </row>
    <row r="13" spans="1:10" ht="15" x14ac:dyDescent="0.25">
      <c r="A13" s="46" t="str">
        <f>County!A8</f>
        <v>NC0020</v>
      </c>
      <c r="B13" s="46" t="str">
        <f>County!B8</f>
        <v>Burke</v>
      </c>
      <c r="C13" s="234">
        <f>'Table 4'!E13/'Table 1'!D13</f>
        <v>12.106515250129048</v>
      </c>
      <c r="D13" s="234">
        <f>'Table 4'!F13/'Table 1'!D13</f>
        <v>1.5966851448706152</v>
      </c>
      <c r="E13" s="234">
        <f>'Table 4'!M13/'Table 1'!D13</f>
        <v>14.527896851224275</v>
      </c>
      <c r="F13" s="235">
        <f>'Table 4'!E13/'Table 4'!M13</f>
        <v>0.83332882757278282</v>
      </c>
      <c r="G13" s="235">
        <f>'Table 4'!F13/'Table 4'!M13</f>
        <v>0.10990476881972504</v>
      </c>
      <c r="H13" s="235">
        <f>'Table 4'!K13/'Table 4'!M13</f>
        <v>2.5570834804142312E-2</v>
      </c>
      <c r="I13" s="117">
        <f>'Table 4'!L13/'Table 4'!M13</f>
        <v>3.1195568803349814E-2</v>
      </c>
      <c r="J13" s="27"/>
    </row>
    <row r="14" spans="1:10" ht="15" x14ac:dyDescent="0.25">
      <c r="A14" s="46" t="str">
        <f>County!A9</f>
        <v>NC0021</v>
      </c>
      <c r="B14" s="46" t="str">
        <f>County!B9</f>
        <v>Cabarrus</v>
      </c>
      <c r="C14" s="234">
        <f>'Table 4'!E14/'Table 1'!D14</f>
        <v>15.829700481314571</v>
      </c>
      <c r="D14" s="234">
        <f>'Table 4'!F14/'Table 1'!D14</f>
        <v>0.99749123721348498</v>
      </c>
      <c r="E14" s="234">
        <f>'Table 4'!M14/'Table 1'!D14</f>
        <v>16.827191718528056</v>
      </c>
      <c r="F14" s="235">
        <f>'Table 4'!E14/'Table 4'!M14</f>
        <v>0.94072146714087956</v>
      </c>
      <c r="G14" s="235">
        <f>'Table 4'!F14/'Table 4'!M14</f>
        <v>5.9278532859120457E-2</v>
      </c>
      <c r="H14" s="235">
        <f>'Table 4'!K14/'Table 4'!M14</f>
        <v>0</v>
      </c>
      <c r="I14" s="117">
        <f>'Table 4'!L14/'Table 4'!M14</f>
        <v>0</v>
      </c>
      <c r="J14" s="27"/>
    </row>
    <row r="15" spans="1:10" ht="15" x14ac:dyDescent="0.25">
      <c r="A15" s="46" t="str">
        <f>County!A10</f>
        <v>NC0022</v>
      </c>
      <c r="B15" s="46" t="str">
        <f>County!B10</f>
        <v>Caldwell</v>
      </c>
      <c r="C15" s="234">
        <f>'Table 4'!E15/'Table 1'!D15</f>
        <v>10.13869479394989</v>
      </c>
      <c r="D15" s="234">
        <f>'Table 4'!F15/'Table 1'!D15</f>
        <v>1.6730566622667329</v>
      </c>
      <c r="E15" s="234">
        <f>'Table 4'!M15/'Table 1'!D15</f>
        <v>12.219274132022234</v>
      </c>
      <c r="F15" s="235">
        <f>'Table 4'!E15/'Table 4'!M15</f>
        <v>0.82972971098013837</v>
      </c>
      <c r="G15" s="235">
        <f>'Table 4'!F15/'Table 4'!M15</f>
        <v>0.1369194801745437</v>
      </c>
      <c r="H15" s="235">
        <f>'Table 4'!K15/'Table 4'!M15</f>
        <v>7.4328737174576397E-4</v>
      </c>
      <c r="I15" s="117">
        <f>'Table 4'!L15/'Table 4'!M15</f>
        <v>3.2607521473572168E-2</v>
      </c>
      <c r="J15" s="27"/>
    </row>
    <row r="16" spans="1:10" ht="15" x14ac:dyDescent="0.25">
      <c r="A16" s="46" t="str">
        <f>County!A11</f>
        <v>NC0107</v>
      </c>
      <c r="B16" s="46" t="str">
        <f>County!B11</f>
        <v>Caswell</v>
      </c>
      <c r="C16" s="234">
        <f>'Table 4'!E16/'Table 1'!D16</f>
        <v>7.4306955858679995</v>
      </c>
      <c r="D16" s="234">
        <f>'Table 4'!F16/'Table 1'!D16</f>
        <v>3.6616114547149028</v>
      </c>
      <c r="E16" s="234">
        <f>'Table 4'!M16/'Table 1'!D16</f>
        <v>13.833305091925782</v>
      </c>
      <c r="F16" s="235">
        <f>'Table 4'!E16/'Table 4'!M16</f>
        <v>0.53715981368799171</v>
      </c>
      <c r="G16" s="235">
        <f>'Table 4'!F16/'Table 4'!M16</f>
        <v>0.26469534434342168</v>
      </c>
      <c r="H16" s="235">
        <f>'Table 4'!K16/'Table 4'!M16</f>
        <v>0.12192350918238917</v>
      </c>
      <c r="I16" s="117">
        <f>'Table 4'!L16/'Table 4'!M16</f>
        <v>7.6221332786197471E-2</v>
      </c>
      <c r="J16" s="27"/>
    </row>
    <row r="17" spans="1:10" ht="15" x14ac:dyDescent="0.25">
      <c r="A17" s="46" t="str">
        <f>County!A12</f>
        <v>NC0023</v>
      </c>
      <c r="B17" s="46" t="str">
        <f>County!B12</f>
        <v>Catawba</v>
      </c>
      <c r="C17" s="234">
        <f>'Table 4'!E17/'Table 1'!D17</f>
        <v>22.561626990656148</v>
      </c>
      <c r="D17" s="234">
        <f>'Table 4'!F17/'Table 1'!D17</f>
        <v>1.3001117105570805</v>
      </c>
      <c r="E17" s="234">
        <f>'Table 4'!M17/'Table 1'!D17</f>
        <v>25.495838998242075</v>
      </c>
      <c r="F17" s="235">
        <f>'Table 4'!E17/'Table 4'!M17</f>
        <v>0.88491408312594699</v>
      </c>
      <c r="G17" s="235">
        <f>'Table 4'!F17/'Table 4'!M17</f>
        <v>5.0993093839615269E-2</v>
      </c>
      <c r="H17" s="235">
        <f>'Table 4'!K17/'Table 4'!M17</f>
        <v>4.076105323616093E-2</v>
      </c>
      <c r="I17" s="117">
        <f>'Table 4'!L17/'Table 4'!M17</f>
        <v>2.3331769798276805E-2</v>
      </c>
      <c r="J17" s="27"/>
    </row>
    <row r="18" spans="1:10" ht="15" x14ac:dyDescent="0.25">
      <c r="A18" s="46" t="str">
        <f>County!A13</f>
        <v>NC0104</v>
      </c>
      <c r="B18" s="46" t="str">
        <f>County!B13</f>
        <v>Chatham</v>
      </c>
      <c r="C18" s="234">
        <f>'Table 4'!E18/'Table 1'!D18</f>
        <v>26.400543062034394</v>
      </c>
      <c r="D18" s="234">
        <f>'Table 4'!F18/'Table 1'!D18</f>
        <v>1.4194806099004387</v>
      </c>
      <c r="E18" s="234">
        <f>'Table 4'!M18/'Table 1'!D18</f>
        <v>29.600041774002644</v>
      </c>
      <c r="F18" s="235">
        <f>'Table 4'!E18/'Table 4'!M18</f>
        <v>0.89190897984548345</v>
      </c>
      <c r="G18" s="235">
        <f>'Table 4'!F18/'Table 4'!M18</f>
        <v>4.7955358331526109E-2</v>
      </c>
      <c r="H18" s="235">
        <f>'Table 4'!K18/'Table 4'!M18</f>
        <v>0</v>
      </c>
      <c r="I18" s="117">
        <f>'Table 4'!L18/'Table 4'!M18</f>
        <v>6.013566182299044E-2</v>
      </c>
      <c r="J18" s="27"/>
    </row>
    <row r="19" spans="1:10" ht="15" x14ac:dyDescent="0.25">
      <c r="A19" s="46" t="str">
        <f>County!A14</f>
        <v>NC0024</v>
      </c>
      <c r="B19" s="46" t="str">
        <f>County!B14</f>
        <v>Cleveland</v>
      </c>
      <c r="C19" s="234">
        <f>'Table 4'!E19/'Table 1'!D19</f>
        <v>9.5136117609283986</v>
      </c>
      <c r="D19" s="234">
        <f>'Table 4'!F19/'Table 1'!D19</f>
        <v>1.6076670794917665</v>
      </c>
      <c r="E19" s="234">
        <f>'Table 4'!M19/'Table 1'!D19</f>
        <v>12.506112104949315</v>
      </c>
      <c r="F19" s="235">
        <f>'Table 4'!E19/'Table 4'!M19</f>
        <v>0.7607169743155725</v>
      </c>
      <c r="G19" s="235">
        <f>'Table 4'!F19/'Table 4'!M19</f>
        <v>0.12855050922304859</v>
      </c>
      <c r="H19" s="235">
        <f>'Table 4'!K19/'Table 4'!M19</f>
        <v>6.2448250156109164E-2</v>
      </c>
      <c r="I19" s="117">
        <f>'Table 4'!L19/'Table 4'!M19</f>
        <v>4.8284266305269753E-2</v>
      </c>
      <c r="J19" s="27"/>
    </row>
    <row r="20" spans="1:10" ht="15" x14ac:dyDescent="0.25">
      <c r="A20" s="46" t="str">
        <f>County!A15</f>
        <v>NC0025</v>
      </c>
      <c r="B20" s="46" t="str">
        <f>County!B15</f>
        <v>Columbus</v>
      </c>
      <c r="C20" s="234">
        <f>'Table 4'!E20/'Table 1'!D20</f>
        <v>22.500506939831485</v>
      </c>
      <c r="D20" s="234">
        <f>'Table 4'!F20/'Table 1'!D20</f>
        <v>2.0208020137747789</v>
      </c>
      <c r="E20" s="234">
        <f>'Table 4'!M20/'Table 1'!D20</f>
        <v>25.395343145823865</v>
      </c>
      <c r="F20" s="235">
        <f>'Table 4'!E20/'Table 4'!M20</f>
        <v>0.88600917147014724</v>
      </c>
      <c r="G20" s="235">
        <f>'Table 4'!F20/'Table 4'!M20</f>
        <v>7.9573723503991695E-2</v>
      </c>
      <c r="H20" s="235">
        <f>'Table 4'!K20/'Table 4'!M20</f>
        <v>0</v>
      </c>
      <c r="I20" s="117">
        <f>'Table 4'!L20/'Table 4'!M20</f>
        <v>0</v>
      </c>
      <c r="J20" s="27"/>
    </row>
    <row r="21" spans="1:10" ht="15" x14ac:dyDescent="0.25">
      <c r="A21" s="46" t="str">
        <f>County!A16</f>
        <v>NC0026</v>
      </c>
      <c r="B21" s="46" t="str">
        <f>County!B16</f>
        <v>Cumberland</v>
      </c>
      <c r="C21" s="234">
        <f>'Table 4'!E21/'Table 1'!D21</f>
        <v>31.453551663321779</v>
      </c>
      <c r="D21" s="234">
        <f>'Table 4'!F21/'Table 1'!D21</f>
        <v>0.94865900383141766</v>
      </c>
      <c r="E21" s="234">
        <f>'Table 4'!M21/'Table 1'!D21</f>
        <v>33.399455695432707</v>
      </c>
      <c r="F21" s="235">
        <f>'Table 4'!E21/'Table 4'!M21</f>
        <v>0.94173845077430329</v>
      </c>
      <c r="G21" s="235">
        <f>'Table 4'!F21/'Table 4'!M21</f>
        <v>2.840342706426633E-2</v>
      </c>
      <c r="H21" s="235">
        <f>'Table 4'!K21/'Table 4'!M21</f>
        <v>3.6858102587050225E-3</v>
      </c>
      <c r="I21" s="117">
        <f>'Table 4'!L21/'Table 4'!M21</f>
        <v>1.0638630084729752E-2</v>
      </c>
      <c r="J21" s="27"/>
    </row>
    <row r="22" spans="1:10" ht="15" x14ac:dyDescent="0.25">
      <c r="A22" s="46" t="str">
        <f>County!A17</f>
        <v>NC0027</v>
      </c>
      <c r="B22" s="46" t="str">
        <f>County!B17</f>
        <v>Davidson</v>
      </c>
      <c r="C22" s="234">
        <f>'Table 4'!E22/'Table 1'!D22</f>
        <v>19.860526777769035</v>
      </c>
      <c r="D22" s="234">
        <f>'Table 4'!F22/'Table 1'!D22</f>
        <v>1.1260465031811275</v>
      </c>
      <c r="E22" s="234">
        <f>'Table 4'!M22/'Table 1'!D22</f>
        <v>21.676045595152338</v>
      </c>
      <c r="F22" s="235">
        <f>'Table 4'!E22/'Table 4'!M22</f>
        <v>0.91624307997445209</v>
      </c>
      <c r="G22" s="235">
        <f>'Table 4'!F22/'Table 4'!M22</f>
        <v>5.1948889765804807E-2</v>
      </c>
      <c r="H22" s="235">
        <f>'Table 4'!K22/'Table 4'!M22</f>
        <v>1.8850899439248577E-3</v>
      </c>
      <c r="I22" s="117">
        <f>'Table 4'!L22/'Table 4'!M22</f>
        <v>2.9922940315818193E-2</v>
      </c>
      <c r="J22" s="27"/>
    </row>
    <row r="23" spans="1:10" ht="15" x14ac:dyDescent="0.25">
      <c r="A23" s="46" t="str">
        <f>County!A18</f>
        <v>NC0028</v>
      </c>
      <c r="B23" s="46" t="str">
        <f>County!B18</f>
        <v>Davie</v>
      </c>
      <c r="C23" s="234">
        <f>'Table 4'!E23/'Table 1'!D23</f>
        <v>11.929089907289844</v>
      </c>
      <c r="D23" s="234">
        <f>'Table 4'!F23/'Table 1'!D23</f>
        <v>2.1801739213760389</v>
      </c>
      <c r="E23" s="234">
        <f>'Table 4'!M23/'Table 1'!D23</f>
        <v>15.56014182018542</v>
      </c>
      <c r="F23" s="235">
        <f>'Table 4'!E23/'Table 4'!M23</f>
        <v>0.76664403481302545</v>
      </c>
      <c r="G23" s="235">
        <f>'Table 4'!F23/'Table 4'!M23</f>
        <v>0.14011272818527945</v>
      </c>
      <c r="H23" s="235">
        <f>'Table 4'!K23/'Table 4'!M23</f>
        <v>1.1546864102647003E-3</v>
      </c>
      <c r="I23" s="117">
        <f>'Table 4'!L23/'Table 4'!M23</f>
        <v>9.2088550591430382E-2</v>
      </c>
      <c r="J23" s="27"/>
    </row>
    <row r="24" spans="1:10" ht="15" x14ac:dyDescent="0.25">
      <c r="A24" s="46" t="str">
        <f>County!A19</f>
        <v>NC0029</v>
      </c>
      <c r="B24" s="46" t="str">
        <f>County!B19</f>
        <v>Duplin</v>
      </c>
      <c r="C24" s="234">
        <f>'Table 4'!E24/'Table 1'!D24</f>
        <v>8.6494621500634725</v>
      </c>
      <c r="D24" s="234">
        <f>'Table 4'!F24/'Table 1'!D24</f>
        <v>2.0824981626244403</v>
      </c>
      <c r="E24" s="234">
        <f>'Table 4'!M24/'Table 1'!D24</f>
        <v>10.731960312687914</v>
      </c>
      <c r="F24" s="235">
        <f>'Table 4'!E24/'Table 4'!M24</f>
        <v>0.80595360941072469</v>
      </c>
      <c r="G24" s="235">
        <f>'Table 4'!F24/'Table 4'!M24</f>
        <v>0.19404639058927534</v>
      </c>
      <c r="H24" s="235">
        <f>'Table 4'!K24/'Table 4'!M24</f>
        <v>0</v>
      </c>
      <c r="I24" s="117">
        <f>'Table 4'!L24/'Table 4'!M24</f>
        <v>0</v>
      </c>
      <c r="J24" s="27"/>
    </row>
    <row r="25" spans="1:10" ht="15" x14ac:dyDescent="0.25">
      <c r="A25" s="46" t="str">
        <f>County!A20</f>
        <v>NC0030</v>
      </c>
      <c r="B25" s="46" t="str">
        <f>County!B20</f>
        <v>Durham</v>
      </c>
      <c r="C25" s="234">
        <f>'Table 4'!E25/'Table 1'!D25</f>
        <v>37.423152624832191</v>
      </c>
      <c r="D25" s="234">
        <f>'Table 4'!F25/'Table 1'!D25</f>
        <v>0.79053492542535975</v>
      </c>
      <c r="E25" s="234">
        <f>'Table 4'!M25/'Table 1'!D25</f>
        <v>38.534461121260755</v>
      </c>
      <c r="F25" s="235">
        <f>'Table 4'!E25/'Table 4'!M25</f>
        <v>0.97116065817213637</v>
      </c>
      <c r="G25" s="235">
        <f>'Table 4'!F25/'Table 4'!M25</f>
        <v>2.0515011821177258E-2</v>
      </c>
      <c r="H25" s="235">
        <f>'Table 4'!K25/'Table 4'!M25</f>
        <v>7.0335961018316842E-3</v>
      </c>
      <c r="I25" s="117">
        <f>'Table 4'!L25/'Table 4'!M25</f>
        <v>1.2907339048546717E-3</v>
      </c>
      <c r="J25" s="27"/>
    </row>
    <row r="26" spans="1:10" ht="15" x14ac:dyDescent="0.25">
      <c r="A26" s="46" t="str">
        <f>County!A21</f>
        <v>NC0031</v>
      </c>
      <c r="B26" s="46" t="str">
        <f>County!B21</f>
        <v>Edgecombe</v>
      </c>
      <c r="C26" s="234">
        <f>'Table 4'!E26/'Table 1'!D26</f>
        <v>9.5715783471591216</v>
      </c>
      <c r="D26" s="234">
        <f>'Table 4'!F26/'Table 1'!D26</f>
        <v>2.1900601467802159</v>
      </c>
      <c r="E26" s="234">
        <f>'Table 4'!M26/'Table 1'!D26</f>
        <v>14.15435834237681</v>
      </c>
      <c r="F26" s="235">
        <f>'Table 4'!E26/'Table 4'!M26</f>
        <v>0.67622834717294977</v>
      </c>
      <c r="G26" s="235">
        <f>'Table 4'!F26/'Table 4'!M26</f>
        <v>0.15472691123153093</v>
      </c>
      <c r="H26" s="235">
        <f>'Table 4'!K26/'Table 4'!M26</f>
        <v>2.8887762660325133E-3</v>
      </c>
      <c r="I26" s="117">
        <f>'Table 4'!L26/'Table 4'!M26</f>
        <v>0.16615596532948684</v>
      </c>
      <c r="J26" s="27"/>
    </row>
    <row r="27" spans="1:10" ht="15" x14ac:dyDescent="0.25">
      <c r="A27" s="46" t="str">
        <f>County!A22</f>
        <v>NC0032</v>
      </c>
      <c r="B27" s="46" t="str">
        <f>County!B22</f>
        <v>Forsyth</v>
      </c>
      <c r="C27" s="234">
        <f>'Table 4'!E27/'Table 1'!D27</f>
        <v>20.590612833964911</v>
      </c>
      <c r="D27" s="234">
        <f>'Table 4'!F27/'Table 1'!D27</f>
        <v>0.80251703074400549</v>
      </c>
      <c r="E27" s="234">
        <f>'Table 4'!M27/'Table 1'!D27</f>
        <v>22.857561050135999</v>
      </c>
      <c r="F27" s="235">
        <f>'Table 4'!E27/'Table 4'!M27</f>
        <v>0.90082283008240716</v>
      </c>
      <c r="G27" s="235">
        <f>'Table 4'!F27/'Table 4'!M27</f>
        <v>3.5109477734031058E-2</v>
      </c>
      <c r="H27" s="235">
        <f>'Table 4'!K27/'Table 4'!M27</f>
        <v>4.7530047638661829E-3</v>
      </c>
      <c r="I27" s="117">
        <f>'Table 4'!L27/'Table 4'!M27</f>
        <v>5.9314687419695623E-2</v>
      </c>
      <c r="J27" s="27"/>
    </row>
    <row r="28" spans="1:10" ht="15" x14ac:dyDescent="0.25">
      <c r="A28" s="46" t="str">
        <f>County!A23</f>
        <v>NC0033</v>
      </c>
      <c r="B28" s="46" t="str">
        <f>County!B23</f>
        <v>Franklin</v>
      </c>
      <c r="C28" s="234">
        <f>'Table 4'!E28/'Table 1'!D28</f>
        <v>11.65996947325795</v>
      </c>
      <c r="D28" s="234">
        <f>'Table 4'!F28/'Table 1'!D28</f>
        <v>1.7909073918325391</v>
      </c>
      <c r="E28" s="234">
        <f>'Table 4'!M28/'Table 1'!D28</f>
        <v>13.462558016384762</v>
      </c>
      <c r="F28" s="235">
        <f>'Table 4'!E28/'Table 4'!M28</f>
        <v>0.86610356360708352</v>
      </c>
      <c r="G28" s="235">
        <f>'Table 4'!F28/'Table 4'!M28</f>
        <v>0.13302875944177137</v>
      </c>
      <c r="H28" s="235">
        <f>'Table 4'!K28/'Table 4'!M28</f>
        <v>8.6767695114516009E-4</v>
      </c>
      <c r="I28" s="117">
        <f>'Table 4'!L28/'Table 4'!M28</f>
        <v>0</v>
      </c>
      <c r="J28" s="27"/>
    </row>
    <row r="29" spans="1:10" ht="15" x14ac:dyDescent="0.25">
      <c r="A29" s="46" t="str">
        <f>County!A24</f>
        <v>NC0105</v>
      </c>
      <c r="B29" s="46" t="str">
        <f>County!B24</f>
        <v>Gaston</v>
      </c>
      <c r="C29" s="234">
        <f>'Table 4'!E29/'Table 1'!D29</f>
        <v>18.403995560488347</v>
      </c>
      <c r="D29" s="234">
        <f>'Table 4'!F29/'Table 1'!D29</f>
        <v>1.0560300231381328</v>
      </c>
      <c r="E29" s="234">
        <f>'Table 4'!M29/'Table 1'!D29</f>
        <v>19.550010346319532</v>
      </c>
      <c r="F29" s="235">
        <f>'Table 4'!E29/'Table 4'!M29</f>
        <v>0.94138034888319466</v>
      </c>
      <c r="G29" s="235">
        <f>'Table 4'!F29/'Table 4'!M29</f>
        <v>5.4016852391944647E-2</v>
      </c>
      <c r="H29" s="235">
        <f>'Table 4'!K29/'Table 4'!M29</f>
        <v>4.602798724860694E-3</v>
      </c>
      <c r="I29" s="117">
        <f>'Table 4'!L29/'Table 4'!M29</f>
        <v>0</v>
      </c>
      <c r="J29" s="27"/>
    </row>
    <row r="30" spans="1:10" ht="15" x14ac:dyDescent="0.25">
      <c r="A30" s="46" t="str">
        <f>County!A25</f>
        <v>NC0034</v>
      </c>
      <c r="B30" s="46" t="str">
        <f>County!B25</f>
        <v>Granville</v>
      </c>
      <c r="C30" s="234">
        <f>'Table 4'!E30/'Table 1'!D30</f>
        <v>28.545954532256136</v>
      </c>
      <c r="D30" s="234">
        <f>'Table 4'!F30/'Table 1'!D30</f>
        <v>1.860488154815789</v>
      </c>
      <c r="E30" s="234">
        <f>'Table 4'!M30/'Table 1'!D30</f>
        <v>30.816113549797599</v>
      </c>
      <c r="F30" s="235">
        <f>'Table 4'!E30/'Table 4'!M30</f>
        <v>0.9263320790315438</v>
      </c>
      <c r="G30" s="235">
        <f>'Table 4'!F30/'Table 4'!M30</f>
        <v>6.0373873941284489E-2</v>
      </c>
      <c r="H30" s="235">
        <f>'Table 4'!K30/'Table 4'!M30</f>
        <v>0</v>
      </c>
      <c r="I30" s="117">
        <f>'Table 4'!L30/'Table 4'!M30</f>
        <v>1.3294047027171735E-2</v>
      </c>
      <c r="J30" s="27"/>
    </row>
    <row r="31" spans="1:10" ht="15" x14ac:dyDescent="0.25">
      <c r="A31" s="46" t="str">
        <f>County!A26</f>
        <v>NC0035</v>
      </c>
      <c r="B31" s="46" t="str">
        <f>County!B26</f>
        <v>Guilford (Greensboro)</v>
      </c>
      <c r="C31" s="234">
        <f>'Table 4'!E31/'Table 1'!D31</f>
        <v>19.965437250690396</v>
      </c>
      <c r="D31" s="234">
        <f>'Table 4'!F31/'Table 1'!D31</f>
        <v>0.94029825099723841</v>
      </c>
      <c r="E31" s="234">
        <f>'Table 4'!M31/'Table 1'!D31</f>
        <v>21.412455354403193</v>
      </c>
      <c r="F31" s="235">
        <f>'Table 4'!E31/'Table 4'!M31</f>
        <v>0.9324216639445212</v>
      </c>
      <c r="G31" s="235">
        <f>'Table 4'!F31/'Table 4'!M31</f>
        <v>4.3913611747654076E-2</v>
      </c>
      <c r="H31" s="235">
        <f>'Table 4'!K31/'Table 4'!M31</f>
        <v>0</v>
      </c>
      <c r="I31" s="117">
        <f>'Table 4'!L31/'Table 4'!M31</f>
        <v>2.3664724307824726E-2</v>
      </c>
      <c r="J31" s="27"/>
    </row>
    <row r="32" spans="1:10" ht="15" x14ac:dyDescent="0.25">
      <c r="A32" s="46" t="str">
        <f>County!A27</f>
        <v>NC0036</v>
      </c>
      <c r="B32" s="46" t="str">
        <f>County!B27</f>
        <v>Halifax</v>
      </c>
      <c r="C32" s="234">
        <f>'Table 4'!E32/'Table 1'!D32</f>
        <v>13.160163278459597</v>
      </c>
      <c r="D32" s="234">
        <f>'Table 4'!F32/'Table 1'!D32</f>
        <v>2.6635604371995596</v>
      </c>
      <c r="E32" s="234">
        <f>'Table 4'!M32/'Table 1'!D32</f>
        <v>16.226038617504095</v>
      </c>
      <c r="F32" s="235">
        <f>'Table 4'!E32/'Table 4'!M32</f>
        <v>0.811052135933096</v>
      </c>
      <c r="G32" s="235">
        <f>'Table 4'!F32/'Table 4'!M32</f>
        <v>0.16415346345387111</v>
      </c>
      <c r="H32" s="235">
        <f>'Table 4'!K32/'Table 4'!M32</f>
        <v>3.7983545428816848E-3</v>
      </c>
      <c r="I32" s="117">
        <f>'Table 4'!L32/'Table 4'!M32</f>
        <v>2.0996046070151222E-2</v>
      </c>
      <c r="J32" s="27"/>
    </row>
    <row r="33" spans="1:10" ht="15" x14ac:dyDescent="0.25">
      <c r="A33" s="46" t="str">
        <f>County!A28</f>
        <v>NC0037</v>
      </c>
      <c r="B33" s="46" t="str">
        <f>County!B28</f>
        <v>Harnett</v>
      </c>
      <c r="C33" s="234">
        <f>'Table 4'!E33/'Table 1'!D33</f>
        <v>10.756637063723678</v>
      </c>
      <c r="D33" s="234">
        <f>'Table 4'!F33/'Table 1'!D33</f>
        <v>1.2508200460956367</v>
      </c>
      <c r="E33" s="234">
        <f>'Table 4'!M33/'Table 1'!D33</f>
        <v>12.322433472039771</v>
      </c>
      <c r="F33" s="235">
        <f>'Table 4'!E33/'Table 4'!M33</f>
        <v>0.8729312345756246</v>
      </c>
      <c r="G33" s="235">
        <f>'Table 4'!F33/'Table 4'!M33</f>
        <v>0.10150755116136849</v>
      </c>
      <c r="H33" s="235">
        <f>'Table 4'!K33/'Table 4'!M33</f>
        <v>1.7902170041250828E-2</v>
      </c>
      <c r="I33" s="117">
        <f>'Table 4'!L33/'Table 4'!M33</f>
        <v>7.6590442217560773E-3</v>
      </c>
      <c r="J33" s="27"/>
    </row>
    <row r="34" spans="1:10" ht="15" x14ac:dyDescent="0.25">
      <c r="A34" s="46" t="str">
        <f>County!A29</f>
        <v>NC0038</v>
      </c>
      <c r="B34" s="46" t="str">
        <f>County!B29</f>
        <v>Haywood</v>
      </c>
      <c r="C34" s="234">
        <f>'Table 4'!E34/'Table 1'!D34</f>
        <v>20.310286816974816</v>
      </c>
      <c r="D34" s="234">
        <f>'Table 4'!F34/'Table 1'!D34</f>
        <v>1.7494021210271973</v>
      </c>
      <c r="E34" s="234">
        <f>'Table 4'!M34/'Table 1'!D34</f>
        <v>22.356269894938233</v>
      </c>
      <c r="F34" s="235">
        <f>'Table 4'!E34/'Table 4'!M34</f>
        <v>0.90848280649775759</v>
      </c>
      <c r="G34" s="235">
        <f>'Table 4'!F34/'Table 4'!M34</f>
        <v>7.8251073602546101E-2</v>
      </c>
      <c r="H34" s="235">
        <f>'Table 4'!K34/'Table 4'!M34</f>
        <v>1.326611989969627E-2</v>
      </c>
      <c r="I34" s="117">
        <f>'Table 4'!L34/'Table 4'!M34</f>
        <v>0</v>
      </c>
      <c r="J34" s="27"/>
    </row>
    <row r="35" spans="1:10" ht="15" x14ac:dyDescent="0.25">
      <c r="A35" s="46" t="str">
        <f>County!A30</f>
        <v>NC0039</v>
      </c>
      <c r="B35" s="46" t="str">
        <f>County!B30</f>
        <v>Henderson</v>
      </c>
      <c r="C35" s="234">
        <f>'Table 4'!E35/'Table 1'!D35</f>
        <v>24.786696411906391</v>
      </c>
      <c r="D35" s="234">
        <f>'Table 4'!F35/'Table 1'!D35</f>
        <v>1.2331060962928069</v>
      </c>
      <c r="E35" s="234">
        <f>'Table 4'!M35/'Table 1'!D35</f>
        <v>27.058794251228768</v>
      </c>
      <c r="F35" s="235">
        <f>'Table 4'!E35/'Table 4'!M35</f>
        <v>0.91603107595161237</v>
      </c>
      <c r="G35" s="235">
        <f>'Table 4'!F35/'Table 4'!M35</f>
        <v>4.5571361563415201E-2</v>
      </c>
      <c r="H35" s="235">
        <f>'Table 4'!K35/'Table 4'!M35</f>
        <v>1.77324882440353E-2</v>
      </c>
      <c r="I35" s="117">
        <f>'Table 4'!L35/'Table 4'!M35</f>
        <v>2.0665074240937165E-2</v>
      </c>
      <c r="J35" s="27"/>
    </row>
    <row r="36" spans="1:10" ht="15" x14ac:dyDescent="0.25">
      <c r="A36" s="46" t="str">
        <f>County!A31</f>
        <v>NC0040</v>
      </c>
      <c r="B36" s="46" t="str">
        <f>County!B31</f>
        <v>Iredell</v>
      </c>
      <c r="C36" s="234">
        <f>'Table 4'!E36/'Table 1'!D36</f>
        <v>14.629996980676328</v>
      </c>
      <c r="D36" s="234">
        <f>'Table 4'!F36/'Table 1'!D36</f>
        <v>1.1286986714975846</v>
      </c>
      <c r="E36" s="234">
        <f>'Table 4'!M36/'Table 1'!D36</f>
        <v>16.173769625603864</v>
      </c>
      <c r="F36" s="235">
        <f>'Table 4'!E36/'Table 4'!M36</f>
        <v>0.90455084493823446</v>
      </c>
      <c r="G36" s="235">
        <f>'Table 4'!F36/'Table 4'!M36</f>
        <v>6.9785751721775466E-2</v>
      </c>
      <c r="H36" s="235">
        <f>'Table 4'!K36/'Table 4'!M36</f>
        <v>2.5177101238110216E-2</v>
      </c>
      <c r="I36" s="117">
        <f>'Table 4'!L36/'Table 4'!M36</f>
        <v>4.8630210187982362E-4</v>
      </c>
      <c r="J36" s="27"/>
    </row>
    <row r="37" spans="1:10" ht="15" x14ac:dyDescent="0.25">
      <c r="A37" s="46" t="str">
        <f>County!A32</f>
        <v>NC0041</v>
      </c>
      <c r="B37" s="46" t="str">
        <f>County!B32</f>
        <v>Johnston</v>
      </c>
      <c r="C37" s="234">
        <f>'Table 4'!E37/'Table 1'!D37</f>
        <v>6.6423922550291037</v>
      </c>
      <c r="D37" s="234">
        <f>'Table 4'!F37/'Table 1'!D37</f>
        <v>1.1453147148415117</v>
      </c>
      <c r="E37" s="234">
        <f>'Table 4'!M37/'Table 1'!D37</f>
        <v>8.6778719425762283</v>
      </c>
      <c r="F37" s="235">
        <f>'Table 4'!E37/'Table 4'!M37</f>
        <v>0.76544022532062805</v>
      </c>
      <c r="G37" s="235">
        <f>'Table 4'!F37/'Table 4'!M37</f>
        <v>0.13198105738599991</v>
      </c>
      <c r="H37" s="235">
        <f>'Table 4'!K37/'Table 4'!M37</f>
        <v>6.6021807778204877E-2</v>
      </c>
      <c r="I37" s="117">
        <f>'Table 4'!L37/'Table 4'!M37</f>
        <v>3.6556909515167227E-2</v>
      </c>
      <c r="J37" s="27"/>
    </row>
    <row r="38" spans="1:10" ht="15" x14ac:dyDescent="0.25">
      <c r="A38" s="46" t="str">
        <f>County!A33</f>
        <v>NC0042</v>
      </c>
      <c r="B38" s="46" t="str">
        <f>County!B33</f>
        <v>Lee</v>
      </c>
      <c r="C38" s="234">
        <f>'Table 4'!E38/'Table 1'!D38</f>
        <v>9.3443844639098259</v>
      </c>
      <c r="D38" s="234">
        <f>'Table 4'!F38/'Table 1'!D38</f>
        <v>1.8944625517756501</v>
      </c>
      <c r="E38" s="234">
        <f>'Table 4'!M38/'Table 1'!D38</f>
        <v>11.866622530046852</v>
      </c>
      <c r="F38" s="235">
        <f>'Table 4'!E38/'Table 4'!M38</f>
        <v>0.78745105780936397</v>
      </c>
      <c r="G38" s="235">
        <f>'Table 4'!F38/'Table 4'!M38</f>
        <v>0.15964631444025298</v>
      </c>
      <c r="H38" s="235">
        <f>'Table 4'!K38/'Table 4'!M38</f>
        <v>3.6096698467467478E-2</v>
      </c>
      <c r="I38" s="117">
        <f>'Table 4'!L38/'Table 4'!M38</f>
        <v>1.6805929282915546E-2</v>
      </c>
      <c r="J38" s="27"/>
    </row>
    <row r="39" spans="1:10" ht="15" x14ac:dyDescent="0.25">
      <c r="A39" s="46" t="str">
        <f>County!A34</f>
        <v>NC0106</v>
      </c>
      <c r="B39" s="46" t="str">
        <f>County!B34</f>
        <v>Lincoln</v>
      </c>
      <c r="C39" s="234">
        <f>'Table 4'!E39/'Table 1'!D39</f>
        <v>13.954396353673967</v>
      </c>
      <c r="D39" s="234">
        <f>'Table 4'!F39/'Table 1'!D39</f>
        <v>1.4520805435089745</v>
      </c>
      <c r="E39" s="234">
        <f>'Table 4'!M39/'Table 1'!D39</f>
        <v>16.196039166062633</v>
      </c>
      <c r="F39" s="235">
        <f>'Table 4'!E39/'Table 4'!M39</f>
        <v>0.86159314697843981</v>
      </c>
      <c r="G39" s="235">
        <f>'Table 4'!F39/'Table 4'!M39</f>
        <v>8.965652210521205E-2</v>
      </c>
      <c r="H39" s="235">
        <f>'Table 4'!K39/'Table 4'!M39</f>
        <v>4.4343169924501769E-2</v>
      </c>
      <c r="I39" s="117">
        <f>'Table 4'!L39/'Table 4'!M39</f>
        <v>4.4071609918463726E-3</v>
      </c>
      <c r="J39" s="27"/>
    </row>
    <row r="40" spans="1:10" ht="15" x14ac:dyDescent="0.25">
      <c r="A40" s="46" t="str">
        <f>County!A35</f>
        <v>NC0043</v>
      </c>
      <c r="B40" s="46" t="str">
        <f>County!B35</f>
        <v>Madison</v>
      </c>
      <c r="C40" s="234">
        <f>'Table 4'!E40/'Table 1'!D40</f>
        <v>17.073120066472789</v>
      </c>
      <c r="D40" s="234">
        <f>'Table 4'!F40/'Table 1'!D40</f>
        <v>3.8065364907907493</v>
      </c>
      <c r="E40" s="234">
        <f>'Table 4'!M40/'Table 1'!D40</f>
        <v>22.031851544107464</v>
      </c>
      <c r="F40" s="235">
        <f>'Table 4'!E40/'Table 4'!M40</f>
        <v>0.77492897191562116</v>
      </c>
      <c r="G40" s="235">
        <f>'Table 4'!F40/'Table 4'!M40</f>
        <v>0.17277424383375656</v>
      </c>
      <c r="H40" s="235">
        <f>'Table 4'!K40/'Table 4'!M40</f>
        <v>1.262372296113779E-2</v>
      </c>
      <c r="I40" s="117">
        <f>'Table 4'!L40/'Table 4'!M40</f>
        <v>3.9673061289484494E-2</v>
      </c>
      <c r="J40" s="27"/>
    </row>
    <row r="41" spans="1:10" ht="15" x14ac:dyDescent="0.25">
      <c r="A41" s="46" t="str">
        <f>County!A36</f>
        <v>NC0044</v>
      </c>
      <c r="B41" s="46" t="str">
        <f>County!B36</f>
        <v>McDowell</v>
      </c>
      <c r="C41" s="234">
        <f>'Table 4'!E41/'Table 1'!D41</f>
        <v>15.021335684372934</v>
      </c>
      <c r="D41" s="234">
        <f>'Table 4'!F41/'Table 1'!D41</f>
        <v>2.3194621996914262</v>
      </c>
      <c r="E41" s="234">
        <f>'Table 4'!M41/'Table 1'!D41</f>
        <v>17.410932334141503</v>
      </c>
      <c r="F41" s="235">
        <f>'Table 4'!E41/'Table 4'!M41</f>
        <v>0.86275309076454487</v>
      </c>
      <c r="G41" s="235">
        <f>'Table 4'!F41/'Table 4'!M41</f>
        <v>0.13321872460230855</v>
      </c>
      <c r="H41" s="235">
        <f>'Table 4'!K41/'Table 4'!M41</f>
        <v>9.4944640944686514E-4</v>
      </c>
      <c r="I41" s="117">
        <f>'Table 4'!L41/'Table 4'!M41</f>
        <v>3.0787382236997017E-3</v>
      </c>
      <c r="J41" s="27"/>
    </row>
    <row r="42" spans="1:10" ht="15" x14ac:dyDescent="0.25">
      <c r="A42" s="46" t="str">
        <f>County!A37</f>
        <v>NC0045</v>
      </c>
      <c r="B42" s="46" t="str">
        <f>County!B37</f>
        <v>Mecklenburg</v>
      </c>
      <c r="C42" s="234">
        <f>'Table 4'!E42/'Table 1'!D42</f>
        <v>33.482334480810735</v>
      </c>
      <c r="D42" s="234">
        <f>'Table 4'!F42/'Table 1'!D42</f>
        <v>0.58529555187547377</v>
      </c>
      <c r="E42" s="234">
        <f>'Table 4'!M42/'Table 1'!D42</f>
        <v>37.07789263280884</v>
      </c>
      <c r="F42" s="235">
        <f>'Table 4'!E42/'Table 4'!M42</f>
        <v>0.90302690102682559</v>
      </c>
      <c r="G42" s="235">
        <f>'Table 4'!F42/'Table 4'!M42</f>
        <v>1.5785566824732849E-2</v>
      </c>
      <c r="H42" s="235">
        <f>'Table 4'!K42/'Table 4'!M42</f>
        <v>3.1882868221618853E-3</v>
      </c>
      <c r="I42" s="117">
        <f>'Table 4'!L42/'Table 4'!M42</f>
        <v>7.7999245326279706E-2</v>
      </c>
      <c r="J42" s="27"/>
    </row>
    <row r="43" spans="1:10" ht="15" x14ac:dyDescent="0.25">
      <c r="A43" s="46" t="str">
        <f>County!A38</f>
        <v>NC0046</v>
      </c>
      <c r="B43" s="46" t="str">
        <f>County!B38</f>
        <v>Nash (Braswell)</v>
      </c>
      <c r="C43" s="234">
        <f>'Table 4'!E43/'Table 1'!D43</f>
        <v>18.631389852582888</v>
      </c>
      <c r="D43" s="234">
        <f>'Table 4'!F43/'Table 1'!D43</f>
        <v>1.4752601973795008</v>
      </c>
      <c r="E43" s="234">
        <f>'Table 4'!M43/'Table 1'!D43</f>
        <v>24.265957088483951</v>
      </c>
      <c r="F43" s="235">
        <f>'Table 4'!E43/'Table 4'!M43</f>
        <v>0.76779950548189602</v>
      </c>
      <c r="G43" s="235">
        <f>'Table 4'!F43/'Table 4'!M43</f>
        <v>6.079546716414596E-2</v>
      </c>
      <c r="H43" s="235">
        <f>'Table 4'!K43/'Table 4'!M43</f>
        <v>1.488134896839674E-2</v>
      </c>
      <c r="I43" s="117">
        <f>'Table 4'!L43/'Table 4'!M43</f>
        <v>0.15652367838556125</v>
      </c>
      <c r="J43" s="27"/>
    </row>
    <row r="44" spans="1:10" ht="15" x14ac:dyDescent="0.25">
      <c r="A44" s="46" t="str">
        <f>County!A39</f>
        <v>NC0047</v>
      </c>
      <c r="B44" s="46" t="str">
        <f>County!B39</f>
        <v>New Hanover</v>
      </c>
      <c r="C44" s="234">
        <f>'Table 4'!E44/'Table 1'!D44</f>
        <v>16.223637907469882</v>
      </c>
      <c r="D44" s="234">
        <f>'Table 4'!F44/'Table 1'!D44</f>
        <v>0.86610422692536471</v>
      </c>
      <c r="E44" s="234">
        <f>'Table 4'!M44/'Table 1'!D44</f>
        <v>19.010034917881679</v>
      </c>
      <c r="F44" s="235">
        <f>'Table 4'!E44/'Table 4'!M44</f>
        <v>0.85342493990945878</v>
      </c>
      <c r="G44" s="235">
        <f>'Table 4'!F44/'Table 4'!M44</f>
        <v>4.5560370123816495E-2</v>
      </c>
      <c r="H44" s="235">
        <f>'Table 4'!K44/'Table 4'!M44</f>
        <v>8.2635093544903629E-3</v>
      </c>
      <c r="I44" s="117">
        <f>'Table 4'!L44/'Table 4'!M44</f>
        <v>7.0895731833882342E-2</v>
      </c>
      <c r="J44" s="27"/>
    </row>
    <row r="45" spans="1:10" ht="15" x14ac:dyDescent="0.25">
      <c r="A45" s="46" t="str">
        <f>County!A40</f>
        <v>NC0048</v>
      </c>
      <c r="B45" s="46" t="str">
        <f>County!B40</f>
        <v>Onslow</v>
      </c>
      <c r="C45" s="234">
        <f>'Table 4'!E45/'Table 1'!D45</f>
        <v>8.4405557039807633</v>
      </c>
      <c r="D45" s="234">
        <f>'Table 4'!F45/'Table 1'!D45</f>
        <v>1.1456308185536077</v>
      </c>
      <c r="E45" s="234">
        <f>'Table 4'!M45/'Table 1'!D45</f>
        <v>10.516050473704762</v>
      </c>
      <c r="F45" s="235">
        <f>'Table 4'!E45/'Table 4'!M45</f>
        <v>0.80263552605479183</v>
      </c>
      <c r="G45" s="235">
        <f>'Table 4'!F45/'Table 4'!M45</f>
        <v>0.10894116773385994</v>
      </c>
      <c r="H45" s="235">
        <f>'Table 4'!K45/'Table 4'!M45</f>
        <v>0</v>
      </c>
      <c r="I45" s="117">
        <f>'Table 4'!L45/'Table 4'!M45</f>
        <v>8.8423306211348238E-2</v>
      </c>
      <c r="J45" s="27"/>
    </row>
    <row r="46" spans="1:10" ht="15" x14ac:dyDescent="0.25">
      <c r="A46" s="46" t="str">
        <f>County!A41</f>
        <v>NC0108</v>
      </c>
      <c r="B46" s="46" t="str">
        <f>County!B41</f>
        <v>Orange</v>
      </c>
      <c r="C46" s="234">
        <f>'Table 4'!E46/'Table 1'!D46</f>
        <v>24.462264970524355</v>
      </c>
      <c r="D46" s="234">
        <f>'Table 4'!F46/'Table 1'!D46</f>
        <v>1.3105553831833696</v>
      </c>
      <c r="E46" s="234">
        <f>'Table 4'!M46/'Table 1'!D46</f>
        <v>26.469761092150172</v>
      </c>
      <c r="F46" s="235">
        <f>'Table 4'!E46/'Table 4'!M46</f>
        <v>0.92415888777246447</v>
      </c>
      <c r="G46" s="235">
        <f>'Table 4'!F46/'Table 4'!M46</f>
        <v>4.9511417145809665E-2</v>
      </c>
      <c r="H46" s="235">
        <f>'Table 4'!K46/'Table 4'!M46</f>
        <v>5.9208524377098474E-3</v>
      </c>
      <c r="I46" s="117">
        <f>'Table 4'!L46/'Table 4'!M46</f>
        <v>2.0408842644016014E-2</v>
      </c>
      <c r="J46" s="27"/>
    </row>
    <row r="47" spans="1:10" ht="15" x14ac:dyDescent="0.25">
      <c r="A47" s="46" t="str">
        <f>County!A42</f>
        <v>NC0049</v>
      </c>
      <c r="B47" s="46" t="str">
        <f>County!B42</f>
        <v>Pender</v>
      </c>
      <c r="C47" s="234">
        <f>'Table 4'!E47/'Table 1'!D47</f>
        <v>11.911686025439671</v>
      </c>
      <c r="D47" s="234">
        <f>'Table 4'!F47/'Table 1'!D47</f>
        <v>1.8189882811825824</v>
      </c>
      <c r="E47" s="234">
        <f>'Table 4'!M47/'Table 1'!D47</f>
        <v>13.730674306622253</v>
      </c>
      <c r="F47" s="235">
        <f>'Table 4'!E47/'Table 4'!M47</f>
        <v>0.86752374715455227</v>
      </c>
      <c r="G47" s="235">
        <f>'Table 4'!F47/'Table 4'!M47</f>
        <v>0.13247625284544773</v>
      </c>
      <c r="H47" s="235">
        <f>'Table 4'!K47/'Table 4'!M47</f>
        <v>0</v>
      </c>
      <c r="I47" s="117">
        <f>'Table 4'!L47/'Table 4'!M47</f>
        <v>0</v>
      </c>
      <c r="J47" s="27"/>
    </row>
    <row r="48" spans="1:10" ht="15" x14ac:dyDescent="0.25">
      <c r="A48" s="46" t="str">
        <f>County!A43</f>
        <v>NC0109</v>
      </c>
      <c r="B48" s="46" t="str">
        <f>County!B43</f>
        <v>Person</v>
      </c>
      <c r="C48" s="234">
        <f>'Table 4'!E48/'Table 1'!D48</f>
        <v>10.162455147318946</v>
      </c>
      <c r="D48" s="234">
        <f>'Table 4'!F48/'Table 1'!D48</f>
        <v>2.4175468742103403</v>
      </c>
      <c r="E48" s="234">
        <f>'Table 4'!M48/'Table 1'!D48</f>
        <v>12.640647900136454</v>
      </c>
      <c r="F48" s="235">
        <f>'Table 4'!E48/'Table 4'!M48</f>
        <v>0.80395049586099498</v>
      </c>
      <c r="G48" s="235">
        <f>'Table 4'!F48/'Table 4'!M48</f>
        <v>0.19125181662438703</v>
      </c>
      <c r="H48" s="235">
        <f>'Table 4'!K48/'Table 4'!M48</f>
        <v>4.7976875146179543E-3</v>
      </c>
      <c r="I48" s="117">
        <f>'Table 4'!L48/'Table 4'!M48</f>
        <v>0</v>
      </c>
      <c r="J48" s="27"/>
    </row>
    <row r="49" spans="1:10" ht="15" x14ac:dyDescent="0.25">
      <c r="A49" s="46" t="str">
        <f>County!A44</f>
        <v>NC0050</v>
      </c>
      <c r="B49" s="46" t="str">
        <f>County!B44</f>
        <v>Pitt (Sheppard)</v>
      </c>
      <c r="C49" s="234">
        <f>'Table 4'!E49/'Table 1'!D49</f>
        <v>11.31839840777381</v>
      </c>
      <c r="D49" s="234">
        <f>'Table 4'!F49/'Table 1'!D49</f>
        <v>1.1226014166130072</v>
      </c>
      <c r="E49" s="234">
        <f>'Table 4'!M49/'Table 1'!D49</f>
        <v>13.687630978165428</v>
      </c>
      <c r="F49" s="235">
        <f>'Table 4'!E49/'Table 4'!M49</f>
        <v>0.82690703934296383</v>
      </c>
      <c r="G49" s="235">
        <f>'Table 4'!F49/'Table 4'!M49</f>
        <v>8.2015757029378286E-2</v>
      </c>
      <c r="H49" s="235">
        <f>'Table 4'!K49/'Table 4'!M49</f>
        <v>1.2540104642002722E-2</v>
      </c>
      <c r="I49" s="117">
        <f>'Table 4'!L49/'Table 4'!M49</f>
        <v>7.8537098985655127E-2</v>
      </c>
      <c r="J49" s="27"/>
    </row>
    <row r="50" spans="1:10" ht="15" x14ac:dyDescent="0.25">
      <c r="A50" s="46" t="str">
        <f>County!A45</f>
        <v>NC0051</v>
      </c>
      <c r="B50" s="46" t="str">
        <f>County!B45</f>
        <v>Polk</v>
      </c>
      <c r="C50" s="234">
        <f>'Table 4'!E50/'Table 1'!D50</f>
        <v>22.346648742077971</v>
      </c>
      <c r="D50" s="234">
        <f>'Table 4'!F50/'Table 1'!D50</f>
        <v>3.7572018436719801</v>
      </c>
      <c r="E50" s="234">
        <f>'Table 4'!M50/'Table 1'!D50</f>
        <v>27.965335125792201</v>
      </c>
      <c r="F50" s="235">
        <f>'Table 4'!E50/'Table 4'!M50</f>
        <v>0.79908388873437242</v>
      </c>
      <c r="G50" s="235">
        <f>'Table 4'!F50/'Table 4'!M50</f>
        <v>0.13435211224079854</v>
      </c>
      <c r="H50" s="235">
        <f>'Table 4'!K50/'Table 4'!M50</f>
        <v>3.6701106681637598E-2</v>
      </c>
      <c r="I50" s="117">
        <f>'Table 4'!L50/'Table 4'!M50</f>
        <v>2.9862892343191488E-2</v>
      </c>
      <c r="J50" s="27"/>
    </row>
    <row r="51" spans="1:10" ht="15" x14ac:dyDescent="0.25">
      <c r="A51" s="46" t="str">
        <f>County!A46</f>
        <v>NC0052</v>
      </c>
      <c r="B51" s="46" t="str">
        <f>County!B46</f>
        <v>Randolph</v>
      </c>
      <c r="C51" s="234">
        <f>'Table 4'!E51/'Table 1'!D51</f>
        <v>17.161127162575291</v>
      </c>
      <c r="D51" s="234">
        <f>'Table 4'!F51/'Table 1'!D51</f>
        <v>1.2931448199632021</v>
      </c>
      <c r="E51" s="234">
        <f>'Table 4'!M51/'Table 1'!D51</f>
        <v>19.41855844637373</v>
      </c>
      <c r="F51" s="235">
        <f>'Table 4'!E51/'Table 4'!M51</f>
        <v>0.88374877105154037</v>
      </c>
      <c r="G51" s="235">
        <f>'Table 4'!F51/'Table 4'!M51</f>
        <v>6.6593244989546954E-2</v>
      </c>
      <c r="H51" s="235">
        <f>'Table 4'!K51/'Table 4'!M51</f>
        <v>0</v>
      </c>
      <c r="I51" s="117">
        <f>'Table 4'!L51/'Table 4'!M51</f>
        <v>4.9657983958912681E-2</v>
      </c>
      <c r="J51" s="27"/>
    </row>
    <row r="52" spans="1:10" ht="15" x14ac:dyDescent="0.25">
      <c r="A52" s="46" t="str">
        <f>County!A47</f>
        <v>NC0053</v>
      </c>
      <c r="B52" s="46" t="str">
        <f>County!B47</f>
        <v>Robeson</v>
      </c>
      <c r="C52" s="234">
        <f>'Table 4'!E52/'Table 1'!D52</f>
        <v>6.4654320524835986</v>
      </c>
      <c r="D52" s="234">
        <f>'Table 4'!F52/'Table 1'!D52</f>
        <v>1.6120862230552953</v>
      </c>
      <c r="E52" s="234">
        <f>'Table 4'!M52/'Table 1'!D52</f>
        <v>9.4704254920337387</v>
      </c>
      <c r="F52" s="235">
        <f>'Table 4'!E52/'Table 4'!M52</f>
        <v>0.68269710351685275</v>
      </c>
      <c r="G52" s="235">
        <f>'Table 4'!F52/'Table 4'!M52</f>
        <v>0.1702232095497016</v>
      </c>
      <c r="H52" s="235">
        <f>'Table 4'!K52/'Table 4'!M52</f>
        <v>4.0534613551544668E-2</v>
      </c>
      <c r="I52" s="117">
        <f>'Table 4'!L52/'Table 4'!M52</f>
        <v>0.10654507338190097</v>
      </c>
      <c r="J52" s="27"/>
    </row>
    <row r="53" spans="1:10" ht="15" x14ac:dyDescent="0.25">
      <c r="A53" s="46" t="str">
        <f>County!A48</f>
        <v>NC0054</v>
      </c>
      <c r="B53" s="46" t="str">
        <f>County!B48</f>
        <v>Rockingham</v>
      </c>
      <c r="C53" s="234">
        <f>'Table 4'!E53/'Table 1'!D53</f>
        <v>16.462490769297599</v>
      </c>
      <c r="D53" s="234">
        <f>'Table 4'!F53/'Table 1'!D53</f>
        <v>1.5190043872985535</v>
      </c>
      <c r="E53" s="234">
        <f>'Table 4'!M53/'Table 1'!D53</f>
        <v>19.67010555579688</v>
      </c>
      <c r="F53" s="235">
        <f>'Table 4'!E53/'Table 4'!M53</f>
        <v>0.83692945737375657</v>
      </c>
      <c r="G53" s="235">
        <f>'Table 4'!F53/'Table 4'!M53</f>
        <v>7.7224007923582041E-2</v>
      </c>
      <c r="H53" s="235">
        <f>'Table 4'!K53/'Table 4'!M53</f>
        <v>4.2207207853797984E-3</v>
      </c>
      <c r="I53" s="117">
        <f>'Table 4'!L53/'Table 4'!M53</f>
        <v>8.1625813917281603E-2</v>
      </c>
      <c r="J53" s="27"/>
    </row>
    <row r="54" spans="1:10" ht="15" x14ac:dyDescent="0.25">
      <c r="A54" s="46" t="str">
        <f>County!A49</f>
        <v>NC0055</v>
      </c>
      <c r="B54" s="46" t="str">
        <f>County!B49</f>
        <v>Rowan</v>
      </c>
      <c r="C54" s="234">
        <f>'Table 4'!E54/'Table 1'!D54</f>
        <v>21.410499421932315</v>
      </c>
      <c r="D54" s="234">
        <f>'Table 4'!F54/'Table 1'!D54</f>
        <v>1.2296498765361614</v>
      </c>
      <c r="E54" s="234">
        <f>'Table 4'!M54/'Table 1'!D54</f>
        <v>22.675832488831162</v>
      </c>
      <c r="F54" s="235">
        <f>'Table 4'!E54/'Table 4'!M54</f>
        <v>0.94419904682564237</v>
      </c>
      <c r="G54" s="235">
        <f>'Table 4'!F54/'Table 4'!M54</f>
        <v>5.4227331108651362E-2</v>
      </c>
      <c r="H54" s="235">
        <f>'Table 4'!K54/'Table 4'!M54</f>
        <v>1.5736220657062746E-3</v>
      </c>
      <c r="I54" s="117">
        <f>'Table 4'!L54/'Table 4'!M54</f>
        <v>0</v>
      </c>
      <c r="J54" s="27"/>
    </row>
    <row r="55" spans="1:10" ht="15" x14ac:dyDescent="0.25">
      <c r="A55" s="46" t="str">
        <f>County!A50</f>
        <v>NC0056</v>
      </c>
      <c r="B55" s="46" t="str">
        <f>County!B50</f>
        <v>Rutherford</v>
      </c>
      <c r="C55" s="234">
        <f>'Table 4'!E55/'Table 1'!D55</f>
        <v>6.4679296626587988</v>
      </c>
      <c r="D55" s="234">
        <f>'Table 4'!F55/'Table 1'!D55</f>
        <v>1.8300427407308812</v>
      </c>
      <c r="E55" s="234">
        <f>'Table 4'!M55/'Table 1'!D55</f>
        <v>9.1756067261191721</v>
      </c>
      <c r="F55" s="235">
        <f>'Table 4'!E55/'Table 4'!M55</f>
        <v>0.70490484779031215</v>
      </c>
      <c r="G55" s="235">
        <f>'Table 4'!F55/'Table 4'!M55</f>
        <v>0.19944651022602175</v>
      </c>
      <c r="H55" s="235">
        <f>'Table 4'!K55/'Table 4'!M55</f>
        <v>5.7194480575474632E-2</v>
      </c>
      <c r="I55" s="117">
        <f>'Table 4'!L55/'Table 4'!M55</f>
        <v>3.8454161408191453E-2</v>
      </c>
      <c r="J55" s="27"/>
    </row>
    <row r="56" spans="1:10" ht="15" x14ac:dyDescent="0.25">
      <c r="A56" s="46" t="str">
        <f>County!A51</f>
        <v>NC0057</v>
      </c>
      <c r="B56" s="46" t="str">
        <f>County!B51</f>
        <v>Sampson</v>
      </c>
      <c r="C56" s="234">
        <f>'Table 4'!E56/'Table 1'!D56</f>
        <v>10.652805775631709</v>
      </c>
      <c r="D56" s="234">
        <f>'Table 4'!F56/'Table 1'!D56</f>
        <v>1.8820808525932524</v>
      </c>
      <c r="E56" s="234">
        <f>'Table 4'!M56/'Table 1'!D56</f>
        <v>13.078461706749176</v>
      </c>
      <c r="F56" s="235">
        <f>'Table 4'!E56/'Table 4'!M56</f>
        <v>0.81453048642060866</v>
      </c>
      <c r="G56" s="235">
        <f>'Table 4'!F56/'Table 4'!M56</f>
        <v>0.14390689782897018</v>
      </c>
      <c r="H56" s="235">
        <f>'Table 4'!K56/'Table 4'!M56</f>
        <v>0</v>
      </c>
      <c r="I56" s="117">
        <f>'Table 4'!L56/'Table 4'!M56</f>
        <v>4.1562615750421181E-2</v>
      </c>
      <c r="J56" s="27"/>
    </row>
    <row r="57" spans="1:10" ht="15" x14ac:dyDescent="0.25">
      <c r="A57" s="46" t="str">
        <f>County!A52</f>
        <v>NC0058</v>
      </c>
      <c r="B57" s="46" t="str">
        <f>County!B52</f>
        <v>Scotland</v>
      </c>
      <c r="C57" s="234">
        <f>'Table 4'!E57/'Table 1'!D57</f>
        <v>9.9444459953658466</v>
      </c>
      <c r="D57" s="234">
        <f>'Table 4'!F57/'Table 1'!D57</f>
        <v>2.8921023980346723</v>
      </c>
      <c r="E57" s="234">
        <f>'Table 4'!M57/'Table 1'!D57</f>
        <v>13.119175902403619</v>
      </c>
      <c r="F57" s="235">
        <f>'Table 4'!E57/'Table 4'!M57</f>
        <v>0.75800843508347837</v>
      </c>
      <c r="G57" s="235">
        <f>'Table 4'!F57/'Table 4'!M57</f>
        <v>0.22044848087636346</v>
      </c>
      <c r="H57" s="235">
        <f>'Table 4'!K57/'Table 4'!M57</f>
        <v>0</v>
      </c>
      <c r="I57" s="117">
        <f>'Table 4'!L57/'Table 4'!M57</f>
        <v>2.1543084040158148E-2</v>
      </c>
      <c r="J57" s="27"/>
    </row>
    <row r="58" spans="1:10" ht="15" x14ac:dyDescent="0.25">
      <c r="A58" s="46" t="str">
        <f>County!A53</f>
        <v>NC0059</v>
      </c>
      <c r="B58" s="46" t="str">
        <f>County!B53</f>
        <v>Stanly</v>
      </c>
      <c r="C58" s="477">
        <v>-1</v>
      </c>
      <c r="D58" s="477">
        <v>-1</v>
      </c>
      <c r="E58" s="477">
        <v>-1</v>
      </c>
      <c r="F58" s="477">
        <v>-1</v>
      </c>
      <c r="G58" s="477">
        <v>-1</v>
      </c>
      <c r="H58" s="477">
        <v>-1</v>
      </c>
      <c r="I58" s="487">
        <v>-1</v>
      </c>
      <c r="J58" s="27"/>
    </row>
    <row r="59" spans="1:10" ht="15" x14ac:dyDescent="0.25">
      <c r="A59" s="46" t="str">
        <f>County!A54</f>
        <v>NC0060</v>
      </c>
      <c r="B59" s="46" t="str">
        <f>County!B54</f>
        <v>Transylvania</v>
      </c>
      <c r="C59" s="234">
        <f>'Table 4'!E59/'Table 1'!D59</f>
        <v>34.928226403911694</v>
      </c>
      <c r="D59" s="234">
        <f>'Table 4'!F59/'Table 1'!D59</f>
        <v>2.6098977626315008</v>
      </c>
      <c r="E59" s="234">
        <f>'Table 4'!M59/'Table 1'!D59</f>
        <v>38.001481700992741</v>
      </c>
      <c r="F59" s="235">
        <f>'Table 4'!E59/'Table 4'!M59</f>
        <v>0.91912801397423505</v>
      </c>
      <c r="G59" s="235">
        <f>'Table 4'!F59/'Table 4'!M59</f>
        <v>6.8678842134813942E-2</v>
      </c>
      <c r="H59" s="235">
        <f>'Table 4'!K59/'Table 4'!M59</f>
        <v>1.2193143890951059E-2</v>
      </c>
      <c r="I59" s="117">
        <f>'Table 4'!L59/'Table 4'!M59</f>
        <v>0</v>
      </c>
      <c r="J59" s="27"/>
    </row>
    <row r="60" spans="1:10" ht="15" x14ac:dyDescent="0.25">
      <c r="A60" s="46" t="str">
        <f>County!A55</f>
        <v>NC0061</v>
      </c>
      <c r="B60" s="46" t="str">
        <f>County!B55</f>
        <v>Union</v>
      </c>
      <c r="C60" s="234">
        <f>'Table 4'!E60/'Table 1'!D60</f>
        <v>18.701498236299503</v>
      </c>
      <c r="D60" s="234">
        <f>'Table 4'!F60/'Table 1'!D60</f>
        <v>0.87994563438670492</v>
      </c>
      <c r="E60" s="234">
        <f>'Table 4'!M60/'Table 1'!D60</f>
        <v>20.414896905342012</v>
      </c>
      <c r="F60" s="235">
        <f>'Table 4'!E60/'Table 4'!M60</f>
        <v>0.91607115740103684</v>
      </c>
      <c r="G60" s="235">
        <f>'Table 4'!F60/'Table 4'!M60</f>
        <v>4.3103114283004174E-2</v>
      </c>
      <c r="H60" s="235">
        <f>'Table 4'!K60/'Table 4'!M60</f>
        <v>0</v>
      </c>
      <c r="I60" s="117">
        <f>'Table 4'!L60/'Table 4'!M60</f>
        <v>4.0825728315959021E-2</v>
      </c>
      <c r="J60" s="27"/>
    </row>
    <row r="61" spans="1:10" ht="15" x14ac:dyDescent="0.25">
      <c r="A61" s="46" t="str">
        <f>County!A56</f>
        <v>NC0062</v>
      </c>
      <c r="B61" s="46" t="str">
        <f>County!B56</f>
        <v>Vance (Perry)</v>
      </c>
      <c r="C61" s="234">
        <f>'Table 4'!E61/'Table 1'!D61</f>
        <v>0</v>
      </c>
      <c r="D61" s="234">
        <f>'Table 4'!F61/'Table 1'!D61</f>
        <v>2.3812226977404261</v>
      </c>
      <c r="E61" s="234">
        <f>'Table 4'!M61/'Table 1'!D61</f>
        <v>2.4078320065636296</v>
      </c>
      <c r="F61" s="235">
        <f>'Table 4'!E61/'Table 4'!M61</f>
        <v>0</v>
      </c>
      <c r="G61" s="235">
        <f>'Table 4'!F61/'Table 4'!M61</f>
        <v>0.98894885160149559</v>
      </c>
      <c r="H61" s="235">
        <f>'Table 4'!K61/'Table 4'!M61</f>
        <v>1.1051148398504412E-2</v>
      </c>
      <c r="I61" s="117">
        <f>'Table 4'!L61/'Table 4'!M61</f>
        <v>0</v>
      </c>
      <c r="J61" s="27"/>
    </row>
    <row r="62" spans="1:10" ht="15" x14ac:dyDescent="0.25">
      <c r="A62" s="46" t="str">
        <f>County!A57</f>
        <v>NC0063</v>
      </c>
      <c r="B62" s="46" t="str">
        <f>County!B57</f>
        <v>Wake</v>
      </c>
      <c r="C62" s="234">
        <f>'Table 4'!E62/'Table 1'!D62</f>
        <v>19.693365924629155</v>
      </c>
      <c r="D62" s="234">
        <f>'Table 4'!F62/'Table 1'!D62</f>
        <v>0.57592511544404645</v>
      </c>
      <c r="E62" s="234">
        <f>'Table 4'!M62/'Table 1'!D62</f>
        <v>20.269291040073202</v>
      </c>
      <c r="F62" s="235">
        <f>'Table 4'!E62/'Table 4'!M62</f>
        <v>0.97158632167719039</v>
      </c>
      <c r="G62" s="235">
        <f>'Table 4'!F62/'Table 4'!M62</f>
        <v>2.8413678322809586E-2</v>
      </c>
      <c r="H62" s="235">
        <f>'Table 4'!K62/'Table 4'!M62</f>
        <v>0</v>
      </c>
      <c r="I62" s="117">
        <f>'Table 4'!L62/'Table 4'!M62</f>
        <v>0</v>
      </c>
      <c r="J62" s="27"/>
    </row>
    <row r="63" spans="1:10" ht="15" x14ac:dyDescent="0.25">
      <c r="A63" s="46" t="str">
        <f>County!A58</f>
        <v>NC0101</v>
      </c>
      <c r="B63" s="46" t="str">
        <f>County!B58</f>
        <v>Warren</v>
      </c>
      <c r="C63" s="234">
        <f>'Table 4'!E63/'Table 1'!D63</f>
        <v>19.385287940213939</v>
      </c>
      <c r="D63" s="234">
        <f>'Table 4'!F63/'Table 1'!D63</f>
        <v>4.0211986518829681</v>
      </c>
      <c r="E63" s="234">
        <f>'Table 4'!M63/'Table 1'!D63</f>
        <v>24.612953646265815</v>
      </c>
      <c r="F63" s="235">
        <f>'Table 4'!E63/'Table 4'!M63</f>
        <v>0.7876051049710161</v>
      </c>
      <c r="G63" s="235">
        <f>'Table 4'!F63/'Table 4'!M63</f>
        <v>0.16337733007078772</v>
      </c>
      <c r="H63" s="235">
        <f>'Table 4'!K63/'Table 4'!M63</f>
        <v>0</v>
      </c>
      <c r="I63" s="117">
        <f>'Table 4'!L63/'Table 4'!M63</f>
        <v>3.0164655358889941E-2</v>
      </c>
      <c r="J63" s="27"/>
    </row>
    <row r="64" spans="1:10" ht="15" x14ac:dyDescent="0.25">
      <c r="A64" s="46" t="str">
        <f>County!A59</f>
        <v>NC0065</v>
      </c>
      <c r="B64" s="46" t="str">
        <f>County!B59</f>
        <v>Wayne</v>
      </c>
      <c r="C64" s="234">
        <f>'Table 4'!E64/'Table 1'!D64</f>
        <v>13.26756224796774</v>
      </c>
      <c r="D64" s="234">
        <f>'Table 4'!F64/'Table 1'!D64</f>
        <v>1.3201849836779107</v>
      </c>
      <c r="E64" s="234">
        <f>'Table 4'!M64/'Table 1'!D64</f>
        <v>14.980957562568008</v>
      </c>
      <c r="F64" s="235">
        <f>'Table 4'!E64/'Table 4'!M64</f>
        <v>0.88562845148954805</v>
      </c>
      <c r="G64" s="235">
        <f>'Table 4'!F64/'Table 4'!M64</f>
        <v>8.8124205556564375E-2</v>
      </c>
      <c r="H64" s="235">
        <f>'Table 4'!K64/'Table 4'!M64</f>
        <v>8.0256144586034889E-3</v>
      </c>
      <c r="I64" s="117">
        <f>'Table 4'!L64/'Table 4'!M64</f>
        <v>0</v>
      </c>
      <c r="J64" s="27"/>
    </row>
    <row r="65" spans="1:10" ht="15" x14ac:dyDescent="0.25">
      <c r="A65" s="46" t="str">
        <f>County!A60</f>
        <v>NC0066</v>
      </c>
      <c r="B65" s="46" t="str">
        <f>County!B60</f>
        <v>Wilson</v>
      </c>
      <c r="C65" s="234">
        <f>'Table 4'!E65/'Table 1'!D65</f>
        <v>20.014224681413655</v>
      </c>
      <c r="D65" s="234">
        <f>'Table 4'!F65/'Table 1'!D65</f>
        <v>1.6050508636413716</v>
      </c>
      <c r="E65" s="234">
        <f>'Table 4'!M65/'Table 1'!D65</f>
        <v>22.326286280894614</v>
      </c>
      <c r="F65" s="235">
        <f>'Table 4'!E65/'Table 4'!M65</f>
        <v>0.89644217715422425</v>
      </c>
      <c r="G65" s="235">
        <f>'Table 4'!F65/'Table 4'!M65</f>
        <v>7.18906334644141E-2</v>
      </c>
      <c r="H65" s="235">
        <f>'Table 4'!K65/'Table 4'!M65</f>
        <v>0</v>
      </c>
      <c r="I65" s="117">
        <f>'Table 4'!L65/'Table 4'!M65</f>
        <v>3.1667189381361677E-2</v>
      </c>
      <c r="J65" s="27"/>
    </row>
    <row r="66" spans="1:10" s="240" customFormat="1" thickBot="1" x14ac:dyDescent="0.3">
      <c r="A66" s="653" t="s">
        <v>1961</v>
      </c>
      <c r="B66" s="654"/>
      <c r="C66" s="166">
        <f t="shared" ref="C66:I66" si="0">AVERAGEIF(C8:C65,"&gt;-1",C8:C65)</f>
        <v>16.311113464816874</v>
      </c>
      <c r="D66" s="166">
        <f t="shared" si="0"/>
        <v>1.7048986973527496</v>
      </c>
      <c r="E66" s="166">
        <f t="shared" si="0"/>
        <v>18.895489604646219</v>
      </c>
      <c r="F66" s="237">
        <f t="shared" si="0"/>
        <v>0.8335258701752073</v>
      </c>
      <c r="G66" s="237">
        <f t="shared" si="0"/>
        <v>0.11759457886433146</v>
      </c>
      <c r="H66" s="237">
        <f t="shared" si="0"/>
        <v>1.389482745438101E-2</v>
      </c>
      <c r="I66" s="238">
        <f t="shared" si="0"/>
        <v>3.3074532739118791E-2</v>
      </c>
      <c r="J66" s="239"/>
    </row>
    <row r="67" spans="1:10" ht="16.5" thickTop="1" thickBot="1" x14ac:dyDescent="0.3">
      <c r="A67" s="655" t="s">
        <v>1941</v>
      </c>
      <c r="B67" s="656"/>
      <c r="C67" s="157"/>
      <c r="D67" s="157"/>
      <c r="E67" s="157"/>
      <c r="F67" s="210"/>
      <c r="G67" s="210"/>
      <c r="H67" s="210"/>
      <c r="I67" s="113"/>
      <c r="J67" s="27"/>
    </row>
    <row r="68" spans="1:10" thickTop="1" x14ac:dyDescent="0.25">
      <c r="A68" s="212" t="str">
        <f>Regional!A3</f>
        <v>NC0001</v>
      </c>
      <c r="B68" s="212" t="str">
        <f>Regional!B3</f>
        <v>Albemarle</v>
      </c>
      <c r="C68" s="234">
        <f>'Table 4'!E68/'Table 1'!D68</f>
        <v>8.9193658304509391</v>
      </c>
      <c r="D68" s="234">
        <f>'Table 4'!F68/'Table 1'!D68</f>
        <v>5.0523974232040221</v>
      </c>
      <c r="E68" s="234">
        <f>'Table 4'!M68/'Table 1'!D68</f>
        <v>15.955253243496934</v>
      </c>
      <c r="F68" s="235">
        <f>'Table 4'!E68/'Table 4'!M68</f>
        <v>0.559023770687332</v>
      </c>
      <c r="G68" s="235">
        <f>'Table 4'!F68/'Table 4'!M68</f>
        <v>0.31666043440979452</v>
      </c>
      <c r="H68" s="235">
        <f>'Table 4'!K68/'Table 4'!M68</f>
        <v>0</v>
      </c>
      <c r="I68" s="117">
        <f>'Table 4'!L68/'Table 4'!M68</f>
        <v>0.12431579490287351</v>
      </c>
      <c r="J68" s="27"/>
    </row>
    <row r="69" spans="1:10" ht="15" x14ac:dyDescent="0.25">
      <c r="A69" s="212" t="str">
        <f>Regional!A4</f>
        <v>NC0003</v>
      </c>
      <c r="B69" s="212" t="str">
        <f>Regional!B4</f>
        <v>AMY</v>
      </c>
      <c r="C69" s="234">
        <f>'Table 4'!E69/'Table 1'!D69</f>
        <v>7.7306006652318526</v>
      </c>
      <c r="D69" s="234">
        <f>'Table 4'!F69/'Table 1'!D69</f>
        <v>5.8110937194286834</v>
      </c>
      <c r="E69" s="234">
        <f>'Table 4'!M69/'Table 1'!D69</f>
        <v>17.189336724711406</v>
      </c>
      <c r="F69" s="235">
        <f>'Table 4'!E69/'Table 4'!M69</f>
        <v>0.44973234215130209</v>
      </c>
      <c r="G69" s="235">
        <f>'Table 4'!F69/'Table 4'!M69</f>
        <v>0.33806387136943156</v>
      </c>
      <c r="H69" s="235">
        <f>'Table 4'!K69/'Table 4'!M69</f>
        <v>5.595602739523327E-3</v>
      </c>
      <c r="I69" s="117">
        <f>'Table 4'!L69/'Table 4'!M69</f>
        <v>0.20660818373974302</v>
      </c>
      <c r="J69" s="27"/>
    </row>
    <row r="70" spans="1:10" ht="15" x14ac:dyDescent="0.25">
      <c r="A70" s="212" t="str">
        <f>Regional!A5</f>
        <v>NC0002</v>
      </c>
      <c r="B70" s="212" t="str">
        <f>Regional!B5</f>
        <v>Appalachian</v>
      </c>
      <c r="C70" s="234">
        <f>'Table 4'!E70/'Table 1'!D70</f>
        <v>10.016227476580951</v>
      </c>
      <c r="D70" s="234">
        <f>'Table 4'!F70/'Table 1'!D70</f>
        <v>2.5395204734230288</v>
      </c>
      <c r="E70" s="234">
        <f>'Table 4'!M70/'Table 1'!D70</f>
        <v>14.693018071809568</v>
      </c>
      <c r="F70" s="235">
        <f>'Table 4'!E70/'Table 4'!M70</f>
        <v>0.68169979970271477</v>
      </c>
      <c r="G70" s="235">
        <f>'Table 4'!F70/'Table 4'!M70</f>
        <v>0.17283858639603958</v>
      </c>
      <c r="H70" s="235">
        <f>'Table 4'!K70/'Table 4'!M70</f>
        <v>1.970824144763102E-2</v>
      </c>
      <c r="I70" s="117">
        <f>'Table 4'!L70/'Table 4'!M70</f>
        <v>0.12575337245361465</v>
      </c>
      <c r="J70" s="27"/>
    </row>
    <row r="71" spans="1:10" ht="15" x14ac:dyDescent="0.25">
      <c r="A71" s="212" t="str">
        <f>Regional!A6</f>
        <v>NC0004</v>
      </c>
      <c r="B71" s="212" t="str">
        <f>Regional!B6</f>
        <v>BHM</v>
      </c>
      <c r="C71" s="234">
        <f>'Table 4'!E71/'Table 1'!D71</f>
        <v>6.7992807139579972</v>
      </c>
      <c r="D71" s="234">
        <f>'Table 4'!F71/'Table 1'!D71</f>
        <v>4.5063270531472464</v>
      </c>
      <c r="E71" s="234">
        <f>'Table 4'!M71/'Table 1'!D71</f>
        <v>12.409105036482307</v>
      </c>
      <c r="F71" s="235">
        <f>'Table 4'!E71/'Table 4'!M71</f>
        <v>0.54792675974362093</v>
      </c>
      <c r="G71" s="235">
        <f>'Table 4'!F71/'Table 4'!M71</f>
        <v>0.36314682161999701</v>
      </c>
      <c r="H71" s="235">
        <f>'Table 4'!K71/'Table 4'!M71</f>
        <v>2.3257311741006577E-3</v>
      </c>
      <c r="I71" s="117">
        <f>'Table 4'!L71/'Table 4'!M71</f>
        <v>8.6600687462281417E-2</v>
      </c>
      <c r="J71" s="27"/>
    </row>
    <row r="72" spans="1:10" ht="15" x14ac:dyDescent="0.25">
      <c r="A72" s="212" t="str">
        <f>Regional!A7</f>
        <v>NC0006</v>
      </c>
      <c r="B72" s="212" t="str">
        <f>Regional!B7</f>
        <v>CPC</v>
      </c>
      <c r="C72" s="234">
        <f>'Table 4'!E72/'Table 1'!D72</f>
        <v>15.229957523394273</v>
      </c>
      <c r="D72" s="234">
        <f>'Table 4'!F72/'Table 1'!D72</f>
        <v>2.0479562485604554</v>
      </c>
      <c r="E72" s="234">
        <f>'Table 4'!M72/'Table 1'!D72</f>
        <v>20.043076527524089</v>
      </c>
      <c r="F72" s="235">
        <f>'Table 4'!E72/'Table 4'!M72</f>
        <v>0.75986126693074196</v>
      </c>
      <c r="G72" s="235">
        <f>'Table 4'!F72/'Table 4'!M72</f>
        <v>0.10217773931801867</v>
      </c>
      <c r="H72" s="235">
        <f>'Table 4'!K72/'Table 4'!M72</f>
        <v>1.2023425770378491E-3</v>
      </c>
      <c r="I72" s="117">
        <f>'Table 4'!L72/'Table 4'!M72</f>
        <v>0.12687052595739767</v>
      </c>
      <c r="J72" s="27"/>
    </row>
    <row r="73" spans="1:10" ht="15" x14ac:dyDescent="0.25">
      <c r="A73" s="212" t="str">
        <f>Regional!A8</f>
        <v>NC0007</v>
      </c>
      <c r="B73" s="212" t="str">
        <f>Regional!B8</f>
        <v>E. Albemarle</v>
      </c>
      <c r="C73" s="234">
        <f>'Table 4'!E73/'Table 1'!D73</f>
        <v>20.633716605576119</v>
      </c>
      <c r="D73" s="234">
        <f>'Table 4'!F73/'Table 1'!D73</f>
        <v>3.5064570767948524</v>
      </c>
      <c r="E73" s="234">
        <f>'Table 4'!M73/'Table 1'!D73</f>
        <v>24.867201993135154</v>
      </c>
      <c r="F73" s="235">
        <f>'Table 4'!E73/'Table 4'!M73</f>
        <v>0.8297562633412584</v>
      </c>
      <c r="G73" s="235">
        <f>'Table 4'!F73/'Table 4'!M73</f>
        <v>0.14100730262145478</v>
      </c>
      <c r="H73" s="235">
        <f>'Table 4'!K73/'Table 4'!M73</f>
        <v>0</v>
      </c>
      <c r="I73" s="117">
        <f>'Table 4'!L73/'Table 4'!M73</f>
        <v>2.923643403728687E-2</v>
      </c>
      <c r="J73" s="27"/>
    </row>
    <row r="74" spans="1:10" ht="15" x14ac:dyDescent="0.25">
      <c r="A74" s="212" t="str">
        <f>Regional!A9</f>
        <v>NC0008</v>
      </c>
      <c r="B74" s="212" t="str">
        <f>Regional!B9</f>
        <v>Fontana</v>
      </c>
      <c r="C74" s="234">
        <f>'Table 4'!E74/'Table 1'!D74</f>
        <v>24.625453072130178</v>
      </c>
      <c r="D74" s="234">
        <f>'Table 4'!F74/'Table 1'!D74</f>
        <v>3.5810054642415219</v>
      </c>
      <c r="E74" s="234">
        <f>'Table 4'!M74/'Table 1'!D74</f>
        <v>35.740497804448047</v>
      </c>
      <c r="F74" s="235">
        <f>'Table 4'!E74/'Table 4'!M74</f>
        <v>0.68900699724068881</v>
      </c>
      <c r="G74" s="235">
        <f>'Table 4'!F74/'Table 4'!M74</f>
        <v>0.10019461630990073</v>
      </c>
      <c r="H74" s="235">
        <f>'Table 4'!K74/'Table 4'!M74</f>
        <v>3.5173098829667224E-2</v>
      </c>
      <c r="I74" s="117">
        <f>'Table 4'!L74/'Table 4'!M74</f>
        <v>0.15895544475280482</v>
      </c>
      <c r="J74" s="27"/>
    </row>
    <row r="75" spans="1:10" ht="15" x14ac:dyDescent="0.25">
      <c r="A75" s="212" t="str">
        <f>Regional!A10</f>
        <v>NC0011</v>
      </c>
      <c r="B75" s="212" t="str">
        <f>Regional!B10</f>
        <v>Nantahala</v>
      </c>
      <c r="C75" s="234">
        <f>'Table 4'!E75/'Table 1'!D75</f>
        <v>18.651375953917633</v>
      </c>
      <c r="D75" s="234">
        <f>'Table 4'!F75/'Table 1'!D75</f>
        <v>6.2322618622154016</v>
      </c>
      <c r="E75" s="234">
        <f>'Table 4'!M75/'Table 1'!D75</f>
        <v>25.611032858914793</v>
      </c>
      <c r="F75" s="235">
        <f>'Table 4'!E75/'Table 4'!M75</f>
        <v>0.72825551615445228</v>
      </c>
      <c r="G75" s="235">
        <f>'Table 4'!F75/'Table 4'!M75</f>
        <v>0.24334285526661414</v>
      </c>
      <c r="H75" s="235">
        <f>'Table 4'!K75/'Table 4'!M75</f>
        <v>0</v>
      </c>
      <c r="I75" s="117">
        <f>'Table 4'!L75/'Table 4'!M75</f>
        <v>2.8401628578933545E-2</v>
      </c>
      <c r="J75" s="27"/>
    </row>
    <row r="76" spans="1:10" ht="15" x14ac:dyDescent="0.25">
      <c r="A76" s="212" t="str">
        <f>Regional!A11</f>
        <v>NC0012</v>
      </c>
      <c r="B76" s="212" t="str">
        <f>Regional!B11</f>
        <v>Neuse</v>
      </c>
      <c r="C76" s="234">
        <f>'Table 4'!E76/'Table 1'!D76</f>
        <v>12.739243096564685</v>
      </c>
      <c r="D76" s="234">
        <f>'Table 4'!F76/'Table 1'!D76</f>
        <v>3.7281442186857059</v>
      </c>
      <c r="E76" s="234">
        <f>'Table 4'!M76/'Table 1'!D76</f>
        <v>25.057740855658981</v>
      </c>
      <c r="F76" s="235">
        <f>'Table 4'!E76/'Table 4'!M76</f>
        <v>0.50839551617789536</v>
      </c>
      <c r="G76" s="235">
        <f>'Table 4'!F76/'Table 4'!M76</f>
        <v>0.14878213643285207</v>
      </c>
      <c r="H76" s="235">
        <f>'Table 4'!K76/'Table 4'!M76</f>
        <v>3.3652188231054335E-2</v>
      </c>
      <c r="I76" s="117">
        <f>'Table 4'!L76/'Table 4'!M76</f>
        <v>0.30917015915819823</v>
      </c>
      <c r="J76" s="27"/>
    </row>
    <row r="77" spans="1:10" ht="15" x14ac:dyDescent="0.25">
      <c r="A77" s="212" t="str">
        <f>Regional!A12</f>
        <v>NC0013</v>
      </c>
      <c r="B77" s="212" t="str">
        <f>Regional!B12</f>
        <v>Northwestern</v>
      </c>
      <c r="C77" s="234">
        <f>'Table 4'!E77/'Table 1'!D77</f>
        <v>10.729972224360834</v>
      </c>
      <c r="D77" s="234">
        <f>'Table 4'!F77/'Table 1'!D77</f>
        <v>2.7136207233510805</v>
      </c>
      <c r="E77" s="234">
        <f>'Table 4'!M77/'Table 1'!D77</f>
        <v>14.476402551331631</v>
      </c>
      <c r="F77" s="235">
        <f>'Table 4'!E77/'Table 4'!M77</f>
        <v>0.7412043279615641</v>
      </c>
      <c r="G77" s="235">
        <f>'Table 4'!F77/'Table 4'!M77</f>
        <v>0.18745131697801981</v>
      </c>
      <c r="H77" s="235">
        <f>'Table 4'!K77/'Table 4'!M77</f>
        <v>2.642792621781193E-4</v>
      </c>
      <c r="I77" s="117">
        <f>'Table 4'!L77/'Table 4'!M77</f>
        <v>7.1080075798237927E-2</v>
      </c>
      <c r="J77" s="27"/>
    </row>
    <row r="78" spans="1:10" ht="15" x14ac:dyDescent="0.25">
      <c r="A78" s="212" t="str">
        <f>Regional!A13</f>
        <v>NC0014</v>
      </c>
      <c r="B78" s="212" t="str">
        <f>Regional!B13</f>
        <v>Pettigrew</v>
      </c>
      <c r="C78" s="234">
        <f>'Table 4'!E78/'Table 1'!D78</f>
        <v>13.8015779531059</v>
      </c>
      <c r="D78" s="234">
        <f>'Table 4'!F78/'Table 1'!D78</f>
        <v>7.9278808756528507</v>
      </c>
      <c r="E78" s="234">
        <f>'Table 4'!M78/'Table 1'!D78</f>
        <v>24.401000111123459</v>
      </c>
      <c r="F78" s="235">
        <f>'Table 4'!E78/'Table 4'!M78</f>
        <v>0.56561525717195105</v>
      </c>
      <c r="G78" s="235">
        <f>'Table 4'!F78/'Table 4'!M78</f>
        <v>0.32489983359488778</v>
      </c>
      <c r="H78" s="235">
        <f>'Table 4'!K78/'Table 4'!M78</f>
        <v>1.0929728223199623E-3</v>
      </c>
      <c r="I78" s="117">
        <f>'Table 4'!L78/'Table 4'!M78</f>
        <v>0.1083919364108412</v>
      </c>
      <c r="J78" s="27"/>
    </row>
    <row r="79" spans="1:10" ht="15" x14ac:dyDescent="0.25">
      <c r="A79" s="212" t="str">
        <f>Regional!A14</f>
        <v>NC0015</v>
      </c>
      <c r="B79" s="212" t="str">
        <f>Regional!B14</f>
        <v>Sandhill</v>
      </c>
      <c r="C79" s="234">
        <f>'Table 4'!E79/'Table 1'!D79</f>
        <v>8.2305581521575242</v>
      </c>
      <c r="D79" s="234">
        <f>'Table 4'!F79/'Table 1'!D79</f>
        <v>2.3813673586311768</v>
      </c>
      <c r="E79" s="234">
        <f>'Table 4'!M79/'Table 1'!D79</f>
        <v>11.813772664027466</v>
      </c>
      <c r="F79" s="235">
        <f>'Table 4'!E79/'Table 4'!M79</f>
        <v>0.69669176699322255</v>
      </c>
      <c r="G79" s="235">
        <f>'Table 4'!F79/'Table 4'!M79</f>
        <v>0.20157551921431152</v>
      </c>
      <c r="H79" s="235">
        <f>'Table 4'!K79/'Table 4'!M79</f>
        <v>4.4251859917059898E-2</v>
      </c>
      <c r="I79" s="117">
        <f>'Table 4'!L79/'Table 4'!M79</f>
        <v>5.2012043197697248E-2</v>
      </c>
      <c r="J79" s="27"/>
    </row>
    <row r="80" spans="1:10" s="240" customFormat="1" thickBot="1" x14ac:dyDescent="0.3">
      <c r="A80" s="653" t="s">
        <v>1961</v>
      </c>
      <c r="B80" s="654"/>
      <c r="C80" s="236">
        <f t="shared" ref="C80:I80" si="1">AVERAGE(C68:C79)</f>
        <v>13.175610772285738</v>
      </c>
      <c r="D80" s="163">
        <f t="shared" si="1"/>
        <v>4.1690027081113348</v>
      </c>
      <c r="E80" s="163">
        <f t="shared" si="1"/>
        <v>20.188119870221986</v>
      </c>
      <c r="F80" s="163">
        <f t="shared" si="1"/>
        <v>0.64643079868806197</v>
      </c>
      <c r="G80" s="237">
        <f t="shared" si="1"/>
        <v>0.22001175279427684</v>
      </c>
      <c r="H80" s="237">
        <f t="shared" si="1"/>
        <v>1.1938859750047701E-2</v>
      </c>
      <c r="I80" s="238">
        <f t="shared" si="1"/>
        <v>0.11894969053749251</v>
      </c>
      <c r="J80" s="239"/>
    </row>
    <row r="81" spans="1:10" ht="16.5" thickTop="1" thickBot="1" x14ac:dyDescent="0.3">
      <c r="A81" s="62"/>
      <c r="B81" s="41" t="s">
        <v>1942</v>
      </c>
      <c r="C81" s="157"/>
      <c r="D81" s="157"/>
      <c r="E81" s="157"/>
      <c r="F81" s="210"/>
      <c r="G81" s="210"/>
      <c r="H81" s="210"/>
      <c r="I81" s="113"/>
      <c r="J81" s="27"/>
    </row>
    <row r="82" spans="1:10" thickTop="1" x14ac:dyDescent="0.25">
      <c r="A82" s="60" t="str">
        <f>Municipal!A3</f>
        <v>NC0071</v>
      </c>
      <c r="B82" s="60" t="str">
        <f>Municipal!B3</f>
        <v>Chapel Hill</v>
      </c>
      <c r="C82" s="234">
        <f>'Table 4'!E82/'Table 1'!D82</f>
        <v>44.410884856217159</v>
      </c>
      <c r="D82" s="234">
        <f>'Table 4'!F82/'Table 1'!D82</f>
        <v>0.48854269838338732</v>
      </c>
      <c r="E82" s="234">
        <f>'Table 4'!M82/'Table 1'!D82</f>
        <v>49.767630814685489</v>
      </c>
      <c r="F82" s="235">
        <f>'Table 4'!E82/'Table 4'!M82</f>
        <v>0.89236485903026641</v>
      </c>
      <c r="G82" s="235">
        <f>'Table 4'!F82/'Table 4'!M82</f>
        <v>9.8164748931393285E-3</v>
      </c>
      <c r="H82" s="235">
        <f>'Table 4'!K82/'Table 4'!M82</f>
        <v>3.0746729415828331E-2</v>
      </c>
      <c r="I82" s="117">
        <f>'Table 4'!L82/'Table 4'!M82</f>
        <v>6.7071936660765941E-2</v>
      </c>
      <c r="J82" s="27"/>
    </row>
    <row r="83" spans="1:10" ht="15" x14ac:dyDescent="0.25">
      <c r="A83" s="60"/>
      <c r="B83" s="60" t="str">
        <f>Municipal!B4</f>
        <v>Clayton</v>
      </c>
      <c r="C83" s="234">
        <f>'Table 4'!E83/'Table 1'!D83</f>
        <v>27.645937866979821</v>
      </c>
      <c r="D83" s="234">
        <f>'Table 4'!F83/'Table 1'!D83</f>
        <v>0.5967759154478488</v>
      </c>
      <c r="E83" s="234">
        <f>'Table 4'!M83/'Table 1'!D83</f>
        <v>28.242713782427671</v>
      </c>
      <c r="F83" s="235">
        <f>'Table 4'!E83/'Table 4'!M83</f>
        <v>0.97886973893354556</v>
      </c>
      <c r="G83" s="235">
        <f>'Table 4'!F83/'Table 4'!M83</f>
        <v>2.1130261066454482E-2</v>
      </c>
      <c r="H83" s="235">
        <f>'Table 4'!K83/'Table 4'!M83</f>
        <v>0</v>
      </c>
      <c r="I83" s="117">
        <f>'Table 4'!L83/'Table 4'!M83</f>
        <v>0</v>
      </c>
      <c r="J83" s="27"/>
    </row>
    <row r="84" spans="1:10" ht="15" x14ac:dyDescent="0.25">
      <c r="A84" s="60" t="str">
        <f>Municipal!A4</f>
        <v>NC0110</v>
      </c>
      <c r="B84" s="60" t="str">
        <f>Municipal!B5</f>
        <v>Farmville</v>
      </c>
      <c r="C84" s="234">
        <f>'Table 4'!E84/'Table 1'!D84</f>
        <v>64.672692471288812</v>
      </c>
      <c r="D84" s="234">
        <f>'Table 4'!F84/'Table 1'!D84</f>
        <v>0.94959591663122078</v>
      </c>
      <c r="E84" s="234">
        <f>'Table 4'!M84/'Table 1'!D84</f>
        <v>65.781794980859203</v>
      </c>
      <c r="F84" s="235">
        <f>'Table 4'!E84/'Table 4'!M84</f>
        <v>0.98313967397981283</v>
      </c>
      <c r="G84" s="235">
        <f>'Table 4'!F84/'Table 4'!M84</f>
        <v>1.4435542795807388E-2</v>
      </c>
      <c r="H84" s="235">
        <f>'Table 4'!K84/'Table 4'!M84</f>
        <v>2.4247832243797403E-3</v>
      </c>
      <c r="I84" s="117">
        <f>'Table 4'!L84/'Table 4'!M84</f>
        <v>0</v>
      </c>
      <c r="J84" s="27"/>
    </row>
    <row r="85" spans="1:10" ht="15" x14ac:dyDescent="0.25">
      <c r="A85" s="60" t="str">
        <f>Municipal!A5</f>
        <v>NC0075</v>
      </c>
      <c r="B85" s="60" t="str">
        <f>Municipal!B6</f>
        <v>Hickory</v>
      </c>
      <c r="C85" s="234">
        <f>'Table 4'!E85/'Table 1'!D85</f>
        <v>41.672697083095834</v>
      </c>
      <c r="D85" s="234">
        <f>'Table 4'!F85/'Table 1'!D85</f>
        <v>0.68689747465985973</v>
      </c>
      <c r="E85" s="234">
        <f>'Table 4'!M85/'Table 1'!D85</f>
        <v>44.788357165869492</v>
      </c>
      <c r="F85" s="235">
        <f>'Table 4'!E85/'Table 4'!M85</f>
        <v>0.93043593737463726</v>
      </c>
      <c r="G85" s="235">
        <f>'Table 4'!F85/'Table 4'!M85</f>
        <v>1.5336518642914253E-2</v>
      </c>
      <c r="H85" s="235">
        <f>'Table 4'!K85/'Table 4'!M85</f>
        <v>2.6448951586798765E-3</v>
      </c>
      <c r="I85" s="117">
        <f>'Table 4'!L85/'Table 4'!M85</f>
        <v>5.1582648823768645E-2</v>
      </c>
      <c r="J85" s="27"/>
    </row>
    <row r="86" spans="1:10" ht="15" x14ac:dyDescent="0.25">
      <c r="A86" s="60" t="str">
        <f>Municipal!A6</f>
        <v>NC0079</v>
      </c>
      <c r="B86" s="60" t="str">
        <f>Municipal!B7</f>
        <v>High Point</v>
      </c>
      <c r="C86" s="234">
        <f>'Table 4'!E86/'Table 1'!D86</f>
        <v>43.343529326007527</v>
      </c>
      <c r="D86" s="234">
        <f>'Table 4'!F86/'Table 1'!D86</f>
        <v>0.74996583112374604</v>
      </c>
      <c r="E86" s="234">
        <f>'Table 4'!M86/'Table 1'!D86</f>
        <v>44.138534291884206</v>
      </c>
      <c r="F86" s="235">
        <f>'Table 4'!E86/'Table 4'!M86</f>
        <v>0.98198841491610511</v>
      </c>
      <c r="G86" s="235">
        <f>'Table 4'!F86/'Table 4'!M86</f>
        <v>1.6991181133571145E-2</v>
      </c>
      <c r="H86" s="235">
        <f>'Table 4'!K86/'Table 4'!M86</f>
        <v>1.0204039503236887E-3</v>
      </c>
      <c r="I86" s="117">
        <f>'Table 4'!L86/'Table 4'!M86</f>
        <v>0</v>
      </c>
      <c r="J86" s="27"/>
    </row>
    <row r="87" spans="1:10" ht="15" x14ac:dyDescent="0.25">
      <c r="A87" s="60" t="str">
        <f>Municipal!A7</f>
        <v>NC0080</v>
      </c>
      <c r="B87" s="60" t="str">
        <f>Municipal!B8</f>
        <v>Kings Mountain</v>
      </c>
      <c r="C87" s="234">
        <f>'Table 4'!E87/'Table 1'!D87</f>
        <v>66.118121308709107</v>
      </c>
      <c r="D87" s="234">
        <f>'Table 4'!F87/'Table 1'!D87</f>
        <v>0.89144089247211022</v>
      </c>
      <c r="E87" s="234">
        <f>'Table 4'!M87/'Table 1'!D87</f>
        <v>71.122058685666076</v>
      </c>
      <c r="F87" s="235">
        <f>'Table 4'!E87/'Table 4'!M87</f>
        <v>0.92964296212132191</v>
      </c>
      <c r="G87" s="235">
        <f>'Table 4'!F87/'Table 4'!M87</f>
        <v>1.2533957944214726E-2</v>
      </c>
      <c r="H87" s="235">
        <f>'Table 4'!K87/'Table 4'!M87</f>
        <v>5.7823079934463312E-2</v>
      </c>
      <c r="I87" s="117">
        <f>'Table 4'!L87/'Table 4'!M87</f>
        <v>0</v>
      </c>
      <c r="J87" s="27"/>
    </row>
    <row r="88" spans="1:10" ht="15" x14ac:dyDescent="0.25">
      <c r="A88" s="60" t="str">
        <f>Municipal!A8</f>
        <v>NC0100</v>
      </c>
      <c r="B88" s="60" t="str">
        <f>Municipal!B9</f>
        <v>Mooresville</v>
      </c>
      <c r="C88" s="234">
        <f>'Table 4'!E88/'Table 1'!D88</f>
        <v>50.226701986754968</v>
      </c>
      <c r="D88" s="234">
        <f>'Table 4'!F88/'Table 1'!D88</f>
        <v>0.63533774834437085</v>
      </c>
      <c r="E88" s="234">
        <f>'Table 4'!M88/'Table 1'!D88</f>
        <v>53.197456953642387</v>
      </c>
      <c r="F88" s="235">
        <f>'Table 4'!E88/'Table 4'!M88</f>
        <v>0.94415607179350303</v>
      </c>
      <c r="G88" s="235">
        <f>'Table 4'!F88/'Table 4'!M88</f>
        <v>1.1943009773907432E-2</v>
      </c>
      <c r="H88" s="235">
        <f>'Table 4'!K88/'Table 4'!M88</f>
        <v>0</v>
      </c>
      <c r="I88" s="117">
        <f>'Table 4'!L88/'Table 4'!M88</f>
        <v>4.3900918432589517E-2</v>
      </c>
      <c r="J88" s="27"/>
    </row>
    <row r="89" spans="1:10" ht="15" x14ac:dyDescent="0.25">
      <c r="A89" s="60" t="str">
        <f>Municipal!A9</f>
        <v>NC0083</v>
      </c>
      <c r="B89" s="60" t="str">
        <f>Municipal!B10</f>
        <v>Nashville</v>
      </c>
      <c r="C89" s="234">
        <f>'Table 4'!E89/'Table 1'!D89</f>
        <v>36.857250612860646</v>
      </c>
      <c r="D89" s="234">
        <f>'Table 4'!F89/'Table 1'!D89</f>
        <v>0.73543277390156514</v>
      </c>
      <c r="E89" s="234">
        <f>'Table 4'!M89/'Table 1'!D89</f>
        <v>37.592683386762211</v>
      </c>
      <c r="F89" s="235">
        <f>'Table 4'!E89/'Table 4'!M89</f>
        <v>0.98043681089920443</v>
      </c>
      <c r="G89" s="235">
        <f>'Table 4'!F89/'Table 4'!M89</f>
        <v>1.9563189100795568E-2</v>
      </c>
      <c r="H89" s="235">
        <f>'Table 4'!K89/'Table 4'!M89</f>
        <v>0</v>
      </c>
      <c r="I89" s="117">
        <f>'Table 4'!L89/'Table 4'!M89</f>
        <v>0</v>
      </c>
      <c r="J89" s="27"/>
    </row>
    <row r="90" spans="1:10" ht="15" x14ac:dyDescent="0.25">
      <c r="A90" s="60" t="str">
        <f>Municipal!A10</f>
        <v>NC0102</v>
      </c>
      <c r="B90" s="60" t="str">
        <f>Municipal!B11</f>
        <v>Roanoke Rapids</v>
      </c>
      <c r="C90" s="234">
        <f>'Table 4'!E90/'Table 1'!D90</f>
        <v>17.400368760700644</v>
      </c>
      <c r="D90" s="234">
        <f>'Table 4'!F90/'Table 1'!D90</f>
        <v>0.91920189648360329</v>
      </c>
      <c r="E90" s="234">
        <f>'Table 4'!M90/'Table 1'!D90</f>
        <v>18.642828921374949</v>
      </c>
      <c r="F90" s="235">
        <f>'Table 4'!E90/'Table 4'!M90</f>
        <v>0.93335452650913076</v>
      </c>
      <c r="G90" s="235">
        <f>'Table 4'!F90/'Table 4'!M90</f>
        <v>4.9305923492635371E-2</v>
      </c>
      <c r="H90" s="235">
        <f>'Table 4'!K90/'Table 4'!M90</f>
        <v>1.1048708982374342E-2</v>
      </c>
      <c r="I90" s="117">
        <f>'Table 4'!L90/'Table 4'!M90</f>
        <v>6.2908410158595595E-3</v>
      </c>
      <c r="J90" s="27"/>
    </row>
    <row r="91" spans="1:10" ht="15" x14ac:dyDescent="0.25">
      <c r="A91" s="60" t="str">
        <f>Municipal!A11</f>
        <v>NC0088</v>
      </c>
      <c r="B91" s="60" t="str">
        <f>Municipal!B12</f>
        <v>Southern Pines</v>
      </c>
      <c r="C91" s="234">
        <f>'Table 4'!E91/'Table 1'!D91</f>
        <v>56.85008543198871</v>
      </c>
      <c r="D91" s="234">
        <f>'Table 4'!F91/'Table 1'!D91</f>
        <v>0.47411039298714808</v>
      </c>
      <c r="E91" s="234">
        <f>'Table 4'!M91/'Table 1'!D91</f>
        <v>60.64356288537256</v>
      </c>
      <c r="F91" s="235">
        <f>'Table 4'!E91/'Table 4'!M91</f>
        <v>0.93744632945537487</v>
      </c>
      <c r="G91" s="235">
        <f>'Table 4'!F91/'Table 4'!M91</f>
        <v>7.8179838127799897E-3</v>
      </c>
      <c r="H91" s="235">
        <f>'Table 4'!K91/'Table 4'!M91</f>
        <v>0</v>
      </c>
      <c r="I91" s="117">
        <f>'Table 4'!L91/'Table 4'!M91</f>
        <v>5.4735686731845118E-2</v>
      </c>
      <c r="J91" s="27"/>
    </row>
    <row r="92" spans="1:10" ht="15" x14ac:dyDescent="0.25">
      <c r="A92" s="60" t="str">
        <f>Municipal!A12</f>
        <v>NC0093</v>
      </c>
      <c r="B92" s="60" t="str">
        <f>Municipal!B13</f>
        <v>Washington</v>
      </c>
      <c r="C92" s="234">
        <f>'Table 4'!E92/'Table 1'!D92</f>
        <v>43.429193899782135</v>
      </c>
      <c r="D92" s="234">
        <f>'Table 4'!F92/'Table 1'!D92</f>
        <v>0.96763149704326179</v>
      </c>
      <c r="E92" s="234">
        <f>'Table 4'!M92/'Table 1'!D92</f>
        <v>47.178856727876337</v>
      </c>
      <c r="F92" s="235">
        <f>'Table 4'!E92/'Table 4'!M92</f>
        <v>0.9205223888802152</v>
      </c>
      <c r="G92" s="235">
        <f>'Table 4'!F92/'Table 4'!M92</f>
        <v>2.0509854713616282E-2</v>
      </c>
      <c r="H92" s="235">
        <f>'Table 4'!K92/'Table 4'!M92</f>
        <v>1.6492324472190643E-3</v>
      </c>
      <c r="I92" s="117">
        <f>'Table 4'!L92/'Table 4'!M92</f>
        <v>4.727799682027984E-2</v>
      </c>
      <c r="J92" s="27"/>
    </row>
    <row r="93" spans="1:10" s="240" customFormat="1" ht="15" x14ac:dyDescent="0.25">
      <c r="A93" s="657" t="s">
        <v>1961</v>
      </c>
      <c r="B93" s="658"/>
      <c r="C93" s="241">
        <f>AVERAGE(C82:C92)</f>
        <v>44.784314873125943</v>
      </c>
      <c r="D93" s="169">
        <f t="shared" ref="D93:I93" si="2">AVERAGE(D82:D92)</f>
        <v>0.73590300340710213</v>
      </c>
      <c r="E93" s="169">
        <f t="shared" si="2"/>
        <v>47.372407145129131</v>
      </c>
      <c r="F93" s="242">
        <f t="shared" si="2"/>
        <v>0.94657797399028343</v>
      </c>
      <c r="G93" s="242">
        <f t="shared" si="2"/>
        <v>1.8125808851803267E-2</v>
      </c>
      <c r="H93" s="242">
        <f t="shared" si="2"/>
        <v>9.7598030102971235E-3</v>
      </c>
      <c r="I93" s="243">
        <f t="shared" si="2"/>
        <v>2.4623638953191692E-2</v>
      </c>
      <c r="J93" s="239"/>
    </row>
    <row r="94" spans="1:10" thickBot="1" x14ac:dyDescent="0.3">
      <c r="A94" s="33"/>
      <c r="B94" s="68"/>
      <c r="C94" s="174"/>
      <c r="D94" s="174"/>
      <c r="E94" s="174"/>
      <c r="F94" s="215"/>
      <c r="G94" s="215"/>
      <c r="H94" s="215"/>
      <c r="I94" s="216"/>
      <c r="J94" s="27"/>
    </row>
    <row r="95" spans="1:10" s="240" customFormat="1" ht="13.5" thickTop="1" x14ac:dyDescent="0.2">
      <c r="A95" s="659" t="s">
        <v>1962</v>
      </c>
      <c r="B95" s="660"/>
      <c r="C95" s="244">
        <f t="shared" ref="C95:I95" si="3">AVERAGE(C82:C92,C68:C79,C59:C65,C8:C57)</f>
        <v>19.755853254579712</v>
      </c>
      <c r="D95" s="244">
        <f t="shared" si="3"/>
        <v>1.9412773910490106</v>
      </c>
      <c r="E95" s="244">
        <f t="shared" si="3"/>
        <v>23.00496030629899</v>
      </c>
      <c r="F95" s="537">
        <f t="shared" si="3"/>
        <v>0.82100627372670876</v>
      </c>
      <c r="G95" s="537">
        <f t="shared" si="3"/>
        <v>0.11928019907710063</v>
      </c>
      <c r="H95" s="537">
        <f t="shared" si="3"/>
        <v>1.3032866437669483E-2</v>
      </c>
      <c r="I95" s="538">
        <f t="shared" si="3"/>
        <v>4.4793808513309871E-2</v>
      </c>
      <c r="J95" s="246"/>
    </row>
    <row r="96" spans="1:10" ht="15" x14ac:dyDescent="0.25">
      <c r="A96" s="27"/>
      <c r="B96" s="247"/>
      <c r="C96" s="248"/>
      <c r="D96" s="248"/>
      <c r="E96" s="248"/>
      <c r="F96" s="249"/>
      <c r="G96" s="249"/>
      <c r="H96" s="249"/>
      <c r="I96" s="249"/>
      <c r="J96" s="27"/>
    </row>
    <row r="97" spans="1:10" ht="15" x14ac:dyDescent="0.25">
      <c r="A97" s="27"/>
      <c r="B97" s="27"/>
      <c r="C97" s="248"/>
      <c r="D97" s="248"/>
      <c r="E97" s="248"/>
      <c r="F97" s="249"/>
      <c r="G97" s="249"/>
      <c r="H97" s="249"/>
      <c r="I97" s="249"/>
      <c r="J97" s="27"/>
    </row>
    <row r="98" spans="1:10" ht="15" x14ac:dyDescent="0.25">
      <c r="A98" s="27"/>
      <c r="B98" s="27"/>
      <c r="C98" s="248"/>
      <c r="D98" s="248"/>
      <c r="E98" s="248"/>
      <c r="F98" s="249"/>
      <c r="G98" s="249"/>
      <c r="H98" s="249"/>
      <c r="I98" s="249"/>
      <c r="J98" s="27"/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activeCell="C10" sqref="C10"/>
    </sheetView>
  </sheetViews>
  <sheetFormatPr defaultColWidth="8.85546875" defaultRowHeight="12.75" x14ac:dyDescent="0.2"/>
  <cols>
    <col min="1" max="1" width="7" style="89" customWidth="1"/>
    <col min="2" max="2" width="20.140625" style="89" customWidth="1"/>
    <col min="3" max="3" width="15.28515625" style="256" customWidth="1"/>
    <col min="4" max="4" width="8.85546875" style="294"/>
    <col min="5" max="5" width="10.85546875" style="257" customWidth="1"/>
    <col min="6" max="6" width="14" style="256" bestFit="1" customWidth="1"/>
    <col min="7" max="7" width="11.42578125" style="123" customWidth="1"/>
    <col min="8" max="8" width="10.42578125" style="257" customWidth="1"/>
    <col min="9" max="9" width="12.140625" style="258" customWidth="1"/>
    <col min="10" max="10" width="12.7109375" style="123" bestFit="1" customWidth="1"/>
    <col min="11" max="11" width="12.28515625" style="258" bestFit="1" customWidth="1"/>
    <col min="12" max="12" width="14.28515625" style="258" customWidth="1"/>
    <col min="13" max="13" width="11.85546875" style="257" customWidth="1"/>
    <col min="14" max="16384" width="8.85546875" style="89"/>
  </cols>
  <sheetData>
    <row r="1" spans="1:13" x14ac:dyDescent="0.2">
      <c r="A1" s="86"/>
      <c r="B1" s="87"/>
      <c r="C1" s="253"/>
      <c r="D1" s="254"/>
      <c r="E1" s="255"/>
      <c r="M1" s="183" t="s">
        <v>2156</v>
      </c>
    </row>
    <row r="2" spans="1:13" ht="15.75" x14ac:dyDescent="0.25">
      <c r="A2" s="90" t="s">
        <v>2004</v>
      </c>
      <c r="B2" s="21"/>
      <c r="C2" s="259"/>
      <c r="D2" s="260"/>
      <c r="E2" s="261"/>
      <c r="M2" s="475" t="s">
        <v>2134</v>
      </c>
    </row>
    <row r="3" spans="1:13" ht="13.5" thickBot="1" x14ac:dyDescent="0.25">
      <c r="A3" s="92"/>
      <c r="B3" s="21"/>
      <c r="C3" s="259"/>
      <c r="D3" s="260"/>
      <c r="E3" s="261"/>
    </row>
    <row r="4" spans="1:13" ht="13.5" thickTop="1" x14ac:dyDescent="0.2">
      <c r="A4" s="262"/>
      <c r="B4" s="677"/>
      <c r="C4" s="263"/>
      <c r="D4" s="264" t="s">
        <v>2005</v>
      </c>
      <c r="E4" s="265" t="s">
        <v>2006</v>
      </c>
      <c r="F4" s="263"/>
      <c r="G4" s="266" t="s">
        <v>2007</v>
      </c>
      <c r="H4" s="265" t="s">
        <v>2008</v>
      </c>
      <c r="I4" s="267"/>
      <c r="J4" s="268" t="s">
        <v>2005</v>
      </c>
      <c r="K4" s="267" t="s">
        <v>415</v>
      </c>
      <c r="L4" s="267"/>
      <c r="M4" s="265" t="s">
        <v>1990</v>
      </c>
    </row>
    <row r="5" spans="1:13" x14ac:dyDescent="0.2">
      <c r="A5" s="269"/>
      <c r="B5" s="678"/>
      <c r="C5" s="193" t="s">
        <v>2009</v>
      </c>
      <c r="D5" s="270" t="s">
        <v>2010</v>
      </c>
      <c r="E5" s="271" t="s">
        <v>2011</v>
      </c>
      <c r="F5" s="194" t="s">
        <v>2012</v>
      </c>
      <c r="G5" s="272" t="s">
        <v>2010</v>
      </c>
      <c r="H5" s="271" t="s">
        <v>2011</v>
      </c>
      <c r="I5" s="273" t="s">
        <v>415</v>
      </c>
      <c r="J5" s="272" t="s">
        <v>2010</v>
      </c>
      <c r="K5" s="273" t="s">
        <v>2011</v>
      </c>
      <c r="L5" s="273" t="s">
        <v>2013</v>
      </c>
      <c r="M5" s="271" t="s">
        <v>2014</v>
      </c>
    </row>
    <row r="6" spans="1:13" ht="13.5" thickBot="1" x14ac:dyDescent="0.25">
      <c r="A6" s="274"/>
      <c r="B6" s="679"/>
      <c r="C6" s="275" t="s">
        <v>2015</v>
      </c>
      <c r="D6" s="276" t="s">
        <v>2009</v>
      </c>
      <c r="E6" s="277" t="s">
        <v>2016</v>
      </c>
      <c r="F6" s="278" t="s">
        <v>2015</v>
      </c>
      <c r="G6" s="232" t="s">
        <v>2012</v>
      </c>
      <c r="H6" s="277" t="s">
        <v>2016</v>
      </c>
      <c r="I6" s="279" t="s">
        <v>2015</v>
      </c>
      <c r="J6" s="280" t="s">
        <v>1992</v>
      </c>
      <c r="K6" s="279" t="s">
        <v>2016</v>
      </c>
      <c r="L6" s="279" t="s">
        <v>2017</v>
      </c>
      <c r="M6" s="277" t="s">
        <v>2018</v>
      </c>
    </row>
    <row r="7" spans="1:13" ht="14.25" thickTop="1" thickBot="1" x14ac:dyDescent="0.25">
      <c r="A7" s="62"/>
      <c r="B7" s="41" t="s">
        <v>1938</v>
      </c>
      <c r="C7" s="281"/>
      <c r="D7" s="282"/>
      <c r="E7" s="149"/>
      <c r="F7" s="283"/>
      <c r="G7" s="210"/>
      <c r="H7" s="157"/>
      <c r="I7" s="156"/>
      <c r="J7" s="210"/>
      <c r="K7" s="156"/>
      <c r="L7" s="156"/>
      <c r="M7" s="284"/>
    </row>
    <row r="8" spans="1:13" ht="13.5" thickTop="1" x14ac:dyDescent="0.2">
      <c r="A8" s="46" t="str">
        <f>County!A3</f>
        <v>NC0103</v>
      </c>
      <c r="B8" s="46" t="str">
        <f>County!B3</f>
        <v>Alamance</v>
      </c>
      <c r="C8" s="153">
        <f>County!BB3</f>
        <v>1994085</v>
      </c>
      <c r="D8" s="235">
        <f>C8/County!BH3</f>
        <v>0.74976932604100321</v>
      </c>
      <c r="E8" s="154">
        <f>County!JI3</f>
        <v>12.982746834206843</v>
      </c>
      <c r="F8" s="285">
        <f>County!BF3</f>
        <v>258777</v>
      </c>
      <c r="G8" s="286">
        <f>F8/County!BH3</f>
        <v>9.7299291095872389E-2</v>
      </c>
      <c r="H8" s="287">
        <f>F8/'Table 1'!D8</f>
        <v>1.6427991010779446</v>
      </c>
      <c r="I8" s="285">
        <f>County!BG3</f>
        <v>406736</v>
      </c>
      <c r="J8" s="286">
        <f>I8/County!BH3</f>
        <v>0.15293138286312444</v>
      </c>
      <c r="K8" s="288">
        <f>I8/'Table 1'!D8</f>
        <v>2.5820901207450389</v>
      </c>
      <c r="L8" s="285">
        <f>County!BH3</f>
        <v>2659598</v>
      </c>
      <c r="M8" s="289">
        <f>L8/'Table 1'!D8</f>
        <v>16.883978110994018</v>
      </c>
    </row>
    <row r="9" spans="1:13" x14ac:dyDescent="0.2">
      <c r="A9" s="46" t="str">
        <f>County!A4</f>
        <v>NC0016</v>
      </c>
      <c r="B9" s="46" t="str">
        <f>County!B4</f>
        <v>Alexander</v>
      </c>
      <c r="C9" s="153">
        <f>County!BB4</f>
        <v>330861</v>
      </c>
      <c r="D9" s="235">
        <f>C9/County!BH4</f>
        <v>0.73224284380076399</v>
      </c>
      <c r="E9" s="154">
        <f>County!JI4</f>
        <v>8.8380435944011104</v>
      </c>
      <c r="F9" s="285">
        <f>County!BF4</f>
        <v>40309</v>
      </c>
      <c r="G9" s="286">
        <f>F9/County!BH4</f>
        <v>8.9209597960367024E-2</v>
      </c>
      <c r="H9" s="287">
        <f>F9/'Table 1'!D9</f>
        <v>1.0621047639123102</v>
      </c>
      <c r="I9" s="285">
        <f>County!BG4</f>
        <v>80676</v>
      </c>
      <c r="J9" s="286">
        <f>I9/County!BH4</f>
        <v>0.178547558238869</v>
      </c>
      <c r="K9" s="288">
        <f>I9/'Table 1'!D9</f>
        <v>2.125737774030354</v>
      </c>
      <c r="L9" s="285">
        <f>County!BH4</f>
        <v>451846</v>
      </c>
      <c r="M9" s="289">
        <f>L9/'Table 1'!D9</f>
        <v>11.905723018549747</v>
      </c>
    </row>
    <row r="10" spans="1:13" x14ac:dyDescent="0.2">
      <c r="A10" s="46" t="str">
        <f>County!A5</f>
        <v>NC0017</v>
      </c>
      <c r="B10" s="46" t="str">
        <f>County!B5</f>
        <v>Bladen</v>
      </c>
      <c r="C10" s="153">
        <f>County!BB5</f>
        <v>429771</v>
      </c>
      <c r="D10" s="235">
        <f>C10/County!BH5</f>
        <v>0.86189670178928834</v>
      </c>
      <c r="E10" s="154">
        <f>County!JI5</f>
        <v>12.206282484592007</v>
      </c>
      <c r="F10" s="285">
        <f>County!BF5</f>
        <v>23191</v>
      </c>
      <c r="G10" s="286">
        <f>F10/County!BH5</f>
        <v>4.650906275945884E-2</v>
      </c>
      <c r="H10" s="287">
        <f>F10/'Table 1'!D10</f>
        <v>0.66239181971380423</v>
      </c>
      <c r="I10" s="285">
        <f>County!BG5</f>
        <v>45672</v>
      </c>
      <c r="J10" s="286">
        <f>I10/County!BH5</f>
        <v>9.1594235451252823E-2</v>
      </c>
      <c r="K10" s="288">
        <f>I10/'Table 1'!D10</f>
        <v>1.3045042986489961</v>
      </c>
      <c r="L10" s="285">
        <f>County!BH5</f>
        <v>498634</v>
      </c>
      <c r="M10" s="289">
        <f>L10/'Table 1'!D10</f>
        <v>14.242209591271315</v>
      </c>
    </row>
    <row r="11" spans="1:13" x14ac:dyDescent="0.2">
      <c r="A11" s="46" t="str">
        <f>County!A6</f>
        <v>NC0018</v>
      </c>
      <c r="B11" s="46" t="str">
        <f>County!B6</f>
        <v>Brunswick</v>
      </c>
      <c r="C11" s="153">
        <f>County!BB6</f>
        <v>962328</v>
      </c>
      <c r="D11" s="235">
        <f>C11/County!BH6</f>
        <v>0.79188634297070115</v>
      </c>
      <c r="E11" s="154">
        <f>County!JI6</f>
        <v>8.3162916104946589</v>
      </c>
      <c r="F11" s="285">
        <f>County!BF6</f>
        <v>83481</v>
      </c>
      <c r="G11" s="286">
        <f>F11/County!BH6</f>
        <v>6.8695355219360862E-2</v>
      </c>
      <c r="H11" s="287">
        <f>F11/'Table 1'!D11</f>
        <v>0.67576800097138467</v>
      </c>
      <c r="I11" s="285">
        <f>County!BG6</f>
        <v>169426</v>
      </c>
      <c r="J11" s="286">
        <f>I11/County!BH6</f>
        <v>0.139418301809938</v>
      </c>
      <c r="K11" s="288">
        <f>I11/'Table 1'!D11</f>
        <v>1.3714817663010483</v>
      </c>
      <c r="L11" s="285">
        <f>County!BH6</f>
        <v>1215235</v>
      </c>
      <c r="M11" s="289">
        <f>L11/'Table 1'!D11</f>
        <v>9.8371716517586112</v>
      </c>
    </row>
    <row r="12" spans="1:13" x14ac:dyDescent="0.2">
      <c r="A12" s="46" t="str">
        <f>County!A7</f>
        <v>NC0019</v>
      </c>
      <c r="B12" s="46" t="str">
        <f>County!B7</f>
        <v>Buncombe</v>
      </c>
      <c r="C12" s="153">
        <f>County!BB7</f>
        <v>3646150</v>
      </c>
      <c r="D12" s="235">
        <f>C12/County!BH7</f>
        <v>0.73965694393870396</v>
      </c>
      <c r="E12" s="154">
        <f>County!JI7</f>
        <v>14.650703976341251</v>
      </c>
      <c r="F12" s="285">
        <f>County!BF7</f>
        <v>673953</v>
      </c>
      <c r="G12" s="286">
        <f>F12/County!BH7</f>
        <v>0.13671791241126155</v>
      </c>
      <c r="H12" s="287">
        <f>F12/'Table 1'!D12</f>
        <v>2.6446538165722266</v>
      </c>
      <c r="I12" s="285">
        <f>County!BG7</f>
        <v>609412</v>
      </c>
      <c r="J12" s="286">
        <f>I12/County!BH7</f>
        <v>0.12362514365003453</v>
      </c>
      <c r="K12" s="288">
        <f>I12/'Table 1'!D12</f>
        <v>2.3913889717308385</v>
      </c>
      <c r="L12" s="285">
        <f>County!BH7</f>
        <v>4929515</v>
      </c>
      <c r="M12" s="289">
        <f>L12/'Table 1'!D12</f>
        <v>19.343872137374625</v>
      </c>
    </row>
    <row r="13" spans="1:13" x14ac:dyDescent="0.2">
      <c r="A13" s="46" t="str">
        <f>County!A8</f>
        <v>NC0020</v>
      </c>
      <c r="B13" s="46" t="str">
        <f>County!B8</f>
        <v>Burke</v>
      </c>
      <c r="C13" s="153">
        <f>County!BB8</f>
        <v>939312</v>
      </c>
      <c r="D13" s="235">
        <f>C13/County!BH8</f>
        <v>0.73743016759776536</v>
      </c>
      <c r="E13" s="154">
        <f>County!JI8</f>
        <v>10.500737825873093</v>
      </c>
      <c r="F13" s="285">
        <f>County!BF8</f>
        <v>131557</v>
      </c>
      <c r="G13" s="286">
        <f>F13/County!BH8</f>
        <v>0.10328208365128862</v>
      </c>
      <c r="H13" s="287">
        <f>F13/'Table 1'!D13</f>
        <v>1.476277577036156</v>
      </c>
      <c r="I13" s="285">
        <f>County!BG8</f>
        <v>202895</v>
      </c>
      <c r="J13" s="286">
        <f>I13/County!BH8</f>
        <v>0.15928774875094601</v>
      </c>
      <c r="K13" s="288">
        <f>I13/'Table 1'!D13</f>
        <v>2.2768027470431131</v>
      </c>
      <c r="L13" s="285">
        <f>County!BH8</f>
        <v>1273764</v>
      </c>
      <c r="M13" s="289">
        <f>L13/'Table 1'!D13</f>
        <v>14.293646340642324</v>
      </c>
    </row>
    <row r="14" spans="1:13" x14ac:dyDescent="0.2">
      <c r="A14" s="46" t="str">
        <f>County!A9</f>
        <v>NC0021</v>
      </c>
      <c r="B14" s="46" t="str">
        <f>County!B9</f>
        <v>Cabarrus</v>
      </c>
      <c r="C14" s="153">
        <f>County!BB9</f>
        <v>2367809</v>
      </c>
      <c r="D14" s="235">
        <f>C14/County!BH9</f>
        <v>0.73954442512492535</v>
      </c>
      <c r="E14" s="154">
        <f>County!JI9</f>
        <v>12.325726303076996</v>
      </c>
      <c r="F14" s="285">
        <f>County!BF9</f>
        <v>439361</v>
      </c>
      <c r="G14" s="286">
        <f>F14/County!BH9</f>
        <v>0.13722685325011955</v>
      </c>
      <c r="H14" s="287">
        <f>F14/'Table 1'!D14</f>
        <v>2.2449134962240822</v>
      </c>
      <c r="I14" s="285">
        <f>County!BG9</f>
        <v>394543</v>
      </c>
      <c r="J14" s="286">
        <f>I14/County!BH9</f>
        <v>0.12322872162495514</v>
      </c>
      <c r="K14" s="288">
        <f>I14/'Table 1'!D14</f>
        <v>2.0159160816293165</v>
      </c>
      <c r="L14" s="285">
        <f>County!BH9</f>
        <v>3201713</v>
      </c>
      <c r="M14" s="289">
        <f>L14/'Table 1'!D14</f>
        <v>16.359141400206422</v>
      </c>
    </row>
    <row r="15" spans="1:13" x14ac:dyDescent="0.2">
      <c r="A15" s="46" t="str">
        <f>County!A10</f>
        <v>NC0022</v>
      </c>
      <c r="B15" s="46" t="str">
        <f>County!B10</f>
        <v>Caldwell</v>
      </c>
      <c r="C15" s="153">
        <f>County!BB10</f>
        <v>810272</v>
      </c>
      <c r="D15" s="235">
        <f>C15/County!BH10</f>
        <v>0.83008700694272985</v>
      </c>
      <c r="E15" s="154">
        <f>County!JI10</f>
        <v>9.823264836030793</v>
      </c>
      <c r="F15" s="285">
        <f>County!BF10</f>
        <v>119531</v>
      </c>
      <c r="G15" s="286">
        <f>F15/County!BH10</f>
        <v>0.12245410186563456</v>
      </c>
      <c r="H15" s="287">
        <f>F15/'Table 1'!D15</f>
        <v>1.4475095971033096</v>
      </c>
      <c r="I15" s="285">
        <f>County!BG10</f>
        <v>46326</v>
      </c>
      <c r="J15" s="286">
        <f>I15/County!BH10</f>
        <v>4.745889119163553E-2</v>
      </c>
      <c r="K15" s="288">
        <f>I15/'Table 1'!D15</f>
        <v>0.56100366930259027</v>
      </c>
      <c r="L15" s="285">
        <f>County!BH10</f>
        <v>976129</v>
      </c>
      <c r="M15" s="289">
        <f>L15/'Table 1'!D15</f>
        <v>11.820833888370855</v>
      </c>
    </row>
    <row r="16" spans="1:13" x14ac:dyDescent="0.2">
      <c r="A16" s="46" t="str">
        <f>County!A11</f>
        <v>NC0107</v>
      </c>
      <c r="B16" s="46" t="str">
        <f>County!B11</f>
        <v>Caswell</v>
      </c>
      <c r="C16" s="153">
        <f>County!BB11</f>
        <v>222597</v>
      </c>
      <c r="D16" s="235">
        <f>C16/County!BH11</f>
        <v>0.69053372834297588</v>
      </c>
      <c r="E16" s="154">
        <f>County!JI11</f>
        <v>9.3355561147458488</v>
      </c>
      <c r="F16" s="285">
        <f>County!BF11</f>
        <v>27388</v>
      </c>
      <c r="G16" s="286">
        <f>F16/County!BH11</f>
        <v>8.496223108064091E-2</v>
      </c>
      <c r="H16" s="287">
        <f>F16/'Table 1'!D16</f>
        <v>1.1602135050410913</v>
      </c>
      <c r="I16" s="285">
        <f>County!BG11</f>
        <v>72370</v>
      </c>
      <c r="J16" s="286">
        <f>I16/County!BH11</f>
        <v>0.22450404057638318</v>
      </c>
      <c r="K16" s="288">
        <f>I16/'Table 1'!D16</f>
        <v>3.0657459967804797</v>
      </c>
      <c r="L16" s="285">
        <f>County!BH11</f>
        <v>322355</v>
      </c>
      <c r="M16" s="289">
        <f>L16/'Table 1'!D16</f>
        <v>13.655638397017707</v>
      </c>
    </row>
    <row r="17" spans="1:13" x14ac:dyDescent="0.2">
      <c r="A17" s="46" t="str">
        <f>County!A12</f>
        <v>NC0023</v>
      </c>
      <c r="B17" s="46" t="str">
        <f>County!B12</f>
        <v>Catawba</v>
      </c>
      <c r="C17" s="153">
        <f>County!BB12</f>
        <v>1795211</v>
      </c>
      <c r="D17" s="235">
        <f>C17/County!BH12</f>
        <v>0.60974844294665109</v>
      </c>
      <c r="E17" s="154">
        <f>County!JI12</f>
        <v>15.531253514668604</v>
      </c>
      <c r="F17" s="285">
        <f>County!BF12</f>
        <v>432267</v>
      </c>
      <c r="G17" s="286">
        <f>F17/County!BH12</f>
        <v>0.14682069694716668</v>
      </c>
      <c r="H17" s="287">
        <f>F17/'Table 1'!D17</f>
        <v>3.7433168509746531</v>
      </c>
      <c r="I17" s="285">
        <f>County!BG12</f>
        <v>716705</v>
      </c>
      <c r="J17" s="286">
        <f>I17/County!BH12</f>
        <v>0.24343086010618226</v>
      </c>
      <c r="K17" s="288">
        <f>I17/'Table 1'!D17</f>
        <v>6.2064740164708123</v>
      </c>
      <c r="L17" s="285">
        <f>County!BH12</f>
        <v>2944183</v>
      </c>
      <c r="M17" s="289">
        <f>L17/'Table 1'!D17</f>
        <v>25.495838998242075</v>
      </c>
    </row>
    <row r="18" spans="1:13" x14ac:dyDescent="0.2">
      <c r="A18" s="46" t="str">
        <f>County!A13</f>
        <v>NC0104</v>
      </c>
      <c r="B18" s="46" t="str">
        <f>County!B13</f>
        <v>Chatham</v>
      </c>
      <c r="C18" s="153">
        <f>County!BB13</f>
        <v>887892</v>
      </c>
      <c r="D18" s="235">
        <f>C18/County!BH13</f>
        <v>0.4609631459785159</v>
      </c>
      <c r="E18" s="154">
        <f>County!JI13</f>
        <v>13.130612244897959</v>
      </c>
      <c r="F18" s="285">
        <f>County!BF13</f>
        <v>161613</v>
      </c>
      <c r="G18" s="286">
        <f>F18/County!BH13</f>
        <v>8.3903939793382398E-2</v>
      </c>
      <c r="H18" s="287">
        <f>F18/'Table 1'!D18</f>
        <v>2.2504072965257955</v>
      </c>
      <c r="I18" s="285">
        <f>County!BG13</f>
        <v>876662</v>
      </c>
      <c r="J18" s="286">
        <f>I18/County!BH13</f>
        <v>0.4551329142281017</v>
      </c>
      <c r="K18" s="288">
        <f>I18/'Table 1'!D18</f>
        <v>12.207226902457704</v>
      </c>
      <c r="L18" s="285">
        <f>County!BH13</f>
        <v>1926167</v>
      </c>
      <c r="M18" s="289">
        <f>L18/'Table 1'!D18</f>
        <v>26.821235118011558</v>
      </c>
    </row>
    <row r="19" spans="1:13" x14ac:dyDescent="0.2">
      <c r="A19" s="46" t="str">
        <f>County!A14</f>
        <v>NC0024</v>
      </c>
      <c r="B19" s="46" t="str">
        <f>County!B14</f>
        <v>Cleveland</v>
      </c>
      <c r="C19" s="153">
        <f>County!BB14</f>
        <v>776342</v>
      </c>
      <c r="D19" s="235">
        <f>C19/County!BH14</f>
        <v>0.71185962003808967</v>
      </c>
      <c r="E19" s="154">
        <f>County!JI14</f>
        <v>8.8346173541963022</v>
      </c>
      <c r="F19" s="285">
        <f>County!BF14</f>
        <v>78829</v>
      </c>
      <c r="G19" s="286">
        <f>F19/County!BH14</f>
        <v>7.2281522818529176E-2</v>
      </c>
      <c r="H19" s="287">
        <f>F19/'Table 1'!D19</f>
        <v>0.90396082748497775</v>
      </c>
      <c r="I19" s="285">
        <f>County!BG14</f>
        <v>235412</v>
      </c>
      <c r="J19" s="286">
        <f>I19/County!BH14</f>
        <v>0.2158588571433811</v>
      </c>
      <c r="K19" s="288">
        <f>I19/'Table 1'!D19</f>
        <v>2.6995550662813632</v>
      </c>
      <c r="L19" s="285">
        <f>County!BH14</f>
        <v>1090583</v>
      </c>
      <c r="M19" s="289">
        <f>L19/'Table 1'!D19</f>
        <v>12.506112104949315</v>
      </c>
    </row>
    <row r="20" spans="1:13" x14ac:dyDescent="0.2">
      <c r="A20" s="46" t="str">
        <f>County!A15</f>
        <v>NC0025</v>
      </c>
      <c r="B20" s="46" t="str">
        <f>County!B15</f>
        <v>Columbus</v>
      </c>
      <c r="C20" s="153">
        <f>County!BB15</f>
        <v>1153716</v>
      </c>
      <c r="D20" s="235">
        <f>C20/County!BH15</f>
        <v>0.8224579152902195</v>
      </c>
      <c r="E20" s="154">
        <f>County!JI15</f>
        <v>19.981572247527669</v>
      </c>
      <c r="F20" s="285">
        <f>County!BF15</f>
        <v>103600</v>
      </c>
      <c r="G20" s="286">
        <f>F20/County!BH15</f>
        <v>7.3854085428360819E-2</v>
      </c>
      <c r="H20" s="287">
        <f>F20/'Table 1'!D20</f>
        <v>1.8109988462748663</v>
      </c>
      <c r="I20" s="285">
        <f>County!BG15</f>
        <v>145450</v>
      </c>
      <c r="J20" s="286">
        <f>I20/County!BH15</f>
        <v>0.10368799928141971</v>
      </c>
      <c r="K20" s="288">
        <f>I20/'Table 1'!D20</f>
        <v>2.542565465160997</v>
      </c>
      <c r="L20" s="285">
        <f>County!BH15</f>
        <v>1402766</v>
      </c>
      <c r="M20" s="289">
        <f>L20/'Table 1'!D20</f>
        <v>24.521308953606265</v>
      </c>
    </row>
    <row r="21" spans="1:13" x14ac:dyDescent="0.2">
      <c r="A21" s="46" t="str">
        <f>County!A16</f>
        <v>NC0026</v>
      </c>
      <c r="B21" s="46" t="str">
        <f>County!B16</f>
        <v>Cumberland</v>
      </c>
      <c r="C21" s="153">
        <f>County!BB16</f>
        <v>8456922</v>
      </c>
      <c r="D21" s="235">
        <f>C21/County!BH16</f>
        <v>0.77179224369475874</v>
      </c>
      <c r="E21" s="154">
        <f>County!JI16</f>
        <v>25.430298328386755</v>
      </c>
      <c r="F21" s="285">
        <f>County!BF16</f>
        <v>1136705</v>
      </c>
      <c r="G21" s="286">
        <f>F21/County!BH16</f>
        <v>0.10373751849302273</v>
      </c>
      <c r="H21" s="287">
        <f>F21/'Table 1'!D21</f>
        <v>3.4565012467311318</v>
      </c>
      <c r="I21" s="285">
        <f>County!BG16</f>
        <v>1363884</v>
      </c>
      <c r="J21" s="286">
        <f>I21/County!BH16</f>
        <v>0.12447023781221848</v>
      </c>
      <c r="K21" s="288">
        <f>I21/'Table 1'!D21</f>
        <v>4.1473088852399194</v>
      </c>
      <c r="L21" s="285">
        <f>County!BH16</f>
        <v>10957511</v>
      </c>
      <c r="M21" s="289">
        <f>L21/'Table 1'!D21</f>
        <v>33.319683147844067</v>
      </c>
    </row>
    <row r="22" spans="1:13" x14ac:dyDescent="0.2">
      <c r="A22" s="46" t="str">
        <f>County!A17</f>
        <v>NC0027</v>
      </c>
      <c r="B22" s="46" t="str">
        <f>County!B17</f>
        <v>Davidson</v>
      </c>
      <c r="C22" s="153">
        <f>County!BB17</f>
        <v>2361772</v>
      </c>
      <c r="D22" s="235">
        <f>C22/County!BH17</f>
        <v>0.67682266136198921</v>
      </c>
      <c r="E22" s="154">
        <f>County!JI17</f>
        <v>14.500251722147866</v>
      </c>
      <c r="F22" s="285">
        <f>County!BF17</f>
        <v>352571</v>
      </c>
      <c r="G22" s="286">
        <f>F22/County!BH17</f>
        <v>0.10103771343679996</v>
      </c>
      <c r="H22" s="287">
        <f>F22/'Table 1'!D22</f>
        <v>2.1342974581247391</v>
      </c>
      <c r="I22" s="285">
        <f>County!BG17</f>
        <v>775156</v>
      </c>
      <c r="J22" s="286">
        <f>I22/County!BH17</f>
        <v>0.22213962520121083</v>
      </c>
      <c r="K22" s="288">
        <f>I22/'Table 1'!D22</f>
        <v>4.6924264345341511</v>
      </c>
      <c r="L22" s="285">
        <f>County!BH17</f>
        <v>3489499</v>
      </c>
      <c r="M22" s="289">
        <f>L22/'Table 1'!D22</f>
        <v>21.123770377679442</v>
      </c>
    </row>
    <row r="23" spans="1:13" x14ac:dyDescent="0.2">
      <c r="A23" s="46" t="str">
        <f>County!A18</f>
        <v>NC0028</v>
      </c>
      <c r="B23" s="46" t="str">
        <f>County!B18</f>
        <v>Davie</v>
      </c>
      <c r="C23" s="153">
        <f>County!BB18</f>
        <v>437382</v>
      </c>
      <c r="D23" s="235">
        <f>C23/County!BH18</f>
        <v>0.67338540199252683</v>
      </c>
      <c r="E23" s="154">
        <f>County!JI18</f>
        <v>10.537547883489532</v>
      </c>
      <c r="F23" s="285">
        <f>County!BF18</f>
        <v>117484</v>
      </c>
      <c r="G23" s="286">
        <f>F23/County!BH18</f>
        <v>0.18087623763138408</v>
      </c>
      <c r="H23" s="287">
        <f>F23/'Table 1'!D23</f>
        <v>2.8144599094458953</v>
      </c>
      <c r="I23" s="285">
        <f>County!BG18</f>
        <v>94661</v>
      </c>
      <c r="J23" s="286">
        <f>I23/County!BH18</f>
        <v>0.14573836037608906</v>
      </c>
      <c r="K23" s="288">
        <f>I23/'Table 1'!D23</f>
        <v>2.2677095560932372</v>
      </c>
      <c r="L23" s="285">
        <f>County!BH18</f>
        <v>649527</v>
      </c>
      <c r="M23" s="289">
        <f>L23/'Table 1'!D23</f>
        <v>15.56014182018542</v>
      </c>
    </row>
    <row r="24" spans="1:13" x14ac:dyDescent="0.2">
      <c r="A24" s="46" t="str">
        <f>County!A19</f>
        <v>NC0029</v>
      </c>
      <c r="B24" s="46" t="str">
        <f>County!B19</f>
        <v>Duplin</v>
      </c>
      <c r="C24" s="153">
        <f>County!BB19</f>
        <v>320294</v>
      </c>
      <c r="D24" s="235">
        <f>C24/County!BH19</f>
        <v>0.55243295825370653</v>
      </c>
      <c r="E24" s="154">
        <f>County!JI19</f>
        <v>5.3487525466751276</v>
      </c>
      <c r="F24" s="285">
        <f>County!BF19</f>
        <v>126216</v>
      </c>
      <c r="G24" s="286">
        <f>F24/County!BH19</f>
        <v>0.21769336378124418</v>
      </c>
      <c r="H24" s="287">
        <f>F24/'Table 1'!D24</f>
        <v>2.1082381238725194</v>
      </c>
      <c r="I24" s="285">
        <f>County!BG19</f>
        <v>133278</v>
      </c>
      <c r="J24" s="286">
        <f>I24/County!BH19</f>
        <v>0.22987367796504929</v>
      </c>
      <c r="K24" s="288">
        <f>I24/'Table 1'!D24</f>
        <v>2.2261976347965522</v>
      </c>
      <c r="L24" s="285">
        <f>County!BH19</f>
        <v>579788</v>
      </c>
      <c r="M24" s="289">
        <f>L24/'Table 1'!D24</f>
        <v>9.6844390993519074</v>
      </c>
    </row>
    <row r="25" spans="1:13" x14ac:dyDescent="0.2">
      <c r="A25" s="46" t="str">
        <f>County!A20</f>
        <v>NC0030</v>
      </c>
      <c r="B25" s="46" t="str">
        <f>County!B20</f>
        <v>Durham</v>
      </c>
      <c r="C25" s="153">
        <f>County!BB20</f>
        <v>7570769</v>
      </c>
      <c r="D25" s="235">
        <f>C25/County!BH20</f>
        <v>0.71615176296857419</v>
      </c>
      <c r="E25" s="154">
        <f>County!JI20</f>
        <v>26.774256179203078</v>
      </c>
      <c r="F25" s="285">
        <f>County!BF20</f>
        <v>1618017</v>
      </c>
      <c r="G25" s="286">
        <f>F25/County!BH20</f>
        <v>0.15305522161132157</v>
      </c>
      <c r="H25" s="287">
        <f>F25/'Table 1'!D25</f>
        <v>5.4438545315070703</v>
      </c>
      <c r="I25" s="285">
        <f>County!BG20</f>
        <v>1382673</v>
      </c>
      <c r="J25" s="286">
        <f>I25/County!BH20</f>
        <v>0.13079301542010427</v>
      </c>
      <c r="K25" s="288">
        <f>I25/'Table 1'!D25</f>
        <v>4.6520343585033261</v>
      </c>
      <c r="L25" s="285">
        <f>County!BH20</f>
        <v>10571459</v>
      </c>
      <c r="M25" s="289">
        <f>L25/'Table 1'!D25</f>
        <v>35.56791120352333</v>
      </c>
    </row>
    <row r="26" spans="1:13" x14ac:dyDescent="0.2">
      <c r="A26" s="46" t="str">
        <f>County!A21</f>
        <v>NC0031</v>
      </c>
      <c r="B26" s="46" t="str">
        <f>County!B21</f>
        <v>Edgecombe</v>
      </c>
      <c r="C26" s="153">
        <f>County!BB21</f>
        <v>450302</v>
      </c>
      <c r="D26" s="235">
        <f>C26/County!BH21</f>
        <v>0.64196154520583881</v>
      </c>
      <c r="E26" s="154">
        <f>County!JI21</f>
        <v>8.0838359902340944</v>
      </c>
      <c r="F26" s="285">
        <f>County!BF21</f>
        <v>55023</v>
      </c>
      <c r="G26" s="286">
        <f>F26/County!BH21</f>
        <v>7.844213461601518E-2</v>
      </c>
      <c r="H26" s="287">
        <f>F26/'Table 1'!D26</f>
        <v>1.0120661430647269</v>
      </c>
      <c r="I26" s="285">
        <f>County!BG21</f>
        <v>196122</v>
      </c>
      <c r="J26" s="286">
        <f>I26/County!BH21</f>
        <v>0.27959632017814601</v>
      </c>
      <c r="K26" s="288">
        <f>I26/'Table 1'!D26</f>
        <v>3.6073721191163757</v>
      </c>
      <c r="L26" s="285">
        <f>County!BH21</f>
        <v>701447</v>
      </c>
      <c r="M26" s="289">
        <f>L26/'Table 1'!D26</f>
        <v>12.902072948663712</v>
      </c>
    </row>
    <row r="27" spans="1:13" x14ac:dyDescent="0.2">
      <c r="A27" s="46" t="str">
        <f>County!A22</f>
        <v>NC0032</v>
      </c>
      <c r="B27" s="46" t="str">
        <f>County!B22</f>
        <v>Forsyth</v>
      </c>
      <c r="C27" s="153">
        <f>County!BB22</f>
        <v>4852672</v>
      </c>
      <c r="D27" s="235">
        <f>C27/County!BH22</f>
        <v>0.57919675389181957</v>
      </c>
      <c r="E27" s="154">
        <f>County!JI22</f>
        <v>13.462330391746171</v>
      </c>
      <c r="F27" s="285">
        <f>County!BF22</f>
        <v>971231</v>
      </c>
      <c r="G27" s="286">
        <f>F27/County!BH22</f>
        <v>0.11592249434519905</v>
      </c>
      <c r="H27" s="287">
        <f>F27/'Table 1'!D27</f>
        <v>2.6497054915794327</v>
      </c>
      <c r="I27" s="285">
        <f>County!BG22</f>
        <v>2554376</v>
      </c>
      <c r="J27" s="286">
        <f>I27/County!BH22</f>
        <v>0.30488075176298141</v>
      </c>
      <c r="K27" s="288">
        <f>I27/'Table 1'!D27</f>
        <v>6.9688303964337059</v>
      </c>
      <c r="L27" s="285">
        <f>County!BH22</f>
        <v>8378279</v>
      </c>
      <c r="M27" s="289">
        <f>L27/'Table 1'!D27</f>
        <v>22.857561050135999</v>
      </c>
    </row>
    <row r="28" spans="1:13" x14ac:dyDescent="0.2">
      <c r="A28" s="46" t="str">
        <f>County!A23</f>
        <v>NC0033</v>
      </c>
      <c r="B28" s="46" t="str">
        <f>County!B23</f>
        <v>Franklin</v>
      </c>
      <c r="C28" s="153">
        <f>County!BB23</f>
        <v>677154</v>
      </c>
      <c r="D28" s="235">
        <f>C28/County!BH23</f>
        <v>0.76568563597383921</v>
      </c>
      <c r="E28" s="154">
        <f>County!JI23</f>
        <v>10.800421072778601</v>
      </c>
      <c r="F28" s="285">
        <f>County!BF23</f>
        <v>74872</v>
      </c>
      <c r="G28" s="286">
        <f>F28/County!BH23</f>
        <v>8.4660822998362681E-2</v>
      </c>
      <c r="H28" s="287">
        <f>F28/'Table 1'!D28</f>
        <v>1.166121546272934</v>
      </c>
      <c r="I28" s="285">
        <f>County!BG23</f>
        <v>132350</v>
      </c>
      <c r="J28" s="286">
        <f>I28/County!BH23</f>
        <v>0.14965354102779813</v>
      </c>
      <c r="K28" s="288">
        <f>I28/'Table 1'!D28</f>
        <v>2.0613338317291219</v>
      </c>
      <c r="L28" s="285">
        <f>County!BH23</f>
        <v>884376</v>
      </c>
      <c r="M28" s="289">
        <f>L28/'Table 1'!D28</f>
        <v>13.774039809363611</v>
      </c>
    </row>
    <row r="29" spans="1:13" x14ac:dyDescent="0.2">
      <c r="A29" s="46" t="str">
        <f>County!A24</f>
        <v>NC0105</v>
      </c>
      <c r="B29" s="46" t="str">
        <f>County!B24</f>
        <v>Gaston</v>
      </c>
      <c r="C29" s="153">
        <f>County!BB24</f>
        <v>2773998</v>
      </c>
      <c r="D29" s="235">
        <f>C29/County!BH24</f>
        <v>0.74141829091467937</v>
      </c>
      <c r="E29" s="154">
        <f>County!JI24</f>
        <v>13.303908685434751</v>
      </c>
      <c r="F29" s="285">
        <f>County!BF24</f>
        <v>428175</v>
      </c>
      <c r="G29" s="286">
        <f>F29/County!BH24</f>
        <v>0.11444016063183637</v>
      </c>
      <c r="H29" s="287">
        <f>F29/'Table 1'!D29</f>
        <v>2.0136524389096859</v>
      </c>
      <c r="I29" s="285">
        <f>County!BG24</f>
        <v>539302</v>
      </c>
      <c r="J29" s="286">
        <f>I29/County!BH24</f>
        <v>0.14414154845348426</v>
      </c>
      <c r="K29" s="288">
        <f>I29/'Table 1'!D29</f>
        <v>2.5362685528320696</v>
      </c>
      <c r="L29" s="285">
        <f>County!BH24</f>
        <v>3741475</v>
      </c>
      <c r="M29" s="289">
        <f>L29/'Table 1'!D29</f>
        <v>17.595679941308152</v>
      </c>
    </row>
    <row r="30" spans="1:13" x14ac:dyDescent="0.2">
      <c r="A30" s="46" t="str">
        <f>County!A25</f>
        <v>NC0034</v>
      </c>
      <c r="B30" s="46" t="str">
        <f>County!B25</f>
        <v>Granville</v>
      </c>
      <c r="C30" s="153">
        <f>County!BB25</f>
        <v>677422</v>
      </c>
      <c r="D30" s="235">
        <f>C30/County!BH25</f>
        <v>0.68805730171257118</v>
      </c>
      <c r="E30" s="154">
        <f>County!JI25</f>
        <v>11.697841478155759</v>
      </c>
      <c r="F30" s="285">
        <f>County!BF25</f>
        <v>177104</v>
      </c>
      <c r="G30" s="286">
        <f>F30/County!BH25</f>
        <v>0.1798844743195574</v>
      </c>
      <c r="H30" s="287">
        <f>F30/'Table 1'!D30</f>
        <v>3.0249884708012367</v>
      </c>
      <c r="I30" s="285">
        <f>County!BG25</f>
        <v>130017</v>
      </c>
      <c r="J30" s="286">
        <f>I30/County!BH25</f>
        <v>0.1320582239678714</v>
      </c>
      <c r="K30" s="288">
        <f>I30/'Table 1'!D30</f>
        <v>2.220728645361846</v>
      </c>
      <c r="L30" s="285">
        <f>County!BH25</f>
        <v>984543</v>
      </c>
      <c r="M30" s="289">
        <f>L30/'Table 1'!D30</f>
        <v>16.81628435274224</v>
      </c>
    </row>
    <row r="31" spans="1:13" x14ac:dyDescent="0.2">
      <c r="A31" s="46" t="str">
        <f>County!A26</f>
        <v>NC0035</v>
      </c>
      <c r="B31" s="46" t="str">
        <f>County!B26</f>
        <v>Guilford (Greensboro)</v>
      </c>
      <c r="C31" s="153">
        <f>County!BB26</f>
        <v>5509400</v>
      </c>
      <c r="D31" s="235">
        <f>C31/County!BH26</f>
        <v>0.68420882688252427</v>
      </c>
      <c r="E31" s="154">
        <f>County!JI26</f>
        <v>13.546328078129763</v>
      </c>
      <c r="F31" s="285">
        <f>County!BF26</f>
        <v>1031307</v>
      </c>
      <c r="G31" s="286">
        <f>F31/County!BH26</f>
        <v>0.12807735009724028</v>
      </c>
      <c r="H31" s="287">
        <f>F31/'Table 1'!D31</f>
        <v>2.531591285670451</v>
      </c>
      <c r="I31" s="285">
        <f>County!BG26</f>
        <v>1511513</v>
      </c>
      <c r="J31" s="286">
        <f>I31/County!BH26</f>
        <v>0.18771382302023543</v>
      </c>
      <c r="K31" s="288">
        <f>I31/'Table 1'!D31</f>
        <v>3.7103725069039584</v>
      </c>
      <c r="L31" s="285">
        <f>County!BH26</f>
        <v>8052220</v>
      </c>
      <c r="M31" s="289">
        <f>L31/'Table 1'!D31</f>
        <v>19.76611230438785</v>
      </c>
    </row>
    <row r="32" spans="1:13" x14ac:dyDescent="0.2">
      <c r="A32" s="46" t="str">
        <f>County!A27</f>
        <v>NC0036</v>
      </c>
      <c r="B32" s="46" t="str">
        <f>County!B27</f>
        <v>Halifax</v>
      </c>
      <c r="C32" s="153">
        <f>County!BB27</f>
        <v>494291</v>
      </c>
      <c r="D32" s="235">
        <f>C32/County!BH27</f>
        <v>0.842271089110598</v>
      </c>
      <c r="E32" s="154">
        <f>County!JI27</f>
        <v>12.952439599601698</v>
      </c>
      <c r="F32" s="285">
        <f>County!BF27</f>
        <v>14079</v>
      </c>
      <c r="G32" s="286">
        <f>F32/County!BH27</f>
        <v>2.3990593928653586E-2</v>
      </c>
      <c r="H32" s="287">
        <f>F32/'Table 1'!D32</f>
        <v>0.3780916830034643</v>
      </c>
      <c r="I32" s="285">
        <f>County!BG27</f>
        <v>78485</v>
      </c>
      <c r="J32" s="286">
        <f>I32/County!BH27</f>
        <v>0.13373831696074839</v>
      </c>
      <c r="K32" s="288">
        <f>I32/'Table 1'!D32</f>
        <v>2.107715444316137</v>
      </c>
      <c r="L32" s="285">
        <f>County!BH27</f>
        <v>586855</v>
      </c>
      <c r="M32" s="289">
        <f>L32/'Table 1'!D32</f>
        <v>15.759996777398824</v>
      </c>
    </row>
    <row r="33" spans="1:13" x14ac:dyDescent="0.2">
      <c r="A33" s="46" t="str">
        <f>County!A28</f>
        <v>NC0037</v>
      </c>
      <c r="B33" s="46" t="str">
        <f>County!B28</f>
        <v>Harnett</v>
      </c>
      <c r="C33" s="153">
        <f>County!BB28</f>
        <v>966314</v>
      </c>
      <c r="D33" s="235">
        <f>C33/County!BH28</f>
        <v>0.75381269395008355</v>
      </c>
      <c r="E33" s="154">
        <f>County!JI28</f>
        <v>7.8360796652502511</v>
      </c>
      <c r="F33" s="285">
        <f>County!BF28</f>
        <v>156208</v>
      </c>
      <c r="G33" s="286">
        <f>F33/County!BH28</f>
        <v>0.1218564289625884</v>
      </c>
      <c r="H33" s="287">
        <f>F33/'Table 1'!D33</f>
        <v>1.228755496472032</v>
      </c>
      <c r="I33" s="285">
        <f>County!BG28</f>
        <v>159380</v>
      </c>
      <c r="J33" s="286">
        <f>I33/County!BH28</f>
        <v>0.12433087708732805</v>
      </c>
      <c r="K33" s="288">
        <f>I33/'Table 1'!D33</f>
        <v>1.2537069229982616</v>
      </c>
      <c r="L33" s="285">
        <f>County!BH28</f>
        <v>1281902</v>
      </c>
      <c r="M33" s="289">
        <f>L33/'Table 1'!D33</f>
        <v>10.083632902530541</v>
      </c>
    </row>
    <row r="34" spans="1:13" x14ac:dyDescent="0.2">
      <c r="A34" s="46" t="str">
        <f>County!A29</f>
        <v>NC0038</v>
      </c>
      <c r="B34" s="46" t="str">
        <f>County!B29</f>
        <v>Haywood</v>
      </c>
      <c r="C34" s="153">
        <f>County!BB29</f>
        <v>945461</v>
      </c>
      <c r="D34" s="235">
        <f>C34/County!BH29</f>
        <v>0.75379804714003362</v>
      </c>
      <c r="E34" s="154">
        <f>County!JI29</f>
        <v>15.843767805074236</v>
      </c>
      <c r="F34" s="285">
        <f>County!BF29</f>
        <v>119569</v>
      </c>
      <c r="G34" s="286">
        <f>F34/County!BH29</f>
        <v>9.533008627377193E-2</v>
      </c>
      <c r="H34" s="287">
        <f>F34/'Table 1'!D34</f>
        <v>1.972076990318484</v>
      </c>
      <c r="I34" s="285">
        <f>County!BG29</f>
        <v>189233</v>
      </c>
      <c r="J34" s="286">
        <f>I34/County!BH29</f>
        <v>0.15087186658619445</v>
      </c>
      <c r="K34" s="288">
        <f>I34/'Table 1'!D34</f>
        <v>3.1210601837343934</v>
      </c>
      <c r="L34" s="285">
        <f>County!BH29</f>
        <v>1254263</v>
      </c>
      <c r="M34" s="289">
        <f>L34/'Table 1'!D34</f>
        <v>20.686826870742689</v>
      </c>
    </row>
    <row r="35" spans="1:13" x14ac:dyDescent="0.2">
      <c r="A35" s="46" t="str">
        <f>County!A30</f>
        <v>NC0039</v>
      </c>
      <c r="B35" s="46" t="str">
        <f>County!B30</f>
        <v>Henderson</v>
      </c>
      <c r="C35" s="153">
        <f>County!BB30</f>
        <v>2104501</v>
      </c>
      <c r="D35" s="235">
        <f>C35/County!BH30</f>
        <v>0.7332426521595371</v>
      </c>
      <c r="E35" s="154">
        <f>County!JI30</f>
        <v>19.256645346656054</v>
      </c>
      <c r="F35" s="285">
        <f>County!BF30</f>
        <v>467383</v>
      </c>
      <c r="G35" s="286">
        <f>F35/County!BH30</f>
        <v>0.16284390004769819</v>
      </c>
      <c r="H35" s="287">
        <f>F35/'Table 1'!D35</f>
        <v>4.1541093759721273</v>
      </c>
      <c r="I35" s="285">
        <f>County!BG30</f>
        <v>298245</v>
      </c>
      <c r="J35" s="286">
        <f>I35/County!BH30</f>
        <v>0.10391344779276472</v>
      </c>
      <c r="K35" s="288">
        <f>I35/'Table 1'!D35</f>
        <v>2.6508074766022878</v>
      </c>
      <c r="L35" s="285">
        <f>County!BH30</f>
        <v>2870129</v>
      </c>
      <c r="M35" s="289">
        <f>L35/'Table 1'!D35</f>
        <v>25.50976348979211</v>
      </c>
    </row>
    <row r="36" spans="1:13" x14ac:dyDescent="0.2">
      <c r="A36" s="46" t="str">
        <f>County!A31</f>
        <v>NC0040</v>
      </c>
      <c r="B36" s="46" t="str">
        <f>County!B31</f>
        <v>Iredell</v>
      </c>
      <c r="C36" s="153">
        <f>County!BB31</f>
        <v>1526664</v>
      </c>
      <c r="D36" s="235">
        <f>C36/County!BH31</f>
        <v>0.73528350767449491</v>
      </c>
      <c r="E36" s="154">
        <f>County!JI31</f>
        <v>11.760033277357531</v>
      </c>
      <c r="F36" s="285">
        <f>County!BF31</f>
        <v>329503</v>
      </c>
      <c r="G36" s="286">
        <f>F36/County!BH31</f>
        <v>0.15869773678377763</v>
      </c>
      <c r="H36" s="287">
        <f>F36/'Table 1'!D36</f>
        <v>2.4871905193236716</v>
      </c>
      <c r="I36" s="285">
        <f>County!BG31</f>
        <v>220126</v>
      </c>
      <c r="J36" s="286">
        <f>I36/County!BH31</f>
        <v>0.10601875554172749</v>
      </c>
      <c r="K36" s="288">
        <f>I36/'Table 1'!D36</f>
        <v>1.6615791062801932</v>
      </c>
      <c r="L36" s="285">
        <f>County!BH31</f>
        <v>2076293</v>
      </c>
      <c r="M36" s="289">
        <f>L36/'Table 1'!D36</f>
        <v>15.672501509661835</v>
      </c>
    </row>
    <row r="37" spans="1:13" x14ac:dyDescent="0.2">
      <c r="A37" s="46" t="str">
        <f>County!A32</f>
        <v>NC0041</v>
      </c>
      <c r="B37" s="46" t="str">
        <f>County!B32</f>
        <v>Johnston</v>
      </c>
      <c r="C37" s="153">
        <f>County!BB32</f>
        <v>1009444</v>
      </c>
      <c r="D37" s="235">
        <f>C37/County!BH32</f>
        <v>0.71707776907181053</v>
      </c>
      <c r="E37" s="154">
        <f>County!JI32</f>
        <v>5.6931666929862157</v>
      </c>
      <c r="F37" s="285">
        <f>County!BF32</f>
        <v>89000</v>
      </c>
      <c r="G37" s="286">
        <f>F37/County!BH32</f>
        <v>6.3222844900154077E-2</v>
      </c>
      <c r="H37" s="287">
        <f>F37/'Table 1'!D37</f>
        <v>0.5368398829809693</v>
      </c>
      <c r="I37" s="285">
        <f>County!BG32</f>
        <v>309275</v>
      </c>
      <c r="J37" s="286">
        <f>I37/County!BH32</f>
        <v>0.21969938602803543</v>
      </c>
      <c r="K37" s="288">
        <f>I37/'Table 1'!D37</f>
        <v>1.8655185933588685</v>
      </c>
      <c r="L37" s="285">
        <f>County!BH32</f>
        <v>1407719</v>
      </c>
      <c r="M37" s="289">
        <f>L37/'Table 1'!D37</f>
        <v>8.4912326205627764</v>
      </c>
    </row>
    <row r="38" spans="1:13" x14ac:dyDescent="0.2">
      <c r="A38" s="46" t="str">
        <f>County!A33</f>
        <v>NC0042</v>
      </c>
      <c r="B38" s="46" t="str">
        <f>County!B33</f>
        <v>Lee</v>
      </c>
      <c r="C38" s="153">
        <f>County!BB33</f>
        <v>440282</v>
      </c>
      <c r="D38" s="235">
        <f>C38/County!BH33</f>
        <v>0.66502028523180745</v>
      </c>
      <c r="E38" s="154">
        <f>County!JI33</f>
        <v>7.4191493664060397</v>
      </c>
      <c r="F38" s="285">
        <f>County!BF33</f>
        <v>92373</v>
      </c>
      <c r="G38" s="286">
        <f>F38/County!BH33</f>
        <v>0.13952402961674051</v>
      </c>
      <c r="H38" s="287">
        <f>F38/'Table 1'!D38</f>
        <v>1.5680892238745161</v>
      </c>
      <c r="I38" s="285">
        <f>County!BG33</f>
        <v>129403</v>
      </c>
      <c r="J38" s="286">
        <f>I38/County!BH33</f>
        <v>0.19545568515145198</v>
      </c>
      <c r="K38" s="288">
        <f>I38/'Table 1'!D38</f>
        <v>2.196696543763156</v>
      </c>
      <c r="L38" s="285">
        <f>County!BH33</f>
        <v>662058</v>
      </c>
      <c r="M38" s="289">
        <f>L38/'Table 1'!D38</f>
        <v>11.238847015685476</v>
      </c>
    </row>
    <row r="39" spans="1:13" x14ac:dyDescent="0.2">
      <c r="A39" s="46" t="str">
        <f>County!A34</f>
        <v>NC0106</v>
      </c>
      <c r="B39" s="46" t="str">
        <f>County!B34</f>
        <v>Lincoln</v>
      </c>
      <c r="C39" s="153">
        <f>County!BB34</f>
        <v>775967</v>
      </c>
      <c r="D39" s="235">
        <f>C39/County!BH34</f>
        <v>0.62698222882269383</v>
      </c>
      <c r="E39" s="154">
        <f>County!JI34</f>
        <v>9.7306037996112611</v>
      </c>
      <c r="F39" s="285">
        <f>County!BF34</f>
        <v>196172</v>
      </c>
      <c r="G39" s="286">
        <f>F39/County!BH34</f>
        <v>0.15850720171425525</v>
      </c>
      <c r="H39" s="287">
        <f>F39/'Table 1'!D39</f>
        <v>2.4100642529822967</v>
      </c>
      <c r="I39" s="285">
        <f>County!BG34</f>
        <v>265483</v>
      </c>
      <c r="J39" s="286">
        <f>I39/County!BH34</f>
        <v>0.21451056946305092</v>
      </c>
      <c r="K39" s="288">
        <f>I39/'Table 1'!D39</f>
        <v>3.2615821221912356</v>
      </c>
      <c r="L39" s="285">
        <f>County!BH34</f>
        <v>1237622</v>
      </c>
      <c r="M39" s="289">
        <f>L39/'Table 1'!D39</f>
        <v>15.204761846259689</v>
      </c>
    </row>
    <row r="40" spans="1:13" x14ac:dyDescent="0.2">
      <c r="A40" s="46" t="str">
        <f>County!A35</f>
        <v>NC0043</v>
      </c>
      <c r="B40" s="46" t="str">
        <f>County!B35</f>
        <v>Madison</v>
      </c>
      <c r="C40" s="153">
        <f>County!BB35</f>
        <v>291565</v>
      </c>
      <c r="D40" s="235">
        <f>C40/County!BH35</f>
        <v>0.61089390625130946</v>
      </c>
      <c r="E40" s="154">
        <f>County!JI35</f>
        <v>13.642382556616134</v>
      </c>
      <c r="F40" s="285">
        <f>County!BF35</f>
        <v>41029</v>
      </c>
      <c r="G40" s="286">
        <f>F40/County!BH35</f>
        <v>8.5964934335688359E-2</v>
      </c>
      <c r="H40" s="287">
        <f>F40/'Table 1'!D40</f>
        <v>1.8939666712828325</v>
      </c>
      <c r="I40" s="285">
        <f>County!BG35</f>
        <v>144682</v>
      </c>
      <c r="J40" s="286">
        <f>I40/County!BH35</f>
        <v>0.30314115941300213</v>
      </c>
      <c r="K40" s="288">
        <f>I40/'Table 1'!D40</f>
        <v>6.6787610210958777</v>
      </c>
      <c r="L40" s="285">
        <f>County!BH35</f>
        <v>477276</v>
      </c>
      <c r="M40" s="289">
        <f>L40/'Table 1'!D40</f>
        <v>22.031851544107464</v>
      </c>
    </row>
    <row r="41" spans="1:13" x14ac:dyDescent="0.2">
      <c r="A41" s="46" t="str">
        <f>County!A36</f>
        <v>NC0044</v>
      </c>
      <c r="B41" s="46" t="str">
        <f>County!B36</f>
        <v>McDowell</v>
      </c>
      <c r="C41" s="153">
        <f>County!BB36</f>
        <v>505336</v>
      </c>
      <c r="D41" s="235">
        <f>C41/County!BH36</f>
        <v>0.69939117304719345</v>
      </c>
      <c r="E41" s="154">
        <f>County!JI36</f>
        <v>11.172337556100905</v>
      </c>
      <c r="F41" s="285">
        <f>County!BF36</f>
        <v>85001</v>
      </c>
      <c r="G41" s="286">
        <f>F41/County!BH36</f>
        <v>0.1176424183121418</v>
      </c>
      <c r="H41" s="287">
        <f>F41/'Table 1'!D41</f>
        <v>1.8735067225038571</v>
      </c>
      <c r="I41" s="285">
        <f>County!BG36</f>
        <v>132200</v>
      </c>
      <c r="J41" s="286">
        <f>I41/County!BH36</f>
        <v>0.18296640864066477</v>
      </c>
      <c r="K41" s="288">
        <f>I41/'Table 1'!D41</f>
        <v>2.91381970465065</v>
      </c>
      <c r="L41" s="285">
        <f>County!BH36</f>
        <v>722537</v>
      </c>
      <c r="M41" s="289">
        <f>L41/'Table 1'!D41</f>
        <v>15.925435309675997</v>
      </c>
    </row>
    <row r="42" spans="1:13" x14ac:dyDescent="0.2">
      <c r="A42" s="46" t="str">
        <f>County!A37</f>
        <v>NC0045</v>
      </c>
      <c r="B42" s="46" t="str">
        <f>County!B37</f>
        <v>Mecklenburg</v>
      </c>
      <c r="C42" s="153">
        <f>County!BB37</f>
        <v>25564976</v>
      </c>
      <c r="D42" s="235">
        <f>C42/County!BH37</f>
        <v>0.6651896917747715</v>
      </c>
      <c r="E42" s="154">
        <f>County!JI37</f>
        <v>24.214049939808163</v>
      </c>
      <c r="F42" s="285">
        <f>County!BF37</f>
        <v>3455923</v>
      </c>
      <c r="G42" s="286">
        <f>F42/County!BH37</f>
        <v>8.9921631656033771E-2</v>
      </c>
      <c r="H42" s="287">
        <f>F42/'Table 1'!D42</f>
        <v>3.3371053635314625</v>
      </c>
      <c r="I42" s="285">
        <f>County!BG37</f>
        <v>9411711</v>
      </c>
      <c r="J42" s="286">
        <f>I42/County!BH37</f>
        <v>0.24488867656919475</v>
      </c>
      <c r="K42" s="288">
        <f>I42/'Table 1'!D42</f>
        <v>9.0881281955958109</v>
      </c>
      <c r="L42" s="285">
        <f>County!BH37</f>
        <v>38432610</v>
      </c>
      <c r="M42" s="289">
        <f>L42/'Table 1'!D42</f>
        <v>37.111263464351758</v>
      </c>
    </row>
    <row r="43" spans="1:13" x14ac:dyDescent="0.2">
      <c r="A43" s="46" t="str">
        <f>County!A38</f>
        <v>NC0046</v>
      </c>
      <c r="B43" s="46" t="str">
        <f>County!B38</f>
        <v>Nash (Braswell)</v>
      </c>
      <c r="C43" s="153">
        <f>County!BB38</f>
        <v>1405894</v>
      </c>
      <c r="D43" s="235">
        <f>C43/County!BH38</f>
        <v>0.6718760902083164</v>
      </c>
      <c r="E43" s="154">
        <f>County!JI38</f>
        <v>15.731338607347066</v>
      </c>
      <c r="F43" s="285">
        <f>County!BF38</f>
        <v>121402</v>
      </c>
      <c r="G43" s="286">
        <f>F43/County!BH38</f>
        <v>5.8017959464561362E-2</v>
      </c>
      <c r="H43" s="287">
        <f>F43/'Table 1'!D43</f>
        <v>1.3630413059831363</v>
      </c>
      <c r="I43" s="285">
        <f>County!BG38</f>
        <v>565194</v>
      </c>
      <c r="J43" s="286">
        <f>I43/County!BH38</f>
        <v>0.27010595032712226</v>
      </c>
      <c r="K43" s="288">
        <f>I43/'Table 1'!D43</f>
        <v>6.345717269022197</v>
      </c>
      <c r="L43" s="285">
        <f>County!BH38</f>
        <v>2092490</v>
      </c>
      <c r="M43" s="289">
        <f>L43/'Table 1'!D43</f>
        <v>23.493437524560164</v>
      </c>
    </row>
    <row r="44" spans="1:13" x14ac:dyDescent="0.2">
      <c r="A44" s="46" t="str">
        <f>County!A39</f>
        <v>NC0047</v>
      </c>
      <c r="B44" s="46" t="str">
        <f>County!B39</f>
        <v>New Hanover</v>
      </c>
      <c r="C44" s="153">
        <f>County!BB39</f>
        <v>3093268</v>
      </c>
      <c r="D44" s="235">
        <f>C44/County!BH39</f>
        <v>0.73884983969088036</v>
      </c>
      <c r="E44" s="154">
        <f>County!JI39</f>
        <v>14.467435889041154</v>
      </c>
      <c r="F44" s="285">
        <f>County!BF39</f>
        <v>608181</v>
      </c>
      <c r="G44" s="286">
        <f>F44/County!BH39</f>
        <v>0.1452685103111141</v>
      </c>
      <c r="H44" s="287">
        <f>F44/'Table 1'!D44</f>
        <v>2.761559453482934</v>
      </c>
      <c r="I44" s="285">
        <f>County!BG39</f>
        <v>485150</v>
      </c>
      <c r="J44" s="286">
        <f>I44/County!BH39</f>
        <v>0.11588164999800554</v>
      </c>
      <c r="K44" s="288">
        <f>I44/'Table 1'!D44</f>
        <v>2.2029142128038286</v>
      </c>
      <c r="L44" s="285">
        <f>County!BH39</f>
        <v>4186599</v>
      </c>
      <c r="M44" s="289">
        <f>L44/'Table 1'!D44</f>
        <v>19.010034917881679</v>
      </c>
    </row>
    <row r="45" spans="1:13" x14ac:dyDescent="0.2">
      <c r="A45" s="46" t="str">
        <f>County!A40</f>
        <v>NC0048</v>
      </c>
      <c r="B45" s="46" t="str">
        <f>County!B40</f>
        <v>Onslow</v>
      </c>
      <c r="C45" s="153">
        <f>County!BB40</f>
        <v>2193138</v>
      </c>
      <c r="D45" s="235">
        <f>C45/County!BH40</f>
        <v>0.8089327407188831</v>
      </c>
      <c r="E45" s="154">
        <f>County!JI40</f>
        <v>11.30920716771948</v>
      </c>
      <c r="F45" s="285">
        <f>County!BF40</f>
        <v>185838</v>
      </c>
      <c r="G45" s="286">
        <f>F45/County!BH40</f>
        <v>6.8545820039466646E-2</v>
      </c>
      <c r="H45" s="287">
        <f>F45/'Table 1'!D45</f>
        <v>0.954797673606116</v>
      </c>
      <c r="I45" s="285">
        <f>County!BG40</f>
        <v>332174</v>
      </c>
      <c r="J45" s="286">
        <f>I45/County!BH40</f>
        <v>0.12252143924165022</v>
      </c>
      <c r="K45" s="288">
        <f>I45/'Table 1'!D45</f>
        <v>1.7066421422552869</v>
      </c>
      <c r="L45" s="285">
        <f>County!BH40</f>
        <v>2711150</v>
      </c>
      <c r="M45" s="289">
        <f>L45/'Table 1'!D45</f>
        <v>13.929334758215335</v>
      </c>
    </row>
    <row r="46" spans="1:13" x14ac:dyDescent="0.2">
      <c r="A46" s="46" t="str">
        <f>County!A41</f>
        <v>NC0108</v>
      </c>
      <c r="B46" s="46" t="str">
        <f>County!B41</f>
        <v>Orange</v>
      </c>
      <c r="C46" s="153">
        <f>County!BB41</f>
        <v>1690347</v>
      </c>
      <c r="D46" s="235">
        <f>C46/County!BH41</f>
        <v>0.81100154442488526</v>
      </c>
      <c r="E46" s="154">
        <f>County!JI41</f>
        <v>20.28473197249523</v>
      </c>
      <c r="F46" s="285">
        <f>County!BF41</f>
        <v>268078</v>
      </c>
      <c r="G46" s="286">
        <f>F46/County!BH41</f>
        <v>0.1286195509125253</v>
      </c>
      <c r="H46" s="287">
        <f>F46/'Table 1'!D46</f>
        <v>3.3270617437170338</v>
      </c>
      <c r="I46" s="285">
        <f>County!BG41</f>
        <v>125846</v>
      </c>
      <c r="J46" s="286">
        <f>I46/County!BH41</f>
        <v>6.037890466258946E-2</v>
      </c>
      <c r="K46" s="288">
        <f>I46/'Table 1'!D46</f>
        <v>1.5618492088116662</v>
      </c>
      <c r="L46" s="285">
        <f>County!BH41</f>
        <v>2084271</v>
      </c>
      <c r="M46" s="289">
        <f>L46/'Table 1'!D46</f>
        <v>25.86746509463233</v>
      </c>
    </row>
    <row r="47" spans="1:13" x14ac:dyDescent="0.2">
      <c r="A47" s="46" t="str">
        <f>County!A42</f>
        <v>NC0049</v>
      </c>
      <c r="B47" s="46" t="str">
        <f>County!B42</f>
        <v>Pender</v>
      </c>
      <c r="C47" s="153">
        <f>County!BB42</f>
        <v>583516</v>
      </c>
      <c r="D47" s="235">
        <f>C47/County!BH42</f>
        <v>0.75987253764423834</v>
      </c>
      <c r="E47" s="154">
        <f>County!JI42</f>
        <v>10.500935790382954</v>
      </c>
      <c r="F47" s="285">
        <f>County!BF42</f>
        <v>93555</v>
      </c>
      <c r="G47" s="286">
        <f>F47/County!BH42</f>
        <v>0.1218302073281739</v>
      </c>
      <c r="H47" s="287">
        <f>F47/'Table 1'!D47</f>
        <v>1.6146597400804266</v>
      </c>
      <c r="I47" s="285">
        <f>County!BG42</f>
        <v>90842</v>
      </c>
      <c r="J47" s="286">
        <f>I47/County!BH42</f>
        <v>0.11829725502758776</v>
      </c>
      <c r="K47" s="288">
        <f>I47/'Table 1'!D47</f>
        <v>1.5678362472169967</v>
      </c>
      <c r="L47" s="285">
        <f>County!BH42</f>
        <v>767913</v>
      </c>
      <c r="M47" s="289">
        <f>L47/'Table 1'!D47</f>
        <v>13.253361177749779</v>
      </c>
    </row>
    <row r="48" spans="1:13" x14ac:dyDescent="0.2">
      <c r="A48" s="46" t="str">
        <f>County!A43</f>
        <v>NC0109</v>
      </c>
      <c r="B48" s="46" t="str">
        <f>County!B43</f>
        <v>Person</v>
      </c>
      <c r="C48" s="153">
        <f>County!BB43</f>
        <v>392982</v>
      </c>
      <c r="D48" s="235">
        <f>C48/County!BH43</f>
        <v>0.76263055552321179</v>
      </c>
      <c r="E48" s="154">
        <f>County!JI43</f>
        <v>10.005652306752214</v>
      </c>
      <c r="F48" s="285">
        <f>County!BF43</f>
        <v>73629</v>
      </c>
      <c r="G48" s="286">
        <f>F48/County!BH43</f>
        <v>0.14288625222686679</v>
      </c>
      <c r="H48" s="287">
        <f>F48/'Table 1'!D48</f>
        <v>1.8605397483196038</v>
      </c>
      <c r="I48" s="285">
        <f>County!BG43</f>
        <v>48687</v>
      </c>
      <c r="J48" s="286">
        <f>I48/County!BH43</f>
        <v>9.4483192249921411E-2</v>
      </c>
      <c r="K48" s="288">
        <f>I48/'Table 1'!D48</f>
        <v>1.2302774548946278</v>
      </c>
      <c r="L48" s="285">
        <f>County!BH43</f>
        <v>515298</v>
      </c>
      <c r="M48" s="289">
        <f>L48/'Table 1'!D48</f>
        <v>13.021124981048162</v>
      </c>
    </row>
    <row r="49" spans="1:13" x14ac:dyDescent="0.2">
      <c r="A49" s="46" t="str">
        <f>County!A44</f>
        <v>NC0050</v>
      </c>
      <c r="B49" s="46" t="str">
        <f>County!B44</f>
        <v>Pitt (Sheppard)</v>
      </c>
      <c r="C49" s="153">
        <f>County!BB44</f>
        <v>1410744</v>
      </c>
      <c r="D49" s="235">
        <f>C49/County!BH44</f>
        <v>0.63647458128750001</v>
      </c>
      <c r="E49" s="154">
        <f>County!JI44</f>
        <v>8.0227931893404314</v>
      </c>
      <c r="F49" s="285">
        <f>County!BF44</f>
        <v>277544</v>
      </c>
      <c r="G49" s="286">
        <f>F49/County!BH44</f>
        <v>0.12521740385843066</v>
      </c>
      <c r="H49" s="287">
        <f>F49/'Table 1'!D49</f>
        <v>1.6246795059415793</v>
      </c>
      <c r="I49" s="285">
        <f>County!BG44</f>
        <v>528209</v>
      </c>
      <c r="J49" s="286">
        <f>I49/County!BH44</f>
        <v>0.23830801485406927</v>
      </c>
      <c r="K49" s="288">
        <f>I49/'Table 1'!D49</f>
        <v>3.0920154539600775</v>
      </c>
      <c r="L49" s="285">
        <f>County!BH44</f>
        <v>2216497</v>
      </c>
      <c r="M49" s="289">
        <f>L49/'Table 1'!D49</f>
        <v>12.974869753556167</v>
      </c>
    </row>
    <row r="50" spans="1:13" x14ac:dyDescent="0.2">
      <c r="A50" s="46" t="str">
        <f>County!A45</f>
        <v>NC0051</v>
      </c>
      <c r="B50" s="46" t="str">
        <f>County!B45</f>
        <v>Polk</v>
      </c>
      <c r="C50" s="153">
        <f>County!BB45</f>
        <v>380888</v>
      </c>
      <c r="D50" s="235">
        <f>C50/County!BH45</f>
        <v>0.66824449150237819</v>
      </c>
      <c r="E50" s="154">
        <f>County!JI45</f>
        <v>18.487016453914478</v>
      </c>
      <c r="F50" s="285">
        <f>County!BF45</f>
        <v>66632</v>
      </c>
      <c r="G50" s="286">
        <f>F50/County!BH45</f>
        <v>0.11690173215692398</v>
      </c>
      <c r="H50" s="287">
        <f>F50/'Table 1'!D50</f>
        <v>3.1991549836758209</v>
      </c>
      <c r="I50" s="285">
        <f>County!BG45</f>
        <v>122463</v>
      </c>
      <c r="J50" s="286">
        <f>I50/County!BH45</f>
        <v>0.21485377634069788</v>
      </c>
      <c r="K50" s="288">
        <f>I50/'Table 1'!D50</f>
        <v>5.879729210677934</v>
      </c>
      <c r="L50" s="285">
        <f>County!BH45</f>
        <v>569983</v>
      </c>
      <c r="M50" s="289">
        <f>L50/'Table 1'!D50</f>
        <v>27.366189744574612</v>
      </c>
    </row>
    <row r="51" spans="1:13" x14ac:dyDescent="0.2">
      <c r="A51" s="46" t="str">
        <f>County!A46</f>
        <v>NC0052</v>
      </c>
      <c r="B51" s="46" t="str">
        <f>County!B46</f>
        <v>Randolph</v>
      </c>
      <c r="C51" s="153">
        <f>County!BB46</f>
        <v>1954371</v>
      </c>
      <c r="D51" s="235">
        <f>C51/County!BH46</f>
        <v>0.71139020171400114</v>
      </c>
      <c r="E51" s="154">
        <f>County!JI46</f>
        <v>13.710073658365486</v>
      </c>
      <c r="F51" s="285">
        <f>County!BF46</f>
        <v>224917</v>
      </c>
      <c r="G51" s="286">
        <f>F51/County!BH46</f>
        <v>8.1869691066285777E-2</v>
      </c>
      <c r="H51" s="287">
        <f>F51/'Table 1'!D51</f>
        <v>1.5734733425211449</v>
      </c>
      <c r="I51" s="285">
        <f>County!BG46</f>
        <v>567968</v>
      </c>
      <c r="J51" s="286">
        <f>I51/County!BH46</f>
        <v>0.20674010721971306</v>
      </c>
      <c r="K51" s="288">
        <f>I51/'Table 1'!D51</f>
        <v>3.9733879938157166</v>
      </c>
      <c r="L51" s="285">
        <f>County!BH46</f>
        <v>2747256</v>
      </c>
      <c r="M51" s="289">
        <f>L51/'Table 1'!D51</f>
        <v>19.219241236017155</v>
      </c>
    </row>
    <row r="52" spans="1:13" x14ac:dyDescent="0.2">
      <c r="A52" s="46" t="str">
        <f>County!A47</f>
        <v>NC0053</v>
      </c>
      <c r="B52" s="46" t="str">
        <f>County!B47</f>
        <v>Robeson</v>
      </c>
      <c r="C52" s="153">
        <f>County!BB47</f>
        <v>804330</v>
      </c>
      <c r="D52" s="235">
        <f>C52/County!BH47</f>
        <v>0.6727135867519759</v>
      </c>
      <c r="E52" s="154">
        <f>County!JI47</f>
        <v>6.0020147750167894</v>
      </c>
      <c r="F52" s="285">
        <f>County!BF47</f>
        <v>132007</v>
      </c>
      <c r="G52" s="286">
        <f>F52/County!BH47</f>
        <v>0.11040605528373688</v>
      </c>
      <c r="H52" s="287">
        <f>F52/'Table 1'!D52</f>
        <v>0.9897432052483599</v>
      </c>
      <c r="I52" s="285">
        <f>County!BG47</f>
        <v>259313</v>
      </c>
      <c r="J52" s="286">
        <f>I52/County!BH47</f>
        <v>0.2168803579642872</v>
      </c>
      <c r="K52" s="288">
        <f>I52/'Table 1'!D52</f>
        <v>1.9442399250234301</v>
      </c>
      <c r="L52" s="285">
        <f>County!BH47</f>
        <v>1195650</v>
      </c>
      <c r="M52" s="289">
        <f>L52/'Table 1'!D52</f>
        <v>8.9645735707591374</v>
      </c>
    </row>
    <row r="53" spans="1:13" x14ac:dyDescent="0.2">
      <c r="A53" s="46" t="str">
        <f>County!A48</f>
        <v>NC0054</v>
      </c>
      <c r="B53" s="46" t="str">
        <f>County!B48</f>
        <v>Rockingham</v>
      </c>
      <c r="C53" s="153">
        <f>County!BB48</f>
        <v>1285824</v>
      </c>
      <c r="D53" s="235">
        <f>C53/County!BH48</f>
        <v>0.70988935031264799</v>
      </c>
      <c r="E53" s="154">
        <f>County!JI48</f>
        <v>13.937867192750449</v>
      </c>
      <c r="F53" s="285">
        <f>County!BF48</f>
        <v>209673</v>
      </c>
      <c r="G53" s="286">
        <f>F53/County!BH48</f>
        <v>0.11575816732935755</v>
      </c>
      <c r="H53" s="287">
        <f>F53/'Table 1'!D53</f>
        <v>2.2769753703140609</v>
      </c>
      <c r="I53" s="285">
        <f>County!BG48</f>
        <v>315805</v>
      </c>
      <c r="J53" s="286">
        <f>I53/County!BH48</f>
        <v>0.17435248235799441</v>
      </c>
      <c r="K53" s="288">
        <f>I53/'Table 1'!D53</f>
        <v>3.4295317318969638</v>
      </c>
      <c r="L53" s="285">
        <f>County!BH48</f>
        <v>1811302</v>
      </c>
      <c r="M53" s="289">
        <f>L53/'Table 1'!D53</f>
        <v>19.67010555579688</v>
      </c>
    </row>
    <row r="54" spans="1:13" x14ac:dyDescent="0.2">
      <c r="A54" s="46" t="str">
        <f>County!A49</f>
        <v>NC0055</v>
      </c>
      <c r="B54" s="46" t="str">
        <f>County!B49</f>
        <v>Rowan</v>
      </c>
      <c r="C54" s="153">
        <f>County!BB49</f>
        <v>2089291</v>
      </c>
      <c r="D54" s="235">
        <f>C54/County!BH49</f>
        <v>0.70835717927992925</v>
      </c>
      <c r="E54" s="154">
        <f>County!JI49</f>
        <v>15.067074841705971</v>
      </c>
      <c r="F54" s="285">
        <f>County!BF49</f>
        <v>256345</v>
      </c>
      <c r="G54" s="286">
        <f>F54/County!BH49</f>
        <v>8.6911694504266501E-2</v>
      </c>
      <c r="H54" s="287">
        <f>F54/'Table 1'!D54</f>
        <v>1.8294414867044433</v>
      </c>
      <c r="I54" s="285">
        <f>County!BG49</f>
        <v>603852</v>
      </c>
      <c r="J54" s="286">
        <f>I54/County!BH49</f>
        <v>0.20473112621580422</v>
      </c>
      <c r="K54" s="288">
        <f>I54/'Table 1'!D54</f>
        <v>4.3094731733774854</v>
      </c>
      <c r="L54" s="285">
        <f>County!BH49</f>
        <v>2949488</v>
      </c>
      <c r="M54" s="289">
        <f>L54/'Table 1'!D54</f>
        <v>21.049428355290392</v>
      </c>
    </row>
    <row r="55" spans="1:13" x14ac:dyDescent="0.2">
      <c r="A55" s="46" t="str">
        <f>County!A50</f>
        <v>NC0056</v>
      </c>
      <c r="B55" s="46" t="str">
        <f>County!B50</f>
        <v>Rutherford</v>
      </c>
      <c r="C55" s="153">
        <f>County!BB50</f>
        <v>428812</v>
      </c>
      <c r="D55" s="235">
        <f>C55/County!BH50</f>
        <v>0.71352718499105616</v>
      </c>
      <c r="E55" s="154">
        <f>County!JI50</f>
        <v>6.3240078457976319</v>
      </c>
      <c r="F55" s="285">
        <f>County!BF50</f>
        <v>99570</v>
      </c>
      <c r="G55" s="286">
        <f>F55/County!BH50</f>
        <v>0.16568076875077997</v>
      </c>
      <c r="H55" s="287">
        <f>F55/'Table 1'!D55</f>
        <v>1.4725586760725853</v>
      </c>
      <c r="I55" s="285">
        <f>County!BG50</f>
        <v>72593</v>
      </c>
      <c r="J55" s="286">
        <f>I55/County!BH50</f>
        <v>0.12079204625816382</v>
      </c>
      <c r="K55" s="288">
        <f>I55/'Table 1'!D55</f>
        <v>1.0735909608530398</v>
      </c>
      <c r="L55" s="285">
        <f>County!BH50</f>
        <v>600975</v>
      </c>
      <c r="M55" s="289">
        <f>L55/'Table 1'!D55</f>
        <v>8.8879275921735665</v>
      </c>
    </row>
    <row r="56" spans="1:13" x14ac:dyDescent="0.2">
      <c r="A56" s="46" t="str">
        <f>County!A51</f>
        <v>NC0057</v>
      </c>
      <c r="B56" s="46" t="str">
        <f>County!B51</f>
        <v>Sampson</v>
      </c>
      <c r="C56" s="153">
        <f>County!BB51</f>
        <v>610226</v>
      </c>
      <c r="D56" s="235">
        <f>C56/County!BH51</f>
        <v>0.73858730318189025</v>
      </c>
      <c r="E56" s="154">
        <f>County!JI51</f>
        <v>9.4883771554740104</v>
      </c>
      <c r="F56" s="285">
        <f>County!BF51</f>
        <v>118661</v>
      </c>
      <c r="G56" s="286">
        <f>F56/County!BH51</f>
        <v>0.14362139270182897</v>
      </c>
      <c r="H56" s="287">
        <f>F56/'Table 1'!D56</f>
        <v>1.854280936977482</v>
      </c>
      <c r="I56" s="285">
        <f>County!BG51</f>
        <v>97320</v>
      </c>
      <c r="J56" s="286">
        <f>I56/County!BH51</f>
        <v>0.11779130411628079</v>
      </c>
      <c r="K56" s="288">
        <f>I56/'Table 1'!D56</f>
        <v>1.5207913365524355</v>
      </c>
      <c r="L56" s="285">
        <f>County!BH51</f>
        <v>826207</v>
      </c>
      <c r="M56" s="289">
        <f>L56/'Table 1'!D56</f>
        <v>12.910896504305159</v>
      </c>
    </row>
    <row r="57" spans="1:13" x14ac:dyDescent="0.2">
      <c r="A57" s="46" t="str">
        <f>County!A52</f>
        <v>NC0058</v>
      </c>
      <c r="B57" s="46" t="str">
        <f>County!B52</f>
        <v>Scotland</v>
      </c>
      <c r="C57" s="153">
        <f>County!BB52</f>
        <v>270486</v>
      </c>
      <c r="D57" s="235">
        <f>C57/County!BH52</f>
        <v>0.60460687342833197</v>
      </c>
      <c r="E57" s="154">
        <f>County!JI52</f>
        <v>7.4672445683681641</v>
      </c>
      <c r="F57" s="285">
        <f>County!BF52</f>
        <v>70163</v>
      </c>
      <c r="G57" s="286">
        <f>F57/County!BH52</f>
        <v>0.15683263481419391</v>
      </c>
      <c r="H57" s="287">
        <f>F57/'Table 1'!D57</f>
        <v>1.9587113704251695</v>
      </c>
      <c r="I57" s="285">
        <f>County!BG52</f>
        <v>106726</v>
      </c>
      <c r="J57" s="286">
        <f>I57/County!BH52</f>
        <v>0.23856049175747415</v>
      </c>
      <c r="K57" s="288">
        <f>I57/'Table 1'!D57</f>
        <v>2.9794254766756931</v>
      </c>
      <c r="L57" s="285">
        <f>County!BH52</f>
        <v>447375</v>
      </c>
      <c r="M57" s="289">
        <f>L57/'Table 1'!D57</f>
        <v>12.489182323218223</v>
      </c>
    </row>
    <row r="58" spans="1:13" x14ac:dyDescent="0.2">
      <c r="A58" s="46" t="str">
        <f>County!A53</f>
        <v>NC0059</v>
      </c>
      <c r="B58" s="46" t="str">
        <f>County!B53</f>
        <v>Stanly</v>
      </c>
      <c r="C58" s="477">
        <v>-1</v>
      </c>
      <c r="D58" s="477">
        <v>-1</v>
      </c>
      <c r="E58" s="154">
        <f>County!JI53</f>
        <v>0</v>
      </c>
      <c r="F58" s="477">
        <v>-1</v>
      </c>
      <c r="G58" s="477">
        <v>-1</v>
      </c>
      <c r="H58" s="477">
        <v>-1</v>
      </c>
      <c r="I58" s="477">
        <v>-1</v>
      </c>
      <c r="J58" s="477">
        <v>-1</v>
      </c>
      <c r="K58" s="477">
        <v>-1</v>
      </c>
      <c r="L58" s="477">
        <v>-1</v>
      </c>
      <c r="M58" s="487">
        <v>-1</v>
      </c>
    </row>
    <row r="59" spans="1:13" x14ac:dyDescent="0.2">
      <c r="A59" s="46" t="str">
        <f>County!A54</f>
        <v>NC0060</v>
      </c>
      <c r="B59" s="46" t="str">
        <f>County!B54</f>
        <v>Transylvania</v>
      </c>
      <c r="C59" s="153">
        <f>County!BB54</f>
        <v>945697</v>
      </c>
      <c r="D59" s="235">
        <f>C59/County!BH54</f>
        <v>0.75441024667386747</v>
      </c>
      <c r="E59" s="154">
        <f>County!JI54</f>
        <v>28.467700180614088</v>
      </c>
      <c r="F59" s="285">
        <f>County!BF54</f>
        <v>143277</v>
      </c>
      <c r="G59" s="286">
        <f>F59/County!BH54</f>
        <v>0.11429626710531145</v>
      </c>
      <c r="H59" s="287">
        <f>F59/'Table 1'!D59</f>
        <v>4.2458734627352204</v>
      </c>
      <c r="I59" s="285">
        <f>County!BG54</f>
        <v>164584</v>
      </c>
      <c r="J59" s="286">
        <f>I59/County!BH54</f>
        <v>0.13129348622082104</v>
      </c>
      <c r="K59" s="288">
        <f>I59/'Table 1'!D59</f>
        <v>4.8772855237813006</v>
      </c>
      <c r="L59" s="285">
        <f>County!BH54</f>
        <v>1253558</v>
      </c>
      <c r="M59" s="289">
        <f>L59/'Table 1'!D59</f>
        <v>37.147962661134983</v>
      </c>
    </row>
    <row r="60" spans="1:13" x14ac:dyDescent="0.2">
      <c r="A60" s="46" t="str">
        <f>County!A55</f>
        <v>NC0061</v>
      </c>
      <c r="B60" s="46" t="str">
        <f>County!B55</f>
        <v>Union</v>
      </c>
      <c r="C60" s="153">
        <f>County!BB55</f>
        <v>3255657</v>
      </c>
      <c r="D60" s="235">
        <f>C60/County!BH55</f>
        <v>0.73621803214147363</v>
      </c>
      <c r="E60" s="154">
        <f>County!JI55</f>
        <v>15.39033937004524</v>
      </c>
      <c r="F60" s="285">
        <f>County!BF55</f>
        <v>483832</v>
      </c>
      <c r="G60" s="286">
        <f>F60/County!BH55</f>
        <v>0.10941135473640912</v>
      </c>
      <c r="H60" s="287">
        <f>F60/'Table 1'!D60</f>
        <v>2.1993163387759553</v>
      </c>
      <c r="I60" s="285">
        <f>County!BG55</f>
        <v>682648</v>
      </c>
      <c r="J60" s="286">
        <f>I60/County!BH55</f>
        <v>0.1543706131221172</v>
      </c>
      <c r="K60" s="288">
        <f>I60/'Table 1'!D60</f>
        <v>3.1030582930288375</v>
      </c>
      <c r="L60" s="285">
        <f>County!BH55</f>
        <v>4422137</v>
      </c>
      <c r="M60" s="289">
        <f>L60/'Table 1'!D60</f>
        <v>20.101353685588567</v>
      </c>
    </row>
    <row r="61" spans="1:13" x14ac:dyDescent="0.2">
      <c r="A61" s="46" t="str">
        <f>County!A56</f>
        <v>NC0062</v>
      </c>
      <c r="B61" s="46" t="str">
        <f>County!B56</f>
        <v>Vance (Perry)</v>
      </c>
      <c r="C61" s="61">
        <v>-1</v>
      </c>
      <c r="D61" s="61">
        <v>-1</v>
      </c>
      <c r="E61" s="154">
        <f>County!JI56</f>
        <v>0</v>
      </c>
      <c r="F61" s="61">
        <v>-1</v>
      </c>
      <c r="G61" s="61">
        <v>-1</v>
      </c>
      <c r="H61" s="61">
        <v>-1</v>
      </c>
      <c r="I61" s="61">
        <v>-1</v>
      </c>
      <c r="J61" s="61">
        <v>-1</v>
      </c>
      <c r="K61" s="61">
        <v>-1</v>
      </c>
      <c r="L61" s="61">
        <v>-1</v>
      </c>
      <c r="M61" s="467">
        <v>-1</v>
      </c>
    </row>
    <row r="62" spans="1:13" x14ac:dyDescent="0.2">
      <c r="A62" s="46" t="str">
        <f>County!A57</f>
        <v>NC0063</v>
      </c>
      <c r="B62" s="46" t="str">
        <f>County!B57</f>
        <v>Wake</v>
      </c>
      <c r="C62" s="153">
        <f>County!BB57</f>
        <v>13947962</v>
      </c>
      <c r="D62" s="235">
        <f>C62/County!BH57</f>
        <v>0.69587948220598184</v>
      </c>
      <c r="E62" s="154">
        <f>County!JI57</f>
        <v>13.618423390789671</v>
      </c>
      <c r="F62" s="285">
        <f>County!BF57</f>
        <v>2323896</v>
      </c>
      <c r="G62" s="286">
        <f>F62/County!BH57</f>
        <v>0.11594178025295399</v>
      </c>
      <c r="H62" s="287">
        <f>F62/'Table 1'!D62</f>
        <v>2.3062966502618516</v>
      </c>
      <c r="I62" s="285">
        <f>County!BG57</f>
        <v>3771788</v>
      </c>
      <c r="J62" s="286">
        <f>I62/County!BH57</f>
        <v>0.18817873754106412</v>
      </c>
      <c r="K62" s="288">
        <f>I62/'Table 1'!D62</f>
        <v>3.7432234617632845</v>
      </c>
      <c r="L62" s="285">
        <f>County!BH57</f>
        <v>20043646</v>
      </c>
      <c r="M62" s="289">
        <f>L62/'Table 1'!D62</f>
        <v>19.891851282860493</v>
      </c>
    </row>
    <row r="63" spans="1:13" x14ac:dyDescent="0.2">
      <c r="A63" s="46" t="str">
        <f>County!A58</f>
        <v>NC0101</v>
      </c>
      <c r="B63" s="46" t="str">
        <f>County!B58</f>
        <v>Warren</v>
      </c>
      <c r="C63" s="153">
        <f>County!BB58</f>
        <v>366667</v>
      </c>
      <c r="D63" s="235">
        <f>C63/County!BH58</f>
        <v>0.75028903153461934</v>
      </c>
      <c r="E63" s="154">
        <f>County!JI58</f>
        <v>17.927296729086198</v>
      </c>
      <c r="F63" s="285">
        <f>County!BF58</f>
        <v>19707</v>
      </c>
      <c r="G63" s="286">
        <f>F63/County!BH58</f>
        <v>4.0325270461897968E-2</v>
      </c>
      <c r="H63" s="287">
        <f>F63/'Table 1'!D63</f>
        <v>0.96258486787476183</v>
      </c>
      <c r="I63" s="285">
        <f>County!BG58</f>
        <v>102327</v>
      </c>
      <c r="J63" s="286">
        <f>I63/County!BH58</f>
        <v>0.2093856980034827</v>
      </c>
      <c r="K63" s="288">
        <f>I63/'Table 1'!D63</f>
        <v>4.99814389683974</v>
      </c>
      <c r="L63" s="285">
        <f>County!BH58</f>
        <v>488701</v>
      </c>
      <c r="M63" s="289">
        <f>L63/'Table 1'!D63</f>
        <v>23.870512382161873</v>
      </c>
    </row>
    <row r="64" spans="1:13" x14ac:dyDescent="0.2">
      <c r="A64" s="46" t="str">
        <f>County!A59</f>
        <v>NC0065</v>
      </c>
      <c r="B64" s="46" t="str">
        <f>County!B59</f>
        <v>Wayne</v>
      </c>
      <c r="C64" s="153">
        <f>County!BB59</f>
        <v>1487225</v>
      </c>
      <c r="D64" s="235">
        <f>C64/County!BH59</f>
        <v>0.79429656373172108</v>
      </c>
      <c r="E64" s="154">
        <f>County!JI59</f>
        <v>11.88819433897411</v>
      </c>
      <c r="F64" s="285">
        <f>County!BF59</f>
        <v>230180</v>
      </c>
      <c r="G64" s="286">
        <f>F64/County!BH59</f>
        <v>0.12293444706736881</v>
      </c>
      <c r="H64" s="287">
        <f>F64/'Table 1'!D64</f>
        <v>1.8416757344940153</v>
      </c>
      <c r="I64" s="285">
        <f>County!BG59</f>
        <v>154975</v>
      </c>
      <c r="J64" s="286">
        <f>I64/County!BH59</f>
        <v>8.2768989200910068E-2</v>
      </c>
      <c r="K64" s="288">
        <f>I64/'Table 1'!D64</f>
        <v>1.2399587147154836</v>
      </c>
      <c r="L64" s="285">
        <f>County!BH59</f>
        <v>1872380</v>
      </c>
      <c r="M64" s="289">
        <f>L64/'Table 1'!D64</f>
        <v>14.980957562568008</v>
      </c>
    </row>
    <row r="65" spans="1:13" x14ac:dyDescent="0.2">
      <c r="A65" s="46" t="str">
        <f>County!A60</f>
        <v>NC0066</v>
      </c>
      <c r="B65" s="46" t="str">
        <f>County!B60</f>
        <v>Wilson</v>
      </c>
      <c r="C65" s="153">
        <f>County!BB60</f>
        <v>1362068</v>
      </c>
      <c r="D65" s="235">
        <f>C65/County!BH60</f>
        <v>0.75661281022631699</v>
      </c>
      <c r="E65" s="154">
        <f>County!JI60</f>
        <v>16.733638831897981</v>
      </c>
      <c r="F65" s="285">
        <f>County!BF60</f>
        <v>108850</v>
      </c>
      <c r="G65" s="286">
        <f>F65/County!BH60</f>
        <v>6.0464899251090699E-2</v>
      </c>
      <c r="H65" s="287">
        <f>F65/'Table 1'!D65</f>
        <v>1.3324927468814651</v>
      </c>
      <c r="I65" s="285">
        <f>County!BG60</f>
        <v>329300</v>
      </c>
      <c r="J65" s="286">
        <f>I65/County!BH60</f>
        <v>0.18292229052259226</v>
      </c>
      <c r="K65" s="288">
        <f>I65/'Table 1'!D65</f>
        <v>4.0311425038866924</v>
      </c>
      <c r="L65" s="285">
        <f>County!BH60</f>
        <v>1800218</v>
      </c>
      <c r="M65" s="289">
        <f>L65/'Table 1'!D65</f>
        <v>22.037459143825973</v>
      </c>
    </row>
    <row r="66" spans="1:13" ht="13.5" thickBot="1" x14ac:dyDescent="0.25">
      <c r="A66" s="653" t="s">
        <v>1961</v>
      </c>
      <c r="B66" s="673"/>
      <c r="C66" s="488">
        <f t="shared" ref="C66:M66" si="0">AVERAGEIF(C8:C65,"&gt;-1",C8:C65)</f>
        <v>2231939.7678571427</v>
      </c>
      <c r="D66" s="544">
        <f t="shared" si="0"/>
        <v>0.7138716654475642</v>
      </c>
      <c r="E66" s="166">
        <f t="shared" si="0"/>
        <v>12.660262088944515</v>
      </c>
      <c r="F66" s="166">
        <f t="shared" si="0"/>
        <v>354013.19642857142</v>
      </c>
      <c r="G66" s="544">
        <f t="shared" si="0"/>
        <v>0.11196942664997278</v>
      </c>
      <c r="H66" s="166">
        <f t="shared" si="0"/>
        <v>2.0262411905577027</v>
      </c>
      <c r="I66" s="166">
        <f t="shared" si="0"/>
        <v>601457.21428571432</v>
      </c>
      <c r="J66" s="544">
        <f t="shared" si="0"/>
        <v>0.17415890790246286</v>
      </c>
      <c r="K66" s="545">
        <f t="shared" si="0"/>
        <v>3.2509050947244016</v>
      </c>
      <c r="L66" s="166">
        <f t="shared" si="0"/>
        <v>3187410.1785714286</v>
      </c>
      <c r="M66" s="167">
        <f t="shared" si="0"/>
        <v>18.294781945086932</v>
      </c>
    </row>
    <row r="67" spans="1:13" ht="14.25" thickTop="1" thickBot="1" x14ac:dyDescent="0.25">
      <c r="A67" s="656" t="s">
        <v>1941</v>
      </c>
      <c r="B67" s="656"/>
      <c r="C67" s="539"/>
      <c r="D67" s="540"/>
      <c r="E67" s="470"/>
      <c r="F67" s="541"/>
      <c r="G67" s="471"/>
      <c r="H67" s="470"/>
      <c r="I67" s="542"/>
      <c r="J67" s="471"/>
      <c r="K67" s="542"/>
      <c r="L67" s="542"/>
      <c r="M67" s="543"/>
    </row>
    <row r="68" spans="1:13" ht="13.5" thickTop="1" x14ac:dyDescent="0.2">
      <c r="A68" s="212" t="str">
        <f>Regional!A3</f>
        <v>NC0001</v>
      </c>
      <c r="B68" s="212" t="str">
        <f>Regional!B3</f>
        <v>Albemarle</v>
      </c>
      <c r="C68" s="153">
        <f>Regional!BB3</f>
        <v>775615</v>
      </c>
      <c r="D68" s="235">
        <f>C68/Regional!BH3</f>
        <v>0.65754436176787501</v>
      </c>
      <c r="E68" s="155">
        <f>Regional!JJ3</f>
        <v>9.9006254786826648</v>
      </c>
      <c r="F68" s="285">
        <f>Regional!BF3</f>
        <v>89320</v>
      </c>
      <c r="G68" s="286">
        <f>F68/Regional!BH3</f>
        <v>7.5722958417651282E-2</v>
      </c>
      <c r="H68" s="287">
        <f>F68/'Table 1'!D68</f>
        <v>1.1485000835787118</v>
      </c>
      <c r="I68" s="285">
        <f>Regional!BG3</f>
        <v>314628</v>
      </c>
      <c r="J68" s="286">
        <f>I68/Regional!BH3</f>
        <v>0.26673267981447368</v>
      </c>
      <c r="K68" s="288">
        <f>I68/'Table 1'!D68</f>
        <v>4.0455696853582959</v>
      </c>
      <c r="L68" s="285">
        <f>Regional!BH3</f>
        <v>1179563</v>
      </c>
      <c r="M68" s="289">
        <f>L68/'Table 1'!D68</f>
        <v>15.167131707191627</v>
      </c>
    </row>
    <row r="69" spans="1:13" x14ac:dyDescent="0.2">
      <c r="A69" s="212" t="str">
        <f>Regional!A4</f>
        <v>NC0003</v>
      </c>
      <c r="B69" s="212" t="str">
        <f>Regional!B4</f>
        <v>AMY</v>
      </c>
      <c r="C69" s="153">
        <f>Regional!BB4</f>
        <v>477007</v>
      </c>
      <c r="D69" s="235">
        <f>C69/Regional!BH4</f>
        <v>0.57671670446906576</v>
      </c>
      <c r="E69" s="155">
        <f>Regional!JJ4</f>
        <v>9.3165429687499994</v>
      </c>
      <c r="F69" s="285">
        <f>Regional!BF4</f>
        <v>106834</v>
      </c>
      <c r="G69" s="286">
        <f>F69/Regional!BH4</f>
        <v>0.12916571959163736</v>
      </c>
      <c r="H69" s="287">
        <f>F69/'Table 1'!D69</f>
        <v>2.0902758755625124</v>
      </c>
      <c r="I69" s="285">
        <f>Regional!BG4</f>
        <v>243267</v>
      </c>
      <c r="J69" s="286">
        <f>I69/Regional!BH4</f>
        <v>0.29411757593929694</v>
      </c>
      <c r="K69" s="288">
        <f>I69/'Table 1'!D69</f>
        <v>4.7596752103306592</v>
      </c>
      <c r="L69" s="285">
        <f>Regional!BH4</f>
        <v>827108</v>
      </c>
      <c r="M69" s="289">
        <f>L69/'Table 1'!D69</f>
        <v>16.182899628252787</v>
      </c>
    </row>
    <row r="70" spans="1:13" x14ac:dyDescent="0.2">
      <c r="A70" s="212" t="str">
        <f>Regional!A5</f>
        <v>NC0002</v>
      </c>
      <c r="B70" s="212" t="str">
        <f>Regional!B5</f>
        <v>Appalachian</v>
      </c>
      <c r="C70" s="153">
        <f>Regional!BB5</f>
        <v>1630174</v>
      </c>
      <c r="D70" s="235">
        <f>C70/Regional!BH5</f>
        <v>0.7422050607518782</v>
      </c>
      <c r="E70" s="155">
        <f>Regional!JJ5</f>
        <v>10.877253619803829</v>
      </c>
      <c r="F70" s="285">
        <f>Regional!BF5</f>
        <v>164102</v>
      </c>
      <c r="G70" s="286">
        <f>F70/Regional!BH5</f>
        <v>7.4714315698511155E-2</v>
      </c>
      <c r="H70" s="287">
        <f>F70/'Table 1'!D70</f>
        <v>1.0887004750152589</v>
      </c>
      <c r="I70" s="285">
        <f>Regional!BG5</f>
        <v>402117</v>
      </c>
      <c r="J70" s="286">
        <f>I70/Regional!BH5</f>
        <v>0.18308062354961066</v>
      </c>
      <c r="K70" s="288">
        <f>I70/'Table 1'!D70</f>
        <v>2.6677613247352916</v>
      </c>
      <c r="L70" s="285">
        <f>Regional!BH5</f>
        <v>2196393</v>
      </c>
      <c r="M70" s="289">
        <f>L70/'Table 1'!D70</f>
        <v>14.571511026192182</v>
      </c>
    </row>
    <row r="71" spans="1:13" x14ac:dyDescent="0.2">
      <c r="A71" s="212" t="str">
        <f>Regional!A6</f>
        <v>NC0004</v>
      </c>
      <c r="B71" s="212" t="str">
        <f>Regional!B6</f>
        <v>BHM</v>
      </c>
      <c r="C71" s="153">
        <f>Regional!BB6</f>
        <v>555099</v>
      </c>
      <c r="D71" s="235">
        <f>C71/Regional!BH6</f>
        <v>0.63785713629093044</v>
      </c>
      <c r="E71" s="155">
        <f>Regional!JJ6</f>
        <v>8.2060610540320784</v>
      </c>
      <c r="F71" s="285">
        <f>Regional!BF6</f>
        <v>95178</v>
      </c>
      <c r="G71" s="286">
        <f>F71/Regional!BH6</f>
        <v>0.10936781820521778</v>
      </c>
      <c r="H71" s="287">
        <f>F71/'Table 1'!D71</f>
        <v>1.408646232628354</v>
      </c>
      <c r="I71" s="285">
        <f>Regional!BG6</f>
        <v>219979</v>
      </c>
      <c r="J71" s="286">
        <f>I71/Regional!BH6</f>
        <v>0.25277504550385171</v>
      </c>
      <c r="K71" s="288">
        <f>I71/'Table 1'!D71</f>
        <v>3.2557165480190036</v>
      </c>
      <c r="L71" s="285">
        <f>Regional!BH6</f>
        <v>870256</v>
      </c>
      <c r="M71" s="289">
        <f>L71/'Table 1'!D71</f>
        <v>12.879896991134725</v>
      </c>
    </row>
    <row r="72" spans="1:13" x14ac:dyDescent="0.2">
      <c r="A72" s="212" t="str">
        <f>Regional!A7</f>
        <v>NC0006</v>
      </c>
      <c r="B72" s="212" t="str">
        <f>Regional!B7</f>
        <v>CPC</v>
      </c>
      <c r="C72" s="153">
        <f>Regional!BB7</f>
        <v>2401022</v>
      </c>
      <c r="D72" s="235">
        <f>C72/Regional!BH7</f>
        <v>0.73576164115324449</v>
      </c>
      <c r="E72" s="155">
        <f>Regional!JJ7</f>
        <v>13.111884140281131</v>
      </c>
      <c r="F72" s="285">
        <f>Regional!BF7</f>
        <v>250414</v>
      </c>
      <c r="G72" s="286">
        <f>F72/Regional!BH7</f>
        <v>7.6736079722613357E-2</v>
      </c>
      <c r="H72" s="287">
        <f>F72/'Table 1'!D72</f>
        <v>1.3413287196490458</v>
      </c>
      <c r="I72" s="285">
        <f>Regional!BG7</f>
        <v>611879</v>
      </c>
      <c r="J72" s="286">
        <f>I72/Regional!BH7</f>
        <v>0.18750227912414216</v>
      </c>
      <c r="K72" s="288">
        <f>I72/'Table 1'!D72</f>
        <v>3.2774959692754337</v>
      </c>
      <c r="L72" s="285">
        <f>Regional!BH7</f>
        <v>3263315</v>
      </c>
      <c r="M72" s="289">
        <f>L72/'Table 1'!D72</f>
        <v>17.479766030499597</v>
      </c>
    </row>
    <row r="73" spans="1:13" x14ac:dyDescent="0.2">
      <c r="A73" s="212" t="str">
        <f>Regional!A8</f>
        <v>NC0007</v>
      </c>
      <c r="B73" s="212" t="str">
        <f>Regional!B8</f>
        <v>E. Albemarle</v>
      </c>
      <c r="C73" s="153">
        <f>Regional!BB8</f>
        <v>2071067</v>
      </c>
      <c r="D73" s="235">
        <f>C73/Regional!BH8</f>
        <v>0.76390438041281228</v>
      </c>
      <c r="E73" s="155">
        <f>Regional!JJ8</f>
        <v>18.929239290382139</v>
      </c>
      <c r="F73" s="285">
        <f>Regional!BF8</f>
        <v>169098</v>
      </c>
      <c r="G73" s="286">
        <f>F73/Regional!BH8</f>
        <v>6.2371088390209356E-2</v>
      </c>
      <c r="H73" s="287">
        <f>F73/'Table 1'!D73</f>
        <v>1.51544590125736</v>
      </c>
      <c r="I73" s="285">
        <f>Regional!BG8</f>
        <v>470995</v>
      </c>
      <c r="J73" s="286">
        <f>I73/Regional!BH8</f>
        <v>0.17372453119697842</v>
      </c>
      <c r="K73" s="288">
        <f>I73/'Table 1'!D73</f>
        <v>4.2210282928403071</v>
      </c>
      <c r="L73" s="285">
        <f>Regional!BH8</f>
        <v>2711160</v>
      </c>
      <c r="M73" s="289">
        <f>L73/'Table 1'!D73</f>
        <v>24.297249581029369</v>
      </c>
    </row>
    <row r="74" spans="1:13" x14ac:dyDescent="0.2">
      <c r="A74" s="212" t="str">
        <f>Regional!A9</f>
        <v>NC0008</v>
      </c>
      <c r="B74" s="212" t="str">
        <f>Regional!B9</f>
        <v>Fontana</v>
      </c>
      <c r="C74" s="153">
        <f>Regional!BB9</f>
        <v>2261609</v>
      </c>
      <c r="D74" s="235">
        <f>C74/Regional!BH9</f>
        <v>0.72095770702188211</v>
      </c>
      <c r="E74" s="155">
        <f>Regional!JJ9</f>
        <v>25.254983193934184</v>
      </c>
      <c r="F74" s="285">
        <f>Regional!BF9</f>
        <v>267294</v>
      </c>
      <c r="G74" s="286">
        <f>F74/Regional!BH9</f>
        <v>8.520821651342339E-2</v>
      </c>
      <c r="H74" s="287">
        <f>F74/'Table 1'!D74</f>
        <v>2.9269718903647575</v>
      </c>
      <c r="I74" s="285">
        <f>Regional!BG9</f>
        <v>608048</v>
      </c>
      <c r="J74" s="286">
        <f>I74/Regional!BH9</f>
        <v>0.19383407646469453</v>
      </c>
      <c r="K74" s="288">
        <f>I74/'Table 1'!D74</f>
        <v>6.6583589754820904</v>
      </c>
      <c r="L74" s="285">
        <f>Regional!BH9</f>
        <v>3136951</v>
      </c>
      <c r="M74" s="289">
        <f>L74/'Table 1'!D74</f>
        <v>34.350817446151488</v>
      </c>
    </row>
    <row r="75" spans="1:13" x14ac:dyDescent="0.2">
      <c r="A75" s="212" t="str">
        <f>Regional!A10</f>
        <v>NC0011</v>
      </c>
      <c r="B75" s="212" t="str">
        <f>Regional!B10</f>
        <v>Nantahala</v>
      </c>
      <c r="C75" s="153">
        <f>Regional!BB10</f>
        <v>778150</v>
      </c>
      <c r="D75" s="235">
        <f>C75/Regional!BH10</f>
        <v>0.72942581444659627</v>
      </c>
      <c r="E75" s="155">
        <f>Regional!JJ10</f>
        <v>16.514569494259216</v>
      </c>
      <c r="F75" s="285">
        <f>Regional!BF10</f>
        <v>85975</v>
      </c>
      <c r="G75" s="286">
        <f>F75/Regional!BH10</f>
        <v>8.0591639654367553E-2</v>
      </c>
      <c r="H75" s="287">
        <f>F75/'Table 1'!D75</f>
        <v>1.8074505434439843</v>
      </c>
      <c r="I75" s="285">
        <f>Regional!BG10</f>
        <v>202673</v>
      </c>
      <c r="J75" s="286">
        <f>I75/Regional!BH10</f>
        <v>0.18998254589903618</v>
      </c>
      <c r="K75" s="288">
        <f>I75/'Table 1'!D75</f>
        <v>4.2607900435175647</v>
      </c>
      <c r="L75" s="285">
        <f>Regional!BH10</f>
        <v>1066798</v>
      </c>
      <c r="M75" s="289">
        <f>L75/'Table 1'!D75</f>
        <v>22.42727100721088</v>
      </c>
    </row>
    <row r="76" spans="1:13" x14ac:dyDescent="0.2">
      <c r="A76" s="212" t="str">
        <f>Regional!A11</f>
        <v>NC0012</v>
      </c>
      <c r="B76" s="212" t="str">
        <f>Regional!B11</f>
        <v>Neuse</v>
      </c>
      <c r="C76" s="153">
        <f>Regional!BB11</f>
        <v>1148570</v>
      </c>
      <c r="D76" s="235">
        <f>C76/Regional!BH11</f>
        <v>0.60866933966713621</v>
      </c>
      <c r="E76" s="155">
        <f>Regional!JJ11</f>
        <v>12.667166631742635</v>
      </c>
      <c r="F76" s="285">
        <f>Regional!BF11</f>
        <v>197006</v>
      </c>
      <c r="G76" s="286">
        <f>F76/Regional!BH11</f>
        <v>0.10440069994032913</v>
      </c>
      <c r="H76" s="287">
        <f>F76/'Table 1'!D76</f>
        <v>2.1909273902067414</v>
      </c>
      <c r="I76" s="285">
        <f>Regional!BG11</f>
        <v>541442</v>
      </c>
      <c r="J76" s="286">
        <f>I76/Regional!BH11</f>
        <v>0.28692996039253466</v>
      </c>
      <c r="K76" s="288">
        <f>I76/'Table 1'!D76</f>
        <v>6.0214415195898532</v>
      </c>
      <c r="L76" s="285">
        <f>Regional!BH11</f>
        <v>1887018</v>
      </c>
      <c r="M76" s="289">
        <f>L76/'Table 1'!D76</f>
        <v>20.985753845127281</v>
      </c>
    </row>
    <row r="77" spans="1:13" x14ac:dyDescent="0.2">
      <c r="A77" s="212" t="str">
        <f>Regional!A12</f>
        <v>NC0013</v>
      </c>
      <c r="B77" s="212" t="str">
        <f>Regional!B12</f>
        <v>Northwestern</v>
      </c>
      <c r="C77" s="153">
        <f>Regional!BB12</f>
        <v>1782925</v>
      </c>
      <c r="D77" s="235">
        <f>C77/Regional!BH12</f>
        <v>0.74248540265598573</v>
      </c>
      <c r="E77" s="155">
        <f>Regional!JJ12</f>
        <v>10.526929526238723</v>
      </c>
      <c r="F77" s="285">
        <f>Regional!BF12</f>
        <v>113282</v>
      </c>
      <c r="G77" s="286">
        <f>F77/Regional!BH12</f>
        <v>4.7175417577113667E-2</v>
      </c>
      <c r="H77" s="287">
        <f>F77/'Table 1'!D77</f>
        <v>0.67089124860085403</v>
      </c>
      <c r="I77" s="285">
        <f>Regional!BG12</f>
        <v>505086</v>
      </c>
      <c r="J77" s="286">
        <f>I77/Regional!BH12</f>
        <v>0.21033917976690059</v>
      </c>
      <c r="K77" s="288">
        <f>I77/'Table 1'!D77</f>
        <v>2.9912764357162738</v>
      </c>
      <c r="L77" s="285">
        <f>Regional!BH12</f>
        <v>2401293</v>
      </c>
      <c r="M77" s="289">
        <f>L77/'Table 1'!D77</f>
        <v>14.221204242743688</v>
      </c>
    </row>
    <row r="78" spans="1:13" x14ac:dyDescent="0.2">
      <c r="A78" s="212" t="str">
        <f>Regional!A13</f>
        <v>NC0014</v>
      </c>
      <c r="B78" s="212" t="str">
        <f>Regional!B13</f>
        <v>Pettigrew</v>
      </c>
      <c r="C78" s="153">
        <f>Regional!BB13</f>
        <v>755716</v>
      </c>
      <c r="D78" s="235">
        <f>C78/Regional!BH13</f>
        <v>0.70422188716660361</v>
      </c>
      <c r="E78" s="155">
        <f>Regional!JJ13</f>
        <v>16.589090110855011</v>
      </c>
      <c r="F78" s="285">
        <f>Regional!BF13</f>
        <v>77036</v>
      </c>
      <c r="G78" s="286">
        <f>F78/Regional!BH13</f>
        <v>7.1786805228110137E-2</v>
      </c>
      <c r="H78" s="287">
        <f>F78/'Table 1'!D78</f>
        <v>1.7121013445938438</v>
      </c>
      <c r="I78" s="285">
        <f>Regional!BG13</f>
        <v>240370</v>
      </c>
      <c r="J78" s="286">
        <f>I78/Regional!BH13</f>
        <v>0.22399130760528627</v>
      </c>
      <c r="K78" s="288">
        <f>I78/'Table 1'!D78</f>
        <v>5.3421491276808535</v>
      </c>
      <c r="L78" s="285">
        <f>Regional!BH13</f>
        <v>1073122</v>
      </c>
      <c r="M78" s="289">
        <f>L78/'Table 1'!D78</f>
        <v>23.849805533948217</v>
      </c>
    </row>
    <row r="79" spans="1:13" x14ac:dyDescent="0.2">
      <c r="A79" s="212" t="str">
        <f>Regional!A14</f>
        <v>NC0015</v>
      </c>
      <c r="B79" s="212" t="str">
        <f>Regional!B14</f>
        <v>Sandhill</v>
      </c>
      <c r="C79" s="153">
        <f>Regional!BB14</f>
        <v>1900037</v>
      </c>
      <c r="D79" s="235">
        <f>C79/Regional!BH14</f>
        <v>0.6978613170884177</v>
      </c>
      <c r="E79" s="155">
        <f>Regional!JJ14</f>
        <v>7.6932050077740346</v>
      </c>
      <c r="F79" s="285">
        <f>Regional!BF14</f>
        <v>290924</v>
      </c>
      <c r="G79" s="286">
        <f>F79/Regional!BH14</f>
        <v>0.10685297486976876</v>
      </c>
      <c r="H79" s="287">
        <f>F79/'Table 1'!D79</f>
        <v>1.2532211026918985</v>
      </c>
      <c r="I79" s="285">
        <f>Regional!BG14</f>
        <v>531696</v>
      </c>
      <c r="J79" s="286">
        <f>I79/Regional!BH14</f>
        <v>0.19528570804181355</v>
      </c>
      <c r="K79" s="288">
        <f>I79/'Table 1'!D79</f>
        <v>2.2904010924395086</v>
      </c>
      <c r="L79" s="285">
        <f>Regional!BH14</f>
        <v>2722657</v>
      </c>
      <c r="M79" s="289">
        <f>L79/'Table 1'!D79</f>
        <v>11.72846244308416</v>
      </c>
    </row>
    <row r="80" spans="1:13" ht="13.5" thickBot="1" x14ac:dyDescent="0.25">
      <c r="A80" s="653" t="s">
        <v>1961</v>
      </c>
      <c r="B80" s="654"/>
      <c r="C80" s="488">
        <f t="shared" ref="C80:M80" si="1">AVERAGE(C68:C79)</f>
        <v>1378082.5833333333</v>
      </c>
      <c r="D80" s="544">
        <f t="shared" si="1"/>
        <v>0.69313422940770231</v>
      </c>
      <c r="E80" s="166">
        <f t="shared" si="1"/>
        <v>13.298962543061302</v>
      </c>
      <c r="F80" s="166">
        <f t="shared" si="1"/>
        <v>158871.91666666666</v>
      </c>
      <c r="G80" s="544">
        <f t="shared" si="1"/>
        <v>8.5341144484079409E-2</v>
      </c>
      <c r="H80" s="166">
        <f t="shared" si="1"/>
        <v>1.5962050672994437</v>
      </c>
      <c r="I80" s="166">
        <f t="shared" si="1"/>
        <v>407681.66666666669</v>
      </c>
      <c r="J80" s="544">
        <f t="shared" si="1"/>
        <v>0.2215246261082183</v>
      </c>
      <c r="K80" s="545">
        <f t="shared" si="1"/>
        <v>4.1493053520820951</v>
      </c>
      <c r="L80" s="166">
        <f t="shared" si="1"/>
        <v>1944636.1666666667</v>
      </c>
      <c r="M80" s="167">
        <f t="shared" si="1"/>
        <v>19.011814123547172</v>
      </c>
    </row>
    <row r="81" spans="1:13" ht="14.25" thickTop="1" thickBot="1" x14ac:dyDescent="0.25">
      <c r="A81" s="62"/>
      <c r="B81" s="41" t="s">
        <v>1942</v>
      </c>
      <c r="C81" s="291"/>
      <c r="D81" s="292"/>
      <c r="E81" s="157"/>
      <c r="F81" s="283"/>
      <c r="G81" s="210"/>
      <c r="H81" s="157"/>
      <c r="I81" s="156"/>
      <c r="J81" s="210"/>
      <c r="K81" s="156"/>
      <c r="L81" s="156"/>
      <c r="M81" s="284"/>
    </row>
    <row r="82" spans="1:13" ht="13.5" thickTop="1" x14ac:dyDescent="0.2">
      <c r="A82" s="60" t="str">
        <f>Municipal!A3</f>
        <v>NC0071</v>
      </c>
      <c r="B82" s="60" t="str">
        <f>Municipal!B3</f>
        <v>Chapel Hill</v>
      </c>
      <c r="C82" s="153">
        <f>Municipal!BB3</f>
        <v>2045371</v>
      </c>
      <c r="D82" s="235">
        <f>C82/Municipal!BH3</f>
        <v>0.71180451999146688</v>
      </c>
      <c r="E82" s="155">
        <f>Municipal!JK3</f>
        <v>34.287814527349838</v>
      </c>
      <c r="F82" s="285">
        <f>Municipal!BF3</f>
        <v>239332</v>
      </c>
      <c r="G82" s="286">
        <f>F82/Municipal!BH3</f>
        <v>8.3289339380776276E-2</v>
      </c>
      <c r="H82" s="287">
        <f>F82/'Table 1'!D82</f>
        <v>4.0177273414024075</v>
      </c>
      <c r="I82" s="285">
        <f>Municipal!BG3</f>
        <v>588798</v>
      </c>
      <c r="J82" s="286">
        <f>I82/Municipal!BH3</f>
        <v>0.20490614062775686</v>
      </c>
      <c r="K82" s="288">
        <f>I82/'Table 1'!D82</f>
        <v>9.8843022377411067</v>
      </c>
      <c r="L82" s="285">
        <f>Municipal!BH3</f>
        <v>2873501</v>
      </c>
      <c r="M82" s="289">
        <f>L82/'Table 1'!D82</f>
        <v>48.238194362839735</v>
      </c>
    </row>
    <row r="83" spans="1:13" x14ac:dyDescent="0.2">
      <c r="A83" s="60"/>
      <c r="B83" s="60" t="str">
        <f>Municipal!B4</f>
        <v>Clayton</v>
      </c>
      <c r="C83" s="153">
        <f>Municipal!BB4</f>
        <v>440377</v>
      </c>
      <c r="D83" s="235">
        <f>C83/Municipal!BH4</f>
        <v>0.8502816077417511</v>
      </c>
      <c r="E83" s="155">
        <f>Municipal!JK4</f>
        <v>25.41125216387767</v>
      </c>
      <c r="F83" s="285">
        <f>Municipal!BF4</f>
        <v>41882</v>
      </c>
      <c r="G83" s="286">
        <f>F83/Municipal!BH4</f>
        <v>8.0865926911350999E-2</v>
      </c>
      <c r="H83" s="287">
        <f>F83/'Table 1'!D83</f>
        <v>2.2356143909469415</v>
      </c>
      <c r="I83" s="285">
        <f>Municipal!BG4</f>
        <v>35660</v>
      </c>
      <c r="J83" s="286">
        <f>I83/Municipal!BH4</f>
        <v>6.8852465346897873E-2</v>
      </c>
      <c r="K83" s="288">
        <f>I83/'Table 1'!D83</f>
        <v>1.90349097896872</v>
      </c>
      <c r="L83" s="285">
        <f>Municipal!BH4</f>
        <v>517919</v>
      </c>
      <c r="M83" s="289">
        <f>L83/'Table 1'!D83</f>
        <v>27.645937866979821</v>
      </c>
    </row>
    <row r="84" spans="1:13" x14ac:dyDescent="0.2">
      <c r="A84" s="60" t="str">
        <f>Municipal!A4</f>
        <v>NC0110</v>
      </c>
      <c r="B84" s="60" t="str">
        <f>Municipal!B5</f>
        <v>Farmville</v>
      </c>
      <c r="C84" s="153">
        <f>Municipal!BB5</f>
        <v>229651</v>
      </c>
      <c r="D84" s="235">
        <f>C84/Municipal!BH5</f>
        <v>0.74247185634937574</v>
      </c>
      <c r="E84" s="155">
        <f>Municipal!JK5</f>
        <v>48.696140797285835</v>
      </c>
      <c r="F84" s="285">
        <f>Municipal!BF5</f>
        <v>27013</v>
      </c>
      <c r="G84" s="286">
        <f>F84/Municipal!BH5</f>
        <v>8.7334225653559902E-2</v>
      </c>
      <c r="H84" s="287">
        <f>F84/'Table 1'!D84</f>
        <v>5.7450021267545726</v>
      </c>
      <c r="I84" s="285">
        <f>Municipal!BG5</f>
        <v>52642</v>
      </c>
      <c r="J84" s="286">
        <f>I84/Municipal!BH5</f>
        <v>0.1701939179970644</v>
      </c>
      <c r="K84" s="288">
        <f>I84/'Table 1'!D84</f>
        <v>11.195661420672055</v>
      </c>
      <c r="L84" s="285">
        <f>Municipal!BH5</f>
        <v>309306</v>
      </c>
      <c r="M84" s="289">
        <f>L84/'Table 1'!D84</f>
        <v>65.781794980859203</v>
      </c>
    </row>
    <row r="85" spans="1:13" x14ac:dyDescent="0.2">
      <c r="A85" s="60" t="str">
        <f>Municipal!A5</f>
        <v>NC0075</v>
      </c>
      <c r="B85" s="60" t="str">
        <f>Municipal!B6</f>
        <v>Hickory</v>
      </c>
      <c r="C85" s="153">
        <f>Municipal!BB6</f>
        <v>1125198</v>
      </c>
      <c r="D85" s="235">
        <f>C85/Municipal!BH6</f>
        <v>0.61453320079957185</v>
      </c>
      <c r="E85" s="155">
        <f>Municipal!JK6</f>
        <v>27.978864133678137</v>
      </c>
      <c r="F85" s="285">
        <f>Municipal!BF6</f>
        <v>233614</v>
      </c>
      <c r="G85" s="286">
        <f>F85/Municipal!BH6</f>
        <v>0.12758959682792823</v>
      </c>
      <c r="H85" s="287">
        <f>F85/'Table 1'!D85</f>
        <v>5.7895467274664814</v>
      </c>
      <c r="I85" s="285">
        <f>Municipal!BG6</f>
        <v>472168</v>
      </c>
      <c r="J85" s="286">
        <f>I85/Municipal!BH6</f>
        <v>0.25787720237249995</v>
      </c>
      <c r="K85" s="288">
        <f>I85/'Table 1'!D85</f>
        <v>11.701519169289485</v>
      </c>
      <c r="L85" s="285">
        <f>Municipal!BH6</f>
        <v>1830980</v>
      </c>
      <c r="M85" s="289">
        <f>L85/'Table 1'!D85</f>
        <v>45.376322767713319</v>
      </c>
    </row>
    <row r="86" spans="1:13" x14ac:dyDescent="0.2">
      <c r="A86" s="60" t="str">
        <f>Municipal!A6</f>
        <v>NC0079</v>
      </c>
      <c r="B86" s="60" t="str">
        <f>Municipal!B7</f>
        <v>High Point</v>
      </c>
      <c r="C86" s="153">
        <f>Municipal!BB7</f>
        <v>3232079</v>
      </c>
      <c r="D86" s="235">
        <f>C86/Municipal!BH7</f>
        <v>0.71665692152377225</v>
      </c>
      <c r="E86" s="155">
        <f>Municipal!JK7</f>
        <v>30.026188662418015</v>
      </c>
      <c r="F86" s="285">
        <f>Municipal!BF7</f>
        <v>414798</v>
      </c>
      <c r="G86" s="286">
        <f>F86/Municipal!BH7</f>
        <v>9.1974192999062732E-2</v>
      </c>
      <c r="H86" s="287">
        <f>F86/'Table 1'!D86</f>
        <v>3.7795150753082032</v>
      </c>
      <c r="I86" s="285">
        <f>Municipal!BG7</f>
        <v>863062</v>
      </c>
      <c r="J86" s="286">
        <f>I86/Municipal!BH7</f>
        <v>0.19136888547716499</v>
      </c>
      <c r="K86" s="288">
        <f>I86/'Table 1'!D86</f>
        <v>7.8639623140074173</v>
      </c>
      <c r="L86" s="285">
        <f>Municipal!BH7</f>
        <v>4509939</v>
      </c>
      <c r="M86" s="289">
        <f>L86/'Table 1'!D86</f>
        <v>41.093212694420906</v>
      </c>
    </row>
    <row r="87" spans="1:13" x14ac:dyDescent="0.2">
      <c r="A87" s="60" t="str">
        <f>Municipal!A7</f>
        <v>NC0080</v>
      </c>
      <c r="B87" s="60" t="str">
        <f>Municipal!B8</f>
        <v>Kings Mountain</v>
      </c>
      <c r="C87" s="153">
        <f>Municipal!BB8</f>
        <v>393984</v>
      </c>
      <c r="D87" s="235">
        <f>C87/Municipal!BH8</f>
        <v>0.55863019447926177</v>
      </c>
      <c r="E87" s="155">
        <f>Municipal!JK8</f>
        <v>37.115779557230333</v>
      </c>
      <c r="F87" s="285">
        <f>Municipal!BF8</f>
        <v>82571</v>
      </c>
      <c r="G87" s="286">
        <f>F87/Municipal!BH8</f>
        <v>0.11707747976655683</v>
      </c>
      <c r="H87" s="287">
        <f>F87/'Table 1'!D87</f>
        <v>7.7407893503328022</v>
      </c>
      <c r="I87" s="285">
        <f>Municipal!BG8</f>
        <v>228713</v>
      </c>
      <c r="J87" s="286">
        <f>I87/Municipal!BH8</f>
        <v>0.32429232575418138</v>
      </c>
      <c r="K87" s="288">
        <f>I87/'Table 1'!D87</f>
        <v>21.441173713321458</v>
      </c>
      <c r="L87" s="285">
        <f>Municipal!BH8</f>
        <v>705268</v>
      </c>
      <c r="M87" s="289">
        <f>L87/'Table 1'!D87</f>
        <v>66.116808849723441</v>
      </c>
    </row>
    <row r="88" spans="1:13" x14ac:dyDescent="0.2">
      <c r="A88" s="60" t="str">
        <f>Municipal!A8</f>
        <v>NC0100</v>
      </c>
      <c r="B88" s="60" t="str">
        <f>Municipal!B9</f>
        <v>Mooresville</v>
      </c>
      <c r="C88" s="153">
        <f>Municipal!BB9</f>
        <v>1352038</v>
      </c>
      <c r="D88" s="235">
        <f>C88/Municipal!BH9</f>
        <v>0.67325729856130156</v>
      </c>
      <c r="E88" s="155">
        <f>Municipal!JK9</f>
        <v>38.458243258618729</v>
      </c>
      <c r="F88" s="285">
        <f>Municipal!BF9</f>
        <v>321488</v>
      </c>
      <c r="G88" s="286">
        <f>F88/Municipal!BH9</f>
        <v>0.16008732180595198</v>
      </c>
      <c r="H88" s="287">
        <f>F88/'Table 1'!D88</f>
        <v>8.516238410596026</v>
      </c>
      <c r="I88" s="285">
        <f>Municipal!BG9</f>
        <v>334678</v>
      </c>
      <c r="J88" s="286">
        <f>I88/Municipal!BH9</f>
        <v>0.16665537963274649</v>
      </c>
      <c r="K88" s="288">
        <f>I88/'Table 1'!D88</f>
        <v>8.8656423841059606</v>
      </c>
      <c r="L88" s="285">
        <f>Municipal!BH9</f>
        <v>2008204</v>
      </c>
      <c r="M88" s="289">
        <f>L88/'Table 1'!D88</f>
        <v>53.197456953642387</v>
      </c>
    </row>
    <row r="89" spans="1:13" x14ac:dyDescent="0.2">
      <c r="A89" s="60" t="str">
        <f>Municipal!A9</f>
        <v>NC0083</v>
      </c>
      <c r="B89" s="60" t="str">
        <f>Municipal!B10</f>
        <v>Nashville</v>
      </c>
      <c r="C89" s="153">
        <f>Municipal!BB10</f>
        <v>145504</v>
      </c>
      <c r="D89" s="235">
        <f>C89/Municipal!BH10</f>
        <v>0.75841004096865328</v>
      </c>
      <c r="E89" s="155">
        <f>Municipal!JK10</f>
        <v>27.070511627906978</v>
      </c>
      <c r="F89" s="285">
        <f>Municipal!BF10</f>
        <v>15900</v>
      </c>
      <c r="G89" s="286">
        <f>F89/Municipal!BH10</f>
        <v>8.2875519926610866E-2</v>
      </c>
      <c r="H89" s="287">
        <f>F89/'Table 1'!D89</f>
        <v>2.9983028474448425</v>
      </c>
      <c r="I89" s="285">
        <f>Municipal!BG10</f>
        <v>30450</v>
      </c>
      <c r="J89" s="286">
        <f>I89/Municipal!BH10</f>
        <v>0.1587144391047359</v>
      </c>
      <c r="K89" s="288">
        <f>I89/'Table 1'!D89</f>
        <v>5.7420328116160659</v>
      </c>
      <c r="L89" s="285">
        <f>Municipal!BH10</f>
        <v>191854</v>
      </c>
      <c r="M89" s="289">
        <f>L89/'Table 1'!D89</f>
        <v>36.178389590797664</v>
      </c>
    </row>
    <row r="90" spans="1:13" x14ac:dyDescent="0.2">
      <c r="A90" s="60" t="str">
        <f>Municipal!A10</f>
        <v>NC0102</v>
      </c>
      <c r="B90" s="60" t="str">
        <f>Municipal!B11</f>
        <v>Roanoke Rapids</v>
      </c>
      <c r="C90" s="153">
        <f>Municipal!BB11</f>
        <v>198809</v>
      </c>
      <c r="D90" s="235">
        <f>C90/Municipal!BH11</f>
        <v>0.71310358185613754</v>
      </c>
      <c r="E90" s="155">
        <f>Municipal!JK11</f>
        <v>12.790902657144695</v>
      </c>
      <c r="F90" s="285">
        <f>Municipal!BF11</f>
        <v>29672</v>
      </c>
      <c r="G90" s="286">
        <f>F90/Municipal!BH11</f>
        <v>0.10642983708401185</v>
      </c>
      <c r="H90" s="287">
        <f>F90/'Table 1'!D90</f>
        <v>1.9539049124193335</v>
      </c>
      <c r="I90" s="285">
        <f>Municipal!BG11</f>
        <v>50313</v>
      </c>
      <c r="J90" s="286">
        <f>I90/Municipal!BH11</f>
        <v>0.18046658105985064</v>
      </c>
      <c r="K90" s="288">
        <f>I90/'Table 1'!D90</f>
        <v>3.3131173449229552</v>
      </c>
      <c r="L90" s="285">
        <f>Municipal!BH11</f>
        <v>278794</v>
      </c>
      <c r="M90" s="289">
        <f>L90/'Table 1'!D90</f>
        <v>18.358619781377584</v>
      </c>
    </row>
    <row r="91" spans="1:13" x14ac:dyDescent="0.2">
      <c r="A91" s="60" t="str">
        <f>Municipal!A11</f>
        <v>NC0088</v>
      </c>
      <c r="B91" s="60" t="str">
        <f>Municipal!B12</f>
        <v>Southern Pines</v>
      </c>
      <c r="C91" s="153">
        <f>Municipal!BB12</f>
        <v>592869</v>
      </c>
      <c r="D91" s="235">
        <f>C91/Municipal!BH12</f>
        <v>0.72626766610765592</v>
      </c>
      <c r="E91" s="155">
        <f>Municipal!JK12</f>
        <v>45.295209718083889</v>
      </c>
      <c r="F91" s="285">
        <f>Municipal!BF12</f>
        <v>119518</v>
      </c>
      <c r="G91" s="286">
        <f>F91/Municipal!BH12</f>
        <v>0.14641018322404245</v>
      </c>
      <c r="H91" s="287">
        <f>F91/'Table 1'!D91</f>
        <v>8.8788351534061363</v>
      </c>
      <c r="I91" s="285">
        <f>Municipal!BG12</f>
        <v>103936</v>
      </c>
      <c r="J91" s="286">
        <f>I91/Municipal!BH12</f>
        <v>0.12732215066830163</v>
      </c>
      <c r="K91" s="288">
        <f>I91/'Table 1'!D91</f>
        <v>7.7212688507540301</v>
      </c>
      <c r="L91" s="285">
        <f>Municipal!BH12</f>
        <v>816323</v>
      </c>
      <c r="M91" s="289">
        <f>L91/'Table 1'!D91</f>
        <v>60.64356288537256</v>
      </c>
    </row>
    <row r="92" spans="1:13" x14ac:dyDescent="0.2">
      <c r="A92" s="60" t="str">
        <f>Municipal!A12</f>
        <v>NC0093</v>
      </c>
      <c r="B92" s="60" t="str">
        <f>Municipal!B13</f>
        <v>Washington</v>
      </c>
      <c r="C92" s="153">
        <f>Municipal!BB13</f>
        <v>283064</v>
      </c>
      <c r="D92" s="235">
        <f>C92/Municipal!BH13</f>
        <v>0.67619334279312204</v>
      </c>
      <c r="E92" s="155">
        <f>Municipal!JK13</f>
        <v>29.218001651527665</v>
      </c>
      <c r="F92" s="285">
        <f>Municipal!BF13</f>
        <v>62007</v>
      </c>
      <c r="G92" s="286">
        <f>F92/Municipal!BH13</f>
        <v>0.14812452521893676</v>
      </c>
      <c r="H92" s="287">
        <f>F92/'Table 1'!D92</f>
        <v>6.4329287270463738</v>
      </c>
      <c r="I92" s="285">
        <f>Municipal!BG13</f>
        <v>73543</v>
      </c>
      <c r="J92" s="286">
        <f>I92/Municipal!BH13</f>
        <v>0.17568213198794116</v>
      </c>
      <c r="K92" s="288">
        <f>I92/'Table 1'!D92</f>
        <v>7.6297333748314138</v>
      </c>
      <c r="L92" s="285">
        <f>Municipal!BH13</f>
        <v>418614</v>
      </c>
      <c r="M92" s="289">
        <f>L92/'Table 1'!D92</f>
        <v>43.429193899782135</v>
      </c>
    </row>
    <row r="93" spans="1:13" ht="13.5" thickBot="1" x14ac:dyDescent="0.25">
      <c r="A93" s="657" t="s">
        <v>1961</v>
      </c>
      <c r="B93" s="658"/>
      <c r="C93" s="488">
        <f t="shared" ref="C93:M93" si="2">AVERAGE(C82:C92)</f>
        <v>912631.27272727271</v>
      </c>
      <c r="D93" s="544">
        <f t="shared" si="2"/>
        <v>0.70378274828837006</v>
      </c>
      <c r="E93" s="166">
        <f t="shared" si="2"/>
        <v>32.395355341374703</v>
      </c>
      <c r="F93" s="166">
        <f t="shared" si="2"/>
        <v>144345</v>
      </c>
      <c r="G93" s="544">
        <f t="shared" si="2"/>
        <v>0.11200528625443536</v>
      </c>
      <c r="H93" s="166">
        <f t="shared" si="2"/>
        <v>5.2807640966476477</v>
      </c>
      <c r="I93" s="166">
        <f t="shared" si="2"/>
        <v>257633</v>
      </c>
      <c r="J93" s="544">
        <f t="shared" si="2"/>
        <v>0.18421196545719465</v>
      </c>
      <c r="K93" s="545">
        <f t="shared" si="2"/>
        <v>8.8419913272936981</v>
      </c>
      <c r="L93" s="166">
        <f t="shared" si="2"/>
        <v>1314609.2727272727</v>
      </c>
      <c r="M93" s="167">
        <f t="shared" si="2"/>
        <v>46.005408603046256</v>
      </c>
    </row>
    <row r="94" spans="1:13" ht="14.25" thickTop="1" thickBot="1" x14ac:dyDescent="0.25">
      <c r="A94" s="92"/>
      <c r="B94" s="116"/>
      <c r="C94" s="291"/>
      <c r="D94" s="292"/>
      <c r="E94" s="157"/>
      <c r="F94" s="550"/>
      <c r="G94" s="551"/>
      <c r="H94" s="552"/>
      <c r="I94" s="553"/>
      <c r="J94" s="551"/>
      <c r="K94" s="553"/>
      <c r="L94" s="553"/>
      <c r="M94" s="554"/>
    </row>
    <row r="95" spans="1:13" ht="13.5" thickTop="1" x14ac:dyDescent="0.2">
      <c r="A95" s="659" t="s">
        <v>1962</v>
      </c>
      <c r="B95" s="676"/>
      <c r="C95" s="546">
        <f t="shared" ref="C95:M95" si="3">AVERAGE(C82:C92,C68:C79,C62:C65,C59:C60,C8:C57)</f>
        <v>1918538.7594936709</v>
      </c>
      <c r="D95" s="547">
        <f t="shared" si="3"/>
        <v>0.70931688922946956</v>
      </c>
      <c r="E95" s="548">
        <f t="shared" si="3"/>
        <v>15.825717220641002</v>
      </c>
      <c r="F95" s="548">
        <f t="shared" si="3"/>
        <v>295177.17721518985</v>
      </c>
      <c r="G95" s="547">
        <f t="shared" si="3"/>
        <v>0.10792961740514199</v>
      </c>
      <c r="H95" s="548">
        <f t="shared" si="3"/>
        <v>2.4140806650879587</v>
      </c>
      <c r="I95" s="548">
        <f t="shared" si="3"/>
        <v>524148.69620253163</v>
      </c>
      <c r="J95" s="547">
        <f t="shared" si="3"/>
        <v>0.18275349336538849</v>
      </c>
      <c r="K95" s="548">
        <f t="shared" si="3"/>
        <v>4.1658766345542073</v>
      </c>
      <c r="L95" s="548">
        <f t="shared" si="3"/>
        <v>2737864.6329113925</v>
      </c>
      <c r="M95" s="549">
        <f t="shared" si="3"/>
        <v>22.26213991191068</v>
      </c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sqref="A1:XFD1048576"/>
    </sheetView>
  </sheetViews>
  <sheetFormatPr defaultColWidth="8.85546875" defaultRowHeight="15" x14ac:dyDescent="0.25"/>
  <cols>
    <col min="1" max="1" width="6.85546875" customWidth="1"/>
    <col min="2" max="2" width="18.42578125" customWidth="1"/>
    <col min="3" max="3" width="11.85546875" style="298" bestFit="1" customWidth="1"/>
    <col min="4" max="4" width="11.42578125" style="298" bestFit="1" customWidth="1"/>
    <col min="5" max="5" width="11.140625" style="298" customWidth="1"/>
    <col min="6" max="6" width="9.85546875" style="298" customWidth="1"/>
    <col min="7" max="7" width="11.85546875" style="298" bestFit="1" customWidth="1"/>
    <col min="8" max="8" width="11.85546875" style="298" customWidth="1"/>
    <col min="9" max="9" width="10.7109375" style="298" bestFit="1" customWidth="1"/>
    <col min="10" max="10" width="10.85546875" style="298" bestFit="1" customWidth="1"/>
    <col min="11" max="11" width="11" style="298" customWidth="1"/>
    <col min="12" max="12" width="13.28515625" style="298" customWidth="1"/>
  </cols>
  <sheetData>
    <row r="1" spans="1:12" x14ac:dyDescent="0.25">
      <c r="A1" s="86"/>
      <c r="B1" s="87"/>
      <c r="C1" s="295"/>
      <c r="D1" s="296"/>
      <c r="E1" s="296"/>
      <c r="F1" s="297"/>
      <c r="G1" s="296"/>
      <c r="K1" s="183" t="s">
        <v>2156</v>
      </c>
    </row>
    <row r="2" spans="1:12" ht="15.75" x14ac:dyDescent="0.25">
      <c r="A2" s="90" t="s">
        <v>2019</v>
      </c>
      <c r="B2" s="21"/>
      <c r="C2" s="299"/>
      <c r="D2" s="296"/>
      <c r="E2" s="296"/>
      <c r="F2" s="297"/>
      <c r="G2" s="296"/>
      <c r="K2" s="475" t="s">
        <v>2134</v>
      </c>
    </row>
    <row r="3" spans="1:12" ht="15.75" thickBot="1" x14ac:dyDescent="0.3">
      <c r="A3" s="92"/>
      <c r="B3" s="21"/>
      <c r="C3" s="299"/>
      <c r="D3" s="296"/>
      <c r="E3" s="296"/>
      <c r="F3" s="297"/>
      <c r="G3" s="296"/>
    </row>
    <row r="4" spans="1:12" ht="13.5" customHeight="1" thickTop="1" x14ac:dyDescent="0.25">
      <c r="A4" s="262"/>
      <c r="B4" s="680"/>
      <c r="C4" s="683" t="s">
        <v>2020</v>
      </c>
      <c r="D4" s="684"/>
      <c r="E4" s="684"/>
      <c r="F4" s="684"/>
      <c r="G4" s="685"/>
      <c r="H4" s="684" t="s">
        <v>2021</v>
      </c>
      <c r="I4" s="684"/>
      <c r="J4" s="684"/>
      <c r="K4" s="685"/>
      <c r="L4"/>
    </row>
    <row r="5" spans="1:12" ht="12.75" customHeight="1" x14ac:dyDescent="0.25">
      <c r="A5" s="269"/>
      <c r="B5" s="681"/>
      <c r="C5" s="99" t="s">
        <v>2022</v>
      </c>
      <c r="D5" s="99" t="s">
        <v>2023</v>
      </c>
      <c r="E5" s="99" t="s">
        <v>2024</v>
      </c>
      <c r="F5" s="300" t="s">
        <v>2025</v>
      </c>
      <c r="G5" s="301" t="s">
        <v>2026</v>
      </c>
      <c r="H5" s="302" t="s">
        <v>2027</v>
      </c>
      <c r="I5" s="303" t="s">
        <v>2028</v>
      </c>
      <c r="J5" s="304"/>
      <c r="K5" s="302" t="s">
        <v>2029</v>
      </c>
      <c r="L5"/>
    </row>
    <row r="6" spans="1:12" ht="13.5" customHeight="1" thickBot="1" x14ac:dyDescent="0.3">
      <c r="A6" s="305"/>
      <c r="B6" s="682"/>
      <c r="C6" s="306" t="s">
        <v>2030</v>
      </c>
      <c r="D6" s="306" t="s">
        <v>2030</v>
      </c>
      <c r="E6" s="306" t="s">
        <v>2030</v>
      </c>
      <c r="F6" s="307" t="s">
        <v>2031</v>
      </c>
      <c r="G6" s="308" t="s">
        <v>2032</v>
      </c>
      <c r="H6" s="307" t="s">
        <v>2033</v>
      </c>
      <c r="I6" s="306" t="s">
        <v>2034</v>
      </c>
      <c r="J6" s="308" t="s">
        <v>2035</v>
      </c>
      <c r="K6" s="307" t="s">
        <v>2032</v>
      </c>
      <c r="L6"/>
    </row>
    <row r="7" spans="1:12" ht="16.5" thickTop="1" thickBot="1" x14ac:dyDescent="0.3">
      <c r="A7" s="62"/>
      <c r="B7" s="41" t="s">
        <v>1938</v>
      </c>
      <c r="C7" s="309"/>
      <c r="D7" s="310"/>
      <c r="E7" s="310"/>
      <c r="F7" s="310"/>
      <c r="G7" s="311"/>
      <c r="H7" s="311"/>
      <c r="I7" s="311"/>
      <c r="J7" s="311"/>
      <c r="K7" s="312"/>
      <c r="L7"/>
    </row>
    <row r="8" spans="1:12" ht="15.75" thickTop="1" x14ac:dyDescent="0.25">
      <c r="A8" s="46" t="str">
        <f>'Table 6'!A8</f>
        <v>NC0103</v>
      </c>
      <c r="B8" s="46" t="str">
        <f>'Table 6'!B8</f>
        <v>Alamance</v>
      </c>
      <c r="C8" s="47">
        <f>County!BS3</f>
        <v>102671</v>
      </c>
      <c r="D8" s="313">
        <f>County!BY3</f>
        <v>8674</v>
      </c>
      <c r="E8" s="313">
        <f>County!BV3</f>
        <v>65193</v>
      </c>
      <c r="F8" s="313">
        <f>County!BZ3</f>
        <v>176538</v>
      </c>
      <c r="G8" s="313">
        <f>County!CN3</f>
        <v>330</v>
      </c>
      <c r="H8" s="314">
        <f>County!CH3+County!CI3</f>
        <v>21650</v>
      </c>
      <c r="I8" s="47">
        <f>County!CJ3+County!CK3</f>
        <v>24149</v>
      </c>
      <c r="J8" s="47">
        <f>County!CD3</f>
        <v>28540</v>
      </c>
      <c r="K8" s="50">
        <f>County!CL3</f>
        <v>56</v>
      </c>
      <c r="L8"/>
    </row>
    <row r="9" spans="1:12" x14ac:dyDescent="0.25">
      <c r="A9" s="46" t="str">
        <f>'Table 6'!A9</f>
        <v>NC0016</v>
      </c>
      <c r="B9" s="46" t="str">
        <f>'Table 6'!B9</f>
        <v>Alexander</v>
      </c>
      <c r="C9" s="47">
        <f>County!BS4</f>
        <v>28522</v>
      </c>
      <c r="D9" s="313">
        <f>County!BY4</f>
        <v>0</v>
      </c>
      <c r="E9" s="313">
        <f>County!BV4</f>
        <v>21567</v>
      </c>
      <c r="F9" s="313">
        <f>County!BZ4</f>
        <v>53817</v>
      </c>
      <c r="G9" s="313">
        <f>County!CN4</f>
        <v>64</v>
      </c>
      <c r="H9" s="314">
        <f>County!CH4+County!CI4</f>
        <v>4649</v>
      </c>
      <c r="I9" s="47">
        <f>County!CJ4+County!CK4</f>
        <v>4454</v>
      </c>
      <c r="J9" s="47">
        <f>County!CD4</f>
        <v>27037</v>
      </c>
      <c r="K9" s="50">
        <f>County!CL4</f>
        <v>0</v>
      </c>
      <c r="L9"/>
    </row>
    <row r="10" spans="1:12" x14ac:dyDescent="0.25">
      <c r="A10" s="46" t="str">
        <f>'Table 6'!A10</f>
        <v>NC0017</v>
      </c>
      <c r="B10" s="46" t="str">
        <f>'Table 6'!B10</f>
        <v>Bladen</v>
      </c>
      <c r="C10" s="47">
        <f>County!BS5</f>
        <v>40214</v>
      </c>
      <c r="D10" s="313">
        <f>County!BY5</f>
        <v>0</v>
      </c>
      <c r="E10" s="313">
        <f>County!BV5</f>
        <v>16023</v>
      </c>
      <c r="F10" s="313">
        <f>County!BZ5</f>
        <v>56237</v>
      </c>
      <c r="G10" s="313">
        <f>County!CN5</f>
        <v>39</v>
      </c>
      <c r="H10" s="314">
        <f>County!CH5+County!CI5</f>
        <v>4688</v>
      </c>
      <c r="I10" s="47">
        <f>County!CJ5+County!CK5</f>
        <v>3154</v>
      </c>
      <c r="J10" s="47">
        <f>County!CD5</f>
        <v>26918</v>
      </c>
      <c r="K10" s="50">
        <f>County!CL5</f>
        <v>0</v>
      </c>
      <c r="L10"/>
    </row>
    <row r="11" spans="1:12" x14ac:dyDescent="0.25">
      <c r="A11" s="46" t="str">
        <f>'Table 6'!A11</f>
        <v>NC0018</v>
      </c>
      <c r="B11" s="46" t="str">
        <f>'Table 6'!B11</f>
        <v>Brunswick</v>
      </c>
      <c r="C11" s="47">
        <f>County!BS6</f>
        <v>86832</v>
      </c>
      <c r="D11" s="313">
        <f>County!BY6</f>
        <v>25007</v>
      </c>
      <c r="E11" s="313">
        <f>County!BV6</f>
        <v>42941</v>
      </c>
      <c r="F11" s="313">
        <f>County!BZ6</f>
        <v>154780</v>
      </c>
      <c r="G11" s="313">
        <f>County!CN6</f>
        <v>132</v>
      </c>
      <c r="H11" s="314">
        <f>County!CH6+County!CI6</f>
        <v>5159</v>
      </c>
      <c r="I11" s="47">
        <f>County!CJ6+County!CK6</f>
        <v>6400</v>
      </c>
      <c r="J11" s="47">
        <f>County!CD6</f>
        <v>29500</v>
      </c>
      <c r="K11" s="50">
        <f>County!CL6</f>
        <v>0</v>
      </c>
      <c r="L11"/>
    </row>
    <row r="12" spans="1:12" x14ac:dyDescent="0.25">
      <c r="A12" s="46" t="str">
        <f>'Table 6'!A12</f>
        <v>NC0019</v>
      </c>
      <c r="B12" s="46" t="str">
        <f>'Table 6'!B12</f>
        <v>Buncombe</v>
      </c>
      <c r="C12" s="47">
        <f>County!BS7</f>
        <v>296453</v>
      </c>
      <c r="D12" s="313">
        <f>County!BY7</f>
        <v>25661</v>
      </c>
      <c r="E12" s="313">
        <f>County!BV7</f>
        <v>177332</v>
      </c>
      <c r="F12" s="313">
        <f>County!BZ7</f>
        <v>499446</v>
      </c>
      <c r="G12" s="313">
        <f>County!CN7</f>
        <v>614</v>
      </c>
      <c r="H12" s="314">
        <f>County!CH7+County!CI7</f>
        <v>59876</v>
      </c>
      <c r="I12" s="47">
        <f>County!CJ7+County!CK7</f>
        <v>19651</v>
      </c>
      <c r="J12" s="47">
        <f>County!CD7</f>
        <v>61895</v>
      </c>
      <c r="K12" s="50">
        <f>County!CL7</f>
        <v>145</v>
      </c>
      <c r="L12"/>
    </row>
    <row r="13" spans="1:12" x14ac:dyDescent="0.25">
      <c r="A13" s="46" t="str">
        <f>'Table 6'!A13</f>
        <v>NC0020</v>
      </c>
      <c r="B13" s="46" t="str">
        <f>'Table 6'!B13</f>
        <v>Burke</v>
      </c>
      <c r="C13" s="47">
        <f>County!BS8</f>
        <v>70457</v>
      </c>
      <c r="D13" s="313">
        <f>County!BY8</f>
        <v>8537</v>
      </c>
      <c r="E13" s="313">
        <f>County!BV8</f>
        <v>40827</v>
      </c>
      <c r="F13" s="313">
        <f>County!BZ8</f>
        <v>119821</v>
      </c>
      <c r="G13" s="313">
        <f>County!CN8</f>
        <v>90</v>
      </c>
      <c r="H13" s="314">
        <f>County!CH8+County!CI8</f>
        <v>7005</v>
      </c>
      <c r="I13" s="47">
        <f>County!CJ8+County!CK8</f>
        <v>1725</v>
      </c>
      <c r="J13" s="47">
        <f>County!CD8</f>
        <v>51041</v>
      </c>
      <c r="K13" s="50">
        <f>County!CL8</f>
        <v>0</v>
      </c>
      <c r="L13"/>
    </row>
    <row r="14" spans="1:12" x14ac:dyDescent="0.25">
      <c r="A14" s="46" t="str">
        <f>'Table 6'!A14</f>
        <v>NC0021</v>
      </c>
      <c r="B14" s="46" t="str">
        <f>'Table 6'!B14</f>
        <v>Cabarrus</v>
      </c>
      <c r="C14" s="47">
        <f>County!BS9</f>
        <v>104123</v>
      </c>
      <c r="D14" s="313">
        <f>County!BY9</f>
        <v>0</v>
      </c>
      <c r="E14" s="313">
        <f>County!BV9</f>
        <v>79076</v>
      </c>
      <c r="F14" s="313">
        <f>County!BZ9</f>
        <v>192555</v>
      </c>
      <c r="G14" s="313">
        <f>County!CN9</f>
        <v>150</v>
      </c>
      <c r="H14" s="314">
        <f>County!CH9+County!CI9</f>
        <v>14629</v>
      </c>
      <c r="I14" s="47">
        <f>County!CJ9+County!CK9</f>
        <v>7469</v>
      </c>
      <c r="J14" s="47">
        <f>County!CD9</f>
        <v>30383</v>
      </c>
      <c r="K14" s="50">
        <f>County!CL9</f>
        <v>67</v>
      </c>
      <c r="L14"/>
    </row>
    <row r="15" spans="1:12" x14ac:dyDescent="0.25">
      <c r="A15" s="46" t="str">
        <f>'Table 6'!A15</f>
        <v>NC0022</v>
      </c>
      <c r="B15" s="46" t="str">
        <f>'Table 6'!B15</f>
        <v>Caldwell</v>
      </c>
      <c r="C15" s="47">
        <f>County!BS10</f>
        <v>82792</v>
      </c>
      <c r="D15" s="313">
        <f>County!BY10</f>
        <v>6910</v>
      </c>
      <c r="E15" s="313">
        <f>County!BV10</f>
        <v>35188</v>
      </c>
      <c r="F15" s="313">
        <f>County!BZ10</f>
        <v>124890</v>
      </c>
      <c r="G15" s="313">
        <f>County!CN10</f>
        <v>205</v>
      </c>
      <c r="H15" s="314">
        <f>County!CH10+County!CI10</f>
        <v>22704</v>
      </c>
      <c r="I15" s="47">
        <f>County!CJ10+County!CK10</f>
        <v>11632</v>
      </c>
      <c r="J15" s="47">
        <f>County!CD10</f>
        <v>61023</v>
      </c>
      <c r="K15" s="50">
        <f>County!CL10</f>
        <v>107</v>
      </c>
      <c r="L15"/>
    </row>
    <row r="16" spans="1:12" x14ac:dyDescent="0.25">
      <c r="A16" s="46" t="str">
        <f>'Table 6'!A16</f>
        <v>NC0107</v>
      </c>
      <c r="B16" s="46" t="str">
        <f>'Table 6'!B16</f>
        <v>Caswell</v>
      </c>
      <c r="C16" s="47">
        <f>County!BS11</f>
        <v>22704</v>
      </c>
      <c r="D16" s="313">
        <f>County!BY11</f>
        <v>1926</v>
      </c>
      <c r="E16" s="313">
        <f>County!BV11</f>
        <v>13671</v>
      </c>
      <c r="F16" s="313">
        <f>County!BZ11</f>
        <v>38301</v>
      </c>
      <c r="G16" s="313">
        <f>County!CN11</f>
        <v>31</v>
      </c>
      <c r="H16" s="314">
        <f>County!CH11+County!CI11</f>
        <v>4083</v>
      </c>
      <c r="I16" s="47">
        <f>County!CJ11+County!CK11</f>
        <v>2149</v>
      </c>
      <c r="J16" s="47">
        <f>County!CD11</f>
        <v>50522</v>
      </c>
      <c r="K16" s="50">
        <f>County!CL11</f>
        <v>-1</v>
      </c>
      <c r="L16"/>
    </row>
    <row r="17" spans="1:12" x14ac:dyDescent="0.25">
      <c r="A17" s="46" t="str">
        <f>'Table 6'!A17</f>
        <v>NC0023</v>
      </c>
      <c r="B17" s="46" t="str">
        <f>'Table 6'!B17</f>
        <v>Catawba</v>
      </c>
      <c r="C17" s="47">
        <f>County!BS12</f>
        <v>80390</v>
      </c>
      <c r="D17" s="313">
        <f>County!BY12</f>
        <v>11265</v>
      </c>
      <c r="E17" s="313">
        <f>County!BV12</f>
        <v>61297</v>
      </c>
      <c r="F17" s="313">
        <f>County!BZ12</f>
        <v>152952</v>
      </c>
      <c r="G17" s="313">
        <f>County!CN12</f>
        <v>277</v>
      </c>
      <c r="H17" s="314">
        <f>County!CH12+County!CI12</f>
        <v>25299</v>
      </c>
      <c r="I17" s="47">
        <f>County!CJ12+County!CK12</f>
        <v>20287</v>
      </c>
      <c r="J17" s="47">
        <f>County!CD12</f>
        <v>61043</v>
      </c>
      <c r="K17" s="50">
        <f>County!CL12</f>
        <v>87</v>
      </c>
      <c r="L17"/>
    </row>
    <row r="18" spans="1:12" x14ac:dyDescent="0.25">
      <c r="A18" s="46" t="str">
        <f>'Table 6'!A18</f>
        <v>NC0104</v>
      </c>
      <c r="B18" s="46" t="str">
        <f>'Table 6'!B18</f>
        <v>Chatham</v>
      </c>
      <c r="C18" s="47">
        <f>County!BS13</f>
        <v>56569</v>
      </c>
      <c r="D18" s="313">
        <f>County!BY13</f>
        <v>6381</v>
      </c>
      <c r="E18" s="313">
        <f>County!BV13</f>
        <v>31514</v>
      </c>
      <c r="F18" s="313">
        <f>County!BZ13</f>
        <v>94464</v>
      </c>
      <c r="G18" s="313">
        <f>County!CN13</f>
        <v>182</v>
      </c>
      <c r="H18" s="314">
        <f>County!CH13+County!CI13</f>
        <v>7492</v>
      </c>
      <c r="I18" s="47">
        <f>County!CJ13+County!CK13</f>
        <v>6697</v>
      </c>
      <c r="J18" s="47">
        <f>County!CD13</f>
        <v>50523</v>
      </c>
      <c r="K18" s="50">
        <f>County!CL13</f>
        <v>0</v>
      </c>
      <c r="L18"/>
    </row>
    <row r="19" spans="1:12" x14ac:dyDescent="0.25">
      <c r="A19" s="46" t="str">
        <f>'Table 6'!A19</f>
        <v>NC0024</v>
      </c>
      <c r="B19" s="46" t="str">
        <f>'Table 6'!B19</f>
        <v>Cleveland</v>
      </c>
      <c r="C19" s="47">
        <f>County!BS14</f>
        <v>61849</v>
      </c>
      <c r="D19" s="313">
        <f>County!BY14</f>
        <v>3601</v>
      </c>
      <c r="E19" s="313">
        <f>County!BV14</f>
        <v>39170</v>
      </c>
      <c r="F19" s="313">
        <f>County!BZ14</f>
        <v>104620</v>
      </c>
      <c r="G19" s="313">
        <f>County!CN14</f>
        <v>91</v>
      </c>
      <c r="H19" s="314">
        <f>County!CH14+County!CI14</f>
        <v>8635</v>
      </c>
      <c r="I19" s="47">
        <f>County!CJ14+County!CK14</f>
        <v>3569</v>
      </c>
      <c r="J19" s="47">
        <f>County!CD14</f>
        <v>50522</v>
      </c>
      <c r="K19" s="50">
        <f>County!CL14</f>
        <v>-1</v>
      </c>
      <c r="L19"/>
    </row>
    <row r="20" spans="1:12" x14ac:dyDescent="0.25">
      <c r="A20" s="46" t="str">
        <f>'Table 6'!A20</f>
        <v>NC0025</v>
      </c>
      <c r="B20" s="46" t="str">
        <f>'Table 6'!B20</f>
        <v>Columbus</v>
      </c>
      <c r="C20" s="47">
        <f>County!BS15</f>
        <v>118612</v>
      </c>
      <c r="D20" s="313">
        <f>County!BY15</f>
        <v>0</v>
      </c>
      <c r="E20" s="313">
        <f>County!BV15</f>
        <v>53436</v>
      </c>
      <c r="F20" s="313">
        <f>County!BZ15</f>
        <v>172048</v>
      </c>
      <c r="G20" s="313">
        <f>County!CN15</f>
        <v>351</v>
      </c>
      <c r="H20" s="314">
        <f>County!CH15+County!CI15</f>
        <v>5291</v>
      </c>
      <c r="I20" s="47">
        <f>County!CJ15+County!CK15</f>
        <v>6523</v>
      </c>
      <c r="J20" s="47">
        <f>County!CD15</f>
        <v>50523</v>
      </c>
      <c r="K20" s="50">
        <f>County!CL15</f>
        <v>0</v>
      </c>
      <c r="L20"/>
    </row>
    <row r="21" spans="1:12" x14ac:dyDescent="0.25">
      <c r="A21" s="46" t="str">
        <f>'Table 6'!A21</f>
        <v>NC0026</v>
      </c>
      <c r="B21" s="46" t="str">
        <f>'Table 6'!B21</f>
        <v>Cumberland</v>
      </c>
      <c r="C21" s="47">
        <f>County!BS16</f>
        <v>246450</v>
      </c>
      <c r="D21" s="313">
        <f>County!BY16</f>
        <v>35213</v>
      </c>
      <c r="E21" s="313">
        <f>County!BV16</f>
        <v>190204</v>
      </c>
      <c r="F21" s="313">
        <f>County!BZ16</f>
        <v>471867</v>
      </c>
      <c r="G21" s="313">
        <f>County!CN16</f>
        <v>700</v>
      </c>
      <c r="H21" s="314">
        <f>County!CH16+County!CI16</f>
        <v>51242</v>
      </c>
      <c r="I21" s="47">
        <f>County!CJ16+County!CK16</f>
        <v>30195</v>
      </c>
      <c r="J21" s="47">
        <f>County!CD16</f>
        <v>61095</v>
      </c>
      <c r="K21" s="50">
        <f>County!CL16</f>
        <v>162</v>
      </c>
      <c r="L21"/>
    </row>
    <row r="22" spans="1:12" x14ac:dyDescent="0.25">
      <c r="A22" s="46" t="str">
        <f>'Table 6'!A22</f>
        <v>NC0027</v>
      </c>
      <c r="B22" s="46" t="str">
        <f>'Table 6'!B22</f>
        <v>Davidson</v>
      </c>
      <c r="C22" s="47">
        <f>County!BS17</f>
        <v>206924</v>
      </c>
      <c r="D22" s="313">
        <f>County!BY17</f>
        <v>20047</v>
      </c>
      <c r="E22" s="313">
        <f>County!BV17</f>
        <v>83395</v>
      </c>
      <c r="F22" s="313">
        <f>County!BZ17</f>
        <v>310366</v>
      </c>
      <c r="G22" s="313">
        <f>County!CN17</f>
        <v>1618</v>
      </c>
      <c r="H22" s="314">
        <f>County!CH17+County!CI17</f>
        <v>36664</v>
      </c>
      <c r="I22" s="47">
        <f>County!CJ17+County!CK17</f>
        <v>16649</v>
      </c>
      <c r="J22" s="47">
        <f>County!CD17</f>
        <v>61719</v>
      </c>
      <c r="K22" s="50">
        <f>County!CL17</f>
        <v>236</v>
      </c>
      <c r="L22"/>
    </row>
    <row r="23" spans="1:12" x14ac:dyDescent="0.25">
      <c r="A23" s="46" t="str">
        <f>'Table 6'!A23</f>
        <v>NC0028</v>
      </c>
      <c r="B23" s="46" t="str">
        <f>'Table 6'!B23</f>
        <v>Davie</v>
      </c>
      <c r="C23" s="47">
        <f>County!BS18</f>
        <v>43514</v>
      </c>
      <c r="D23" s="313">
        <f>County!BY18</f>
        <v>3429</v>
      </c>
      <c r="E23" s="313">
        <f>County!BV18</f>
        <v>26600</v>
      </c>
      <c r="F23" s="313">
        <f>County!BZ18</f>
        <v>73543</v>
      </c>
      <c r="G23" s="313">
        <f>County!CN18</f>
        <v>80</v>
      </c>
      <c r="H23" s="314">
        <f>County!CH18+County!CI18</f>
        <v>7274</v>
      </c>
      <c r="I23" s="47">
        <f>County!CJ18+County!CK18</f>
        <v>2536</v>
      </c>
      <c r="J23" s="47">
        <f>County!CD18</f>
        <v>50803</v>
      </c>
      <c r="K23" s="50">
        <f>County!CL18</f>
        <v>-1</v>
      </c>
      <c r="L23"/>
    </row>
    <row r="24" spans="1:12" x14ac:dyDescent="0.25">
      <c r="A24" s="46" t="str">
        <f>'Table 6'!A24</f>
        <v>NC0029</v>
      </c>
      <c r="B24" s="46" t="str">
        <f>'Table 6'!B24</f>
        <v>Duplin</v>
      </c>
      <c r="C24" s="47">
        <f>County!BS19</f>
        <v>45140</v>
      </c>
      <c r="D24" s="313">
        <f>County!BY19</f>
        <v>762</v>
      </c>
      <c r="E24" s="313">
        <f>County!BV19</f>
        <v>30940</v>
      </c>
      <c r="F24" s="313">
        <f>County!BZ19</f>
        <v>76842</v>
      </c>
      <c r="G24" s="313">
        <f>County!CN19</f>
        <v>45</v>
      </c>
      <c r="H24" s="314">
        <f>County!CH19+County!CI19</f>
        <v>5873</v>
      </c>
      <c r="I24" s="47">
        <f>County!CJ19+County!CK19</f>
        <v>4340</v>
      </c>
      <c r="J24" s="47">
        <f>County!CD19</f>
        <v>50523</v>
      </c>
      <c r="K24" s="50">
        <f>County!CL19</f>
        <v>0</v>
      </c>
      <c r="L24"/>
    </row>
    <row r="25" spans="1:12" x14ac:dyDescent="0.25">
      <c r="A25" s="46" t="str">
        <f>'Table 6'!A25</f>
        <v>NC0030</v>
      </c>
      <c r="B25" s="46" t="str">
        <f>'Table 6'!B25</f>
        <v>Durham</v>
      </c>
      <c r="C25" s="47">
        <f>County!BS20</f>
        <v>325133</v>
      </c>
      <c r="D25" s="313">
        <f>County!BY20</f>
        <v>26587</v>
      </c>
      <c r="E25" s="313">
        <f>County!BV20</f>
        <v>222314</v>
      </c>
      <c r="F25" s="313">
        <f>County!BZ20</f>
        <v>574034</v>
      </c>
      <c r="G25" s="313">
        <f>County!CN20</f>
        <v>490</v>
      </c>
      <c r="H25" s="314">
        <f>County!CH20+County!CI20</f>
        <v>52260</v>
      </c>
      <c r="I25" s="47">
        <f>County!CJ20+County!CK20</f>
        <v>49404</v>
      </c>
      <c r="J25" s="47">
        <f>County!CD20</f>
        <v>38955</v>
      </c>
      <c r="K25" s="50">
        <f>County!CL20</f>
        <v>112</v>
      </c>
      <c r="L25"/>
    </row>
    <row r="26" spans="1:12" x14ac:dyDescent="0.25">
      <c r="A26" s="46" t="str">
        <f>'Table 6'!A26</f>
        <v>NC0031</v>
      </c>
      <c r="B26" s="46" t="str">
        <f>'Table 6'!B26</f>
        <v>Edgecombe</v>
      </c>
      <c r="C26" s="47">
        <f>County!BS21</f>
        <v>71253</v>
      </c>
      <c r="D26" s="313">
        <f>County!BY21</f>
        <v>2273</v>
      </c>
      <c r="E26" s="313">
        <f>County!BV21</f>
        <v>31828</v>
      </c>
      <c r="F26" s="313">
        <f>County!BZ21</f>
        <v>105354</v>
      </c>
      <c r="G26" s="313">
        <f>County!CN21</f>
        <v>99</v>
      </c>
      <c r="H26" s="314">
        <f>County!CH21+County!CI21</f>
        <v>3644</v>
      </c>
      <c r="I26" s="47">
        <f>County!CJ21+County!CK21</f>
        <v>491</v>
      </c>
      <c r="J26" s="47">
        <f>County!CD21</f>
        <v>26886</v>
      </c>
      <c r="K26" s="50">
        <f>County!CL21</f>
        <v>0</v>
      </c>
      <c r="L26"/>
    </row>
    <row r="27" spans="1:12" x14ac:dyDescent="0.25">
      <c r="A27" s="46" t="str">
        <f>'Table 6'!A27</f>
        <v>NC0032</v>
      </c>
      <c r="B27" s="46" t="str">
        <f>'Table 6'!B27</f>
        <v>Forsyth</v>
      </c>
      <c r="C27" s="47">
        <f>County!BS22</f>
        <v>380080</v>
      </c>
      <c r="D27" s="313">
        <f>County!BY22</f>
        <v>19933</v>
      </c>
      <c r="E27" s="313">
        <f>County!BV22</f>
        <v>217790</v>
      </c>
      <c r="F27" s="313">
        <f>County!BZ22</f>
        <v>617803</v>
      </c>
      <c r="G27" s="313">
        <f>County!CN22</f>
        <v>1528</v>
      </c>
      <c r="H27" s="314">
        <f>County!CH22+County!CI22</f>
        <v>68611</v>
      </c>
      <c r="I27" s="47">
        <f>County!CJ22+County!CK22</f>
        <v>30816</v>
      </c>
      <c r="J27" s="47">
        <f>County!CD22</f>
        <v>99326</v>
      </c>
      <c r="K27" s="50">
        <f>County!CL22</f>
        <v>1264</v>
      </c>
      <c r="L27"/>
    </row>
    <row r="28" spans="1:12" x14ac:dyDescent="0.25">
      <c r="A28" s="46" t="str">
        <f>'Table 6'!A28</f>
        <v>NC0033</v>
      </c>
      <c r="B28" s="46" t="str">
        <f>'Table 6'!B28</f>
        <v>Franklin</v>
      </c>
      <c r="C28" s="47">
        <f>County!BS23</f>
        <v>59151</v>
      </c>
      <c r="D28" s="313">
        <f>County!BY23</f>
        <v>0</v>
      </c>
      <c r="E28" s="313">
        <f>County!BV23</f>
        <v>35645</v>
      </c>
      <c r="F28" s="313">
        <f>County!BZ23</f>
        <v>98208</v>
      </c>
      <c r="G28" s="313">
        <f>County!CN23</f>
        <v>107</v>
      </c>
      <c r="H28" s="314">
        <f>County!CH23+County!CI23</f>
        <v>8067</v>
      </c>
      <c r="I28" s="47">
        <f>County!CJ23+County!CK23</f>
        <v>3731</v>
      </c>
      <c r="J28" s="47">
        <f>County!CD23</f>
        <v>50523</v>
      </c>
      <c r="K28" s="50">
        <f>County!CL23</f>
        <v>0</v>
      </c>
      <c r="L28"/>
    </row>
    <row r="29" spans="1:12" x14ac:dyDescent="0.25">
      <c r="A29" s="46" t="str">
        <f>'Table 6'!A29</f>
        <v>NC0105</v>
      </c>
      <c r="B29" s="46" t="str">
        <f>'Table 6'!B29</f>
        <v>Gaston</v>
      </c>
      <c r="C29" s="47">
        <f>County!BS24</f>
        <v>278361</v>
      </c>
      <c r="D29" s="313">
        <f>County!BY24</f>
        <v>20765</v>
      </c>
      <c r="E29" s="313">
        <f>County!BV24</f>
        <v>144879</v>
      </c>
      <c r="F29" s="313">
        <f>County!BZ24</f>
        <v>444005</v>
      </c>
      <c r="G29" s="313">
        <f>County!CN24</f>
        <v>276</v>
      </c>
      <c r="H29" s="314">
        <f>County!CH24+County!CI24</f>
        <v>30065</v>
      </c>
      <c r="I29" s="47">
        <f>County!CJ24+County!CK24</f>
        <v>24985</v>
      </c>
      <c r="J29" s="47">
        <f>County!CD24</f>
        <v>61700</v>
      </c>
      <c r="K29" s="50">
        <f>County!CL24</f>
        <v>149</v>
      </c>
      <c r="L29"/>
    </row>
    <row r="30" spans="1:12" x14ac:dyDescent="0.25">
      <c r="A30" s="46" t="str">
        <f>'Table 6'!A30</f>
        <v>NC0034</v>
      </c>
      <c r="B30" s="46" t="str">
        <f>'Table 6'!B30</f>
        <v>Granville</v>
      </c>
      <c r="C30" s="47">
        <f>County!BS25</f>
        <v>90498</v>
      </c>
      <c r="D30" s="313">
        <f>County!BY25</f>
        <v>9945</v>
      </c>
      <c r="E30" s="313">
        <f>County!BV25</f>
        <v>40459</v>
      </c>
      <c r="F30" s="313">
        <f>County!BZ25</f>
        <v>140902</v>
      </c>
      <c r="G30" s="313">
        <f>County!CN25</f>
        <v>172</v>
      </c>
      <c r="H30" s="314">
        <f>County!CH25+County!CI25</f>
        <v>13357</v>
      </c>
      <c r="I30" s="47">
        <f>County!CJ25+County!CK25</f>
        <v>8400</v>
      </c>
      <c r="J30" s="47">
        <f>County!CD25</f>
        <v>50523</v>
      </c>
      <c r="K30" s="50">
        <f>County!CL25</f>
        <v>0</v>
      </c>
      <c r="L30"/>
    </row>
    <row r="31" spans="1:12" x14ac:dyDescent="0.25">
      <c r="A31" s="46" t="str">
        <f>'Table 6'!A31</f>
        <v>NC0035</v>
      </c>
      <c r="B31" s="46" t="str">
        <f>'Table 6'!B31</f>
        <v>Guilford (Greensboro)</v>
      </c>
      <c r="C31" s="47">
        <f>County!BS26</f>
        <v>291846</v>
      </c>
      <c r="D31" s="313">
        <f>County!BY26</f>
        <v>29947</v>
      </c>
      <c r="E31" s="313">
        <f>County!BV26</f>
        <v>203025</v>
      </c>
      <c r="F31" s="313">
        <f>County!BZ26</f>
        <v>524818</v>
      </c>
      <c r="G31" s="313">
        <f>County!CN26</f>
        <v>687</v>
      </c>
      <c r="H31" s="314">
        <f>County!CH26+County!CI26</f>
        <v>46457</v>
      </c>
      <c r="I31" s="47">
        <f>County!CJ26+County!CK26</f>
        <v>56087</v>
      </c>
      <c r="J31" s="47">
        <f>County!CD26</f>
        <v>98761</v>
      </c>
      <c r="K31" s="50">
        <f>County!CL26</f>
        <v>87</v>
      </c>
      <c r="L31"/>
    </row>
    <row r="32" spans="1:12" x14ac:dyDescent="0.25">
      <c r="A32" s="46" t="str">
        <f>'Table 6'!A32</f>
        <v>NC0036</v>
      </c>
      <c r="B32" s="46" t="str">
        <f>'Table 6'!B32</f>
        <v>Halifax</v>
      </c>
      <c r="C32" s="47">
        <f>County!BS27</f>
        <v>70412</v>
      </c>
      <c r="D32" s="313">
        <f>County!BY27</f>
        <v>601</v>
      </c>
      <c r="E32" s="313">
        <f>County!BV27</f>
        <v>27206</v>
      </c>
      <c r="F32" s="313">
        <f>County!BZ27</f>
        <v>98219</v>
      </c>
      <c r="G32" s="313">
        <f>County!CN27</f>
        <v>15</v>
      </c>
      <c r="H32" s="314">
        <f>County!CH27+County!CI27</f>
        <v>3068</v>
      </c>
      <c r="I32" s="47">
        <f>County!CJ27+County!CK27</f>
        <v>50</v>
      </c>
      <c r="J32" s="47">
        <f>County!CD27</f>
        <v>26725</v>
      </c>
      <c r="K32" s="50">
        <f>County!CL27</f>
        <v>0</v>
      </c>
      <c r="L32"/>
    </row>
    <row r="33" spans="1:12" x14ac:dyDescent="0.25">
      <c r="A33" s="46" t="str">
        <f>'Table 6'!A33</f>
        <v>NC0037</v>
      </c>
      <c r="B33" s="46" t="str">
        <f>'Table 6'!B33</f>
        <v>Harnett</v>
      </c>
      <c r="C33" s="47">
        <f>County!BS28</f>
        <v>93387</v>
      </c>
      <c r="D33" s="313">
        <f>County!BY28</f>
        <v>5130</v>
      </c>
      <c r="E33" s="313">
        <f>County!BV28</f>
        <v>80354</v>
      </c>
      <c r="F33" s="313">
        <f>County!BZ28</f>
        <v>178871</v>
      </c>
      <c r="G33" s="313">
        <f>County!CN28</f>
        <v>108</v>
      </c>
      <c r="H33" s="314">
        <f>County!CH28+County!CI28</f>
        <v>8120</v>
      </c>
      <c r="I33" s="47">
        <f>County!CJ28+County!CK28</f>
        <v>9827</v>
      </c>
      <c r="J33" s="47">
        <f>County!CD28</f>
        <v>50635</v>
      </c>
      <c r="K33" s="50">
        <f>County!CL28</f>
        <v>0</v>
      </c>
      <c r="L33"/>
    </row>
    <row r="34" spans="1:12" x14ac:dyDescent="0.25">
      <c r="A34" s="46" t="str">
        <f>'Table 6'!A34</f>
        <v>NC0038</v>
      </c>
      <c r="B34" s="46" t="str">
        <f>'Table 6'!B34</f>
        <v>Haywood</v>
      </c>
      <c r="C34" s="47">
        <f>County!BS29</f>
        <v>88898</v>
      </c>
      <c r="D34" s="313">
        <f>County!BY29</f>
        <v>4557</v>
      </c>
      <c r="E34" s="313">
        <f>County!BV29</f>
        <v>35677</v>
      </c>
      <c r="F34" s="313">
        <f>County!BZ29</f>
        <v>129132</v>
      </c>
      <c r="G34" s="313">
        <f>County!CN29</f>
        <v>242</v>
      </c>
      <c r="H34" s="314">
        <f>County!CH29+County!CI29</f>
        <v>28198</v>
      </c>
      <c r="I34" s="47">
        <f>County!CJ29+County!CK29</f>
        <v>6705</v>
      </c>
      <c r="J34" s="47">
        <f>County!CD29</f>
        <v>61175</v>
      </c>
      <c r="K34" s="50">
        <f>County!CL29</f>
        <v>118</v>
      </c>
      <c r="L34"/>
    </row>
    <row r="35" spans="1:12" x14ac:dyDescent="0.25">
      <c r="A35" s="46" t="str">
        <f>'Table 6'!A35</f>
        <v>NC0039</v>
      </c>
      <c r="B35" s="46" t="str">
        <f>'Table 6'!B35</f>
        <v>Henderson</v>
      </c>
      <c r="C35" s="47">
        <f>County!BS30</f>
        <v>159824</v>
      </c>
      <c r="D35" s="313">
        <f>County!BY30</f>
        <v>14072</v>
      </c>
      <c r="E35" s="313">
        <f>County!BV30</f>
        <v>75972</v>
      </c>
      <c r="F35" s="313">
        <f>County!BZ30</f>
        <v>249868</v>
      </c>
      <c r="G35" s="313">
        <f>County!CN30</f>
        <v>316</v>
      </c>
      <c r="H35" s="314">
        <f>County!CH30+County!CI30</f>
        <v>31031</v>
      </c>
      <c r="I35" s="47">
        <f>County!CJ30+County!CK30</f>
        <v>18746</v>
      </c>
      <c r="J35" s="47">
        <f>County!CD30</f>
        <v>62800</v>
      </c>
      <c r="K35" s="50">
        <f>County!CL30</f>
        <v>142</v>
      </c>
      <c r="L35"/>
    </row>
    <row r="36" spans="1:12" x14ac:dyDescent="0.25">
      <c r="A36" s="46" t="str">
        <f>'Table 6'!A36</f>
        <v>NC0040</v>
      </c>
      <c r="B36" s="46" t="str">
        <f>'Table 6'!B36</f>
        <v>Iredell</v>
      </c>
      <c r="C36" s="47">
        <f>County!BS31</f>
        <v>141718</v>
      </c>
      <c r="D36" s="313">
        <f>County!BY31</f>
        <v>13187</v>
      </c>
      <c r="E36" s="313">
        <f>County!BV31</f>
        <v>67872</v>
      </c>
      <c r="F36" s="313">
        <f>County!BZ31</f>
        <v>222777</v>
      </c>
      <c r="G36" s="313">
        <f>County!CN31</f>
        <v>91</v>
      </c>
      <c r="H36" s="314">
        <f>County!CH31+County!CI31</f>
        <v>10813</v>
      </c>
      <c r="I36" s="47">
        <f>County!CJ31+County!CK31</f>
        <v>398</v>
      </c>
      <c r="J36" s="47">
        <f>County!CD31</f>
        <v>33505</v>
      </c>
      <c r="K36" s="50">
        <f>County!CL31</f>
        <v>100</v>
      </c>
      <c r="L36"/>
    </row>
    <row r="37" spans="1:12" x14ac:dyDescent="0.25">
      <c r="A37" s="46" t="str">
        <f>'Table 6'!A37</f>
        <v>NC0041</v>
      </c>
      <c r="B37" s="46" t="str">
        <f>'Table 6'!B37</f>
        <v>Johnston</v>
      </c>
      <c r="C37" s="47">
        <f>County!BS32</f>
        <v>146426</v>
      </c>
      <c r="D37" s="313">
        <f>County!BY32</f>
        <v>11180</v>
      </c>
      <c r="E37" s="313">
        <f>County!BV32</f>
        <v>80650</v>
      </c>
      <c r="F37" s="313">
        <f>County!BZ32</f>
        <v>238256</v>
      </c>
      <c r="G37" s="313">
        <f>County!CN32</f>
        <v>65</v>
      </c>
      <c r="H37" s="314">
        <f>County!CH32+County!CI32</f>
        <v>11441</v>
      </c>
      <c r="I37" s="47">
        <f>County!CJ32+County!CK32</f>
        <v>7979</v>
      </c>
      <c r="J37" s="47">
        <f>County!CD32</f>
        <v>27301</v>
      </c>
      <c r="K37" s="50">
        <f>County!CL32</f>
        <v>0</v>
      </c>
      <c r="L37"/>
    </row>
    <row r="38" spans="1:12" x14ac:dyDescent="0.25">
      <c r="A38" s="46" t="str">
        <f>'Table 6'!A38</f>
        <v>NC0042</v>
      </c>
      <c r="B38" s="46" t="str">
        <f>'Table 6'!B38</f>
        <v>Lee</v>
      </c>
      <c r="C38" s="47">
        <f>County!BS33</f>
        <v>77984</v>
      </c>
      <c r="D38" s="313">
        <f>County!BY33</f>
        <v>1488</v>
      </c>
      <c r="E38" s="313">
        <f>County!BV33</f>
        <v>39945</v>
      </c>
      <c r="F38" s="313">
        <f>County!BZ33</f>
        <v>119417</v>
      </c>
      <c r="G38" s="313">
        <f>County!CN33</f>
        <v>95</v>
      </c>
      <c r="H38" s="314">
        <f>County!CH33+County!CI33</f>
        <v>6209</v>
      </c>
      <c r="I38" s="47">
        <f>County!CJ33+County!CK33</f>
        <v>4469</v>
      </c>
      <c r="J38" s="47">
        <f>County!CD33</f>
        <v>50778</v>
      </c>
      <c r="K38" s="50">
        <f>County!CL33</f>
        <v>0</v>
      </c>
      <c r="L38"/>
    </row>
    <row r="39" spans="1:12" x14ac:dyDescent="0.25">
      <c r="A39" s="46" t="str">
        <f>'Table 6'!A39</f>
        <v>NC0106</v>
      </c>
      <c r="B39" s="46" t="str">
        <f>'Table 6'!B39</f>
        <v>Lincoln</v>
      </c>
      <c r="C39" s="47">
        <f>County!BS34</f>
        <v>83052</v>
      </c>
      <c r="D39" s="313">
        <f>County!BY34</f>
        <v>5103</v>
      </c>
      <c r="E39" s="313">
        <f>County!BV34</f>
        <v>49491</v>
      </c>
      <c r="F39" s="313">
        <f>County!BZ34</f>
        <v>137646</v>
      </c>
      <c r="G39" s="313">
        <f>County!CN34</f>
        <v>168</v>
      </c>
      <c r="H39" s="314">
        <f>County!CH34+County!CI34</f>
        <v>21910</v>
      </c>
      <c r="I39" s="47">
        <f>County!CJ34+County!CK34</f>
        <v>10570</v>
      </c>
      <c r="J39" s="47">
        <f>County!CD34</f>
        <v>64297</v>
      </c>
      <c r="K39" s="50">
        <f>County!CL34</f>
        <v>284</v>
      </c>
      <c r="L39"/>
    </row>
    <row r="40" spans="1:12" x14ac:dyDescent="0.25">
      <c r="A40" s="46" t="str">
        <f>'Table 6'!A40</f>
        <v>NC0043</v>
      </c>
      <c r="B40" s="46" t="str">
        <f>'Table 6'!B40</f>
        <v>Madison</v>
      </c>
      <c r="C40" s="47">
        <f>County!BS35</f>
        <v>41061</v>
      </c>
      <c r="D40" s="313">
        <f>County!BY35</f>
        <v>2420</v>
      </c>
      <c r="E40" s="313">
        <f>County!BV35</f>
        <v>17195</v>
      </c>
      <c r="F40" s="313">
        <f>County!BZ35</f>
        <v>60676</v>
      </c>
      <c r="G40" s="313">
        <f>County!CN35</f>
        <v>106</v>
      </c>
      <c r="H40" s="314">
        <f>County!CH35+County!CI35</f>
        <v>6593</v>
      </c>
      <c r="I40" s="47">
        <f>County!CJ35+County!CK35</f>
        <v>6772</v>
      </c>
      <c r="J40" s="47">
        <f>County!CD35</f>
        <v>50589</v>
      </c>
      <c r="K40" s="50">
        <f>County!CL35</f>
        <v>0</v>
      </c>
      <c r="L40"/>
    </row>
    <row r="41" spans="1:12" x14ac:dyDescent="0.25">
      <c r="A41" s="46" t="str">
        <f>'Table 6'!A41</f>
        <v>NC0044</v>
      </c>
      <c r="B41" s="46" t="str">
        <f>'Table 6'!B41</f>
        <v>McDowell</v>
      </c>
      <c r="C41" s="47">
        <f>County!BS36</f>
        <v>63070</v>
      </c>
      <c r="D41" s="313">
        <f>County!BY36</f>
        <v>0</v>
      </c>
      <c r="E41" s="313">
        <f>County!BV36</f>
        <v>22994</v>
      </c>
      <c r="F41" s="313">
        <f>County!BZ36</f>
        <v>89962</v>
      </c>
      <c r="G41" s="313">
        <f>County!CN36</f>
        <v>91</v>
      </c>
      <c r="H41" s="314">
        <f>County!CH36+County!CI36</f>
        <v>8988</v>
      </c>
      <c r="I41" s="47">
        <f>County!CJ36+County!CK36</f>
        <v>7024</v>
      </c>
      <c r="J41" s="47">
        <f>County!CD36</f>
        <v>50523</v>
      </c>
      <c r="K41" s="50">
        <f>County!CL36</f>
        <v>0</v>
      </c>
      <c r="L41"/>
    </row>
    <row r="42" spans="1:12" x14ac:dyDescent="0.25">
      <c r="A42" s="46" t="str">
        <f>'Table 6'!A42</f>
        <v>NC0045</v>
      </c>
      <c r="B42" s="46" t="str">
        <f>'Table 6'!B42</f>
        <v>Mecklenburg</v>
      </c>
      <c r="C42" s="47">
        <f>County!BS37</f>
        <v>474631</v>
      </c>
      <c r="D42" s="313">
        <f>County!BY37</f>
        <v>67724</v>
      </c>
      <c r="E42" s="313">
        <f>County!BV37</f>
        <v>357894</v>
      </c>
      <c r="F42" s="313">
        <f>County!BZ37</f>
        <v>900249</v>
      </c>
      <c r="G42" s="313">
        <f>County!CN37</f>
        <v>1865</v>
      </c>
      <c r="H42" s="314">
        <f>County!CH37+County!CI37</f>
        <v>68677</v>
      </c>
      <c r="I42" s="47">
        <f>County!CJ37+County!CK37</f>
        <v>32796</v>
      </c>
      <c r="J42" s="47">
        <f>County!CD37</f>
        <v>54762</v>
      </c>
      <c r="K42" s="50">
        <f>County!CL37</f>
        <v>206</v>
      </c>
      <c r="L42"/>
    </row>
    <row r="43" spans="1:12" x14ac:dyDescent="0.25">
      <c r="A43" s="46" t="str">
        <f>'Table 6'!A43</f>
        <v>NC0046</v>
      </c>
      <c r="B43" s="46" t="str">
        <f>'Table 6'!B43</f>
        <v>Nash (Braswell)</v>
      </c>
      <c r="C43" s="47">
        <f>County!BS38</f>
        <v>47282</v>
      </c>
      <c r="D43" s="313">
        <f>County!BY38</f>
        <v>5388</v>
      </c>
      <c r="E43" s="313">
        <f>County!BV38</f>
        <v>43544</v>
      </c>
      <c r="F43" s="313">
        <f>County!BZ38</f>
        <v>96214</v>
      </c>
      <c r="G43" s="313">
        <f>County!CN38</f>
        <v>106</v>
      </c>
      <c r="H43" s="314">
        <f>County!CH38+County!CI38</f>
        <v>6471</v>
      </c>
      <c r="I43" s="47">
        <f>County!CJ38+County!CK38</f>
        <v>2761</v>
      </c>
      <c r="J43" s="47">
        <f>County!CD38</f>
        <v>50523</v>
      </c>
      <c r="K43" s="50">
        <f>County!CL38</f>
        <v>0</v>
      </c>
      <c r="L43"/>
    </row>
    <row r="44" spans="1:12" x14ac:dyDescent="0.25">
      <c r="A44" s="46" t="str">
        <f>'Table 6'!A44</f>
        <v>NC0047</v>
      </c>
      <c r="B44" s="46" t="str">
        <f>'Table 6'!B44</f>
        <v>New Hanover</v>
      </c>
      <c r="C44" s="47">
        <f>County!BS39</f>
        <v>234466</v>
      </c>
      <c r="D44" s="313">
        <f>County!BY39</f>
        <v>0</v>
      </c>
      <c r="E44" s="313">
        <f>County!BV39</f>
        <v>114315</v>
      </c>
      <c r="F44" s="313">
        <f>County!BZ39</f>
        <v>361752</v>
      </c>
      <c r="G44" s="313">
        <f>County!CN39</f>
        <v>447</v>
      </c>
      <c r="H44" s="314">
        <f>County!CH39+County!CI39</f>
        <v>33130</v>
      </c>
      <c r="I44" s="47">
        <f>County!CJ39+County!CK39</f>
        <v>27307</v>
      </c>
      <c r="J44" s="47">
        <f>County!CD39</f>
        <v>65112</v>
      </c>
      <c r="K44" s="50">
        <f>County!CL39</f>
        <v>152</v>
      </c>
      <c r="L44"/>
    </row>
    <row r="45" spans="1:12" x14ac:dyDescent="0.25">
      <c r="A45" s="46" t="str">
        <f>'Table 6'!A45</f>
        <v>NC0048</v>
      </c>
      <c r="B45" s="46" t="str">
        <f>'Table 6'!B45</f>
        <v>Onslow</v>
      </c>
      <c r="C45" s="47">
        <f>County!BS40</f>
        <v>61958</v>
      </c>
      <c r="D45" s="313">
        <f>County!BY40</f>
        <v>7530</v>
      </c>
      <c r="E45" s="313">
        <f>County!BV40</f>
        <v>40227</v>
      </c>
      <c r="F45" s="313">
        <f>County!BZ40</f>
        <v>109715</v>
      </c>
      <c r="G45" s="313">
        <f>County!CN40</f>
        <v>77</v>
      </c>
      <c r="H45" s="314">
        <f>County!CH40+County!CI40</f>
        <v>31805</v>
      </c>
      <c r="I45" s="47">
        <f>County!CJ40+County!CK40</f>
        <v>10468</v>
      </c>
      <c r="J45" s="47">
        <f>County!CD40</f>
        <v>61801</v>
      </c>
      <c r="K45" s="50">
        <f>County!CL40</f>
        <v>164</v>
      </c>
      <c r="L45"/>
    </row>
    <row r="46" spans="1:12" x14ac:dyDescent="0.25">
      <c r="A46" s="46" t="str">
        <f>'Table 6'!A46</f>
        <v>NC0108</v>
      </c>
      <c r="B46" s="46" t="str">
        <f>'Table 6'!B46</f>
        <v>Orange</v>
      </c>
      <c r="C46" s="47">
        <f>County!BS41</f>
        <v>51813</v>
      </c>
      <c r="D46" s="313">
        <f>County!BY41</f>
        <v>5547</v>
      </c>
      <c r="E46" s="313">
        <f>County!BV41</f>
        <v>43249</v>
      </c>
      <c r="F46" s="313">
        <f>County!BZ41</f>
        <v>100609</v>
      </c>
      <c r="G46" s="313">
        <f>County!CN41</f>
        <v>203</v>
      </c>
      <c r="H46" s="314">
        <f>County!CH41+County!CI41</f>
        <v>8077</v>
      </c>
      <c r="I46" s="47">
        <f>County!CJ41+County!CK41</f>
        <v>7427</v>
      </c>
      <c r="J46" s="47">
        <f>County!CD41</f>
        <v>28611</v>
      </c>
      <c r="K46" s="50">
        <f>County!CL41</f>
        <v>0</v>
      </c>
      <c r="L46"/>
    </row>
    <row r="47" spans="1:12" x14ac:dyDescent="0.25">
      <c r="A47" s="46" t="str">
        <f>'Table 6'!A47</f>
        <v>NC0049</v>
      </c>
      <c r="B47" s="46" t="str">
        <f>'Table 6'!B47</f>
        <v>Pender</v>
      </c>
      <c r="C47" s="47">
        <f>County!BS42</f>
        <v>70715</v>
      </c>
      <c r="D47" s="313">
        <f>County!BY42</f>
        <v>3355</v>
      </c>
      <c r="E47" s="313">
        <f>County!BV42</f>
        <v>38609</v>
      </c>
      <c r="F47" s="313">
        <f>County!BZ42</f>
        <v>112679</v>
      </c>
      <c r="G47" s="313">
        <f>County!CN42</f>
        <v>123</v>
      </c>
      <c r="H47" s="314">
        <f>County!CH42+County!CI42</f>
        <v>6208</v>
      </c>
      <c r="I47" s="47">
        <f>County!CJ42+County!CK42</f>
        <v>2765</v>
      </c>
      <c r="J47" s="47">
        <f>County!CD42</f>
        <v>50534</v>
      </c>
      <c r="K47" s="50">
        <f>County!CL42</f>
        <v>42</v>
      </c>
      <c r="L47"/>
    </row>
    <row r="48" spans="1:12" x14ac:dyDescent="0.25">
      <c r="A48" s="46" t="str">
        <f>'Table 6'!A48</f>
        <v>NC0109</v>
      </c>
      <c r="B48" s="46" t="str">
        <f>'Table 6'!B48</f>
        <v>Person</v>
      </c>
      <c r="C48" s="47">
        <f>County!BS43</f>
        <v>36015</v>
      </c>
      <c r="D48" s="313">
        <f>County!BY43</f>
        <v>2994</v>
      </c>
      <c r="E48" s="313">
        <f>County!BV43</f>
        <v>26023</v>
      </c>
      <c r="F48" s="313">
        <f>County!BZ43</f>
        <v>65032</v>
      </c>
      <c r="G48" s="313">
        <f>County!CN43</f>
        <v>103</v>
      </c>
      <c r="H48" s="314">
        <f>County!CH43+County!CI43</f>
        <v>10033</v>
      </c>
      <c r="I48" s="47">
        <f>County!CJ43+County!CK43</f>
        <v>1898</v>
      </c>
      <c r="J48" s="47">
        <f>County!CD43</f>
        <v>50605</v>
      </c>
      <c r="K48" s="50">
        <f>County!CL43</f>
        <v>50</v>
      </c>
      <c r="L48"/>
    </row>
    <row r="49" spans="1:12" x14ac:dyDescent="0.25">
      <c r="A49" s="46" t="str">
        <f>'Table 6'!A49</f>
        <v>NC0050</v>
      </c>
      <c r="B49" s="46" t="str">
        <f>'Table 6'!B49</f>
        <v>Pitt (Sheppard)</v>
      </c>
      <c r="C49" s="47">
        <f>County!BS44</f>
        <v>125589</v>
      </c>
      <c r="D49" s="313">
        <f>County!BY44</f>
        <v>10344</v>
      </c>
      <c r="E49" s="313">
        <f>County!BV44</f>
        <v>67545</v>
      </c>
      <c r="F49" s="313">
        <f>County!BZ44</f>
        <v>203478</v>
      </c>
      <c r="G49" s="313">
        <f>County!CN44</f>
        <v>301</v>
      </c>
      <c r="H49" s="314">
        <f>County!CH44+County!CI44</f>
        <v>11192</v>
      </c>
      <c r="I49" s="47">
        <f>County!CJ44+County!CK44</f>
        <v>11337</v>
      </c>
      <c r="J49" s="47">
        <f>County!CD44</f>
        <v>29140</v>
      </c>
      <c r="K49" s="50">
        <f>County!CL44</f>
        <v>60</v>
      </c>
      <c r="L49"/>
    </row>
    <row r="50" spans="1:12" x14ac:dyDescent="0.25">
      <c r="A50" s="46" t="str">
        <f>'Table 6'!A50</f>
        <v>NC0051</v>
      </c>
      <c r="B50" s="46" t="str">
        <f>'Table 6'!B50</f>
        <v>Polk</v>
      </c>
      <c r="C50" s="47">
        <f>County!BS45</f>
        <v>29735</v>
      </c>
      <c r="D50" s="313">
        <f>County!BY45</f>
        <v>2392</v>
      </c>
      <c r="E50" s="313">
        <f>County!BV45</f>
        <v>11331</v>
      </c>
      <c r="F50" s="313">
        <f>County!BZ45</f>
        <v>43458</v>
      </c>
      <c r="G50" s="313">
        <f>County!CN45</f>
        <v>139</v>
      </c>
      <c r="H50" s="314">
        <f>County!CH45+County!CI45</f>
        <v>18948</v>
      </c>
      <c r="I50" s="47">
        <f>County!CJ45+County!CK45</f>
        <v>7090</v>
      </c>
      <c r="J50" s="47">
        <f>County!CD45</f>
        <v>61023</v>
      </c>
      <c r="K50" s="50">
        <f>County!CL45</f>
        <v>87</v>
      </c>
      <c r="L50"/>
    </row>
    <row r="51" spans="1:12" x14ac:dyDescent="0.25">
      <c r="A51" s="46" t="str">
        <f>'Table 6'!A51</f>
        <v>NC0052</v>
      </c>
      <c r="B51" s="46" t="str">
        <f>'Table 6'!B51</f>
        <v>Randolph</v>
      </c>
      <c r="C51" s="47">
        <f>County!BS46</f>
        <v>151397</v>
      </c>
      <c r="D51" s="313">
        <f>County!BY46</f>
        <v>14799</v>
      </c>
      <c r="E51" s="313">
        <f>County!BV46</f>
        <v>83712</v>
      </c>
      <c r="F51" s="313">
        <f>County!BZ46</f>
        <v>249908</v>
      </c>
      <c r="G51" s="313">
        <f>County!CN46</f>
        <v>295</v>
      </c>
      <c r="H51" s="314">
        <f>County!CH46+County!CI46</f>
        <v>17421</v>
      </c>
      <c r="I51" s="47">
        <f>County!CJ46+County!CK46</f>
        <v>21766</v>
      </c>
      <c r="J51" s="47">
        <f>County!CD46</f>
        <v>30767</v>
      </c>
      <c r="K51" s="50">
        <f>County!CL46</f>
        <v>61</v>
      </c>
      <c r="L51"/>
    </row>
    <row r="52" spans="1:12" x14ac:dyDescent="0.25">
      <c r="A52" s="46" t="str">
        <f>'Table 6'!A52</f>
        <v>NC0053</v>
      </c>
      <c r="B52" s="46" t="str">
        <f>'Table 6'!B52</f>
        <v>Robeson</v>
      </c>
      <c r="C52" s="47">
        <f>County!BS47</f>
        <v>87924</v>
      </c>
      <c r="D52" s="313">
        <f>County!BY47</f>
        <v>0</v>
      </c>
      <c r="E52" s="313">
        <f>County!BV47</f>
        <v>33881</v>
      </c>
      <c r="F52" s="313">
        <f>County!BZ47</f>
        <v>126712</v>
      </c>
      <c r="G52" s="313">
        <f>County!CN47</f>
        <v>58</v>
      </c>
      <c r="H52" s="314">
        <f>County!CH47+County!CI47</f>
        <v>2527</v>
      </c>
      <c r="I52" s="47">
        <f>County!CJ47+County!CK47</f>
        <v>4828</v>
      </c>
      <c r="J52" s="47">
        <f>County!CD47</f>
        <v>26725</v>
      </c>
      <c r="K52" s="50">
        <f>County!CL47</f>
        <v>0</v>
      </c>
      <c r="L52"/>
    </row>
    <row r="53" spans="1:12" x14ac:dyDescent="0.25">
      <c r="A53" s="46" t="str">
        <f>'Table 6'!A53</f>
        <v>NC0054</v>
      </c>
      <c r="B53" s="46" t="str">
        <f>'Table 6'!B53</f>
        <v>Rockingham</v>
      </c>
      <c r="C53" s="47">
        <f>County!BS48</f>
        <v>173103</v>
      </c>
      <c r="D53" s="313">
        <f>County!BY48</f>
        <v>8648</v>
      </c>
      <c r="E53" s="313">
        <f>County!BV48</f>
        <v>68532</v>
      </c>
      <c r="F53" s="313">
        <f>County!BZ48</f>
        <v>250283</v>
      </c>
      <c r="G53" s="313">
        <f>County!CN48</f>
        <v>199</v>
      </c>
      <c r="H53" s="314">
        <f>County!CH48+County!CI48</f>
        <v>10092</v>
      </c>
      <c r="I53" s="47">
        <f>County!CJ48+County!CK48</f>
        <v>12070</v>
      </c>
      <c r="J53" s="47">
        <f>County!CD48</f>
        <v>27430</v>
      </c>
      <c r="K53" s="50">
        <f>County!CL48</f>
        <v>35</v>
      </c>
      <c r="L53"/>
    </row>
    <row r="54" spans="1:12" x14ac:dyDescent="0.25">
      <c r="A54" s="46" t="str">
        <f>'Table 6'!A54</f>
        <v>NC0055</v>
      </c>
      <c r="B54" s="46" t="str">
        <f>'Table 6'!B54</f>
        <v>Rowan</v>
      </c>
      <c r="C54" s="47">
        <f>County!BS49</f>
        <v>128760</v>
      </c>
      <c r="D54" s="313">
        <f>County!BY49</f>
        <v>13670</v>
      </c>
      <c r="E54" s="313">
        <f>County!BV49</f>
        <v>76895</v>
      </c>
      <c r="F54" s="313">
        <f>County!BZ49</f>
        <v>219325</v>
      </c>
      <c r="G54" s="313">
        <f>County!CN49</f>
        <v>207</v>
      </c>
      <c r="H54" s="314">
        <f>County!CH49+County!CI49</f>
        <v>21580</v>
      </c>
      <c r="I54" s="47">
        <f>County!CJ49+County!CK49</f>
        <v>18583</v>
      </c>
      <c r="J54" s="47">
        <f>County!CD49</f>
        <v>61211</v>
      </c>
      <c r="K54" s="50">
        <f>County!CL49</f>
        <v>87</v>
      </c>
      <c r="L54"/>
    </row>
    <row r="55" spans="1:12" x14ac:dyDescent="0.25">
      <c r="A55" s="46" t="str">
        <f>'Table 6'!A55</f>
        <v>NC0056</v>
      </c>
      <c r="B55" s="46" t="str">
        <f>'Table 6'!B55</f>
        <v>Rutherford</v>
      </c>
      <c r="C55" s="47">
        <f>County!BS50</f>
        <v>54016</v>
      </c>
      <c r="D55" s="313">
        <f>County!BY50</f>
        <v>2400</v>
      </c>
      <c r="E55" s="313">
        <f>County!BV50</f>
        <v>25183</v>
      </c>
      <c r="F55" s="313">
        <f>County!BZ50</f>
        <v>81599</v>
      </c>
      <c r="G55" s="313">
        <f>County!CN50</f>
        <v>55</v>
      </c>
      <c r="H55" s="314">
        <f>County!CH50+County!CI50</f>
        <v>20396</v>
      </c>
      <c r="I55" s="47">
        <f>County!CJ50+County!CK50</f>
        <v>10830</v>
      </c>
      <c r="J55" s="47">
        <f>County!CD50</f>
        <v>61023</v>
      </c>
      <c r="K55" s="50">
        <f>County!CL50</f>
        <v>86</v>
      </c>
      <c r="L55"/>
    </row>
    <row r="56" spans="1:12" x14ac:dyDescent="0.25">
      <c r="A56" s="46" t="str">
        <f>'Table 6'!A56</f>
        <v>NC0057</v>
      </c>
      <c r="B56" s="46" t="str">
        <f>'Table 6'!B56</f>
        <v>Sampson</v>
      </c>
      <c r="C56" s="47">
        <f>County!BS51</f>
        <v>46694</v>
      </c>
      <c r="D56" s="313">
        <f>County!BY51</f>
        <v>2835</v>
      </c>
      <c r="E56" s="313">
        <f>County!BV51</f>
        <v>30175</v>
      </c>
      <c r="F56" s="313">
        <f>County!BZ51</f>
        <v>79704</v>
      </c>
      <c r="G56" s="313">
        <f>County!CN51</f>
        <v>98</v>
      </c>
      <c r="H56" s="314">
        <f>County!CH51+County!CI51</f>
        <v>3971</v>
      </c>
      <c r="I56" s="47">
        <f>County!CJ51+County!CK51</f>
        <v>4073</v>
      </c>
      <c r="J56" s="47">
        <f>County!CD51</f>
        <v>50529</v>
      </c>
      <c r="K56" s="50">
        <f>County!CL51</f>
        <v>0</v>
      </c>
      <c r="L56"/>
    </row>
    <row r="57" spans="1:12" x14ac:dyDescent="0.25">
      <c r="A57" s="46" t="str">
        <f>'Table 6'!A57</f>
        <v>NC0058</v>
      </c>
      <c r="B57" s="46" t="str">
        <f>'Table 6'!B57</f>
        <v>Scotland</v>
      </c>
      <c r="C57" s="47">
        <f>County!BS52</f>
        <v>26335</v>
      </c>
      <c r="D57" s="313">
        <f>County!BY52</f>
        <v>2598</v>
      </c>
      <c r="E57" s="313">
        <f>County!BV52</f>
        <v>14031</v>
      </c>
      <c r="F57" s="313">
        <f>County!BZ52</f>
        <v>42964</v>
      </c>
      <c r="G57" s="313">
        <f>County!CN52</f>
        <v>50</v>
      </c>
      <c r="H57" s="314">
        <f>County!CH52+County!CI52</f>
        <v>5243</v>
      </c>
      <c r="I57" s="47">
        <f>County!CJ52+County!CK52</f>
        <v>2764</v>
      </c>
      <c r="J57" s="47">
        <f>County!CD52</f>
        <v>50523</v>
      </c>
      <c r="K57" s="50">
        <f>County!CL52</f>
        <v>0</v>
      </c>
      <c r="L57"/>
    </row>
    <row r="58" spans="1:12" x14ac:dyDescent="0.25">
      <c r="A58" s="46" t="str">
        <f>'Table 6'!A58</f>
        <v>NC0059</v>
      </c>
      <c r="B58" s="46" t="str">
        <f>'Table 6'!B58</f>
        <v>Stanly</v>
      </c>
      <c r="C58" s="477">
        <v>-1</v>
      </c>
      <c r="D58" s="477">
        <v>-1</v>
      </c>
      <c r="E58" s="477">
        <v>-1</v>
      </c>
      <c r="F58" s="477">
        <v>-1</v>
      </c>
      <c r="G58" s="477">
        <v>-1</v>
      </c>
      <c r="H58" s="477">
        <v>-1</v>
      </c>
      <c r="I58" s="477">
        <v>-1</v>
      </c>
      <c r="J58" s="477">
        <v>-1</v>
      </c>
      <c r="K58" s="487">
        <v>-1</v>
      </c>
      <c r="L58"/>
    </row>
    <row r="59" spans="1:12" x14ac:dyDescent="0.25">
      <c r="A59" s="46" t="str">
        <f>'Table 6'!A59</f>
        <v>NC0060</v>
      </c>
      <c r="B59" s="46" t="str">
        <f>'Table 6'!B59</f>
        <v>Transylvania</v>
      </c>
      <c r="C59" s="47">
        <f>County!BS54</f>
        <v>76946</v>
      </c>
      <c r="D59" s="313">
        <f>County!BY54</f>
        <v>7235</v>
      </c>
      <c r="E59" s="313">
        <f>County!BV54</f>
        <v>36571</v>
      </c>
      <c r="F59" s="313">
        <f>County!BZ54</f>
        <v>120752</v>
      </c>
      <c r="G59" s="313">
        <f>County!CN54</f>
        <v>129</v>
      </c>
      <c r="H59" s="314">
        <f>County!CH54+County!CI54</f>
        <v>22811</v>
      </c>
      <c r="I59" s="47">
        <f>County!CJ54+County!CK54</f>
        <v>8503</v>
      </c>
      <c r="J59" s="47">
        <f>County!CD54</f>
        <v>63551</v>
      </c>
      <c r="K59" s="50">
        <f>County!CL54</f>
        <v>133</v>
      </c>
      <c r="L59"/>
    </row>
    <row r="60" spans="1:12" x14ac:dyDescent="0.25">
      <c r="A60" s="46" t="str">
        <f>'Table 6'!A60</f>
        <v>NC0061</v>
      </c>
      <c r="B60" s="46" t="str">
        <f>'Table 6'!B60</f>
        <v>Union</v>
      </c>
      <c r="C60" s="47">
        <f>County!BS55</f>
        <v>99582</v>
      </c>
      <c r="D60" s="313">
        <f>County!BY55</f>
        <v>0</v>
      </c>
      <c r="E60" s="313">
        <f>County!BV55</f>
        <v>70525</v>
      </c>
      <c r="F60" s="313">
        <f>County!BZ55</f>
        <v>181657</v>
      </c>
      <c r="G60" s="313">
        <f>County!CN55</f>
        <v>229</v>
      </c>
      <c r="H60" s="314">
        <f>County!CH55+County!CI55</f>
        <v>11345</v>
      </c>
      <c r="I60" s="47">
        <f>County!CJ55+County!CK55</f>
        <v>12676</v>
      </c>
      <c r="J60" s="47">
        <f>County!CD55</f>
        <v>32173</v>
      </c>
      <c r="K60" s="50">
        <f>County!CL55</f>
        <v>35</v>
      </c>
      <c r="L60"/>
    </row>
    <row r="61" spans="1:12" x14ac:dyDescent="0.25">
      <c r="A61" s="46" t="str">
        <f>'Table 6'!A61</f>
        <v>NC0062</v>
      </c>
      <c r="B61" s="46" t="str">
        <f>'Table 6'!B61</f>
        <v>Vance (Perry)</v>
      </c>
      <c r="C61" s="47">
        <f>County!BS56</f>
        <v>63758</v>
      </c>
      <c r="D61" s="313">
        <f>County!BY56</f>
        <v>4124</v>
      </c>
      <c r="E61" s="313">
        <f>County!BV56</f>
        <v>32352</v>
      </c>
      <c r="F61" s="313">
        <f>County!BZ56</f>
        <v>100234</v>
      </c>
      <c r="G61" s="313">
        <f>County!CN56</f>
        <v>99</v>
      </c>
      <c r="H61" s="314">
        <f>County!CH56+County!CI56</f>
        <v>3205</v>
      </c>
      <c r="I61" s="47">
        <f>County!CJ56+County!CK56</f>
        <v>205</v>
      </c>
      <c r="J61" s="47">
        <f>County!CD56</f>
        <v>50523</v>
      </c>
      <c r="K61" s="50">
        <f>County!CL56</f>
        <v>0</v>
      </c>
      <c r="L61"/>
    </row>
    <row r="62" spans="1:12" x14ac:dyDescent="0.25">
      <c r="A62" s="46" t="str">
        <f>'Table 6'!A62</f>
        <v>NC0063</v>
      </c>
      <c r="B62" s="46" t="str">
        <f>'Table 6'!B62</f>
        <v>Wake</v>
      </c>
      <c r="C62" s="47">
        <f>County!BS57</f>
        <v>648842</v>
      </c>
      <c r="D62" s="313">
        <f>County!BY57</f>
        <v>69182</v>
      </c>
      <c r="E62" s="313">
        <f>County!BV57</f>
        <v>604198</v>
      </c>
      <c r="F62" s="313">
        <f>County!BZ57</f>
        <v>1322222</v>
      </c>
      <c r="G62" s="313">
        <f>County!CN57</f>
        <v>1207</v>
      </c>
      <c r="H62" s="314">
        <f>County!CH57+County!CI57</f>
        <v>43938</v>
      </c>
      <c r="I62" s="47">
        <f>County!CJ57+County!CK57</f>
        <v>0</v>
      </c>
      <c r="J62" s="47">
        <f>County!CD57</f>
        <v>60798</v>
      </c>
      <c r="K62" s="50">
        <f>County!CL57</f>
        <v>0</v>
      </c>
      <c r="L62"/>
    </row>
    <row r="63" spans="1:12" x14ac:dyDescent="0.25">
      <c r="A63" s="46" t="str">
        <f>'Table 6'!A63</f>
        <v>NC0101</v>
      </c>
      <c r="B63" s="46" t="str">
        <f>'Table 6'!B63</f>
        <v>Warren</v>
      </c>
      <c r="C63" s="47">
        <f>County!BS58</f>
        <v>22468</v>
      </c>
      <c r="D63" s="313">
        <f>County!BY58</f>
        <v>0</v>
      </c>
      <c r="E63" s="313">
        <f>County!BV58</f>
        <v>-2</v>
      </c>
      <c r="F63" s="313">
        <f>County!BZ58</f>
        <v>22466</v>
      </c>
      <c r="G63" s="313">
        <f>County!CN58</f>
        <v>132</v>
      </c>
      <c r="H63" s="314">
        <f>County!CH58+County!CI58</f>
        <v>3382</v>
      </c>
      <c r="I63" s="47">
        <f>County!CJ58+County!CK58</f>
        <v>2922</v>
      </c>
      <c r="J63" s="47">
        <f>County!CD58</f>
        <v>26725</v>
      </c>
      <c r="K63" s="50">
        <f>County!CL58</f>
        <v>0</v>
      </c>
      <c r="L63"/>
    </row>
    <row r="64" spans="1:12" x14ac:dyDescent="0.25">
      <c r="A64" s="46" t="str">
        <f>'Table 6'!A64</f>
        <v>NC0065</v>
      </c>
      <c r="B64" s="46" t="str">
        <f>'Table 6'!B64</f>
        <v>Wayne</v>
      </c>
      <c r="C64" s="47">
        <f>County!BS59</f>
        <v>78997</v>
      </c>
      <c r="D64" s="313">
        <f>County!BY59</f>
        <v>7103</v>
      </c>
      <c r="E64" s="313">
        <f>County!BV59</f>
        <v>51362</v>
      </c>
      <c r="F64" s="313">
        <f>County!BZ59</f>
        <v>137462</v>
      </c>
      <c r="G64" s="313">
        <f>County!CN59</f>
        <v>288</v>
      </c>
      <c r="H64" s="314">
        <f>County!CH59+County!CI59</f>
        <v>8114</v>
      </c>
      <c r="I64" s="47">
        <f>County!CJ59+County!CK59</f>
        <v>5755</v>
      </c>
      <c r="J64" s="47">
        <f>County!CD59</f>
        <v>50570</v>
      </c>
      <c r="K64" s="50">
        <f>County!CL59</f>
        <v>40</v>
      </c>
      <c r="L64"/>
    </row>
    <row r="65" spans="1:12" x14ac:dyDescent="0.25">
      <c r="A65" s="46" t="str">
        <f>'Table 6'!A65</f>
        <v>NC0066</v>
      </c>
      <c r="B65" s="46" t="str">
        <f>'Table 6'!B65</f>
        <v>Wilson</v>
      </c>
      <c r="C65" s="47">
        <f>County!BS60</f>
        <v>115489</v>
      </c>
      <c r="D65" s="313">
        <f>County!BY60</f>
        <v>9608</v>
      </c>
      <c r="E65" s="313">
        <f>County!BV60</f>
        <v>72062</v>
      </c>
      <c r="F65" s="313">
        <f>County!BZ60</f>
        <v>197159</v>
      </c>
      <c r="G65" s="313">
        <f>County!CN60</f>
        <v>155</v>
      </c>
      <c r="H65" s="314">
        <f>County!CH60+County!CI60</f>
        <v>4637</v>
      </c>
      <c r="I65" s="47">
        <f>County!CJ60+County!CK60</f>
        <v>5099</v>
      </c>
      <c r="J65" s="47">
        <f>County!CD60</f>
        <v>27651</v>
      </c>
      <c r="K65" s="50">
        <f>County!CL60</f>
        <v>0</v>
      </c>
      <c r="L65"/>
    </row>
    <row r="66" spans="1:12" ht="15.75" thickBot="1" x14ac:dyDescent="0.3">
      <c r="A66" s="663" t="s">
        <v>1961</v>
      </c>
      <c r="B66" s="665"/>
      <c r="C66" s="52">
        <f>AVERAGE(C8:C65)</f>
        <v>121773.86206896552</v>
      </c>
      <c r="D66" s="52">
        <f t="shared" ref="D66:K66" si="0">AVERAGE(D8:D65)</f>
        <v>9863.3793103448279</v>
      </c>
      <c r="E66" s="52">
        <f t="shared" si="0"/>
        <v>74894.534482758623</v>
      </c>
      <c r="F66" s="52">
        <f t="shared" si="0"/>
        <v>207390.81034482759</v>
      </c>
      <c r="G66" s="52">
        <f t="shared" si="0"/>
        <v>279.63793103448273</v>
      </c>
      <c r="H66" s="52">
        <f t="shared" si="0"/>
        <v>17659.431034482757</v>
      </c>
      <c r="I66" s="52">
        <f t="shared" si="0"/>
        <v>10895.775862068966</v>
      </c>
      <c r="J66" s="52">
        <f t="shared" si="0"/>
        <v>47946.913793103449</v>
      </c>
      <c r="K66" s="55">
        <f t="shared" si="0"/>
        <v>75</v>
      </c>
      <c r="L66"/>
    </row>
    <row r="67" spans="1:12" ht="16.5" thickTop="1" thickBot="1" x14ac:dyDescent="0.3">
      <c r="A67" s="656" t="s">
        <v>1941</v>
      </c>
      <c r="B67" s="656"/>
      <c r="C67" s="310"/>
      <c r="D67" s="310"/>
      <c r="E67" s="310"/>
      <c r="F67" s="310"/>
      <c r="G67" s="310"/>
      <c r="H67" s="310"/>
      <c r="I67" s="310"/>
      <c r="J67" s="310"/>
      <c r="K67" s="315"/>
      <c r="L67"/>
    </row>
    <row r="68" spans="1:12" ht="15.75" thickTop="1" x14ac:dyDescent="0.25">
      <c r="A68" s="46" t="str">
        <f>'Table 6'!A68</f>
        <v>NC0001</v>
      </c>
      <c r="B68" s="46" t="str">
        <f>'Table 6'!B68</f>
        <v>Albemarle</v>
      </c>
      <c r="C68" s="47">
        <f>Regional!BS3</f>
        <v>99478</v>
      </c>
      <c r="D68" s="313">
        <f>Regional!BY3</f>
        <v>6202</v>
      </c>
      <c r="E68" s="313">
        <f>Regional!BV3</f>
        <v>61921</v>
      </c>
      <c r="F68" s="313">
        <f>Regional!BZ3</f>
        <v>167601</v>
      </c>
      <c r="G68" s="313">
        <f>Regional!CN3</f>
        <v>119</v>
      </c>
      <c r="H68" s="47">
        <f>Regional!CH3+Regional!CI3</f>
        <v>9163</v>
      </c>
      <c r="I68" s="47">
        <f>Regional!CJ3+Regional!CK3</f>
        <v>12460</v>
      </c>
      <c r="J68" s="47">
        <f>Regional!CD3</f>
        <v>26726</v>
      </c>
      <c r="K68" s="50">
        <v>0</v>
      </c>
      <c r="L68"/>
    </row>
    <row r="69" spans="1:12" x14ac:dyDescent="0.25">
      <c r="A69" s="46" t="str">
        <f>'Table 6'!A69</f>
        <v>NC0003</v>
      </c>
      <c r="B69" s="46" t="str">
        <f>'Table 6'!B69</f>
        <v>AMY</v>
      </c>
      <c r="C69" s="47">
        <f>Regional!BS4</f>
        <v>123815</v>
      </c>
      <c r="D69" s="313">
        <f>Regional!BY4</f>
        <v>2079</v>
      </c>
      <c r="E69" s="313">
        <f>Regional!BV4</f>
        <v>32205</v>
      </c>
      <c r="F69" s="313">
        <f>Regional!BZ4</f>
        <v>158099</v>
      </c>
      <c r="G69" s="313">
        <f>Regional!CN4</f>
        <v>115</v>
      </c>
      <c r="H69" s="47">
        <f>Regional!CH4+Regional!CI4</f>
        <v>5478</v>
      </c>
      <c r="I69" s="47">
        <f>Regional!CJ4+Regional!CK4</f>
        <v>3623</v>
      </c>
      <c r="J69" s="47">
        <f>Regional!CD4</f>
        <v>26725</v>
      </c>
      <c r="K69" s="50">
        <f>Regional!CL4</f>
        <v>0</v>
      </c>
      <c r="L69"/>
    </row>
    <row r="70" spans="1:12" x14ac:dyDescent="0.25">
      <c r="A70" s="46" t="str">
        <f>'Table 6'!A70</f>
        <v>NC0002</v>
      </c>
      <c r="B70" s="46" t="str">
        <f>'Table 6'!B70</f>
        <v>Appalachian</v>
      </c>
      <c r="C70" s="47">
        <f>Regional!BS5</f>
        <v>128448</v>
      </c>
      <c r="D70" s="313">
        <f>Regional!BY5</f>
        <v>10922</v>
      </c>
      <c r="E70" s="313">
        <f>Regional!BV5</f>
        <v>64214</v>
      </c>
      <c r="F70" s="313">
        <f>Regional!BZ5</f>
        <v>203584</v>
      </c>
      <c r="G70" s="313">
        <f>Regional!CN5</f>
        <v>194</v>
      </c>
      <c r="H70" s="47">
        <f>Regional!CH5+Regional!CI5</f>
        <v>11160</v>
      </c>
      <c r="I70" s="47">
        <f>Regional!CJ5+Regional!CK5</f>
        <v>10624</v>
      </c>
      <c r="J70" s="47">
        <f>Regional!CD5</f>
        <v>30491</v>
      </c>
      <c r="K70" s="50">
        <f>Regional!CL5</f>
        <v>0</v>
      </c>
      <c r="L70"/>
    </row>
    <row r="71" spans="1:12" x14ac:dyDescent="0.25">
      <c r="A71" s="46" t="str">
        <f>'Table 6'!A71</f>
        <v>NC0004</v>
      </c>
      <c r="B71" s="46" t="str">
        <f>'Table 6'!B71</f>
        <v>BHM</v>
      </c>
      <c r="C71" s="47">
        <f>Regional!BS6</f>
        <v>80317</v>
      </c>
      <c r="D71" s="313">
        <f>Regional!BY6</f>
        <v>1009</v>
      </c>
      <c r="E71" s="313">
        <f>Regional!BV6</f>
        <v>46598</v>
      </c>
      <c r="F71" s="313">
        <f>Regional!BZ6</f>
        <v>127924</v>
      </c>
      <c r="G71" s="313">
        <f>Regional!CN6</f>
        <v>66</v>
      </c>
      <c r="H71" s="47">
        <f>Regional!CH6+Regional!CI6</f>
        <v>4323</v>
      </c>
      <c r="I71" s="47">
        <f>Regional!CJ6+Regional!CK6</f>
        <v>6705</v>
      </c>
      <c r="J71" s="47">
        <f>Regional!CD6</f>
        <v>49720</v>
      </c>
      <c r="K71" s="50">
        <v>0</v>
      </c>
      <c r="L71"/>
    </row>
    <row r="72" spans="1:12" x14ac:dyDescent="0.25">
      <c r="A72" s="46" t="str">
        <f>'Table 6'!A72</f>
        <v>NC0006</v>
      </c>
      <c r="B72" s="46" t="str">
        <f>'Table 6'!B72</f>
        <v>CPC</v>
      </c>
      <c r="C72" s="47">
        <f>Regional!BS7</f>
        <v>199262</v>
      </c>
      <c r="D72" s="313">
        <f>Regional!BY7</f>
        <v>13409</v>
      </c>
      <c r="E72" s="313">
        <f>Regional!BV7</f>
        <v>96631</v>
      </c>
      <c r="F72" s="313">
        <f>Regional!BZ7</f>
        <v>309302</v>
      </c>
      <c r="G72" s="313">
        <f>Regional!CN7</f>
        <v>429</v>
      </c>
      <c r="H72" s="47">
        <f>Regional!CH7+Regional!CI7</f>
        <v>22597</v>
      </c>
      <c r="I72" s="47">
        <f>Regional!CJ7+Regional!CK7</f>
        <v>13833</v>
      </c>
      <c r="J72" s="47">
        <f>Regional!CD7</f>
        <v>27229</v>
      </c>
      <c r="K72" s="50">
        <f>Regional!CL7</f>
        <v>2</v>
      </c>
      <c r="L72"/>
    </row>
    <row r="73" spans="1:12" x14ac:dyDescent="0.25">
      <c r="A73" s="46" t="str">
        <f>'Table 6'!A73</f>
        <v>NC0007</v>
      </c>
      <c r="B73" s="46" t="str">
        <f>'Table 6'!B73</f>
        <v>E. Albemarle</v>
      </c>
      <c r="C73" s="47">
        <f>Regional!BS8</f>
        <v>144418</v>
      </c>
      <c r="D73" s="313">
        <f>Regional!BY8</f>
        <v>8588</v>
      </c>
      <c r="E73" s="313">
        <f>Regional!BV8</f>
        <v>71020</v>
      </c>
      <c r="F73" s="313">
        <f>Regional!BZ8</f>
        <v>224026</v>
      </c>
      <c r="G73" s="313">
        <f>Regional!CN8</f>
        <v>121</v>
      </c>
      <c r="H73" s="47">
        <f>Regional!CH8+Regional!CI8</f>
        <v>10016</v>
      </c>
      <c r="I73" s="47">
        <f>Regional!CJ8+Regional!CK8</f>
        <v>17595</v>
      </c>
      <c r="J73" s="47">
        <f>Regional!CD8</f>
        <v>28588</v>
      </c>
      <c r="K73" s="50">
        <f>Regional!CL8</f>
        <v>29</v>
      </c>
      <c r="L73"/>
    </row>
    <row r="74" spans="1:12" x14ac:dyDescent="0.25">
      <c r="A74" s="46" t="str">
        <f>'Table 6'!A74</f>
        <v>NC0008</v>
      </c>
      <c r="B74" s="46" t="str">
        <f>'Table 6'!B74</f>
        <v>Fontana</v>
      </c>
      <c r="C74" s="47">
        <f>Regional!BS9</f>
        <v>141622</v>
      </c>
      <c r="D74" s="313">
        <f>Regional!BY9</f>
        <v>6052</v>
      </c>
      <c r="E74" s="313">
        <f>Regional!BV9</f>
        <v>73339</v>
      </c>
      <c r="F74" s="313">
        <f>Regional!BZ9</f>
        <v>221013</v>
      </c>
      <c r="G74" s="313">
        <f>Regional!CN9</f>
        <v>457</v>
      </c>
      <c r="H74" s="47">
        <f>Regional!CH9+Regional!CI9</f>
        <v>20717</v>
      </c>
      <c r="I74" s="47">
        <f>Regional!CJ9+Regional!CK9</f>
        <v>16186</v>
      </c>
      <c r="J74" s="47">
        <f>Regional!CD9</f>
        <v>51152</v>
      </c>
      <c r="K74" s="50">
        <f>Regional!CL9</f>
        <v>454</v>
      </c>
      <c r="L74"/>
    </row>
    <row r="75" spans="1:12" x14ac:dyDescent="0.25">
      <c r="A75" s="46" t="str">
        <f>'Table 6'!A75</f>
        <v>NC0011</v>
      </c>
      <c r="B75" s="46" t="str">
        <f>'Table 6'!B75</f>
        <v>Nantahala</v>
      </c>
      <c r="C75" s="47">
        <f>Regional!BS10</f>
        <v>105851</v>
      </c>
      <c r="D75" s="313">
        <f>Regional!BY10</f>
        <v>0</v>
      </c>
      <c r="E75" s="313">
        <f>Regional!BV10</f>
        <v>41172</v>
      </c>
      <c r="F75" s="313">
        <f>Regional!BZ10</f>
        <v>152660</v>
      </c>
      <c r="G75" s="313">
        <f>Regional!CN10</f>
        <v>236</v>
      </c>
      <c r="H75" s="47">
        <f>Regional!CH10+Regional!CI10</f>
        <v>9412</v>
      </c>
      <c r="I75" s="47">
        <f>Regional!CJ10+Regional!CK10</f>
        <v>12167</v>
      </c>
      <c r="J75" s="47">
        <f>Regional!CD10</f>
        <v>26740</v>
      </c>
      <c r="K75" s="50">
        <f>Regional!CL10</f>
        <v>0</v>
      </c>
      <c r="L75"/>
    </row>
    <row r="76" spans="1:12" x14ac:dyDescent="0.25">
      <c r="A76" s="46" t="str">
        <f>'Table 6'!A76</f>
        <v>NC0012</v>
      </c>
      <c r="B76" s="46" t="str">
        <f>'Table 6'!B76</f>
        <v>Neuse</v>
      </c>
      <c r="C76" s="47">
        <f>Regional!BS11</f>
        <v>91119</v>
      </c>
      <c r="D76" s="313">
        <f>Regional!BY11</f>
        <v>6943</v>
      </c>
      <c r="E76" s="313">
        <f>Regional!BV11</f>
        <v>48210</v>
      </c>
      <c r="F76" s="313">
        <f>Regional!BZ11</f>
        <v>146272</v>
      </c>
      <c r="G76" s="313">
        <f>Regional!CN11</f>
        <v>333</v>
      </c>
      <c r="H76" s="47">
        <f>Regional!CH11+Regional!CI11</f>
        <v>12023</v>
      </c>
      <c r="I76" s="47">
        <f>Regional!CJ11+Regional!CK11</f>
        <v>9866</v>
      </c>
      <c r="J76" s="47">
        <f>Regional!CD11</f>
        <v>27614</v>
      </c>
      <c r="K76" s="50">
        <f>Regional!CL11</f>
        <v>50</v>
      </c>
      <c r="L76"/>
    </row>
    <row r="77" spans="1:12" x14ac:dyDescent="0.25">
      <c r="A77" s="46" t="str">
        <f>'Table 6'!A77</f>
        <v>NC0013</v>
      </c>
      <c r="B77" s="46" t="str">
        <f>'Table 6'!B77</f>
        <v>Northwestern</v>
      </c>
      <c r="C77" s="47">
        <f>Regional!BS12</f>
        <v>200574</v>
      </c>
      <c r="D77" s="313">
        <f>Regional!BY12</f>
        <v>12761</v>
      </c>
      <c r="E77" s="313">
        <f>Regional!BV12</f>
        <v>131077</v>
      </c>
      <c r="F77" s="313">
        <f>Regional!BZ12</f>
        <v>344412</v>
      </c>
      <c r="G77" s="313">
        <f>Regional!CN12</f>
        <v>166</v>
      </c>
      <c r="H77" s="47">
        <f>Regional!CH12+Regional!CI12</f>
        <v>8162</v>
      </c>
      <c r="I77" s="47">
        <f>Regional!CJ12+Regional!CK12</f>
        <v>11852</v>
      </c>
      <c r="J77" s="47">
        <f>Regional!CD12</f>
        <v>27670</v>
      </c>
      <c r="K77" s="50">
        <f>Regional!CL12</f>
        <v>0</v>
      </c>
      <c r="L77"/>
    </row>
    <row r="78" spans="1:12" x14ac:dyDescent="0.25">
      <c r="A78" s="46" t="str">
        <f>'Table 6'!A78</f>
        <v>NC0014</v>
      </c>
      <c r="B78" s="46" t="str">
        <f>'Table 6'!B78</f>
        <v>Pettigrew</v>
      </c>
      <c r="C78" s="47">
        <f>Regional!BS13</f>
        <v>82725</v>
      </c>
      <c r="D78" s="313">
        <f>Regional!BY13</f>
        <v>4312</v>
      </c>
      <c r="E78" s="313">
        <f>Regional!BV13</f>
        <v>35244</v>
      </c>
      <c r="F78" s="313">
        <f>Regional!BZ13</f>
        <v>122281</v>
      </c>
      <c r="G78" s="313">
        <f>Regional!CN13</f>
        <v>141</v>
      </c>
      <c r="H78" s="47">
        <f>Regional!CH13+Regional!CI13</f>
        <v>7330</v>
      </c>
      <c r="I78" s="47">
        <f>Regional!CJ13+Regional!CK13</f>
        <v>7246</v>
      </c>
      <c r="J78" s="47">
        <f>Regional!CD13</f>
        <v>50523</v>
      </c>
      <c r="K78" s="50">
        <f>Regional!CL13</f>
        <v>0</v>
      </c>
      <c r="L78"/>
    </row>
    <row r="79" spans="1:12" x14ac:dyDescent="0.25">
      <c r="A79" s="46" t="str">
        <f>'Table 6'!A79</f>
        <v>NC0015</v>
      </c>
      <c r="B79" s="46" t="str">
        <f>'Table 6'!B79</f>
        <v>Sandhill</v>
      </c>
      <c r="C79" s="47">
        <f>Regional!BS14</f>
        <v>188652</v>
      </c>
      <c r="D79" s="313">
        <f>Regional!BY14</f>
        <v>16198</v>
      </c>
      <c r="E79" s="313">
        <f>Regional!BV14</f>
        <v>103568</v>
      </c>
      <c r="F79" s="313">
        <f>Regional!BZ14</f>
        <v>308418</v>
      </c>
      <c r="G79" s="313">
        <f>Regional!CN14</f>
        <v>350</v>
      </c>
      <c r="H79" s="47">
        <f>Regional!CH14+Regional!CI14</f>
        <v>11372</v>
      </c>
      <c r="I79" s="47">
        <f>Regional!CJ14+Regional!CK14</f>
        <v>16728</v>
      </c>
      <c r="J79" s="47">
        <f>Regional!CD14</f>
        <v>28253</v>
      </c>
      <c r="K79" s="50">
        <f>Regional!CL14</f>
        <v>58</v>
      </c>
      <c r="L79"/>
    </row>
    <row r="80" spans="1:12" ht="15.75" thickBot="1" x14ac:dyDescent="0.3">
      <c r="A80" s="663" t="s">
        <v>1961</v>
      </c>
      <c r="B80" s="665"/>
      <c r="C80" s="52">
        <f t="shared" ref="C80:K80" si="1">AVERAGE(C68:C79)</f>
        <v>132190.08333333334</v>
      </c>
      <c r="D80" s="52">
        <f t="shared" si="1"/>
        <v>7372.916666666667</v>
      </c>
      <c r="E80" s="52">
        <f t="shared" si="1"/>
        <v>67099.916666666672</v>
      </c>
      <c r="F80" s="52">
        <f t="shared" si="1"/>
        <v>207132.66666666666</v>
      </c>
      <c r="G80" s="52">
        <f t="shared" si="1"/>
        <v>227.25</v>
      </c>
      <c r="H80" s="52">
        <f t="shared" si="1"/>
        <v>10979.416666666666</v>
      </c>
      <c r="I80" s="52">
        <f t="shared" si="1"/>
        <v>11573.75</v>
      </c>
      <c r="J80" s="52">
        <f t="shared" si="1"/>
        <v>33452.583333333336</v>
      </c>
      <c r="K80" s="55">
        <f t="shared" si="1"/>
        <v>49.416666666666664</v>
      </c>
      <c r="L80"/>
    </row>
    <row r="81" spans="1:12" ht="16.5" thickTop="1" thickBot="1" x14ac:dyDescent="0.3">
      <c r="A81" s="62"/>
      <c r="B81" s="41" t="s">
        <v>1942</v>
      </c>
      <c r="C81" s="310"/>
      <c r="D81" s="310"/>
      <c r="E81" s="310"/>
      <c r="F81" s="310"/>
      <c r="G81" s="310"/>
      <c r="H81" s="310"/>
      <c r="I81" s="310"/>
      <c r="J81" s="310"/>
      <c r="K81" s="315"/>
      <c r="L81"/>
    </row>
    <row r="82" spans="1:12" ht="15.75" thickTop="1" x14ac:dyDescent="0.25">
      <c r="A82" s="46" t="str">
        <f>'Table 6'!A82</f>
        <v>NC0071</v>
      </c>
      <c r="B82" s="46" t="str">
        <f>'Table 6'!B82</f>
        <v>Chapel Hill</v>
      </c>
      <c r="C82" s="47">
        <f>Municipal!BS3</f>
        <v>88615</v>
      </c>
      <c r="D82" s="313">
        <f>Municipal!BY3</f>
        <v>9196</v>
      </c>
      <c r="E82" s="313">
        <f>Municipal!BV3</f>
        <v>78732</v>
      </c>
      <c r="F82" s="313">
        <f>Municipal!BZ3</f>
        <v>176543</v>
      </c>
      <c r="G82" s="313">
        <f>Municipal!CN3</f>
        <v>163</v>
      </c>
      <c r="H82" s="47">
        <f>Municipal!CH3+Municipal!CI3</f>
        <v>29025</v>
      </c>
      <c r="I82" s="47">
        <f>Municipal!CJ3+Municipal!CK3</f>
        <v>10617</v>
      </c>
      <c r="J82" s="47">
        <f>Municipal!CD3</f>
        <v>61647</v>
      </c>
      <c r="K82" s="50">
        <f>Municipal!CL3</f>
        <v>150</v>
      </c>
      <c r="L82"/>
    </row>
    <row r="83" spans="1:12" x14ac:dyDescent="0.25">
      <c r="A83" s="46"/>
      <c r="B83" s="46" t="str">
        <f>'Table 6'!B83</f>
        <v>Clayton</v>
      </c>
      <c r="C83" s="47">
        <f>Municipal!BS4</f>
        <v>40973</v>
      </c>
      <c r="D83" s="313">
        <f>Municipal!BY4</f>
        <v>2918</v>
      </c>
      <c r="E83" s="313">
        <f>Municipal!BV4</f>
        <v>14780</v>
      </c>
      <c r="F83" s="313">
        <f>Municipal!BZ4</f>
        <v>58671</v>
      </c>
      <c r="G83" s="313">
        <f>Municipal!CN4</f>
        <v>18</v>
      </c>
      <c r="H83" s="47">
        <f>Municipal!CH4+Municipal!CI4</f>
        <v>8153</v>
      </c>
      <c r="I83" s="47">
        <f>Municipal!CJ4+Municipal!CK4</f>
        <v>0</v>
      </c>
      <c r="J83" s="47">
        <f>Municipal!CD4</f>
        <v>28865</v>
      </c>
      <c r="K83" s="50">
        <f>Municipal!CL4</f>
        <v>0</v>
      </c>
      <c r="L83"/>
    </row>
    <row r="84" spans="1:12" x14ac:dyDescent="0.25">
      <c r="A84" s="60" t="str">
        <f>Municipal!A4</f>
        <v>NC0110</v>
      </c>
      <c r="B84" s="46" t="str">
        <f>'Table 6'!B84</f>
        <v>Farmville</v>
      </c>
      <c r="C84" s="47">
        <f>Municipal!BS5</f>
        <v>16020</v>
      </c>
      <c r="D84" s="313">
        <f>Municipal!BY5</f>
        <v>2808</v>
      </c>
      <c r="E84" s="313">
        <f>Municipal!BV5</f>
        <v>12641</v>
      </c>
      <c r="F84" s="313">
        <f>Municipal!BZ5</f>
        <v>31469</v>
      </c>
      <c r="G84" s="313">
        <f>Municipal!CN5</f>
        <v>90</v>
      </c>
      <c r="H84" s="47">
        <f>Municipal!CH5+Municipal!CI5</f>
        <v>11664</v>
      </c>
      <c r="I84" s="47">
        <f>Municipal!CJ5+Municipal!CK5</f>
        <v>1097</v>
      </c>
      <c r="J84" s="47">
        <f>Municipal!CD5</f>
        <v>50613</v>
      </c>
      <c r="K84" s="50">
        <f>Municipal!CL5</f>
        <v>50</v>
      </c>
      <c r="L84"/>
    </row>
    <row r="85" spans="1:12" x14ac:dyDescent="0.25">
      <c r="A85" s="60" t="str">
        <f>Municipal!A5</f>
        <v>NC0075</v>
      </c>
      <c r="B85" s="46" t="str">
        <f>'Table 6'!B85</f>
        <v>Hickory</v>
      </c>
      <c r="C85" s="47">
        <f>Municipal!BS6</f>
        <v>70229</v>
      </c>
      <c r="D85" s="313">
        <f>Municipal!BY6</f>
        <v>7332</v>
      </c>
      <c r="E85" s="313">
        <f>Municipal!BV6</f>
        <v>38555</v>
      </c>
      <c r="F85" s="313">
        <f>Municipal!BZ6</f>
        <v>116116</v>
      </c>
      <c r="G85" s="313">
        <f>Municipal!CN6</f>
        <v>269</v>
      </c>
      <c r="H85" s="47">
        <f>Municipal!CH6+Municipal!CI6</f>
        <v>338792</v>
      </c>
      <c r="I85" s="47">
        <f>Municipal!CJ6+Municipal!CK6</f>
        <v>25642</v>
      </c>
      <c r="J85" s="47">
        <f>Municipal!CD6</f>
        <v>175370</v>
      </c>
      <c r="K85" s="50">
        <f>Municipal!CL6</f>
        <v>87</v>
      </c>
      <c r="L85"/>
    </row>
    <row r="86" spans="1:12" x14ac:dyDescent="0.25">
      <c r="A86" s="60" t="str">
        <f>Municipal!A6</f>
        <v>NC0079</v>
      </c>
      <c r="B86" s="46" t="str">
        <f>'Table 6'!B86</f>
        <v>High Point</v>
      </c>
      <c r="C86" s="47">
        <f>Municipal!BS7</f>
        <v>168498</v>
      </c>
      <c r="D86" s="313">
        <f>Municipal!BY7</f>
        <v>5327</v>
      </c>
      <c r="E86" s="313">
        <f>Municipal!BV7</f>
        <v>77508</v>
      </c>
      <c r="F86" s="313">
        <f>Municipal!BZ7</f>
        <v>251333</v>
      </c>
      <c r="G86" s="313">
        <f>Municipal!CN7</f>
        <v>752</v>
      </c>
      <c r="H86" s="47">
        <f>Municipal!CH7+Municipal!CI7</f>
        <v>24862</v>
      </c>
      <c r="I86" s="47">
        <f>Municipal!CJ7+Municipal!CK7</f>
        <v>211870</v>
      </c>
      <c r="J86" s="47">
        <f>Municipal!CD7</f>
        <v>355023</v>
      </c>
      <c r="K86" s="50">
        <f>Municipal!CL7</f>
        <v>175</v>
      </c>
      <c r="L86"/>
    </row>
    <row r="87" spans="1:12" x14ac:dyDescent="0.25">
      <c r="A87" s="60" t="str">
        <f>Municipal!A7</f>
        <v>NC0080</v>
      </c>
      <c r="B87" s="46" t="str">
        <f>'Table 6'!B87</f>
        <v>Kings Mountain</v>
      </c>
      <c r="C87" s="47">
        <f>Municipal!BS8</f>
        <v>21917</v>
      </c>
      <c r="D87" s="313">
        <f>Municipal!BY8</f>
        <v>0</v>
      </c>
      <c r="E87" s="313">
        <f>Municipal!BV8</f>
        <v>17984</v>
      </c>
      <c r="F87" s="313">
        <f>Municipal!BZ8</f>
        <v>41442</v>
      </c>
      <c r="G87" s="313">
        <f>Municipal!CN8</f>
        <v>86</v>
      </c>
      <c r="H87" s="47">
        <f>Municipal!CH8+Municipal!CI8</f>
        <v>10388</v>
      </c>
      <c r="I87" s="47">
        <f>Municipal!CJ8+Municipal!CK8</f>
        <v>2581</v>
      </c>
      <c r="J87" s="47">
        <f>Municipal!CD8</f>
        <v>50523</v>
      </c>
      <c r="K87" s="50">
        <f>Municipal!CL8</f>
        <v>50</v>
      </c>
      <c r="L87"/>
    </row>
    <row r="88" spans="1:12" x14ac:dyDescent="0.25">
      <c r="A88" s="60" t="str">
        <f>Municipal!A8</f>
        <v>NC0100</v>
      </c>
      <c r="B88" s="46" t="str">
        <f>'Table 6'!B88</f>
        <v>Mooresville</v>
      </c>
      <c r="C88" s="47">
        <f>Municipal!BS9</f>
        <v>58352</v>
      </c>
      <c r="D88" s="313">
        <f>Municipal!BY9</f>
        <v>9754</v>
      </c>
      <c r="E88" s="313">
        <f>Municipal!BV9</f>
        <v>49371</v>
      </c>
      <c r="F88" s="313">
        <f>Municipal!BZ9</f>
        <v>117477</v>
      </c>
      <c r="G88" s="313">
        <f>Municipal!CN9</f>
        <v>123</v>
      </c>
      <c r="H88" s="47">
        <f>Municipal!CH9+Municipal!CI9</f>
        <v>22941</v>
      </c>
      <c r="I88" s="47">
        <f>Municipal!CJ9+Municipal!CK9</f>
        <v>11385</v>
      </c>
      <c r="J88" s="47">
        <f>Municipal!CD9</f>
        <v>61406</v>
      </c>
      <c r="K88" s="50">
        <f>Municipal!CL9</f>
        <v>165</v>
      </c>
      <c r="L88"/>
    </row>
    <row r="89" spans="1:12" x14ac:dyDescent="0.25">
      <c r="A89" s="60" t="str">
        <f>Municipal!A9</f>
        <v>NC0083</v>
      </c>
      <c r="B89" s="46" t="str">
        <f>'Table 6'!B89</f>
        <v>Nashville</v>
      </c>
      <c r="C89" s="47">
        <f>Municipal!BS10</f>
        <v>10073</v>
      </c>
      <c r="D89" s="313">
        <f>Municipal!BY10</f>
        <v>1025</v>
      </c>
      <c r="E89" s="313">
        <f>Municipal!BV10</f>
        <v>8360</v>
      </c>
      <c r="F89" s="313">
        <f>Municipal!BZ10</f>
        <v>19458</v>
      </c>
      <c r="G89" s="313">
        <f>Municipal!CN10</f>
        <v>29</v>
      </c>
      <c r="H89" s="47">
        <f>Municipal!CH10+Municipal!CI10</f>
        <v>2381</v>
      </c>
      <c r="I89" s="47">
        <f>Municipal!CJ10+Municipal!CK10</f>
        <v>1522</v>
      </c>
      <c r="J89" s="47">
        <f>Municipal!CD10</f>
        <v>26725</v>
      </c>
      <c r="K89" s="50">
        <f>Municipal!CL10</f>
        <v>-1</v>
      </c>
      <c r="L89"/>
    </row>
    <row r="90" spans="1:12" x14ac:dyDescent="0.25">
      <c r="A90" s="60" t="str">
        <f>Municipal!A10</f>
        <v>NC0102</v>
      </c>
      <c r="B90" s="46" t="str">
        <f>'Table 6'!B90</f>
        <v>Roanoke Rapids</v>
      </c>
      <c r="C90" s="47">
        <f>Municipal!BS11</f>
        <v>19863</v>
      </c>
      <c r="D90" s="313">
        <f>Municipal!BY11</f>
        <v>3194</v>
      </c>
      <c r="E90" s="313">
        <f>Municipal!BV11</f>
        <v>13212</v>
      </c>
      <c r="F90" s="313">
        <f>Municipal!BZ11</f>
        <v>36269</v>
      </c>
      <c r="G90" s="313">
        <f>Municipal!CN11</f>
        <v>43</v>
      </c>
      <c r="H90" s="47">
        <f>Municipal!CH11+Municipal!CI11</f>
        <v>2972</v>
      </c>
      <c r="I90" s="47">
        <f>Municipal!CJ11+Municipal!CK11</f>
        <v>2167</v>
      </c>
      <c r="J90" s="47">
        <f>Municipal!CD11</f>
        <v>27105</v>
      </c>
      <c r="K90" s="50">
        <f>Municipal!CL11</f>
        <v>0</v>
      </c>
      <c r="L90"/>
    </row>
    <row r="91" spans="1:12" x14ac:dyDescent="0.25">
      <c r="A91" s="60" t="str">
        <f>Municipal!A11</f>
        <v>NC0088</v>
      </c>
      <c r="B91" s="46" t="str">
        <f>'Table 6'!B91</f>
        <v>Southern Pines</v>
      </c>
      <c r="C91" s="47">
        <f>Municipal!BS12</f>
        <v>44306</v>
      </c>
      <c r="D91" s="313">
        <f>Municipal!BY12</f>
        <v>2922</v>
      </c>
      <c r="E91" s="313">
        <f>Municipal!BV12</f>
        <v>20046</v>
      </c>
      <c r="F91" s="313">
        <f>Municipal!BZ12</f>
        <v>67274</v>
      </c>
      <c r="G91" s="313">
        <f>Municipal!CN12</f>
        <v>124</v>
      </c>
      <c r="H91" s="47">
        <f>Municipal!CH12+Municipal!CI12</f>
        <v>19427</v>
      </c>
      <c r="I91" s="47">
        <f>Municipal!CJ12+Municipal!CK12</f>
        <v>2274</v>
      </c>
      <c r="J91" s="47">
        <f>Municipal!CD12</f>
        <v>61213</v>
      </c>
      <c r="K91" s="50">
        <f>Municipal!CL12</f>
        <v>106</v>
      </c>
      <c r="L91"/>
    </row>
    <row r="92" spans="1:12" x14ac:dyDescent="0.25">
      <c r="A92" s="60" t="str">
        <f>Municipal!A12</f>
        <v>NC0093</v>
      </c>
      <c r="B92" s="46" t="str">
        <f>'Table 6'!B92</f>
        <v>Washington</v>
      </c>
      <c r="C92" s="47">
        <f>Municipal!BS13</f>
        <v>36019</v>
      </c>
      <c r="D92" s="313">
        <f>Municipal!BY13</f>
        <v>2824</v>
      </c>
      <c r="E92" s="313">
        <f>Municipal!BV13</f>
        <v>15429</v>
      </c>
      <c r="F92" s="313">
        <f>Municipal!BZ13</f>
        <v>54272</v>
      </c>
      <c r="G92" s="313">
        <f>Municipal!CN13</f>
        <v>26</v>
      </c>
      <c r="H92" s="47">
        <f>Municipal!CH13+Municipal!CI13</f>
        <v>6322</v>
      </c>
      <c r="I92" s="47">
        <f>Municipal!CJ13+Municipal!CK13</f>
        <v>4307</v>
      </c>
      <c r="J92" s="47">
        <f>Municipal!CD13</f>
        <v>50523</v>
      </c>
      <c r="K92" s="50">
        <f>Municipal!CL13</f>
        <v>0</v>
      </c>
      <c r="L92"/>
    </row>
    <row r="93" spans="1:12" x14ac:dyDescent="0.25">
      <c r="A93" s="666" t="s">
        <v>1961</v>
      </c>
      <c r="B93" s="667"/>
      <c r="C93" s="64">
        <f t="shared" ref="C93:K93" si="2">AVERAGE(C82:C92)</f>
        <v>52260.454545454544</v>
      </c>
      <c r="D93" s="64">
        <f t="shared" si="2"/>
        <v>4300</v>
      </c>
      <c r="E93" s="64">
        <f t="shared" si="2"/>
        <v>31510.727272727272</v>
      </c>
      <c r="F93" s="64">
        <f t="shared" si="2"/>
        <v>88211.272727272721</v>
      </c>
      <c r="G93" s="64">
        <f t="shared" si="2"/>
        <v>156.63636363636363</v>
      </c>
      <c r="H93" s="64">
        <f t="shared" si="2"/>
        <v>43357</v>
      </c>
      <c r="I93" s="64">
        <f t="shared" si="2"/>
        <v>24860.18181818182</v>
      </c>
      <c r="J93" s="64">
        <f t="shared" si="2"/>
        <v>86273.909090909088</v>
      </c>
      <c r="K93" s="67">
        <f t="shared" si="2"/>
        <v>71.090909090909093</v>
      </c>
      <c r="L93"/>
    </row>
    <row r="94" spans="1:12" ht="15.75" thickBot="1" x14ac:dyDescent="0.3">
      <c r="A94" s="92"/>
      <c r="B94" s="116"/>
      <c r="C94" s="316"/>
      <c r="D94" s="296"/>
      <c r="E94" s="296"/>
      <c r="F94" s="296"/>
      <c r="G94" s="296"/>
      <c r="H94" s="317"/>
      <c r="I94" s="317"/>
      <c r="J94" s="317"/>
      <c r="K94" s="318"/>
      <c r="L94"/>
    </row>
    <row r="95" spans="1:12" ht="15.75" thickTop="1" x14ac:dyDescent="0.25">
      <c r="A95" s="659" t="s">
        <v>1962</v>
      </c>
      <c r="B95" s="660"/>
      <c r="C95" s="319">
        <f>AVERAGE(C82:C92,C68:C79,C8:C65)</f>
        <v>113876.91358024691</v>
      </c>
      <c r="D95" s="319">
        <f t="shared" ref="D95:J95" si="3">AVERAGE(D82:D92,D68:D79,D8:D65)</f>
        <v>8738.9012345679021</v>
      </c>
      <c r="E95" s="319">
        <f t="shared" si="3"/>
        <v>67848.148148148146</v>
      </c>
      <c r="F95" s="319">
        <f t="shared" si="3"/>
        <v>191167.69135802469</v>
      </c>
      <c r="G95" s="319">
        <f t="shared" si="3"/>
        <v>255.17283950617283</v>
      </c>
      <c r="H95" s="319">
        <f t="shared" si="3"/>
        <v>20159.592592592591</v>
      </c>
      <c r="I95" s="319">
        <f t="shared" si="3"/>
        <v>12892.617283950618</v>
      </c>
      <c r="J95" s="319">
        <f t="shared" si="3"/>
        <v>51004.506172839509</v>
      </c>
      <c r="K95" s="320">
        <f>AVERAGE(K82:K92,K68:K79,K8:K65)</f>
        <v>70.679012345679013</v>
      </c>
      <c r="L95"/>
    </row>
  </sheetData>
  <mergeCells count="8">
    <mergeCell ref="A93:B93"/>
    <mergeCell ref="A95:B95"/>
    <mergeCell ref="B4:B6"/>
    <mergeCell ref="C4:G4"/>
    <mergeCell ref="H4:K4"/>
    <mergeCell ref="A66:B66"/>
    <mergeCell ref="A67:B67"/>
    <mergeCell ref="A80:B80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B88" sqref="B88"/>
    </sheetView>
  </sheetViews>
  <sheetFormatPr defaultColWidth="8.85546875" defaultRowHeight="15" x14ac:dyDescent="0.25"/>
  <cols>
    <col min="1" max="1" width="8.28515625" customWidth="1"/>
    <col min="2" max="2" width="18.42578125" customWidth="1"/>
    <col min="3" max="4" width="14.140625" style="252" customWidth="1"/>
    <col min="5" max="5" width="17" style="252" customWidth="1"/>
    <col min="6" max="6" width="15.85546875" style="355" customWidth="1"/>
    <col min="7" max="7" width="11.140625" style="355" customWidth="1"/>
    <col min="8" max="8" width="12.85546875" style="355" customWidth="1"/>
  </cols>
  <sheetData>
    <row r="1" spans="1:8" x14ac:dyDescent="0.25">
      <c r="A1" s="27"/>
      <c r="B1" s="27"/>
      <c r="C1" s="249"/>
      <c r="D1" s="249"/>
      <c r="E1" s="249"/>
      <c r="F1" s="321"/>
      <c r="G1" s="321"/>
      <c r="H1" s="183" t="s">
        <v>2156</v>
      </c>
    </row>
    <row r="2" spans="1:8" ht="15.75" x14ac:dyDescent="0.25">
      <c r="A2" s="184" t="s">
        <v>2036</v>
      </c>
      <c r="B2" s="322"/>
      <c r="C2" s="323"/>
      <c r="D2" s="323"/>
      <c r="E2" s="323"/>
      <c r="F2" s="324"/>
      <c r="G2" s="324"/>
      <c r="H2" s="475" t="s">
        <v>2134</v>
      </c>
    </row>
    <row r="3" spans="1:8" ht="15.75" thickBot="1" x14ac:dyDescent="0.3">
      <c r="A3" s="322"/>
      <c r="B3" s="322"/>
      <c r="C3" s="323"/>
      <c r="D3" s="323"/>
      <c r="E3" s="323"/>
      <c r="F3" s="324"/>
      <c r="G3" s="324"/>
      <c r="H3" s="324"/>
    </row>
    <row r="4" spans="1:8" ht="15.75" thickTop="1" x14ac:dyDescent="0.25">
      <c r="A4" s="94"/>
      <c r="B4" s="643"/>
      <c r="C4" s="325" t="s">
        <v>2037</v>
      </c>
      <c r="D4" s="96" t="s">
        <v>2037</v>
      </c>
      <c r="E4" s="96" t="s">
        <v>2037</v>
      </c>
      <c r="F4" s="326" t="s">
        <v>1952</v>
      </c>
      <c r="G4" s="327" t="s">
        <v>2035</v>
      </c>
      <c r="H4" s="328" t="s">
        <v>2032</v>
      </c>
    </row>
    <row r="5" spans="1:8" x14ac:dyDescent="0.25">
      <c r="A5" s="97"/>
      <c r="B5" s="686"/>
      <c r="C5" s="329" t="s">
        <v>2030</v>
      </c>
      <c r="D5" s="100" t="s">
        <v>2038</v>
      </c>
      <c r="E5" s="100" t="s">
        <v>2030</v>
      </c>
      <c r="F5" s="330" t="s">
        <v>2039</v>
      </c>
      <c r="G5" s="331" t="s">
        <v>2040</v>
      </c>
      <c r="H5" s="332" t="s">
        <v>2041</v>
      </c>
    </row>
    <row r="6" spans="1:8" ht="15.75" thickBot="1" x14ac:dyDescent="0.3">
      <c r="A6" s="101"/>
      <c r="B6" s="687"/>
      <c r="C6" s="333" t="s">
        <v>2042</v>
      </c>
      <c r="D6" s="103" t="s">
        <v>2042</v>
      </c>
      <c r="E6" s="103" t="s">
        <v>2043</v>
      </c>
      <c r="F6" s="334" t="s">
        <v>2044</v>
      </c>
      <c r="G6" s="335" t="s">
        <v>2045</v>
      </c>
      <c r="H6" s="336" t="s">
        <v>1960</v>
      </c>
    </row>
    <row r="7" spans="1:8" ht="16.5" thickTop="1" thickBot="1" x14ac:dyDescent="0.3">
      <c r="A7" s="40"/>
      <c r="B7" s="41" t="s">
        <v>1938</v>
      </c>
      <c r="C7" s="202"/>
      <c r="D7" s="202"/>
      <c r="E7" s="202"/>
      <c r="F7" s="337"/>
      <c r="G7" s="338"/>
      <c r="H7" s="339"/>
    </row>
    <row r="8" spans="1:8" ht="15.75" thickTop="1" x14ac:dyDescent="0.25">
      <c r="A8" s="46" t="str">
        <f>'Table 7'!A8</f>
        <v>NC0103</v>
      </c>
      <c r="B8" s="46" t="str">
        <f>'Table 7'!B8</f>
        <v>Alamance</v>
      </c>
      <c r="C8" s="93">
        <f>'Table 7'!C8/'Table 7'!$F8</f>
        <v>0.58158016970850468</v>
      </c>
      <c r="D8" s="93">
        <f>'Table 7'!D8/'Table 7'!$F8</f>
        <v>4.9133897517814863E-2</v>
      </c>
      <c r="E8" s="93">
        <f>'Table 7'!E8/'Table 7'!$F8</f>
        <v>0.36928593277368044</v>
      </c>
      <c r="F8" s="340">
        <f>'Table 7'!F8/'Table 1'!D8</f>
        <v>1.1207196455098336</v>
      </c>
      <c r="G8" s="114">
        <f>'Table 7'!J8/'Table 1'!D8</f>
        <v>0.18118104137834715</v>
      </c>
      <c r="H8" s="341">
        <f>'Table 7'!G8/('Table 1'!D8/1000)</f>
        <v>2.0949454679346378</v>
      </c>
    </row>
    <row r="9" spans="1:8" x14ac:dyDescent="0.25">
      <c r="A9" s="46" t="str">
        <f>'Table 7'!A9</f>
        <v>NC0016</v>
      </c>
      <c r="B9" s="46" t="str">
        <f>'Table 7'!B9</f>
        <v>Alexander</v>
      </c>
      <c r="C9" s="93">
        <f>'Table 7'!C9/'Table 7'!$F9</f>
        <v>0.52998123269598829</v>
      </c>
      <c r="D9" s="93">
        <f>'Table 7'!D9/'Table 7'!$F9</f>
        <v>0</v>
      </c>
      <c r="E9" s="93">
        <f>'Table 7'!E9/'Table 7'!$F9</f>
        <v>0.40074697586264563</v>
      </c>
      <c r="F9" s="340">
        <f>'Table 7'!F9/'Table 1'!D9</f>
        <v>1.4180280354131534</v>
      </c>
      <c r="G9" s="114">
        <f>'Table 7'!J9/'Table 1'!D9</f>
        <v>0.71239987352445189</v>
      </c>
      <c r="H9" s="341">
        <f>'Table 7'!G9/('Table 1'!D9/1000)</f>
        <v>1.6863406408094437</v>
      </c>
    </row>
    <row r="10" spans="1:8" x14ac:dyDescent="0.25">
      <c r="A10" s="46" t="str">
        <f>'Table 7'!A10</f>
        <v>NC0017</v>
      </c>
      <c r="B10" s="46" t="str">
        <f>'Table 7'!B10</f>
        <v>Bladen</v>
      </c>
      <c r="C10" s="93">
        <f>'Table 7'!C10/'Table 7'!$F10</f>
        <v>0.71508081867809448</v>
      </c>
      <c r="D10" s="93">
        <f>'Table 7'!D10/'Table 7'!$F10</f>
        <v>0</v>
      </c>
      <c r="E10" s="93">
        <f>'Table 7'!E10/'Table 7'!$F10</f>
        <v>0.28491918132190552</v>
      </c>
      <c r="F10" s="340">
        <f>'Table 7'!F10/'Table 1'!D10</f>
        <v>1.6062666019251093</v>
      </c>
      <c r="G10" s="114">
        <f>'Table 7'!J10/'Table 1'!D10</f>
        <v>0.76884407757561912</v>
      </c>
      <c r="H10" s="341">
        <f>'Table 7'!G10/('Table 1'!D10/1000)</f>
        <v>1.1139356202336408</v>
      </c>
    </row>
    <row r="11" spans="1:8" x14ac:dyDescent="0.25">
      <c r="A11" s="46" t="str">
        <f>'Table 7'!A11</f>
        <v>NC0018</v>
      </c>
      <c r="B11" s="46" t="str">
        <f>'Table 7'!B11</f>
        <v>Brunswick</v>
      </c>
      <c r="C11" s="93">
        <f>'Table 7'!C11/'Table 7'!$F11</f>
        <v>0.56100271352887965</v>
      </c>
      <c r="D11" s="93">
        <f>'Table 7'!D11/'Table 7'!$F11</f>
        <v>0.16156480165396045</v>
      </c>
      <c r="E11" s="93">
        <f>'Table 7'!E11/'Table 7'!$F11</f>
        <v>0.27743248481715982</v>
      </c>
      <c r="F11" s="340">
        <f>'Table 7'!F11/'Table 1'!D11</f>
        <v>1.252924272473388</v>
      </c>
      <c r="G11" s="114">
        <f>'Table 7'!J11/'Table 1'!D11</f>
        <v>0.23879872101024002</v>
      </c>
      <c r="H11" s="341">
        <f>'Table 7'!G11/('Table 1'!D11/1000)</f>
        <v>1.0685230906220908</v>
      </c>
    </row>
    <row r="12" spans="1:8" x14ac:dyDescent="0.25">
      <c r="A12" s="46" t="str">
        <f>'Table 7'!A12</f>
        <v>NC0019</v>
      </c>
      <c r="B12" s="46" t="str">
        <f>'Table 7'!B12</f>
        <v>Buncombe</v>
      </c>
      <c r="C12" s="93">
        <f>'Table 7'!C12/'Table 7'!$F12</f>
        <v>0.59356366854474762</v>
      </c>
      <c r="D12" s="93">
        <f>'Table 7'!D12/'Table 7'!$F12</f>
        <v>5.137892785206008E-2</v>
      </c>
      <c r="E12" s="93">
        <f>'Table 7'!E12/'Table 7'!$F12</f>
        <v>0.35505740360319232</v>
      </c>
      <c r="F12" s="340">
        <f>'Table 7'!F12/'Table 1'!D12</f>
        <v>1.9598722315528418</v>
      </c>
      <c r="G12" s="114">
        <f>'Table 7'!J12/'Table 1'!D12</f>
        <v>0.24288169646360797</v>
      </c>
      <c r="H12" s="341">
        <f>'Table 7'!G12/('Table 1'!D12/1000)</f>
        <v>2.4093927074667629</v>
      </c>
    </row>
    <row r="13" spans="1:8" x14ac:dyDescent="0.25">
      <c r="A13" s="46" t="str">
        <f>'Table 7'!A13</f>
        <v>NC0020</v>
      </c>
      <c r="B13" s="46" t="str">
        <f>'Table 7'!B13</f>
        <v>Burke</v>
      </c>
      <c r="C13" s="93">
        <f>'Table 7'!C13/'Table 7'!$F13</f>
        <v>0.58801879470209728</v>
      </c>
      <c r="D13" s="93">
        <f>'Table 7'!D13/'Table 7'!$F13</f>
        <v>7.1247944851069514E-2</v>
      </c>
      <c r="E13" s="93">
        <f>'Table 7'!E13/'Table 7'!$F13</f>
        <v>0.34073326044683322</v>
      </c>
      <c r="F13" s="340">
        <f>'Table 7'!F13/'Table 1'!D13</f>
        <v>1.3445810983683821</v>
      </c>
      <c r="G13" s="114">
        <f>'Table 7'!J13/'Table 1'!D13</f>
        <v>0.57276073344255674</v>
      </c>
      <c r="H13" s="341">
        <f>'Table 7'!G13/('Table 1'!D13/1000)</f>
        <v>1.0099423210718854</v>
      </c>
    </row>
    <row r="14" spans="1:8" x14ac:dyDescent="0.25">
      <c r="A14" s="46" t="str">
        <f>'Table 7'!A14</f>
        <v>NC0021</v>
      </c>
      <c r="B14" s="46" t="str">
        <f>'Table 7'!B14</f>
        <v>Cabarrus</v>
      </c>
      <c r="C14" s="93">
        <f>'Table 7'!C14/'Table 7'!$F14</f>
        <v>0.54074420295499992</v>
      </c>
      <c r="D14" s="93">
        <f>'Table 7'!D14/'Table 7'!$F14</f>
        <v>0</v>
      </c>
      <c r="E14" s="93">
        <f>'Table 7'!E14/'Table 7'!$F14</f>
        <v>0.41066708213237774</v>
      </c>
      <c r="F14" s="340">
        <f>'Table 7'!F14/'Table 1'!D14</f>
        <v>0.98385910052423431</v>
      </c>
      <c r="G14" s="114">
        <f>'Table 7'!J14/'Table 1'!D14</f>
        <v>0.15524183246982842</v>
      </c>
      <c r="H14" s="341">
        <f>'Table 7'!G14/('Table 1'!D14/1000)</f>
        <v>0.76642447653208257</v>
      </c>
    </row>
    <row r="15" spans="1:8" x14ac:dyDescent="0.25">
      <c r="A15" s="46" t="str">
        <f>'Table 7'!A15</f>
        <v>NC0022</v>
      </c>
      <c r="B15" s="46" t="str">
        <f>'Table 7'!B15</f>
        <v>Caldwell</v>
      </c>
      <c r="C15" s="93">
        <f>'Table 7'!C15/'Table 7'!$F15</f>
        <v>0.66291936904475934</v>
      </c>
      <c r="D15" s="93">
        <f>'Table 7'!D15/'Table 7'!$F15</f>
        <v>5.5328689246536951E-2</v>
      </c>
      <c r="E15" s="93">
        <f>'Table 7'!E15/'Table 7'!$F15</f>
        <v>0.28175194170870366</v>
      </c>
      <c r="F15" s="340">
        <f>'Table 7'!F15/'Table 1'!D15</f>
        <v>1.5124066023226808</v>
      </c>
      <c r="G15" s="114">
        <f>'Table 7'!J15/'Table 1'!D15</f>
        <v>0.73898300979691678</v>
      </c>
      <c r="H15" s="341">
        <f>'Table 7'!G15/('Table 1'!D15/1000)</f>
        <v>2.4825314554900277</v>
      </c>
    </row>
    <row r="16" spans="1:8" x14ac:dyDescent="0.25">
      <c r="A16" s="46" t="str">
        <f>'Table 7'!A16</f>
        <v>NC0107</v>
      </c>
      <c r="B16" s="46" t="str">
        <f>'Table 7'!B16</f>
        <v>Caswell</v>
      </c>
      <c r="C16" s="93">
        <f>'Table 7'!C16/'Table 7'!$F16</f>
        <v>0.59277825644239057</v>
      </c>
      <c r="D16" s="93">
        <f>'Table 7'!D16/'Table 7'!$F16</f>
        <v>5.0285893318712305E-2</v>
      </c>
      <c r="E16" s="93">
        <f>'Table 7'!E16/'Table 7'!$F16</f>
        <v>0.35693585023889718</v>
      </c>
      <c r="F16" s="340">
        <f>'Table 7'!F16/'Table 1'!D16</f>
        <v>1.6225112259595018</v>
      </c>
      <c r="G16" s="114">
        <f>'Table 7'!J16/'Table 1'!D16</f>
        <v>2.1402185884944505</v>
      </c>
      <c r="H16" s="341">
        <f>'Table 7'!G16/('Table 1'!D16/1000)</f>
        <v>1.3132254511564856</v>
      </c>
    </row>
    <row r="17" spans="1:8" x14ac:dyDescent="0.25">
      <c r="A17" s="46" t="str">
        <f>'Table 7'!A17</f>
        <v>NC0023</v>
      </c>
      <c r="B17" s="46" t="str">
        <f>'Table 7'!B17</f>
        <v>Catawba</v>
      </c>
      <c r="C17" s="93">
        <f>'Table 7'!C17/'Table 7'!$F17</f>
        <v>0.52558972749620791</v>
      </c>
      <c r="D17" s="93">
        <f>'Table 7'!D17/'Table 7'!$F17</f>
        <v>7.3650557037501965E-2</v>
      </c>
      <c r="E17" s="93">
        <f>'Table 7'!E17/'Table 7'!$F17</f>
        <v>0.40075971546629008</v>
      </c>
      <c r="F17" s="340">
        <f>'Table 7'!F17/'Table 1'!D17</f>
        <v>1.3245234981857859</v>
      </c>
      <c r="G17" s="114">
        <f>'Table 7'!J17/'Table 1'!D17</f>
        <v>0.5286160880521662</v>
      </c>
      <c r="H17" s="341">
        <f>'Table 7'!G17/('Table 1'!D17/1000)</f>
        <v>2.3987460706461028</v>
      </c>
    </row>
    <row r="18" spans="1:8" x14ac:dyDescent="0.25">
      <c r="A18" s="46" t="str">
        <f>'Table 7'!A18</f>
        <v>NC0104</v>
      </c>
      <c r="B18" s="46" t="str">
        <f>'Table 7'!B18</f>
        <v>Chatham</v>
      </c>
      <c r="C18" s="93">
        <f>'Table 7'!C18/'Table 7'!$F18</f>
        <v>0.59884188685636852</v>
      </c>
      <c r="D18" s="93">
        <f>'Table 7'!D18/'Table 7'!$F18</f>
        <v>6.754954268292683E-2</v>
      </c>
      <c r="E18" s="93">
        <f>'Table 7'!E18/'Table 7'!$F18</f>
        <v>0.33360857046070463</v>
      </c>
      <c r="F18" s="340">
        <f>'Table 7'!F18/'Table 1'!D18</f>
        <v>1.3153797953073871</v>
      </c>
      <c r="G18" s="114">
        <f>'Table 7'!J18/'Table 1'!D18</f>
        <v>0.703515978556012</v>
      </c>
      <c r="H18" s="341">
        <f>'Table 7'!G18/('Table 1'!D18/1000)</f>
        <v>2.5342894938383349</v>
      </c>
    </row>
    <row r="19" spans="1:8" x14ac:dyDescent="0.25">
      <c r="A19" s="46" t="str">
        <f>'Table 7'!A19</f>
        <v>NC0024</v>
      </c>
      <c r="B19" s="46" t="str">
        <f>'Table 7'!B19</f>
        <v>Cleveland</v>
      </c>
      <c r="C19" s="93">
        <f>'Table 7'!C19/'Table 7'!$F19</f>
        <v>0.59117759510609824</v>
      </c>
      <c r="D19" s="93">
        <f>'Table 7'!D19/'Table 7'!$F19</f>
        <v>3.4419805008602561E-2</v>
      </c>
      <c r="E19" s="93">
        <f>'Table 7'!E19/'Table 7'!$F19</f>
        <v>0.37440259988529917</v>
      </c>
      <c r="F19" s="340">
        <f>'Table 7'!F19/'Table 1'!D19</f>
        <v>1.1997156093757166</v>
      </c>
      <c r="G19" s="114">
        <f>'Table 7'!J19/'Table 1'!D19</f>
        <v>0.57935415806614377</v>
      </c>
      <c r="H19" s="341">
        <f>'Table 7'!G19/('Table 1'!D19/1000)</f>
        <v>1.0435301132975552</v>
      </c>
    </row>
    <row r="20" spans="1:8" x14ac:dyDescent="0.25">
      <c r="A20" s="46" t="str">
        <f>'Table 7'!A20</f>
        <v>NC0025</v>
      </c>
      <c r="B20" s="46" t="str">
        <f>'Table 7'!B20</f>
        <v>Columbus</v>
      </c>
      <c r="C20" s="93">
        <f>'Table 7'!C20/'Table 7'!$F20</f>
        <v>0.68941225704454567</v>
      </c>
      <c r="D20" s="93">
        <f>'Table 7'!D20/'Table 7'!$F20</f>
        <v>0</v>
      </c>
      <c r="E20" s="93">
        <f>'Table 7'!E20/'Table 7'!$F20</f>
        <v>0.31058774295545427</v>
      </c>
      <c r="F20" s="340">
        <f>'Table 7'!F20/'Table 1'!D20</f>
        <v>3.0075166940530713</v>
      </c>
      <c r="G20" s="114">
        <f>'Table 7'!J20/'Table 1'!D20</f>
        <v>0.88317658986819569</v>
      </c>
      <c r="H20" s="341">
        <f>'Table 7'!G20/('Table 1'!D20/1000)</f>
        <v>6.1357200293675485</v>
      </c>
    </row>
    <row r="21" spans="1:8" x14ac:dyDescent="0.25">
      <c r="A21" s="46" t="str">
        <f>'Table 7'!A21</f>
        <v>NC0026</v>
      </c>
      <c r="B21" s="46" t="str">
        <f>'Table 7'!B21</f>
        <v>Cumberland</v>
      </c>
      <c r="C21" s="93">
        <f>'Table 7'!C21/'Table 7'!$F21</f>
        <v>0.52228700036239029</v>
      </c>
      <c r="D21" s="93">
        <f>'Table 7'!D21/'Table 7'!$F21</f>
        <v>7.4624841321813143E-2</v>
      </c>
      <c r="E21" s="93">
        <f>'Table 7'!E21/'Table 7'!$F21</f>
        <v>0.40308815831579659</v>
      </c>
      <c r="F21" s="340">
        <f>'Table 7'!F21/'Table 1'!D21</f>
        <v>1.4348567779602261</v>
      </c>
      <c r="G21" s="114">
        <f>'Table 7'!J21/'Table 1'!D21</f>
        <v>0.18577814267469439</v>
      </c>
      <c r="H21" s="341">
        <f>'Table 7'!G21/('Table 1'!D21/1000)</f>
        <v>2.1285653469561514</v>
      </c>
    </row>
    <row r="22" spans="1:8" x14ac:dyDescent="0.25">
      <c r="A22" s="46" t="str">
        <f>'Table 7'!A22</f>
        <v>NC0027</v>
      </c>
      <c r="B22" s="46" t="str">
        <f>'Table 7'!B22</f>
        <v>Davidson</v>
      </c>
      <c r="C22" s="93">
        <f>'Table 7'!C22/'Table 7'!$F22</f>
        <v>0.66670962669880074</v>
      </c>
      <c r="D22" s="93">
        <f>'Table 7'!D22/'Table 7'!$F22</f>
        <v>6.4591482314428766E-2</v>
      </c>
      <c r="E22" s="93">
        <f>'Table 7'!E22/'Table 7'!$F22</f>
        <v>0.26869889098677047</v>
      </c>
      <c r="F22" s="340">
        <f>'Table 7'!F22/'Table 1'!D22</f>
        <v>1.8788084240857663</v>
      </c>
      <c r="G22" s="114">
        <f>'Table 7'!J22/'Table 1'!D22</f>
        <v>0.37361752616636296</v>
      </c>
      <c r="H22" s="341">
        <f>'Table 7'!G22/('Table 1'!D22/1000)</f>
        <v>9.7946038875739276</v>
      </c>
    </row>
    <row r="23" spans="1:8" x14ac:dyDescent="0.25">
      <c r="A23" s="46" t="str">
        <f>'Table 7'!A23</f>
        <v>NC0028</v>
      </c>
      <c r="B23" s="46" t="str">
        <f>'Table 7'!B23</f>
        <v>Davie</v>
      </c>
      <c r="C23" s="93">
        <f>'Table 7'!C23/'Table 7'!$F23</f>
        <v>0.5916810573406035</v>
      </c>
      <c r="D23" s="93">
        <f>'Table 7'!D23/'Table 7'!$F23</f>
        <v>4.6625783555199002E-2</v>
      </c>
      <c r="E23" s="93">
        <f>'Table 7'!E23/'Table 7'!$F23</f>
        <v>0.36169315910419753</v>
      </c>
      <c r="F23" s="340">
        <f>'Table 7'!F23/'Table 1'!D23</f>
        <v>1.7618043743861247</v>
      </c>
      <c r="G23" s="114">
        <f>'Table 7'!J23/'Table 1'!D23</f>
        <v>1.2170423783628392</v>
      </c>
      <c r="H23" s="341">
        <f>'Table 7'!G23/('Table 1'!D23/1000)</f>
        <v>1.916488992166351</v>
      </c>
    </row>
    <row r="24" spans="1:8" x14ac:dyDescent="0.25">
      <c r="A24" s="46" t="str">
        <f>'Table 7'!A24</f>
        <v>NC0029</v>
      </c>
      <c r="B24" s="46" t="str">
        <f>'Table 7'!B24</f>
        <v>Duplin</v>
      </c>
      <c r="C24" s="93">
        <f>'Table 7'!C24/'Table 7'!$F24</f>
        <v>0.5874391608755628</v>
      </c>
      <c r="D24" s="93">
        <f>'Table 7'!D24/'Table 7'!$F24</f>
        <v>9.9164519403451244E-3</v>
      </c>
      <c r="E24" s="93">
        <f>'Table 7'!E24/'Table 7'!$F24</f>
        <v>0.40264438718409201</v>
      </c>
      <c r="F24" s="340">
        <f>'Table 7'!F24/'Table 1'!D24</f>
        <v>1.283523752254961</v>
      </c>
      <c r="G24" s="114">
        <f>'Table 7'!J24/'Table 1'!D24</f>
        <v>0.84390659450791738</v>
      </c>
      <c r="H24" s="341">
        <f>'Table 7'!G24/('Table 1'!D24/1000)</f>
        <v>0.75165363800360796</v>
      </c>
    </row>
    <row r="25" spans="1:8" x14ac:dyDescent="0.25">
      <c r="A25" s="46" t="str">
        <f>'Table 7'!A25</f>
        <v>NC0030</v>
      </c>
      <c r="B25" s="46" t="str">
        <f>'Table 7'!B25</f>
        <v>Durham</v>
      </c>
      <c r="C25" s="93">
        <f>'Table 7'!C25/'Table 7'!$F25</f>
        <v>0.56640024806892975</v>
      </c>
      <c r="D25" s="93">
        <f>'Table 7'!D25/'Table 7'!$F25</f>
        <v>4.6316071870307333E-2</v>
      </c>
      <c r="E25" s="93">
        <f>'Table 7'!E25/'Table 7'!$F25</f>
        <v>0.38728368006076297</v>
      </c>
      <c r="F25" s="340">
        <f>'Table 7'!F25/'Table 1'!D25</f>
        <v>1.9313502837974692</v>
      </c>
      <c r="G25" s="114">
        <f>'Table 7'!J25/'Table 1'!D25</f>
        <v>0.13106497229315758</v>
      </c>
      <c r="H25" s="341">
        <f>'Table 7'!G25/('Table 1'!D25/1000)</f>
        <v>1.6486160036875166</v>
      </c>
    </row>
    <row r="26" spans="1:8" x14ac:dyDescent="0.25">
      <c r="A26" s="46" t="str">
        <f>'Table 7'!A26</f>
        <v>NC0031</v>
      </c>
      <c r="B26" s="46" t="str">
        <f>'Table 7'!B26</f>
        <v>Edgecombe</v>
      </c>
      <c r="C26" s="93">
        <f>'Table 7'!C26/'Table 7'!$F26</f>
        <v>0.67631983598154788</v>
      </c>
      <c r="D26" s="93">
        <f>'Table 7'!D26/'Table 7'!$F26</f>
        <v>2.1574880877802457E-2</v>
      </c>
      <c r="E26" s="93">
        <f>'Table 7'!E26/'Table 7'!$F26</f>
        <v>0.30210528314064961</v>
      </c>
      <c r="F26" s="340">
        <f>'Table 7'!F26/'Table 1'!D26</f>
        <v>1.937829933599426</v>
      </c>
      <c r="G26" s="114">
        <f>'Table 7'!J26/'Table 1'!D26</f>
        <v>0.49452793054610333</v>
      </c>
      <c r="H26" s="341">
        <f>'Table 7'!G26/('Table 1'!D26/1000)</f>
        <v>1.8209575661706552</v>
      </c>
    </row>
    <row r="27" spans="1:8" x14ac:dyDescent="0.25">
      <c r="A27" s="46" t="str">
        <f>'Table 7'!A27</f>
        <v>NC0032</v>
      </c>
      <c r="B27" s="46" t="str">
        <f>'Table 7'!B27</f>
        <v>Forsyth</v>
      </c>
      <c r="C27" s="93">
        <f>'Table 7'!C27/'Table 7'!$F27</f>
        <v>0.61521229259165133</v>
      </c>
      <c r="D27" s="93">
        <f>'Table 7'!D27/'Table 7'!$F27</f>
        <v>3.2264330215295164E-2</v>
      </c>
      <c r="E27" s="93">
        <f>'Table 7'!E27/'Table 7'!$F27</f>
        <v>0.35252337719305343</v>
      </c>
      <c r="F27" s="340">
        <f>'Table 7'!F27/'Table 1'!D27</f>
        <v>1.6854857410999529</v>
      </c>
      <c r="G27" s="114">
        <f>'Table 7'!J27/'Table 1'!D27</f>
        <v>0.27098048523638429</v>
      </c>
      <c r="H27" s="341">
        <f>'Table 7'!G27/('Table 1'!D27/1000)</f>
        <v>4.1686787089100052</v>
      </c>
    </row>
    <row r="28" spans="1:8" x14ac:dyDescent="0.25">
      <c r="A28" s="46" t="str">
        <f>'Table 7'!A28</f>
        <v>NC0033</v>
      </c>
      <c r="B28" s="46" t="str">
        <f>'Table 7'!B28</f>
        <v>Franklin</v>
      </c>
      <c r="C28" s="93">
        <f>'Table 7'!C28/'Table 7'!$F28</f>
        <v>0.60230327468230693</v>
      </c>
      <c r="D28" s="93">
        <f>'Table 7'!D28/'Table 7'!$F28</f>
        <v>0</v>
      </c>
      <c r="E28" s="93">
        <f>'Table 7'!E28/'Table 7'!$F28</f>
        <v>0.36295413815575106</v>
      </c>
      <c r="F28" s="340">
        <f>'Table 7'!F28/'Table 1'!D28</f>
        <v>1.5295766750770956</v>
      </c>
      <c r="G28" s="114">
        <f>'Table 7'!J28/'Table 1'!D28</f>
        <v>0.7868890757873096</v>
      </c>
      <c r="H28" s="341">
        <f>'Table 7'!G28/('Table 1'!D28/1000)</f>
        <v>1.6665109179827429</v>
      </c>
    </row>
    <row r="29" spans="1:8" x14ac:dyDescent="0.25">
      <c r="A29" s="46" t="str">
        <f>'Table 7'!A29</f>
        <v>NC0105</v>
      </c>
      <c r="B29" s="46" t="str">
        <f>'Table 7'!B29</f>
        <v>Gaston</v>
      </c>
      <c r="C29" s="93">
        <f>'Table 7'!C29/'Table 7'!$F29</f>
        <v>0.62693212914268981</v>
      </c>
      <c r="D29" s="93">
        <f>'Table 7'!D29/'Table 7'!$F29</f>
        <v>4.6767491357079312E-2</v>
      </c>
      <c r="E29" s="93">
        <f>'Table 7'!E29/'Table 7'!$F29</f>
        <v>0.32630037950023083</v>
      </c>
      <c r="F29" s="340">
        <f>'Table 7'!F29/'Table 1'!D29</f>
        <v>2.0880989108147254</v>
      </c>
      <c r="G29" s="114">
        <f>'Table 7'!J29/'Table 1'!D29</f>
        <v>0.29016723414661677</v>
      </c>
      <c r="H29" s="341">
        <f>'Table 7'!G29/('Table 1'!D29/1000)</f>
        <v>1.2979928140107979</v>
      </c>
    </row>
    <row r="30" spans="1:8" x14ac:dyDescent="0.25">
      <c r="A30" s="46" t="str">
        <f>'Table 7'!A30</f>
        <v>NC0034</v>
      </c>
      <c r="B30" s="46" t="str">
        <f>'Table 7'!B30</f>
        <v>Granville</v>
      </c>
      <c r="C30" s="93">
        <f>'Table 7'!C30/'Table 7'!$F30</f>
        <v>0.64227619196320851</v>
      </c>
      <c r="D30" s="93">
        <f>'Table 7'!D30/'Table 7'!$F30</f>
        <v>7.0580971171452497E-2</v>
      </c>
      <c r="E30" s="93">
        <f>'Table 7'!E30/'Table 7'!$F30</f>
        <v>0.28714283686533904</v>
      </c>
      <c r="F30" s="340">
        <f>'Table 7'!F30/'Table 1'!D30</f>
        <v>2.4066476506054966</v>
      </c>
      <c r="G30" s="114">
        <f>'Table 7'!J30/'Table 1'!D30</f>
        <v>0.86294771721864483</v>
      </c>
      <c r="H30" s="341">
        <f>'Table 7'!G30/('Table 1'!D30/1000)</f>
        <v>2.937810647855569</v>
      </c>
    </row>
    <row r="31" spans="1:8" x14ac:dyDescent="0.25">
      <c r="A31" s="46" t="str">
        <f>'Table 7'!A31</f>
        <v>NC0035</v>
      </c>
      <c r="B31" s="46" t="str">
        <f>'Table 7'!B31</f>
        <v>Guilford (Greensboro)</v>
      </c>
      <c r="C31" s="93">
        <f>'Table 7'!C31/'Table 7'!$F31</f>
        <v>0.55608992069631757</v>
      </c>
      <c r="D31" s="93">
        <f>'Table 7'!D31/'Table 7'!$F31</f>
        <v>5.7061686146435524E-2</v>
      </c>
      <c r="E31" s="93">
        <f>'Table 7'!E31/'Table 7'!$F31</f>
        <v>0.38684839315724689</v>
      </c>
      <c r="F31" s="340">
        <f>'Table 7'!F31/'Table 1'!D31</f>
        <v>1.2882921141454433</v>
      </c>
      <c r="G31" s="114">
        <f>'Table 7'!J31/'Table 1'!D31</f>
        <v>0.24243264805154954</v>
      </c>
      <c r="H31" s="341">
        <f>'Table 7'!G31/('Table 1'!D31/1000)</f>
        <v>1.6864068732740105</v>
      </c>
    </row>
    <row r="32" spans="1:8" x14ac:dyDescent="0.25">
      <c r="A32" s="46" t="str">
        <f>'Table 7'!A32</f>
        <v>NC0036</v>
      </c>
      <c r="B32" s="46" t="str">
        <f>'Table 7'!B32</f>
        <v>Halifax</v>
      </c>
      <c r="C32" s="93">
        <f>'Table 7'!C32/'Table 7'!$F32</f>
        <v>0.716887771205164</v>
      </c>
      <c r="D32" s="93">
        <f>'Table 7'!D32/'Table 7'!$F32</f>
        <v>6.1189790162799462E-3</v>
      </c>
      <c r="E32" s="93">
        <f>'Table 7'!E32/'Table 7'!$F32</f>
        <v>0.27699324977855611</v>
      </c>
      <c r="F32" s="340">
        <f>'Table 7'!F32/'Table 1'!D32</f>
        <v>2.6376722077503558</v>
      </c>
      <c r="G32" s="114">
        <f>'Table 7'!J32/'Table 1'!D32</f>
        <v>0.71770013696055002</v>
      </c>
      <c r="H32" s="341">
        <f>'Table 7'!G32/('Table 1'!D32/1000)</f>
        <v>0.40282514703117867</v>
      </c>
    </row>
    <row r="33" spans="1:8" x14ac:dyDescent="0.25">
      <c r="A33" s="46" t="str">
        <f>'Table 7'!A33</f>
        <v>NC0037</v>
      </c>
      <c r="B33" s="46" t="str">
        <f>'Table 7'!B33</f>
        <v>Harnett</v>
      </c>
      <c r="C33" s="93">
        <f>'Table 7'!C33/'Table 7'!$F33</f>
        <v>0.52209133956873943</v>
      </c>
      <c r="D33" s="93">
        <f>'Table 7'!D33/'Table 7'!$F33</f>
        <v>2.8679886622202593E-2</v>
      </c>
      <c r="E33" s="93">
        <f>'Table 7'!E33/'Table 7'!$F33</f>
        <v>0.4492287738090579</v>
      </c>
      <c r="F33" s="340">
        <f>'Table 7'!F33/'Table 1'!D33</f>
        <v>1.4070260448213203</v>
      </c>
      <c r="G33" s="114">
        <f>'Table 7'!J33/'Table 1'!D33</f>
        <v>0.39830248491665815</v>
      </c>
      <c r="H33" s="341">
        <f>'Table 7'!G33/('Table 1'!D33/1000)</f>
        <v>0.84954415663077087</v>
      </c>
    </row>
    <row r="34" spans="1:8" x14ac:dyDescent="0.25">
      <c r="A34" s="46" t="str">
        <f>'Table 7'!A34</f>
        <v>NC0038</v>
      </c>
      <c r="B34" s="46" t="str">
        <f>'Table 7'!B34</f>
        <v>Haywood</v>
      </c>
      <c r="C34" s="93">
        <f>'Table 7'!C34/'Table 7'!$F34</f>
        <v>0.68842734566180341</v>
      </c>
      <c r="D34" s="93">
        <f>'Table 7'!D34/'Table 7'!$F34</f>
        <v>3.528947123873246E-2</v>
      </c>
      <c r="E34" s="93">
        <f>'Table 7'!E34/'Table 7'!$F34</f>
        <v>0.27628318309946409</v>
      </c>
      <c r="F34" s="340">
        <f>'Table 7'!F34/'Table 1'!D34</f>
        <v>2.1298015866470945</v>
      </c>
      <c r="G34" s="114">
        <f>'Table 7'!J34/'Table 1'!D34</f>
        <v>1.008972307895301</v>
      </c>
      <c r="H34" s="341">
        <f>'Table 7'!G34/('Table 1'!D34/1000)</f>
        <v>3.9913575563655557</v>
      </c>
    </row>
    <row r="35" spans="1:8" x14ac:dyDescent="0.25">
      <c r="A35" s="46" t="str">
        <f>'Table 7'!A35</f>
        <v>NC0039</v>
      </c>
      <c r="B35" s="46" t="str">
        <f>'Table 7'!B35</f>
        <v>Henderson</v>
      </c>
      <c r="C35" s="93">
        <f>'Table 7'!C35/'Table 7'!$F35</f>
        <v>0.63963372660764883</v>
      </c>
      <c r="D35" s="93">
        <f>'Table 7'!D35/'Table 7'!$F35</f>
        <v>5.6317735764483651E-2</v>
      </c>
      <c r="E35" s="93">
        <f>'Table 7'!E35/'Table 7'!$F35</f>
        <v>0.30404853762786749</v>
      </c>
      <c r="F35" s="340">
        <f>'Table 7'!F35/'Table 1'!D35</f>
        <v>2.2208317408964455</v>
      </c>
      <c r="G35" s="114">
        <f>'Table 7'!J35/'Table 1'!D35</f>
        <v>0.55816764583018552</v>
      </c>
      <c r="H35" s="341">
        <f>'Table 7'!G35/('Table 1'!D35/1000)</f>
        <v>2.8086142688270481</v>
      </c>
    </row>
    <row r="36" spans="1:8" x14ac:dyDescent="0.25">
      <c r="A36" s="46" t="str">
        <f>'Table 7'!A36</f>
        <v>NC0040</v>
      </c>
      <c r="B36" s="46" t="str">
        <f>'Table 7'!B36</f>
        <v>Iredell</v>
      </c>
      <c r="C36" s="93">
        <f>'Table 7'!C36/'Table 7'!$F36</f>
        <v>0.63614286932672581</v>
      </c>
      <c r="D36" s="93">
        <f>'Table 7'!D36/'Table 7'!$F36</f>
        <v>5.9193722870852915E-2</v>
      </c>
      <c r="E36" s="93">
        <f>'Table 7'!E36/'Table 7'!$F36</f>
        <v>0.30466340780242124</v>
      </c>
      <c r="F36" s="340">
        <f>'Table 7'!F36/'Table 1'!D36</f>
        <v>1.6815896739130434</v>
      </c>
      <c r="G36" s="114">
        <f>'Table 7'!J36/'Table 1'!D36</f>
        <v>0.25290609903381644</v>
      </c>
      <c r="H36" s="341">
        <f>'Table 7'!G36/('Table 1'!D36/1000)</f>
        <v>0.68689613526570059</v>
      </c>
    </row>
    <row r="37" spans="1:8" x14ac:dyDescent="0.25">
      <c r="A37" s="46" t="str">
        <f>'Table 7'!A37</f>
        <v>NC0041</v>
      </c>
      <c r="B37" s="46" t="str">
        <f>'Table 7'!B37</f>
        <v>Johnston</v>
      </c>
      <c r="C37" s="93">
        <f>'Table 7'!C37/'Table 7'!$F37</f>
        <v>0.61457423947350753</v>
      </c>
      <c r="D37" s="93">
        <f>'Table 7'!D37/'Table 7'!$F37</f>
        <v>4.6924316701363239E-2</v>
      </c>
      <c r="E37" s="93">
        <f>'Table 7'!E37/'Table 7'!$F37</f>
        <v>0.33850144382512926</v>
      </c>
      <c r="F37" s="340">
        <f>'Table 7'!F37/'Table 1'!D37</f>
        <v>1.4371384624664476</v>
      </c>
      <c r="G37" s="114">
        <f>'Table 7'!J37/'Table 1'!D37</f>
        <v>0.16467714208161172</v>
      </c>
      <c r="H37" s="341">
        <f>'Table 7'!G37/('Table 1'!D37/1000)</f>
        <v>0.39207407184003379</v>
      </c>
    </row>
    <row r="38" spans="1:8" x14ac:dyDescent="0.25">
      <c r="A38" s="46" t="str">
        <f>'Table 7'!A38</f>
        <v>NC0042</v>
      </c>
      <c r="B38" s="46" t="str">
        <f>'Table 7'!B38</f>
        <v>Lee</v>
      </c>
      <c r="C38" s="93">
        <f>'Table 7'!C38/'Table 7'!$F38</f>
        <v>0.65303934950635167</v>
      </c>
      <c r="D38" s="93">
        <f>'Table 7'!D38/'Table 7'!$F38</f>
        <v>1.2460537444417462E-2</v>
      </c>
      <c r="E38" s="93">
        <f>'Table 7'!E38/'Table 7'!$F38</f>
        <v>0.33450011304923083</v>
      </c>
      <c r="F38" s="340">
        <f>'Table 7'!F38/'Table 1'!D38</f>
        <v>2.0271779724315881</v>
      </c>
      <c r="G38" s="114">
        <f>'Table 7'!J38/'Table 1'!D38</f>
        <v>0.86198818496638829</v>
      </c>
      <c r="H38" s="341">
        <f>'Table 7'!G38/('Table 1'!D38/1000)</f>
        <v>1.6126841855096081</v>
      </c>
    </row>
    <row r="39" spans="1:8" x14ac:dyDescent="0.25">
      <c r="A39" s="46" t="str">
        <f>'Table 7'!A39</f>
        <v>NC0106</v>
      </c>
      <c r="B39" s="46" t="str">
        <f>'Table 7'!B39</f>
        <v>Lincoln</v>
      </c>
      <c r="C39" s="93">
        <f>'Table 7'!C39/'Table 7'!$F39</f>
        <v>0.60337387210670856</v>
      </c>
      <c r="D39" s="93">
        <f>'Table 7'!D39/'Table 7'!$F39</f>
        <v>3.7073362102785404E-2</v>
      </c>
      <c r="E39" s="93">
        <f>'Table 7'!E39/'Table 7'!$F39</f>
        <v>0.3595527657905061</v>
      </c>
      <c r="F39" s="340">
        <f>'Table 7'!F39/'Table 1'!D39</f>
        <v>1.6910451245131883</v>
      </c>
      <c r="G39" s="114">
        <f>'Table 7'!J39/'Table 1'!D39</f>
        <v>0.7899185473666106</v>
      </c>
      <c r="H39" s="341">
        <f>'Table 7'!G39/('Table 1'!D39/1000)</f>
        <v>2.0639581311350539</v>
      </c>
    </row>
    <row r="40" spans="1:8" x14ac:dyDescent="0.25">
      <c r="A40" s="46" t="str">
        <f>'Table 7'!A40</f>
        <v>NC0043</v>
      </c>
      <c r="B40" s="46" t="str">
        <f>'Table 7'!B40</f>
        <v>Madison</v>
      </c>
      <c r="C40" s="93">
        <f>'Table 7'!C40/'Table 7'!$F40</f>
        <v>0.67672555870525408</v>
      </c>
      <c r="D40" s="93">
        <f>'Table 7'!D40/'Table 7'!$F40</f>
        <v>3.9883973894126179E-2</v>
      </c>
      <c r="E40" s="93">
        <f>'Table 7'!E40/'Table 7'!$F40</f>
        <v>0.28339046740061968</v>
      </c>
      <c r="F40" s="340">
        <f>'Table 7'!F40/'Table 1'!D40</f>
        <v>2.8009047684992847</v>
      </c>
      <c r="G40" s="114">
        <f>'Table 7'!J40/'Table 1'!D40</f>
        <v>2.3352721229746574</v>
      </c>
      <c r="H40" s="341">
        <f>'Table 7'!G40/('Table 1'!D40/1000)</f>
        <v>4.8931357614365512</v>
      </c>
    </row>
    <row r="41" spans="1:8" x14ac:dyDescent="0.25">
      <c r="A41" s="46" t="str">
        <f>'Table 7'!A41</f>
        <v>NC0044</v>
      </c>
      <c r="B41" s="46" t="str">
        <f>'Table 7'!B41</f>
        <v>McDowell</v>
      </c>
      <c r="C41" s="93">
        <f>'Table 7'!C41/'Table 7'!$F41</f>
        <v>0.70107378670994425</v>
      </c>
      <c r="D41" s="93">
        <f>'Table 7'!D41/'Table 7'!$F41</f>
        <v>0</v>
      </c>
      <c r="E41" s="93">
        <f>'Table 7'!E41/'Table 7'!$F41</f>
        <v>0.25559680754096176</v>
      </c>
      <c r="F41" s="340">
        <f>'Table 7'!F41/'Table 1'!D41</f>
        <v>1.9828521049151422</v>
      </c>
      <c r="G41" s="114">
        <f>'Table 7'!J41/'Table 1'!D41</f>
        <v>1.1135772536918669</v>
      </c>
      <c r="H41" s="341">
        <f>'Table 7'!G41/('Table 1'!D41/1000)</f>
        <v>2.005730659025788</v>
      </c>
    </row>
    <row r="42" spans="1:8" x14ac:dyDescent="0.25">
      <c r="A42" s="46" t="str">
        <f>'Table 7'!A42</f>
        <v>NC0045</v>
      </c>
      <c r="B42" s="46" t="str">
        <f>'Table 7'!B42</f>
        <v>Mecklenburg</v>
      </c>
      <c r="C42" s="93">
        <f>'Table 7'!C42/'Table 7'!$F42</f>
        <v>0.52722191304850108</v>
      </c>
      <c r="D42" s="93">
        <f>'Table 7'!D42/'Table 7'!$F42</f>
        <v>7.5228075787920901E-2</v>
      </c>
      <c r="E42" s="93">
        <f>'Table 7'!E42/'Table 7'!$F42</f>
        <v>0.39755001116357808</v>
      </c>
      <c r="F42" s="340">
        <f>'Table 7'!F42/'Table 1'!D42</f>
        <v>0.86929765692517902</v>
      </c>
      <c r="G42" s="114">
        <f>'Table 7'!J42/'Table 1'!D42</f>
        <v>5.2879234843400715E-2</v>
      </c>
      <c r="H42" s="341">
        <f>'Table 7'!G42/('Table 1'!D42/1000)</f>
        <v>1.8008796790282009</v>
      </c>
    </row>
    <row r="43" spans="1:8" x14ac:dyDescent="0.25">
      <c r="A43" s="46" t="str">
        <f>'Table 7'!A43</f>
        <v>NC0046</v>
      </c>
      <c r="B43" s="46" t="str">
        <f>'Table 7'!B43</f>
        <v>Nash (Braswell)</v>
      </c>
      <c r="C43" s="93">
        <f>'Table 7'!C43/'Table 7'!$F43</f>
        <v>0.49142536429209888</v>
      </c>
      <c r="D43" s="93">
        <f>'Table 7'!D43/'Table 7'!$F43</f>
        <v>5.6000166295965242E-2</v>
      </c>
      <c r="E43" s="93">
        <f>'Table 7'!E43/'Table 7'!$F43</f>
        <v>0.45257446941193591</v>
      </c>
      <c r="F43" s="340">
        <f>'Table 7'!F43/'Table 1'!D43</f>
        <v>1.080242963162563</v>
      </c>
      <c r="G43" s="114">
        <f>'Table 7'!J43/'Table 1'!D43</f>
        <v>0.56724712856613557</v>
      </c>
      <c r="H43" s="341">
        <f>'Table 7'!G43/('Table 1'!D43/1000)</f>
        <v>1.1901153064546914</v>
      </c>
    </row>
    <row r="44" spans="1:8" x14ac:dyDescent="0.25">
      <c r="A44" s="46" t="str">
        <f>'Table 7'!A44</f>
        <v>NC0047</v>
      </c>
      <c r="B44" s="46" t="str">
        <f>'Table 7'!B44</f>
        <v>New Hanover</v>
      </c>
      <c r="C44" s="93">
        <f>'Table 7'!C44/'Table 7'!$F44</f>
        <v>0.64814016232114824</v>
      </c>
      <c r="D44" s="93">
        <f>'Table 7'!D44/'Table 7'!$F44</f>
        <v>0</v>
      </c>
      <c r="E44" s="93">
        <f>'Table 7'!E44/'Table 7'!$F44</f>
        <v>0.31600378159623166</v>
      </c>
      <c r="F44" s="340">
        <f>'Table 7'!F44/'Table 1'!D44</f>
        <v>1.6426025400602096</v>
      </c>
      <c r="G44" s="114">
        <f>'Table 7'!J44/'Table 1'!D44</f>
        <v>0.29565320050310812</v>
      </c>
      <c r="H44" s="341">
        <f>'Table 7'!G44/('Table 1'!D44/1000)</f>
        <v>2.0296870104572018</v>
      </c>
    </row>
    <row r="45" spans="1:8" x14ac:dyDescent="0.25">
      <c r="A45" s="46" t="str">
        <f>'Table 7'!A45</f>
        <v>NC0048</v>
      </c>
      <c r="B45" s="46" t="str">
        <f>'Table 7'!B45</f>
        <v>Onslow</v>
      </c>
      <c r="C45" s="93">
        <f>'Table 7'!C45/'Table 7'!$F45</f>
        <v>0.56471767761928637</v>
      </c>
      <c r="D45" s="93">
        <f>'Table 7'!D45/'Table 7'!$F45</f>
        <v>6.8632365674702642E-2</v>
      </c>
      <c r="E45" s="93">
        <f>'Table 7'!E45/'Table 7'!$F45</f>
        <v>0.36664995670601103</v>
      </c>
      <c r="F45" s="340">
        <f>'Table 7'!F45/'Table 1'!D45</f>
        <v>0.56369325304671281</v>
      </c>
      <c r="G45" s="114">
        <f>'Table 7'!J45/'Table 1'!D45</f>
        <v>0.31752091082841816</v>
      </c>
      <c r="H45" s="341">
        <f>'Table 7'!G45/('Table 1'!D45/1000)</f>
        <v>0.39561026737088723</v>
      </c>
    </row>
    <row r="46" spans="1:8" x14ac:dyDescent="0.25">
      <c r="A46" s="46" t="str">
        <f>'Table 7'!A46</f>
        <v>NC0108</v>
      </c>
      <c r="B46" s="46" t="str">
        <f>'Table 7'!B46</f>
        <v>Orange</v>
      </c>
      <c r="C46" s="93">
        <f>'Table 7'!C46/'Table 7'!$F46</f>
        <v>0.51499368843741611</v>
      </c>
      <c r="D46" s="93">
        <f>'Table 7'!D46/'Table 7'!$F46</f>
        <v>5.5134232523929273E-2</v>
      </c>
      <c r="E46" s="93">
        <f>'Table 7'!E46/'Table 7'!$F46</f>
        <v>0.4298720790386546</v>
      </c>
      <c r="F46" s="340">
        <f>'Table 7'!F46/'Table 1'!D46</f>
        <v>1.2486379149860378</v>
      </c>
      <c r="G46" s="114">
        <f>'Table 7'!J46/'Table 1'!D46</f>
        <v>0.35508532423208189</v>
      </c>
      <c r="H46" s="341">
        <f>'Table 7'!G46/('Table 1'!D46/1000)</f>
        <v>2.519391870927707</v>
      </c>
    </row>
    <row r="47" spans="1:8" x14ac:dyDescent="0.25">
      <c r="A47" s="46" t="str">
        <f>'Table 7'!A47</f>
        <v>NC0049</v>
      </c>
      <c r="B47" s="46" t="str">
        <f>'Table 7'!B47</f>
        <v>Pender</v>
      </c>
      <c r="C47" s="93">
        <f>'Table 7'!C47/'Table 7'!$F47</f>
        <v>0.62757922949262945</v>
      </c>
      <c r="D47" s="93">
        <f>'Table 7'!D47/'Table 7'!$F47</f>
        <v>2.9774847132118674E-2</v>
      </c>
      <c r="E47" s="93">
        <f>'Table 7'!E47/'Table 7'!$F47</f>
        <v>0.34264592337525185</v>
      </c>
      <c r="F47" s="340">
        <f>'Table 7'!F47/'Table 1'!D47</f>
        <v>1.9447196285877013</v>
      </c>
      <c r="G47" s="114">
        <f>'Table 7'!J47/'Table 1'!D47</f>
        <v>0.87216306242557085</v>
      </c>
      <c r="H47" s="341">
        <f>'Table 7'!G47/('Table 1'!D47/1000)</f>
        <v>2.1228491051241778</v>
      </c>
    </row>
    <row r="48" spans="1:8" x14ac:dyDescent="0.25">
      <c r="A48" s="46" t="str">
        <f>'Table 7'!A48</f>
        <v>NC0109</v>
      </c>
      <c r="B48" s="46" t="str">
        <f>'Table 7'!B48</f>
        <v>Person</v>
      </c>
      <c r="C48" s="93">
        <f>'Table 7'!C48/'Table 7'!$F48</f>
        <v>0.55380428096936896</v>
      </c>
      <c r="D48" s="93">
        <f>'Table 7'!D48/'Table 7'!$F48</f>
        <v>4.6038873170131625E-2</v>
      </c>
      <c r="E48" s="93">
        <f>'Table 7'!E48/'Table 7'!$F48</f>
        <v>0.40015684586049943</v>
      </c>
      <c r="F48" s="340">
        <f>'Table 7'!F48/'Table 1'!D48</f>
        <v>1.6433011573255167</v>
      </c>
      <c r="G48" s="114">
        <f>'Table 7'!J48/'Table 1'!D48</f>
        <v>1.2787436195481883</v>
      </c>
      <c r="H48" s="341">
        <f>'Table 7'!G48/('Table 1'!D48/1000)</f>
        <v>2.6027189568908882</v>
      </c>
    </row>
    <row r="49" spans="1:8" x14ac:dyDescent="0.25">
      <c r="A49" s="46" t="str">
        <f>'Table 7'!A49</f>
        <v>NC0050</v>
      </c>
      <c r="B49" s="46" t="str">
        <f>'Table 7'!B49</f>
        <v>Pitt (Sheppard)</v>
      </c>
      <c r="C49" s="93">
        <f>'Table 7'!C49/'Table 7'!$F49</f>
        <v>0.6172116887329343</v>
      </c>
      <c r="D49" s="93">
        <f>'Table 7'!D49/'Table 7'!$F49</f>
        <v>5.0835962610208472E-2</v>
      </c>
      <c r="E49" s="93">
        <f>'Table 7'!E49/'Table 7'!$F49</f>
        <v>0.33195234865685724</v>
      </c>
      <c r="F49" s="340">
        <f>'Table 7'!F49/'Table 1'!D49</f>
        <v>1.1911139729555698</v>
      </c>
      <c r="G49" s="114">
        <f>'Table 7'!J49/'Table 1'!D49</f>
        <v>0.17057893812562197</v>
      </c>
      <c r="H49" s="341">
        <f>'Table 7'!G49/('Table 1'!D49/1000)</f>
        <v>1.7619855997190188</v>
      </c>
    </row>
    <row r="50" spans="1:8" x14ac:dyDescent="0.25">
      <c r="A50" s="46" t="str">
        <f>'Table 7'!A50</f>
        <v>NC0051</v>
      </c>
      <c r="B50" s="46" t="str">
        <f>'Table 7'!B50</f>
        <v>Polk</v>
      </c>
      <c r="C50" s="93">
        <f>'Table 7'!C50/'Table 7'!$F50</f>
        <v>0.68422384831331395</v>
      </c>
      <c r="D50" s="93">
        <f>'Table 7'!D50/'Table 7'!$F50</f>
        <v>5.5041649408624417E-2</v>
      </c>
      <c r="E50" s="93">
        <f>'Table 7'!E50/'Table 7'!$F50</f>
        <v>0.26073450227806155</v>
      </c>
      <c r="F50" s="340">
        <f>'Table 7'!F50/'Table 1'!D50</f>
        <v>2.0865181486460536</v>
      </c>
      <c r="G50" s="114">
        <f>'Table 7'!J50/'Table 1'!D50</f>
        <v>2.9298540426349144</v>
      </c>
      <c r="H50" s="341">
        <f>'Table 7'!G50/('Table 1'!D50/1000)</f>
        <v>6.6737084693681581</v>
      </c>
    </row>
    <row r="51" spans="1:8" x14ac:dyDescent="0.25">
      <c r="A51" s="46" t="str">
        <f>'Table 7'!A51</f>
        <v>NC0052</v>
      </c>
      <c r="B51" s="46" t="str">
        <f>'Table 7'!B51</f>
        <v>Randolph</v>
      </c>
      <c r="C51" s="93">
        <f>'Table 7'!C51/'Table 7'!$F51</f>
        <v>0.60581093842534051</v>
      </c>
      <c r="D51" s="93">
        <f>'Table 7'!D51/'Table 7'!$F51</f>
        <v>5.9217792147510287E-2</v>
      </c>
      <c r="E51" s="93">
        <f>'Table 7'!E51/'Table 7'!$F51</f>
        <v>0.33497126942714917</v>
      </c>
      <c r="F51" s="340">
        <f>'Table 7'!F51/'Table 1'!D51</f>
        <v>1.7483052685336113</v>
      </c>
      <c r="G51" s="114">
        <f>'Table 7'!J51/'Table 1'!D51</f>
        <v>0.21523964097577356</v>
      </c>
      <c r="H51" s="341">
        <f>'Table 7'!G51/('Table 1'!D51/1000)</f>
        <v>2.0637596804320602</v>
      </c>
    </row>
    <row r="52" spans="1:8" x14ac:dyDescent="0.25">
      <c r="A52" s="46" t="str">
        <f>'Table 7'!A52</f>
        <v>NC0053</v>
      </c>
      <c r="B52" s="46" t="str">
        <f>'Table 7'!B52</f>
        <v>Robeson</v>
      </c>
      <c r="C52" s="93">
        <f>'Table 7'!C52/'Table 7'!$F52</f>
        <v>0.69388850306206196</v>
      </c>
      <c r="D52" s="93">
        <f>'Table 7'!D52/'Table 7'!$F52</f>
        <v>0</v>
      </c>
      <c r="E52" s="93">
        <f>'Table 7'!E52/'Table 7'!$F52</f>
        <v>0.26738588294715576</v>
      </c>
      <c r="F52" s="340">
        <f>'Table 7'!F52/'Table 1'!D52</f>
        <v>0.95004311152764764</v>
      </c>
      <c r="G52" s="114">
        <f>'Table 7'!J52/'Table 1'!D52</f>
        <v>0.20037488284910965</v>
      </c>
      <c r="H52" s="341">
        <f>'Table 7'!G52/('Table 1'!D52/1000)</f>
        <v>0.43486410496719774</v>
      </c>
    </row>
    <row r="53" spans="1:8" x14ac:dyDescent="0.25">
      <c r="A53" s="46" t="str">
        <f>'Table 7'!A53</f>
        <v>NC0054</v>
      </c>
      <c r="B53" s="46" t="str">
        <f>'Table 7'!B53</f>
        <v>Rockingham</v>
      </c>
      <c r="C53" s="93">
        <f>'Table 7'!C53/'Table 7'!$F53</f>
        <v>0.6916290758860969</v>
      </c>
      <c r="D53" s="93">
        <f>'Table 7'!D53/'Table 7'!$F53</f>
        <v>3.4552886132897559E-2</v>
      </c>
      <c r="E53" s="93">
        <f>'Table 7'!E53/'Table 7'!$F53</f>
        <v>0.27381803798100551</v>
      </c>
      <c r="F53" s="340">
        <f>'Table 7'!F53/'Table 1'!D53</f>
        <v>2.7179857521393509</v>
      </c>
      <c r="G53" s="114">
        <f>'Table 7'!J53/'Table 1'!D53</f>
        <v>0.29788019634246993</v>
      </c>
      <c r="H53" s="341">
        <f>'Table 7'!G53/('Table 1'!D53/1000)</f>
        <v>2.1610703270926543</v>
      </c>
    </row>
    <row r="54" spans="1:8" x14ac:dyDescent="0.25">
      <c r="A54" s="46" t="str">
        <f>'Table 7'!A54</f>
        <v>NC0055</v>
      </c>
      <c r="B54" s="46" t="str">
        <f>'Table 7'!B54</f>
        <v>Rowan</v>
      </c>
      <c r="C54" s="93">
        <f>'Table 7'!C54/'Table 7'!$F54</f>
        <v>0.58707397697480912</v>
      </c>
      <c r="D54" s="93">
        <f>'Table 7'!D54/'Table 7'!$F54</f>
        <v>6.2327596033283937E-2</v>
      </c>
      <c r="E54" s="93">
        <f>'Table 7'!E54/'Table 7'!$F54</f>
        <v>0.35059842699190696</v>
      </c>
      <c r="F54" s="340">
        <f>'Table 7'!F54/'Table 1'!D54</f>
        <v>1.5652431452591313</v>
      </c>
      <c r="G54" s="114">
        <f>'Table 7'!J54/'Table 1'!D54</f>
        <v>0.43684075305804942</v>
      </c>
      <c r="H54" s="341">
        <f>'Table 7'!G54/('Table 1'!D54/1000)</f>
        <v>1.4772840810151153</v>
      </c>
    </row>
    <row r="55" spans="1:8" x14ac:dyDescent="0.25">
      <c r="A55" s="46" t="str">
        <f>'Table 7'!A55</f>
        <v>NC0056</v>
      </c>
      <c r="B55" s="46" t="str">
        <f>'Table 7'!B55</f>
        <v>Rutherford</v>
      </c>
      <c r="C55" s="93">
        <f>'Table 7'!C55/'Table 7'!$F55</f>
        <v>0.66196889667765535</v>
      </c>
      <c r="D55" s="93">
        <f>'Table 7'!D55/'Table 7'!$F55</f>
        <v>2.9412125148592507E-2</v>
      </c>
      <c r="E55" s="93">
        <f>'Table 7'!E55/'Table 7'!$F55</f>
        <v>0.30861897817375211</v>
      </c>
      <c r="F55" s="340">
        <f>'Table 7'!F55/'Table 1'!D55</f>
        <v>1.2067823180561101</v>
      </c>
      <c r="G55" s="114">
        <f>'Table 7'!J55/'Table 1'!D55</f>
        <v>0.90248014552553357</v>
      </c>
      <c r="H55" s="341">
        <f>'Table 7'!G55/('Table 1'!D55/1000)</f>
        <v>0.8134049129656743</v>
      </c>
    </row>
    <row r="56" spans="1:8" x14ac:dyDescent="0.25">
      <c r="A56" s="46" t="str">
        <f>'Table 7'!A56</f>
        <v>NC0057</v>
      </c>
      <c r="B56" s="46" t="str">
        <f>'Table 7'!B56</f>
        <v>Sampson</v>
      </c>
      <c r="C56" s="93">
        <f>'Table 7'!C56/'Table 7'!$F56</f>
        <v>0.58584261768543611</v>
      </c>
      <c r="D56" s="93">
        <f>'Table 7'!D56/'Table 7'!$F56</f>
        <v>3.556910569105691E-2</v>
      </c>
      <c r="E56" s="93">
        <f>'Table 7'!E56/'Table 7'!$F56</f>
        <v>0.37858827662350697</v>
      </c>
      <c r="F56" s="340">
        <f>'Table 7'!F56/'Table 1'!D56</f>
        <v>1.2455112277905396</v>
      </c>
      <c r="G56" s="114">
        <f>'Table 7'!J56/'Table 1'!D56</f>
        <v>0.78960198771740664</v>
      </c>
      <c r="H56" s="341">
        <f>'Table 7'!G56/('Table 1'!D56/1000)</f>
        <v>1.53141749878893</v>
      </c>
    </row>
    <row r="57" spans="1:8" x14ac:dyDescent="0.25">
      <c r="A57" s="46" t="str">
        <f>'Table 7'!A57</f>
        <v>NC0058</v>
      </c>
      <c r="B57" s="46" t="str">
        <f>'Table 7'!B57</f>
        <v>Scotland</v>
      </c>
      <c r="C57" s="93">
        <f>'Table 7'!C57/'Table 7'!$F57</f>
        <v>0.61295503211991431</v>
      </c>
      <c r="D57" s="93">
        <f>'Table 7'!D57/'Table 7'!$F57</f>
        <v>6.0469230053067688E-2</v>
      </c>
      <c r="E57" s="93">
        <f>'Table 7'!E57/'Table 7'!$F57</f>
        <v>0.32657573782701799</v>
      </c>
      <c r="F57" s="340">
        <f>'Table 7'!F57/'Table 1'!D57</f>
        <v>1.1994081683928421</v>
      </c>
      <c r="G57" s="114">
        <f>'Table 7'!J57/'Table 1'!D57</f>
        <v>1.4104296362468942</v>
      </c>
      <c r="H57" s="341">
        <f>'Table 7'!G57/('Table 1'!D57/1000)</f>
        <v>1.3958292621646522</v>
      </c>
    </row>
    <row r="58" spans="1:8" x14ac:dyDescent="0.25">
      <c r="A58" s="46" t="str">
        <f>'Table 7'!A58</f>
        <v>NC0059</v>
      </c>
      <c r="B58" s="46" t="str">
        <f>'Table 7'!B58</f>
        <v>Stanly</v>
      </c>
      <c r="C58" s="477">
        <v>-1</v>
      </c>
      <c r="D58" s="477">
        <v>-1</v>
      </c>
      <c r="E58" s="477">
        <v>-1</v>
      </c>
      <c r="F58" s="477">
        <v>-1</v>
      </c>
      <c r="G58" s="477">
        <v>-1</v>
      </c>
      <c r="H58" s="477">
        <v>-1</v>
      </c>
    </row>
    <row r="59" spans="1:8" x14ac:dyDescent="0.25">
      <c r="A59" s="46" t="str">
        <f>'Table 7'!A59</f>
        <v>NC0060</v>
      </c>
      <c r="B59" s="46" t="str">
        <f>'Table 7'!B59</f>
        <v>Transylvania</v>
      </c>
      <c r="C59" s="93">
        <f>'Table 7'!C59/'Table 7'!$F59</f>
        <v>0.63722340002650057</v>
      </c>
      <c r="D59" s="93">
        <f>'Table 7'!D59/'Table 7'!$F59</f>
        <v>5.9916191864316945E-2</v>
      </c>
      <c r="E59" s="93">
        <f>'Table 7'!E59/'Table 7'!$F59</f>
        <v>0.30286040810918247</v>
      </c>
      <c r="F59" s="340">
        <f>'Table 7'!F59/'Table 1'!D59</f>
        <v>3.578367165506001</v>
      </c>
      <c r="G59" s="114">
        <f>'Table 7'!J59/'Table 1'!D59</f>
        <v>1.8832715957919692</v>
      </c>
      <c r="H59" s="341">
        <f>'Table 7'!G59/('Table 1'!D59/1000)</f>
        <v>3.8227885612683363</v>
      </c>
    </row>
    <row r="60" spans="1:8" x14ac:dyDescent="0.25">
      <c r="A60" s="46" t="str">
        <f>'Table 7'!A60</f>
        <v>NC0061</v>
      </c>
      <c r="B60" s="46" t="str">
        <f>'Table 7'!B60</f>
        <v>Union</v>
      </c>
      <c r="C60" s="93">
        <f>'Table 7'!C60/'Table 7'!$F60</f>
        <v>0.54818696774690767</v>
      </c>
      <c r="D60" s="93">
        <f>'Table 7'!D60/'Table 7'!$F60</f>
        <v>0</v>
      </c>
      <c r="E60" s="93">
        <f>'Table 7'!E60/'Table 7'!$F60</f>
        <v>0.38823166737312625</v>
      </c>
      <c r="F60" s="340">
        <f>'Table 7'!F60/'Table 1'!D60</f>
        <v>0.82574366340594207</v>
      </c>
      <c r="G60" s="114">
        <f>'Table 7'!J60/'Table 1'!D60</f>
        <v>0.1462462271355322</v>
      </c>
      <c r="H60" s="341">
        <f>'Table 7'!G60/('Table 1'!D60/1000)</f>
        <v>1.0409469435252192</v>
      </c>
    </row>
    <row r="61" spans="1:8" x14ac:dyDescent="0.25">
      <c r="A61" s="46" t="str">
        <f>'Table 7'!A61</f>
        <v>NC0062</v>
      </c>
      <c r="B61" s="46" t="str">
        <f>'Table 7'!B61</f>
        <v>Vance (Perry)</v>
      </c>
      <c r="C61" s="93">
        <f>'Table 7'!C61/'Table 7'!$F61</f>
        <v>0.63609154578286808</v>
      </c>
      <c r="D61" s="93">
        <f>'Table 7'!D61/'Table 7'!$F61</f>
        <v>4.1143723686573416E-2</v>
      </c>
      <c r="E61" s="93">
        <f>'Table 7'!E61/'Table 7'!$F61</f>
        <v>0.32276473053055849</v>
      </c>
      <c r="F61" s="340">
        <f>'Table 7'!F61/'Table 1'!D61</f>
        <v>2.2226312171541345</v>
      </c>
      <c r="G61" s="114">
        <f>'Table 7'!J61/'Table 1'!D61</f>
        <v>1.1203184247289177</v>
      </c>
      <c r="H61" s="341">
        <f>'Table 7'!G61/('Table 1'!D61/1000)</f>
        <v>2.1952679779142734</v>
      </c>
    </row>
    <row r="62" spans="1:8" x14ac:dyDescent="0.25">
      <c r="A62" s="46" t="str">
        <f>'Table 7'!A62</f>
        <v>NC0063</v>
      </c>
      <c r="B62" s="46" t="str">
        <f>'Table 7'!B62</f>
        <v>Wake</v>
      </c>
      <c r="C62" s="93">
        <f>'Table 7'!C62/'Table 7'!$F62</f>
        <v>0.4907209228102391</v>
      </c>
      <c r="D62" s="93">
        <f>'Table 7'!D62/'Table 7'!$F62</f>
        <v>5.2322529802105847E-2</v>
      </c>
      <c r="E62" s="93">
        <f>'Table 7'!E62/'Table 7'!$F62</f>
        <v>0.45695654738765501</v>
      </c>
      <c r="F62" s="340">
        <f>'Table 7'!F62/'Table 1'!D62</f>
        <v>1.3122085366567722</v>
      </c>
      <c r="G62" s="114">
        <f>'Table 7'!J62/'Table 1'!D62</f>
        <v>6.0337564048744033E-2</v>
      </c>
      <c r="H62" s="341">
        <f>'Table 7'!G62/('Table 1'!D62/1000)</f>
        <v>1.1978591369261169</v>
      </c>
    </row>
    <row r="63" spans="1:8" x14ac:dyDescent="0.25">
      <c r="A63" s="46" t="str">
        <f>'Table 7'!A63</f>
        <v>NC0101</v>
      </c>
      <c r="B63" s="46" t="str">
        <f>'Table 7'!B63</f>
        <v>Warren</v>
      </c>
      <c r="C63" s="93">
        <f>'Table 7'!C63/'Table 7'!$F63</f>
        <v>1.0000890234131576</v>
      </c>
      <c r="D63" s="93">
        <f>'Table 7'!D63/'Table 7'!$F63</f>
        <v>0</v>
      </c>
      <c r="E63" s="93">
        <f>'Table 7'!E63/'Table 7'!$F63</f>
        <v>-8.9023413157660459E-5</v>
      </c>
      <c r="F63" s="340">
        <f>'Table 7'!F63/'Table 1'!D63</f>
        <v>1.0973477262736286</v>
      </c>
      <c r="G63" s="114">
        <f>'Table 7'!J63/'Table 1'!D63</f>
        <v>1.3053778146827528</v>
      </c>
      <c r="H63" s="341">
        <f>'Table 7'!G63/('Table 1'!D63/1000)</f>
        <v>6.4475162409026527</v>
      </c>
    </row>
    <row r="64" spans="1:8" x14ac:dyDescent="0.25">
      <c r="A64" s="46" t="str">
        <f>'Table 7'!A64</f>
        <v>NC0065</v>
      </c>
      <c r="B64" s="46" t="str">
        <f>'Table 7'!B64</f>
        <v>Wayne</v>
      </c>
      <c r="C64" s="93">
        <f>'Table 7'!C64/'Table 7'!$F64</f>
        <v>0.57468245769740001</v>
      </c>
      <c r="D64" s="93">
        <f>'Table 7'!D64/'Table 7'!$F64</f>
        <v>5.1672462207737413E-2</v>
      </c>
      <c r="E64" s="93">
        <f>'Table 7'!E64/'Table 7'!$F64</f>
        <v>0.37364508009486258</v>
      </c>
      <c r="F64" s="340">
        <f>'Table 7'!F64/'Table 1'!D64</f>
        <v>1.0998367791077257</v>
      </c>
      <c r="G64" s="114">
        <f>'Table 7'!J64/'Table 1'!D64</f>
        <v>0.40461179030915956</v>
      </c>
      <c r="H64" s="341">
        <f>'Table 7'!G64/('Table 1'!D64/1000)</f>
        <v>2.3042949497535687</v>
      </c>
    </row>
    <row r="65" spans="1:8" x14ac:dyDescent="0.25">
      <c r="A65" s="46" t="str">
        <f>'Table 7'!A65</f>
        <v>NC0066</v>
      </c>
      <c r="B65" s="46" t="str">
        <f>'Table 7'!B65</f>
        <v>Wilson</v>
      </c>
      <c r="C65" s="93">
        <f>'Table 7'!C65/'Table 7'!$F65</f>
        <v>0.58576580323495253</v>
      </c>
      <c r="D65" s="93">
        <f>'Table 7'!D65/'Table 7'!$F65</f>
        <v>4.8732241490370719E-2</v>
      </c>
      <c r="E65" s="93">
        <f>'Table 7'!E65/'Table 7'!$F65</f>
        <v>0.36550195527467677</v>
      </c>
      <c r="F65" s="340">
        <f>'Table 7'!F65/'Table 1'!D65</f>
        <v>2.4135318096683762</v>
      </c>
      <c r="G65" s="114">
        <f>'Table 7'!J65/'Table 1'!D65</f>
        <v>0.33849110651372888</v>
      </c>
      <c r="H65" s="341">
        <f>'Table 7'!G65/('Table 1'!D65/1000)</f>
        <v>1.8974402918385587</v>
      </c>
    </row>
    <row r="66" spans="1:8" ht="15.75" customHeight="1" thickBot="1" x14ac:dyDescent="0.3">
      <c r="A66" s="653" t="s">
        <v>1961</v>
      </c>
      <c r="B66" s="654"/>
      <c r="C66" s="290">
        <f t="shared" ref="C66:H66" si="0">AVERAGE(C8:C65)</f>
        <v>0.58650962594568223</v>
      </c>
      <c r="D66" s="237">
        <f t="shared" si="0"/>
        <v>2.3773242973374173E-2</v>
      </c>
      <c r="E66" s="237">
        <f t="shared" si="0"/>
        <v>0.31499134600821255</v>
      </c>
      <c r="F66" s="345">
        <f t="shared" si="0"/>
        <v>1.6097188251865349</v>
      </c>
      <c r="G66" s="345">
        <f t="shared" si="0"/>
        <v>0.6499661421903663</v>
      </c>
      <c r="H66" s="346">
        <f t="shared" si="0"/>
        <v>2.1459197007417439</v>
      </c>
    </row>
    <row r="67" spans="1:8" ht="16.5" thickTop="1" thickBot="1" x14ac:dyDescent="0.3">
      <c r="A67" s="655" t="s">
        <v>1941</v>
      </c>
      <c r="B67" s="656"/>
      <c r="C67" s="210"/>
      <c r="D67" s="210"/>
      <c r="E67" s="210"/>
      <c r="F67" s="342"/>
      <c r="G67" s="343"/>
      <c r="H67" s="344"/>
    </row>
    <row r="68" spans="1:8" ht="15.75" thickTop="1" x14ac:dyDescent="0.25">
      <c r="A68" s="46" t="str">
        <f>'Table 7'!A68</f>
        <v>NC0001</v>
      </c>
      <c r="B68" s="46" t="str">
        <f>'Table 7'!B68</f>
        <v>Albemarle</v>
      </c>
      <c r="C68" s="93">
        <f>'Table 7'!C68/'Table 7'!$F68</f>
        <v>0.59354061133286795</v>
      </c>
      <c r="D68" s="93">
        <f>'Table 7'!D68/'Table 7'!$F68</f>
        <v>3.7004552478803826E-2</v>
      </c>
      <c r="E68" s="93">
        <f>'Table 7'!E68/'Table 7'!$F68</f>
        <v>0.36945483618832825</v>
      </c>
      <c r="F68" s="340">
        <f>'Table 7'!F68/'Table 1'!D68</f>
        <v>2.1550577978938166</v>
      </c>
      <c r="G68" s="114">
        <f>'Table 7'!J68/'Table 1'!D68</f>
        <v>0.34364994663820703</v>
      </c>
      <c r="H68" s="341">
        <f>'Table 7'!G68/('Table 1'!D68/1000)</f>
        <v>1.5301333401910737</v>
      </c>
    </row>
    <row r="69" spans="1:8" x14ac:dyDescent="0.25">
      <c r="A69" s="46" t="str">
        <f>'Table 7'!A69</f>
        <v>NC0003</v>
      </c>
      <c r="B69" s="46" t="str">
        <f>'Table 7'!B69</f>
        <v>AMY</v>
      </c>
      <c r="C69" s="93">
        <f>'Table 7'!C69/'Table 7'!$F69</f>
        <v>0.78314853351381097</v>
      </c>
      <c r="D69" s="93">
        <f>'Table 7'!D69/'Table 7'!$F69</f>
        <v>1.3149988298471211E-2</v>
      </c>
      <c r="E69" s="93">
        <f>'Table 7'!E69/'Table 7'!$F69</f>
        <v>0.20370147818771783</v>
      </c>
      <c r="F69" s="340">
        <f>'Table 7'!F69/'Table 1'!D69</f>
        <v>3.0933085501858737</v>
      </c>
      <c r="G69" s="114">
        <f>'Table 7'!J69/'Table 1'!D69</f>
        <v>0.52289180199569552</v>
      </c>
      <c r="H69" s="341">
        <f>'Table 7'!G69/('Table 1'!D69/1000)</f>
        <v>2.2500489141068285</v>
      </c>
    </row>
    <row r="70" spans="1:8" x14ac:dyDescent="0.25">
      <c r="A70" s="46" t="str">
        <f>'Table 7'!A70</f>
        <v>NC0002</v>
      </c>
      <c r="B70" s="46" t="str">
        <f>'Table 7'!B70</f>
        <v>Appalachian</v>
      </c>
      <c r="C70" s="93">
        <f>'Table 7'!C70/'Table 7'!$F70</f>
        <v>0.63093366865765488</v>
      </c>
      <c r="D70" s="93">
        <f>'Table 7'!D70/'Table 7'!$F70</f>
        <v>5.3648616787173843E-2</v>
      </c>
      <c r="E70" s="93">
        <f>'Table 7'!E70/'Table 7'!$F70</f>
        <v>0.31541771455517131</v>
      </c>
      <c r="F70" s="340">
        <f>'Table 7'!F70/'Table 1'!D70</f>
        <v>1.350635565108935</v>
      </c>
      <c r="G70" s="114">
        <f>'Table 7'!J70/'Table 1'!D70</f>
        <v>0.20228617679059524</v>
      </c>
      <c r="H70" s="341">
        <f>'Table 7'!G70/('Table 1'!D70/1000)</f>
        <v>1.2870525170501288</v>
      </c>
    </row>
    <row r="71" spans="1:8" x14ac:dyDescent="0.25">
      <c r="A71" s="46" t="str">
        <f>'Table 7'!A71</f>
        <v>NC0004</v>
      </c>
      <c r="B71" s="46" t="str">
        <f>'Table 7'!B71</f>
        <v>BHM</v>
      </c>
      <c r="C71" s="93">
        <f>'Table 7'!C71/'Table 7'!$F71</f>
        <v>0.62784934805040493</v>
      </c>
      <c r="D71" s="93">
        <f>'Table 7'!D71/'Table 7'!$F71</f>
        <v>7.8874957005722144E-3</v>
      </c>
      <c r="E71" s="93">
        <f>'Table 7'!E71/'Table 7'!$F71</f>
        <v>0.36426315624902283</v>
      </c>
      <c r="F71" s="340">
        <f>'Table 7'!F71/'Table 1'!D71</f>
        <v>1.8932911036452706</v>
      </c>
      <c r="G71" s="114">
        <f>'Table 7'!J71/'Table 1'!D71</f>
        <v>0.73586218124232239</v>
      </c>
      <c r="H71" s="341">
        <f>'Table 7'!G71/('Table 1'!D71/1000)</f>
        <v>0.97680820518892364</v>
      </c>
    </row>
    <row r="72" spans="1:8" x14ac:dyDescent="0.25">
      <c r="A72" s="46" t="str">
        <f>'Table 7'!A72</f>
        <v>NC0006</v>
      </c>
      <c r="B72" s="46" t="str">
        <f>'Table 7'!B72</f>
        <v>CPC</v>
      </c>
      <c r="C72" s="93">
        <f>'Table 7'!C72/'Table 7'!$F72</f>
        <v>0.64423120445389948</v>
      </c>
      <c r="D72" s="93">
        <f>'Table 7'!D72/'Table 7'!$F72</f>
        <v>4.3352451649197224E-2</v>
      </c>
      <c r="E72" s="93">
        <f>'Table 7'!E72/'Table 7'!$F72</f>
        <v>0.31241634389690337</v>
      </c>
      <c r="F72" s="340">
        <f>'Table 7'!F72/'Table 1'!D72</f>
        <v>1.6567590296264951</v>
      </c>
      <c r="G72" s="114">
        <f>'Table 7'!J72/'Table 1'!D72</f>
        <v>0.14585063018570793</v>
      </c>
      <c r="H72" s="341">
        <f>'Table 7'!G72/('Table 1'!D72/1000)</f>
        <v>2.2979147361147563</v>
      </c>
    </row>
    <row r="73" spans="1:8" x14ac:dyDescent="0.25">
      <c r="A73" s="46" t="str">
        <f>'Table 7'!A73</f>
        <v>NC0007</v>
      </c>
      <c r="B73" s="46" t="str">
        <f>'Table 7'!B73</f>
        <v>E. Albemarle</v>
      </c>
      <c r="C73" s="93">
        <f>'Table 7'!C73/'Table 7'!$F73</f>
        <v>0.64464838902627375</v>
      </c>
      <c r="D73" s="93">
        <f>'Table 7'!D73/'Table 7'!$F73</f>
        <v>3.8334836135091463E-2</v>
      </c>
      <c r="E73" s="93">
        <f>'Table 7'!E73/'Table 7'!$F73</f>
        <v>0.31701677483863477</v>
      </c>
      <c r="F73" s="340">
        <f>'Table 7'!F73/'Table 1'!D73</f>
        <v>2.0077072672360483</v>
      </c>
      <c r="G73" s="114">
        <f>'Table 7'!J73/'Table 1'!D73</f>
        <v>0.25620390202808674</v>
      </c>
      <c r="H73" s="341">
        <f>'Table 7'!G73/('Table 1'!D73/1000)</f>
        <v>1.0843945762347311</v>
      </c>
    </row>
    <row r="74" spans="1:8" x14ac:dyDescent="0.25">
      <c r="A74" s="46" t="str">
        <f>'Table 7'!A74</f>
        <v>NC0008</v>
      </c>
      <c r="B74" s="46" t="str">
        <f>'Table 7'!B74</f>
        <v>Fontana</v>
      </c>
      <c r="C74" s="93">
        <f>'Table 7'!C74/'Table 7'!$F74</f>
        <v>0.64078583612728668</v>
      </c>
      <c r="D74" s="93">
        <f>'Table 7'!D74/'Table 7'!$F74</f>
        <v>2.738300461963776E-2</v>
      </c>
      <c r="E74" s="93">
        <f>'Table 7'!E74/'Table 7'!$F74</f>
        <v>0.3318311592530756</v>
      </c>
      <c r="F74" s="340">
        <f>'Table 7'!F74/'Table 1'!D74</f>
        <v>2.4201771772100611</v>
      </c>
      <c r="G74" s="114">
        <f>'Table 7'!J74/'Table 1'!D74</f>
        <v>0.56013403269784601</v>
      </c>
      <c r="H74" s="341">
        <f>'Table 7'!G74/('Table 1'!D74/1000)</f>
        <v>5.0043254016053265</v>
      </c>
    </row>
    <row r="75" spans="1:8" x14ac:dyDescent="0.25">
      <c r="A75" s="46" t="str">
        <f>'Table 7'!A75</f>
        <v>NC0011</v>
      </c>
      <c r="B75" s="46" t="str">
        <f>'Table 7'!B75</f>
        <v>Nantahala</v>
      </c>
      <c r="C75" s="93">
        <f>'Table 7'!C75/'Table 7'!$F75</f>
        <v>0.69337744006288482</v>
      </c>
      <c r="D75" s="93">
        <f>'Table 7'!D75/'Table 7'!$F75</f>
        <v>0</v>
      </c>
      <c r="E75" s="93">
        <f>'Table 7'!E75/'Table 7'!$F75</f>
        <v>0.26969736669723571</v>
      </c>
      <c r="F75" s="340">
        <f>'Table 7'!F75/'Table 1'!D75</f>
        <v>3.2093678390480798</v>
      </c>
      <c r="G75" s="114">
        <f>'Table 7'!J75/'Table 1'!D75</f>
        <v>0.56215443479723337</v>
      </c>
      <c r="H75" s="341">
        <f>'Table 7'!G75/('Table 1'!D75/1000)</f>
        <v>4.961422835158829</v>
      </c>
    </row>
    <row r="76" spans="1:8" x14ac:dyDescent="0.25">
      <c r="A76" s="46" t="str">
        <f>'Table 7'!A76</f>
        <v>NC0012</v>
      </c>
      <c r="B76" s="46" t="str">
        <f>'Table 7'!B76</f>
        <v>Neuse</v>
      </c>
      <c r="C76" s="93">
        <f>'Table 7'!C76/'Table 7'!$F76</f>
        <v>0.62294218989280248</v>
      </c>
      <c r="D76" s="93">
        <f>'Table 7'!D76/'Table 7'!$F76</f>
        <v>4.7466364034128197E-2</v>
      </c>
      <c r="E76" s="93">
        <f>'Table 7'!E76/'Table 7'!$F76</f>
        <v>0.32959144607306934</v>
      </c>
      <c r="F76" s="340">
        <f>'Table 7'!F76/'Table 1'!D76</f>
        <v>1.6267084820783149</v>
      </c>
      <c r="G76" s="114">
        <f>'Table 7'!J76/'Table 1'!D76</f>
        <v>0.30709861097209712</v>
      </c>
      <c r="H76" s="341">
        <f>'Table 7'!G76/('Table 1'!D76/1000)</f>
        <v>3.7033329996997297</v>
      </c>
    </row>
    <row r="77" spans="1:8" x14ac:dyDescent="0.25">
      <c r="A77" s="46" t="str">
        <f>'Table 7'!A77</f>
        <v>NC0013</v>
      </c>
      <c r="B77" s="46" t="str">
        <f>'Table 7'!B77</f>
        <v>Northwestern</v>
      </c>
      <c r="C77" s="93">
        <f>'Table 7'!C77/'Table 7'!$F77</f>
        <v>0.58236646806731474</v>
      </c>
      <c r="D77" s="93">
        <f>'Table 7'!D77/'Table 7'!$F77</f>
        <v>3.7051554533523802E-2</v>
      </c>
      <c r="E77" s="93">
        <f>'Table 7'!E77/'Table 7'!$F77</f>
        <v>0.38058197739916144</v>
      </c>
      <c r="F77" s="340">
        <f>'Table 7'!F77/'Table 1'!D77</f>
        <v>2.039715018388776</v>
      </c>
      <c r="G77" s="114">
        <f>'Table 7'!J77/'Table 1'!D77</f>
        <v>0.163870348764902</v>
      </c>
      <c r="H77" s="341">
        <f>'Table 7'!G77/('Table 1'!D77/1000)</f>
        <v>0.98310364636695824</v>
      </c>
    </row>
    <row r="78" spans="1:8" x14ac:dyDescent="0.25">
      <c r="A78" s="46" t="str">
        <f>'Table 7'!A78</f>
        <v>NC0014</v>
      </c>
      <c r="B78" s="46" t="str">
        <f>'Table 7'!B78</f>
        <v>Pettigrew</v>
      </c>
      <c r="C78" s="93">
        <f>'Table 7'!C78/'Table 7'!$F78</f>
        <v>0.67651556660478729</v>
      </c>
      <c r="D78" s="93">
        <f>'Table 7'!D78/'Table 7'!$F78</f>
        <v>3.5263041682681691E-2</v>
      </c>
      <c r="E78" s="93">
        <f>'Table 7'!E78/'Table 7'!$F78</f>
        <v>0.28822139171253097</v>
      </c>
      <c r="F78" s="340">
        <f>'Table 7'!F78/'Table 1'!D78</f>
        <v>2.7176575175019448</v>
      </c>
      <c r="G78" s="114">
        <f>'Table 7'!J78/'Table 1'!D78</f>
        <v>1.1228580953439271</v>
      </c>
      <c r="H78" s="341">
        <f>'Table 7'!G78/('Table 1'!D78/1000)</f>
        <v>3.1336815201689077</v>
      </c>
    </row>
    <row r="79" spans="1:8" x14ac:dyDescent="0.25">
      <c r="A79" s="46" t="str">
        <f>'Table 7'!A79</f>
        <v>NC0015</v>
      </c>
      <c r="B79" s="46" t="str">
        <f>'Table 7'!B79</f>
        <v>Sandhill</v>
      </c>
      <c r="C79" s="93">
        <f>'Table 7'!C79/'Table 7'!$F79</f>
        <v>0.61167636130186953</v>
      </c>
      <c r="D79" s="93">
        <f>'Table 7'!D79/'Table 7'!$F79</f>
        <v>5.2519632446874048E-2</v>
      </c>
      <c r="E79" s="93">
        <f>'Table 7'!E79/'Table 7'!$F79</f>
        <v>0.33580400625125639</v>
      </c>
      <c r="F79" s="340">
        <f>'Table 7'!F79/'Table 1'!D79</f>
        <v>1.3285804747976446</v>
      </c>
      <c r="G79" s="114">
        <f>'Table 7'!J79/'Table 1'!D79</f>
        <v>0.12170620441886612</v>
      </c>
      <c r="H79" s="341">
        <f>'Table 7'!G79/('Table 1'!D79/1000)</f>
        <v>1.5077043693272623</v>
      </c>
    </row>
    <row r="80" spans="1:8" ht="16.5" customHeight="1" thickBot="1" x14ac:dyDescent="0.3">
      <c r="A80" s="653" t="s">
        <v>1961</v>
      </c>
      <c r="B80" s="654"/>
      <c r="C80" s="290">
        <f t="shared" ref="C80:H80" si="1">AVERAGE(C68:C79)</f>
        <v>0.64600130142432144</v>
      </c>
      <c r="D80" s="237">
        <f t="shared" si="1"/>
        <v>3.2755128197179607E-2</v>
      </c>
      <c r="E80" s="237">
        <f t="shared" si="1"/>
        <v>0.31816647094184231</v>
      </c>
      <c r="F80" s="345">
        <f t="shared" si="1"/>
        <v>2.1249138185601049</v>
      </c>
      <c r="G80" s="345">
        <f t="shared" si="1"/>
        <v>0.42038053048962393</v>
      </c>
      <c r="H80" s="346">
        <f t="shared" si="1"/>
        <v>2.3933269217677879</v>
      </c>
    </row>
    <row r="81" spans="1:11" ht="16.5" thickTop="1" thickBot="1" x14ac:dyDescent="0.3">
      <c r="A81" s="62"/>
      <c r="B81" s="41" t="s">
        <v>1942</v>
      </c>
      <c r="C81" s="210"/>
      <c r="D81" s="210"/>
      <c r="E81" s="210"/>
      <c r="F81" s="342"/>
      <c r="G81" s="343"/>
      <c r="H81" s="344"/>
    </row>
    <row r="82" spans="1:11" ht="15.75" thickTop="1" x14ac:dyDescent="0.25">
      <c r="A82" s="46" t="str">
        <f>'Table 7'!A82</f>
        <v>NC0071</v>
      </c>
      <c r="B82" s="46" t="str">
        <f>'Table 7'!B82</f>
        <v>Chapel Hill</v>
      </c>
      <c r="C82" s="235">
        <f>'Table 7'!C82/'Table 7'!$F82</f>
        <v>0.50194570161377117</v>
      </c>
      <c r="D82" s="235">
        <f>'Table 7'!D82/'Table 7'!$F82</f>
        <v>5.2089292693564743E-2</v>
      </c>
      <c r="E82" s="235">
        <f>'Table 7'!E82/'Table 7'!$F82</f>
        <v>0.44596500569266412</v>
      </c>
      <c r="F82" s="347">
        <f>'Table 7'!F82/'Table 1'!D82</f>
        <v>2.9636723799291578</v>
      </c>
      <c r="G82" s="348">
        <f>'Table 7'!J82/'Table 1'!D82</f>
        <v>1.0348839161308734</v>
      </c>
      <c r="H82" s="341">
        <f>'Table 7'!G82/('Table 1'!D82/1000)</f>
        <v>2.7363225838943075</v>
      </c>
      <c r="K82" t="s">
        <v>2046</v>
      </c>
    </row>
    <row r="83" spans="1:11" x14ac:dyDescent="0.25">
      <c r="A83" s="46"/>
      <c r="B83" s="46" t="str">
        <f>'Table 7'!B83</f>
        <v>Clayton</v>
      </c>
      <c r="C83" s="235">
        <f>'Table 7'!C83/'Table 7'!$F83</f>
        <v>0.69835182628555847</v>
      </c>
      <c r="D83" s="235">
        <f>'Table 7'!D83/'Table 7'!$F83</f>
        <v>4.9734962758432616E-2</v>
      </c>
      <c r="E83" s="235">
        <f>'Table 7'!E83/'Table 7'!$F83</f>
        <v>0.25191321095600894</v>
      </c>
      <c r="F83" s="347">
        <f>'Table 7'!F83/'Table 1'!D83</f>
        <v>3.131792462901676</v>
      </c>
      <c r="G83" s="348">
        <f>'Table 7'!J83/'Table 1'!D83</f>
        <v>1.5407814668517135</v>
      </c>
      <c r="H83" s="341">
        <f>'Table 7'!G83/('Table 1'!D83/1000)</f>
        <v>0.96081989964769932</v>
      </c>
    </row>
    <row r="84" spans="1:11" x14ac:dyDescent="0.25">
      <c r="A84" s="46" t="str">
        <f>'Table 7'!A84</f>
        <v>NC0110</v>
      </c>
      <c r="B84" s="46" t="str">
        <f>'Table 7'!B84</f>
        <v>Farmville</v>
      </c>
      <c r="C84" s="235">
        <f>'Table 7'!C84/'Table 7'!$F84</f>
        <v>0.50907242047729506</v>
      </c>
      <c r="D84" s="235">
        <f>'Table 7'!D84/'Table 7'!$F84</f>
        <v>8.9230671454447227E-2</v>
      </c>
      <c r="E84" s="235">
        <f>'Table 7'!E84/'Table 7'!$F84</f>
        <v>0.40169690806825764</v>
      </c>
      <c r="F84" s="347">
        <f>'Table 7'!F84/'Table 1'!D84</f>
        <v>6.6926839642705236</v>
      </c>
      <c r="G84" s="348">
        <f>'Table 7'!J84/'Table 1'!D84</f>
        <v>10.764142917907273</v>
      </c>
      <c r="H84" s="341">
        <f>'Table 7'!G84/('Table 1'!D84/1000)</f>
        <v>19.140791152700977</v>
      </c>
    </row>
    <row r="85" spans="1:11" x14ac:dyDescent="0.25">
      <c r="A85" s="46" t="str">
        <f>'Table 7'!A85</f>
        <v>NC0075</v>
      </c>
      <c r="B85" s="46" t="str">
        <f>'Table 7'!B85</f>
        <v>Hickory</v>
      </c>
      <c r="C85" s="235">
        <f>'Table 7'!C85/'Table 7'!$F85</f>
        <v>0.60481759619690656</v>
      </c>
      <c r="D85" s="235">
        <f>'Table 7'!D85/'Table 7'!$F85</f>
        <v>6.3143752798925215E-2</v>
      </c>
      <c r="E85" s="235">
        <f>'Table 7'!E85/'Table 7'!$F85</f>
        <v>0.33203865100416824</v>
      </c>
      <c r="F85" s="347">
        <f>'Table 7'!F85/'Table 1'!D85</f>
        <v>2.87764863324329</v>
      </c>
      <c r="G85" s="348">
        <f>'Table 7'!J85/'Table 1'!D85</f>
        <v>4.3461128596565137</v>
      </c>
      <c r="H85" s="341">
        <f>'Table 7'!G85/('Table 1'!D85/1000)</f>
        <v>6.6665014497781963</v>
      </c>
    </row>
    <row r="86" spans="1:11" x14ac:dyDescent="0.25">
      <c r="A86" s="46" t="str">
        <f>'Table 7'!A86</f>
        <v>NC0079</v>
      </c>
      <c r="B86" s="46" t="str">
        <f>'Table 7'!B86</f>
        <v>High Point</v>
      </c>
      <c r="C86" s="235">
        <f>'Table 7'!C86/'Table 7'!$F86</f>
        <v>0.67041733477100107</v>
      </c>
      <c r="D86" s="235">
        <f>'Table 7'!D86/'Table 7'!$F86</f>
        <v>2.1194988322265681E-2</v>
      </c>
      <c r="E86" s="235">
        <f>'Table 7'!E86/'Table 7'!$F86</f>
        <v>0.3083876769067333</v>
      </c>
      <c r="F86" s="347">
        <f>'Table 7'!F86/'Table 1'!D86</f>
        <v>2.2900709801456052</v>
      </c>
      <c r="G86" s="348">
        <f>'Table 7'!J86/'Table 1'!D86</f>
        <v>3.2348631878194789</v>
      </c>
      <c r="H86" s="341">
        <f>'Table 7'!G86/('Table 1'!D86/1000)</f>
        <v>6.8519986514683504</v>
      </c>
    </row>
    <row r="87" spans="1:11" x14ac:dyDescent="0.25">
      <c r="A87" s="46" t="str">
        <f>'Table 7'!A87</f>
        <v>NC0080</v>
      </c>
      <c r="B87" s="46" t="str">
        <f>'Table 7'!B87</f>
        <v>Kings Mountain</v>
      </c>
      <c r="C87" s="235">
        <f>'Table 7'!C87/'Table 7'!$F87</f>
        <v>0.52885961102263401</v>
      </c>
      <c r="D87" s="235">
        <f>'Table 7'!D87/'Table 7'!$F87</f>
        <v>0</v>
      </c>
      <c r="E87" s="235">
        <f>'Table 7'!E87/'Table 7'!$F87</f>
        <v>0.43395589015974134</v>
      </c>
      <c r="F87" s="347">
        <f>'Table 7'!F87/'Table 1'!D87</f>
        <v>3.8850660916846347</v>
      </c>
      <c r="G87" s="348">
        <f>'Table 7'!J87/'Table 1'!D87</f>
        <v>4.7363832380238113</v>
      </c>
      <c r="H87" s="341">
        <f>'Table 7'!G87/('Table 1'!D87/1000)</f>
        <v>8.0622480547482898</v>
      </c>
    </row>
    <row r="88" spans="1:11" x14ac:dyDescent="0.25">
      <c r="A88" s="46" t="str">
        <f>'Table 7'!A88</f>
        <v>NC0100</v>
      </c>
      <c r="B88" s="46" t="str">
        <f>'Table 7'!B88</f>
        <v>Mooresville</v>
      </c>
      <c r="C88" s="235">
        <f>'Table 7'!C88/'Table 7'!$F88</f>
        <v>0.49670999429675594</v>
      </c>
      <c r="D88" s="235">
        <f>'Table 7'!D88/'Table 7'!$F88</f>
        <v>8.3029018446163935E-2</v>
      </c>
      <c r="E88" s="235">
        <f>'Table 7'!E88/'Table 7'!$F88</f>
        <v>0.42026098725708011</v>
      </c>
      <c r="F88" s="347">
        <f>'Table 7'!F88/'Table 1'!D88</f>
        <v>3.1119735099337746</v>
      </c>
      <c r="G88" s="348">
        <f>'Table 7'!J88/'Table 1'!D88</f>
        <v>1.6266490066225165</v>
      </c>
      <c r="H88" s="341">
        <f>'Table 7'!G88/('Table 1'!D88/1000)</f>
        <v>3.2582781456953644</v>
      </c>
    </row>
    <row r="89" spans="1:11" x14ac:dyDescent="0.25">
      <c r="A89" s="46" t="str">
        <f>'Table 7'!A89</f>
        <v>NC0083</v>
      </c>
      <c r="B89" s="46" t="str">
        <f>'Table 7'!B89</f>
        <v>Nashville</v>
      </c>
      <c r="C89" s="235">
        <f>'Table 7'!C89/'Table 7'!$F89</f>
        <v>0.51767910371055603</v>
      </c>
      <c r="D89" s="235">
        <f>'Table 7'!D89/'Table 7'!$F89</f>
        <v>5.2677561928255727E-2</v>
      </c>
      <c r="E89" s="235">
        <f>'Table 7'!E89/'Table 7'!$F89</f>
        <v>0.42964333436118818</v>
      </c>
      <c r="F89" s="347">
        <f>'Table 7'!F89/'Table 1'!D89</f>
        <v>3.6692438242504242</v>
      </c>
      <c r="G89" s="348">
        <f>'Table 7'!J89/'Table 1'!D89</f>
        <v>5.039600226287007</v>
      </c>
      <c r="H89" s="341">
        <f>'Table 7'!G89/('Table 1'!D89/1000)</f>
        <v>5.4686026777295869</v>
      </c>
    </row>
    <row r="90" spans="1:11" x14ac:dyDescent="0.25">
      <c r="A90" s="46" t="str">
        <f>'Table 7'!A90</f>
        <v>NC0102</v>
      </c>
      <c r="B90" s="46" t="str">
        <f>'Table 7'!B90</f>
        <v>Roanoke Rapids</v>
      </c>
      <c r="C90" s="235">
        <f>'Table 7'!C90/'Table 7'!$F90</f>
        <v>0.5476577793708125</v>
      </c>
      <c r="D90" s="235">
        <f>'Table 7'!D90/'Table 7'!$F90</f>
        <v>8.8064187046789269E-2</v>
      </c>
      <c r="E90" s="235">
        <f>'Table 7'!E90/'Table 7'!$F90</f>
        <v>0.36427803358239819</v>
      </c>
      <c r="F90" s="347">
        <f>'Table 7'!F90/'Table 1'!D90</f>
        <v>2.3883181878045567</v>
      </c>
      <c r="G90" s="348">
        <f>'Table 7'!J90/'Table 1'!D90</f>
        <v>1.7848676412485183</v>
      </c>
      <c r="H90" s="341">
        <f>'Table 7'!G90/('Table 1'!D90/1000)</f>
        <v>2.8315553799552218</v>
      </c>
    </row>
    <row r="91" spans="1:11" x14ac:dyDescent="0.25">
      <c r="A91" s="46" t="str">
        <f>'Table 7'!A91</f>
        <v>NC0088</v>
      </c>
      <c r="B91" s="46" t="str">
        <f>'Table 7'!B91</f>
        <v>Southern Pines</v>
      </c>
      <c r="C91" s="235">
        <f>'Table 7'!C91/'Table 7'!$F91</f>
        <v>0.65859024288729673</v>
      </c>
      <c r="D91" s="235">
        <f>'Table 7'!D91/'Table 7'!$F91</f>
        <v>4.3434313404881526E-2</v>
      </c>
      <c r="E91" s="235">
        <f>'Table 7'!E91/'Table 7'!$F91</f>
        <v>0.29797544370782175</v>
      </c>
      <c r="F91" s="347">
        <f>'Table 7'!F91/'Table 1'!D91</f>
        <v>4.9976970507391725</v>
      </c>
      <c r="G91" s="348">
        <f>'Table 7'!J91/'Table 1'!D91</f>
        <v>4.547433325904465</v>
      </c>
      <c r="H91" s="341">
        <f>'Table 7'!G91/('Table 1'!D91/1000)</f>
        <v>9.2117970433103036</v>
      </c>
    </row>
    <row r="92" spans="1:11" x14ac:dyDescent="0.25">
      <c r="A92" s="46" t="str">
        <f>'Table 7'!A92</f>
        <v>NC0093</v>
      </c>
      <c r="B92" s="46" t="str">
        <f>'Table 7'!B92</f>
        <v>Washington</v>
      </c>
      <c r="C92" s="235">
        <f>'Table 7'!C92/'Table 7'!$F92</f>
        <v>0.66367556014150941</v>
      </c>
      <c r="D92" s="235">
        <f>'Table 7'!D92/'Table 7'!$F92</f>
        <v>5.2034198113207544E-2</v>
      </c>
      <c r="E92" s="235">
        <f>'Table 7'!E92/'Table 7'!$F92</f>
        <v>0.284290241745283</v>
      </c>
      <c r="F92" s="347">
        <f>'Table 7'!F92/'Table 1'!D92</f>
        <v>5.6304595912439046</v>
      </c>
      <c r="G92" s="348">
        <f>'Table 7'!J92/'Table 1'!D92</f>
        <v>5.2415188297541242</v>
      </c>
      <c r="H92" s="341">
        <f>'Table 7'!G92/('Table 1'!D92/1000)</f>
        <v>2.6973752463948544</v>
      </c>
    </row>
    <row r="93" spans="1:11" ht="17.25" customHeight="1" thickBot="1" x14ac:dyDescent="0.3">
      <c r="A93" s="653" t="s">
        <v>1961</v>
      </c>
      <c r="B93" s="654"/>
      <c r="C93" s="290">
        <f t="shared" ref="C93:H93" si="2">AVERAGE(C82:C92)</f>
        <v>0.58161610643400874</v>
      </c>
      <c r="D93" s="237">
        <f t="shared" si="2"/>
        <v>5.405754063335759E-2</v>
      </c>
      <c r="E93" s="237">
        <f t="shared" si="2"/>
        <v>0.36094594394921314</v>
      </c>
      <c r="F93" s="345">
        <f t="shared" si="2"/>
        <v>3.7853296978315201</v>
      </c>
      <c r="G93" s="345">
        <f t="shared" si="2"/>
        <v>3.9906578742005725</v>
      </c>
      <c r="H93" s="346">
        <f t="shared" si="2"/>
        <v>6.1714809350293764</v>
      </c>
    </row>
    <row r="94" spans="1:11" ht="17.25" thickTop="1" thickBot="1" x14ac:dyDescent="0.3">
      <c r="A94" s="133"/>
      <c r="B94" s="29"/>
      <c r="C94" s="350"/>
      <c r="D94" s="350"/>
      <c r="E94" s="350"/>
      <c r="F94" s="351"/>
      <c r="G94" s="352"/>
      <c r="H94" s="353"/>
    </row>
    <row r="95" spans="1:11" ht="17.25" customHeight="1" thickTop="1" x14ac:dyDescent="0.25">
      <c r="A95" s="659" t="s">
        <v>1962</v>
      </c>
      <c r="B95" s="660"/>
      <c r="C95" s="245">
        <f t="shared" ref="C95:H95" si="3">AVERAGE(C82:C92,C68:C79,C8:C65)</f>
        <v>0.59465865546562391</v>
      </c>
      <c r="D95" s="245">
        <f t="shared" si="3"/>
        <v>2.9216575034429506E-2</v>
      </c>
      <c r="E95" s="245">
        <f t="shared" si="3"/>
        <v>0.32170248275579982</v>
      </c>
      <c r="F95" s="555">
        <f t="shared" si="3"/>
        <v>1.9814973377739138</v>
      </c>
      <c r="G95" s="245">
        <f t="shared" si="3"/>
        <v>1.0696276448039883</v>
      </c>
      <c r="H95" s="354">
        <f t="shared" si="3"/>
        <v>2.7292537776488621</v>
      </c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Summary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County</vt:lpstr>
      <vt:lpstr>Salaries</vt:lpstr>
      <vt:lpstr>Municipal</vt:lpstr>
      <vt:lpstr>Regional</vt:lpstr>
      <vt:lpstr>All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2016-11-22T18:44:29Z</dcterms:created>
  <dcterms:modified xsi:type="dcterms:W3CDTF">2017-02-06T17:24:04Z</dcterms:modified>
</cp:coreProperties>
</file>