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activeTab="0"/>
  </bookViews>
  <sheets>
    <sheet name="I. &amp; II. Design Summary" sheetId="1" r:id="rId1"/>
    <sheet name="III. Required Items Checklist" sheetId="2" r:id="rId2"/>
  </sheets>
  <definedNames>
    <definedName name="_xlnm.Print_Area" localSheetId="0">'I. &amp; II. Design Summary'!$A$3:$D$80</definedName>
    <definedName name="_xlnm.Print_Area" localSheetId="1">'III. Required Items Checklist'!$A$1:$D$14</definedName>
  </definedNames>
  <calcPr fullCalcOnLoad="1"/>
</workbook>
</file>

<file path=xl/comments1.xml><?xml version="1.0" encoding="utf-8"?>
<comments xmlns="http://schemas.openxmlformats.org/spreadsheetml/2006/main">
  <authors>
    <author>DWQ</author>
    <author>kelly_johnson</author>
    <author>annette_lucas</author>
  </authors>
  <commentList>
    <comment ref="A16" authorId="0">
      <text>
        <r>
          <rPr>
            <sz val="10"/>
            <rFont val="Tahoma"/>
            <family val="2"/>
          </rPr>
          <t>For projects with multiple drainage areas, as identified on the plans.</t>
        </r>
        <r>
          <rPr>
            <sz val="8"/>
            <rFont val="Tahoma"/>
            <family val="0"/>
          </rPr>
          <t xml:space="preserve">
</t>
        </r>
      </text>
    </comment>
    <comment ref="A23" authorId="0">
      <text>
        <r>
          <rPr>
            <sz val="10"/>
            <rFont val="Tahoma"/>
            <family val="2"/>
          </rPr>
          <t xml:space="preserve">1.5 in. for SA waters and for CAMA Ph. II counties, 1.0 in. for others
For Ph. II SR waters it is the difference in depth from the pre-development 1-yr, 24-hr storm runoffand the post-development 1-yr, 24-hr storm runoff. </t>
        </r>
        <r>
          <rPr>
            <sz val="8"/>
            <rFont val="Tahoma"/>
            <family val="0"/>
          </rPr>
          <t xml:space="preserve">
</t>
        </r>
      </text>
    </comment>
    <comment ref="A49" authorId="0">
      <text>
        <r>
          <rPr>
            <sz val="10"/>
            <rFont val="Tahoma"/>
            <family val="2"/>
          </rPr>
          <t>Must include copy of soils report with application.</t>
        </r>
        <r>
          <rPr>
            <sz val="8"/>
            <rFont val="Tahoma"/>
            <family val="0"/>
          </rPr>
          <t xml:space="preserve">
</t>
        </r>
      </text>
    </comment>
    <comment ref="A51" authorId="0">
      <text>
        <r>
          <rPr>
            <sz val="10"/>
            <rFont val="Tahoma"/>
            <family val="2"/>
          </rPr>
          <t>Infiltration rate must be a minimum of 0.52 inches per hour.</t>
        </r>
        <r>
          <rPr>
            <sz val="8"/>
            <rFont val="Tahoma"/>
            <family val="0"/>
          </rPr>
          <t xml:space="preserve">
</t>
        </r>
      </text>
    </comment>
    <comment ref="A52" authorId="0">
      <text>
        <r>
          <rPr>
            <sz val="10"/>
            <rFont val="Tahoma"/>
            <family val="2"/>
          </rPr>
          <t>Seasonal High Water Table from soils report.  All elevations shall be in feet mean sea level (fmsl).</t>
        </r>
        <r>
          <rPr>
            <sz val="8"/>
            <rFont val="Tahoma"/>
            <family val="0"/>
          </rPr>
          <t xml:space="preserve">
</t>
        </r>
      </text>
    </comment>
    <comment ref="A38" authorId="0">
      <text>
        <r>
          <rPr>
            <sz val="10"/>
            <rFont val="Tahoma"/>
            <family val="2"/>
          </rPr>
          <t>Only complete if NOT within 1/2 mile &amp; draining to an SA water.</t>
        </r>
        <r>
          <rPr>
            <sz val="8"/>
            <rFont val="Tahoma"/>
            <family val="0"/>
          </rPr>
          <t xml:space="preserve">
</t>
        </r>
      </text>
    </comment>
    <comment ref="A65" authorId="0">
      <text>
        <r>
          <rPr>
            <sz val="10"/>
            <rFont val="Tahoma"/>
            <family val="2"/>
          </rPr>
          <t xml:space="preserve">Bottom surface area is the area used to calculate the drawdown time.
</t>
        </r>
      </text>
    </comment>
    <comment ref="A69" authorId="0">
      <text>
        <r>
          <rPr>
            <sz val="10"/>
            <rFont val="Tahoma"/>
            <family val="2"/>
          </rPr>
          <t>Minimum length of 50-feet for SA waters.
Minimum length of 30-feet for all others.</t>
        </r>
        <r>
          <rPr>
            <sz val="8"/>
            <rFont val="Tahoma"/>
            <family val="0"/>
          </rPr>
          <t xml:space="preserve">
</t>
        </r>
      </text>
    </comment>
    <comment ref="A71" authorId="0">
      <text>
        <r>
          <rPr>
            <sz val="10"/>
            <rFont val="Tahoma"/>
            <family val="2"/>
          </rPr>
          <t>System must be located 50 feet from SA waters and 30 feet from all other waters.</t>
        </r>
        <r>
          <rPr>
            <sz val="8"/>
            <rFont val="Tahoma"/>
            <family val="0"/>
          </rPr>
          <t xml:space="preserve">
</t>
        </r>
      </text>
    </comment>
    <comment ref="A42" authorId="0">
      <text>
        <r>
          <rPr>
            <sz val="10"/>
            <rFont val="Tahoma"/>
            <family val="2"/>
          </rPr>
          <t>Only complete if within 1/2 mile &amp; draining to an SA water.</t>
        </r>
        <r>
          <rPr>
            <sz val="8"/>
            <rFont val="Tahoma"/>
            <family val="0"/>
          </rPr>
          <t xml:space="preserve">
</t>
        </r>
      </text>
    </comment>
    <comment ref="A72" authorId="0">
      <text>
        <r>
          <rPr>
            <sz val="10"/>
            <rFont val="Tahoma"/>
            <family val="2"/>
          </rPr>
          <t>Must be at least 100 feet from water supply wells.</t>
        </r>
        <r>
          <rPr>
            <sz val="8"/>
            <rFont val="Tahoma"/>
            <family val="0"/>
          </rPr>
          <t xml:space="preserve">
 </t>
        </r>
      </text>
    </comment>
    <comment ref="A75" authorId="0">
      <text>
        <r>
          <rPr>
            <sz val="10"/>
            <rFont val="Tahoma"/>
            <family val="2"/>
          </rPr>
          <t>Bottom of the basin must be covered with a layer of clean sand to an average depth of 4 inches, unless native soils contain less than 2% fines.</t>
        </r>
        <r>
          <rPr>
            <sz val="8"/>
            <rFont val="Tahoma"/>
            <family val="0"/>
          </rPr>
          <t xml:space="preserve">
</t>
        </r>
      </text>
    </comment>
    <comment ref="A78" authorId="0">
      <text>
        <r>
          <rPr>
            <sz val="10"/>
            <rFont val="Tahoma"/>
            <family val="2"/>
          </rPr>
          <t>Runoff in excess of the design volume must be bypassed.</t>
        </r>
        <r>
          <rPr>
            <sz val="8"/>
            <rFont val="Tahoma"/>
            <family val="0"/>
          </rPr>
          <t xml:space="preserve">
</t>
        </r>
      </text>
    </comment>
    <comment ref="A79" authorId="0">
      <text>
        <r>
          <rPr>
            <sz val="10"/>
            <rFont val="Tahoma"/>
            <family val="2"/>
          </rPr>
          <t>List the type(s) provided.
A pretreatment device such as a catch basin, grease trap, filter strip, forebay or sediment trap must be provided to minimize sedimentation of the infiltration basin.</t>
        </r>
        <r>
          <rPr>
            <sz val="8"/>
            <rFont val="Tahoma"/>
            <family val="0"/>
          </rPr>
          <t xml:space="preserve">
</t>
        </r>
      </text>
    </comment>
    <comment ref="A32" authorId="1">
      <text>
        <r>
          <rPr>
            <b/>
            <sz val="8"/>
            <rFont val="Tahoma"/>
            <family val="0"/>
          </rPr>
          <t>kelly_johnson:</t>
        </r>
        <r>
          <rPr>
            <sz val="8"/>
            <rFont val="Tahoma"/>
            <family val="0"/>
          </rPr>
          <t xml:space="preserve">
Example, 25-yr, 24-hr storm
</t>
        </r>
      </text>
    </comment>
    <comment ref="B34" authorId="1">
      <text>
        <r>
          <rPr>
            <b/>
            <sz val="8"/>
            <rFont val="Tahoma"/>
            <family val="0"/>
          </rPr>
          <t>kelly_johnson:</t>
        </r>
        <r>
          <rPr>
            <sz val="8"/>
            <rFont val="Tahoma"/>
            <family val="0"/>
          </rPr>
          <t xml:space="preserve">
Consult http://hdsc.nws.noaa.gov/hdsc/pfds/ or other qualified reference</t>
        </r>
      </text>
    </comment>
    <comment ref="A57" authorId="2">
      <text>
        <r>
          <rPr>
            <sz val="10"/>
            <rFont val="Tahoma"/>
            <family val="2"/>
          </rPr>
          <t>All elevations shall be in feet mean sea level (fmsl).</t>
        </r>
        <r>
          <rPr>
            <sz val="8"/>
            <rFont val="Tahoma"/>
            <family val="0"/>
          </rPr>
          <t xml:space="preserve">
</t>
        </r>
      </text>
    </comment>
    <comment ref="A58" authorId="2">
      <text>
        <r>
          <rPr>
            <sz val="10"/>
            <rFont val="Tahoma"/>
            <family val="2"/>
          </rPr>
          <t>All elevations shall be in feet mean sea level (fmsl).</t>
        </r>
        <r>
          <rPr>
            <sz val="8"/>
            <rFont val="Tahoma"/>
            <family val="0"/>
          </rPr>
          <t xml:space="preserve">
</t>
        </r>
      </text>
    </comment>
    <comment ref="A60" authorId="2">
      <text>
        <r>
          <rPr>
            <sz val="10"/>
            <rFont val="Tahoma"/>
            <family val="2"/>
          </rPr>
          <t>All elevations shall be in feet mean sea level (fmsl).</t>
        </r>
        <r>
          <rPr>
            <sz val="8"/>
            <rFont val="Tahoma"/>
            <family val="0"/>
          </rPr>
          <t xml:space="preserve">
</t>
        </r>
      </text>
    </comment>
    <comment ref="A59" authorId="0">
      <text>
        <r>
          <rPr>
            <sz val="10"/>
            <rFont val="Tahoma"/>
            <family val="2"/>
          </rPr>
          <t>Provide the surface area at the storage elevation</t>
        </r>
        <r>
          <rPr>
            <sz val="8"/>
            <rFont val="Tahoma"/>
            <family val="0"/>
          </rPr>
          <t xml:space="preserve">
</t>
        </r>
      </text>
    </comment>
    <comment ref="A25" authorId="0">
      <text>
        <r>
          <rPr>
            <sz val="10"/>
            <rFont val="Tahoma"/>
            <family val="2"/>
          </rPr>
          <t>For projects in Phase II areas: The treatment volume must discharge at a rate less than or equal to the pre-development 1-year, 24-hour discharge rate.  
This section must also be completed if the treatment volume is based on the difference in the pre / post development 1-yr, 24-hr rainfall</t>
        </r>
        <r>
          <rPr>
            <sz val="8"/>
            <rFont val="Tahoma"/>
            <family val="0"/>
          </rPr>
          <t xml:space="preserve">
</t>
        </r>
      </text>
    </comment>
  </commentList>
</comments>
</file>

<file path=xl/sharedStrings.xml><?xml version="1.0" encoding="utf-8"?>
<sst xmlns="http://schemas.openxmlformats.org/spreadsheetml/2006/main" count="150" uniqueCount="106">
  <si>
    <t>STORMWATER MANAGEMENT PERMIT APPLICATION FORM</t>
  </si>
  <si>
    <t>401 CERTIFICATION APPLICATION FORM</t>
  </si>
  <si>
    <t>I.  PROJECT INFORMATION</t>
  </si>
  <si>
    <t>II.  DESIGN INFORMATION</t>
  </si>
  <si>
    <t>III.  REQUIRED ITEMS CHECKLIST</t>
  </si>
  <si>
    <t>Initials</t>
  </si>
  <si>
    <t>Page/ Plan Sheet No.</t>
  </si>
  <si>
    <t>days</t>
  </si>
  <si>
    <t>_________</t>
  </si>
  <si>
    <t>:1</t>
  </si>
  <si>
    <t>INFILTRATION BASIN SUPPLEMENT</t>
  </si>
  <si>
    <t>fmsl</t>
  </si>
  <si>
    <t>Basin Design Parameters</t>
  </si>
  <si>
    <t>in/hr</t>
  </si>
  <si>
    <t>Basin Bottom Dimensions</t>
  </si>
  <si>
    <t>ac-in</t>
  </si>
  <si>
    <t>Please complete the yellow shaded items.</t>
  </si>
  <si>
    <r>
      <t>ft</t>
    </r>
    <r>
      <rPr>
        <vertAlign val="superscript"/>
        <sz val="13"/>
        <rFont val="Arial Narrow"/>
        <family val="2"/>
      </rPr>
      <t>3</t>
    </r>
  </si>
  <si>
    <r>
      <t>ft</t>
    </r>
    <r>
      <rPr>
        <vertAlign val="superscript"/>
        <sz val="13"/>
        <rFont val="Arial Narrow"/>
        <family val="2"/>
      </rPr>
      <t>2</t>
    </r>
  </si>
  <si>
    <t>Project Name</t>
  </si>
  <si>
    <t>Contact Person</t>
  </si>
  <si>
    <t>Phone Number</t>
  </si>
  <si>
    <t>Drainage Area Number</t>
  </si>
  <si>
    <t>Soil type</t>
  </si>
  <si>
    <t>Design rainfall depth</t>
  </si>
  <si>
    <t>Infiltration rate</t>
  </si>
  <si>
    <t>SHWT elevation</t>
  </si>
  <si>
    <t>in</t>
  </si>
  <si>
    <t>Volume provided</t>
  </si>
  <si>
    <t>Drawdown time</t>
  </si>
  <si>
    <t>Basin bottom elevation</t>
  </si>
  <si>
    <t>Storage elevation</t>
  </si>
  <si>
    <t>Top elevation</t>
  </si>
  <si>
    <t>Basin length</t>
  </si>
  <si>
    <t>Basin width</t>
  </si>
  <si>
    <t>Drainage area</t>
  </si>
  <si>
    <t>Impervious area</t>
  </si>
  <si>
    <t>Length of vegetative filter for overflow</t>
  </si>
  <si>
    <t>Distance from surface waters</t>
  </si>
  <si>
    <t>Basin side slopes</t>
  </si>
  <si>
    <t>ft</t>
  </si>
  <si>
    <r>
      <t>Soils Report Summary</t>
    </r>
    <r>
      <rPr>
        <b/>
        <i/>
        <sz val="13"/>
        <rFont val="Arial Narrow"/>
        <family val="2"/>
      </rPr>
      <t xml:space="preserve"> </t>
    </r>
  </si>
  <si>
    <t>Distance from water supply well(s)</t>
  </si>
  <si>
    <t>Separation from impervious soil layer</t>
  </si>
  <si>
    <t>Naturally occuring soil above shwt</t>
  </si>
  <si>
    <t>(Y or N)</t>
  </si>
  <si>
    <t>Capures all runoff at ultimate build-out?</t>
  </si>
  <si>
    <t>Pretreatment device provided</t>
  </si>
  <si>
    <t>Bottom covered with 4-in of clean sand?</t>
  </si>
  <si>
    <t>Bypass provided for larger storms?</t>
  </si>
  <si>
    <t>Distance to structure</t>
  </si>
  <si>
    <t>Red triangles at the upper right hand corner indicate design comments</t>
  </si>
  <si>
    <t>Minimum design volume required</t>
  </si>
  <si>
    <t>Design volume provided</t>
  </si>
  <si>
    <t>Date</t>
  </si>
  <si>
    <t>Site Characteristics</t>
  </si>
  <si>
    <t>Additional Information</t>
  </si>
  <si>
    <t>Peak Flow Calculations</t>
  </si>
  <si>
    <t>1-yr, 24-hr intensity</t>
  </si>
  <si>
    <r>
      <t>ft</t>
    </r>
    <r>
      <rPr>
        <vertAlign val="superscript"/>
        <sz val="13"/>
        <rFont val="Arial Narrow"/>
        <family val="2"/>
      </rPr>
      <t>3</t>
    </r>
    <r>
      <rPr>
        <sz val="13"/>
        <rFont val="Arial Narrow"/>
        <family val="2"/>
      </rPr>
      <t>/sec</t>
    </r>
  </si>
  <si>
    <t>Large Design Storm</t>
  </si>
  <si>
    <t>Design Storm to control</t>
  </si>
  <si>
    <t>yr</t>
  </si>
  <si>
    <t>hr</t>
  </si>
  <si>
    <t>Rainfall intensity, large design storm</t>
  </si>
  <si>
    <t>Peak flow, large design storm</t>
  </si>
  <si>
    <t>Length of overflow weir</t>
  </si>
  <si>
    <t xml:space="preserve">ft </t>
  </si>
  <si>
    <t>This form must be filled out, printed and submitted.</t>
  </si>
  <si>
    <t>Pre/Post 1-yr, 24-hr peak flow control</t>
  </si>
  <si>
    <t>Pre-development 1-yr, 24-hr runoff volume</t>
  </si>
  <si>
    <t>Post-development 1-yr, 24-hr runoff volume</t>
  </si>
  <si>
    <t>Percent impervious</t>
  </si>
  <si>
    <t>________</t>
  </si>
  <si>
    <t>1.</t>
  </si>
  <si>
    <t>2.</t>
  </si>
  <si>
    <t>3.</t>
  </si>
  <si>
    <t>5.</t>
  </si>
  <si>
    <t>6.</t>
  </si>
  <si>
    <t>7.</t>
  </si>
  <si>
    <t>8.</t>
  </si>
  <si>
    <t xml:space="preserve">Partial plan (1" = 30' or larger) and details for the infiltration basin showing:  
- Bypass structure,
- Maintenance access, 
- Basin bottom dimensions,
- Basin cross-section with benchmark for sediment cleanout,
- Flow distribution detail for inflow,
- Vegetated filter, and    
- Pretreatment device.                                                                                   </t>
  </si>
  <si>
    <t>A table of elevations, areas, incremental volumes &amp; accumulated volumes to verify the volume provided.</t>
  </si>
  <si>
    <t xml:space="preserve">Section view of the infiltration basin (1" = 20' or larger) showing:
- Pretreatment and treatment areas, and 
- Inlet and outlet structures. </t>
  </si>
  <si>
    <t>A construction sequence that shows how the infitlration basin will be protected from sediment until the entire drainage area is stabilized.</t>
  </si>
  <si>
    <t>The supporting calculations.</t>
  </si>
  <si>
    <t>9.</t>
  </si>
  <si>
    <t>The Required Items Checklist (Part III) must be printed, filled out and submitted along with all of the required information.</t>
  </si>
  <si>
    <t xml:space="preserve">A soils report that is based upon an actual field investigation, soil borings, and infiltration tests.  The results of the soils report must be verified in the field by DWQ, by completing &amp; submitting the soils investigation request form.  County soil maps are not an acceptable source of soils information.  </t>
  </si>
  <si>
    <r>
      <t xml:space="preserve">Please indicate the page or plan sheet numbers where the supporting documentation can be found.  </t>
    </r>
    <r>
      <rPr>
        <b/>
        <sz val="13"/>
        <rFont val="Arial Narrow"/>
        <family val="2"/>
      </rPr>
      <t>An incomplete submittal package will result in a request for additional information.  This will delay final review and approval of the project.</t>
    </r>
    <r>
      <rPr>
        <sz val="13"/>
        <rFont val="Arial Narrow"/>
        <family val="2"/>
      </rPr>
      <t xml:space="preserve">  Initial in the space provided to indicate the following design requirements have been met.  If the applicant has designated an agent, the agent may initial below.  </t>
    </r>
    <r>
      <rPr>
        <b/>
        <sz val="13"/>
        <rFont val="Arial Narrow"/>
        <family val="2"/>
      </rPr>
      <t>If a requirement has not been met, attach justification.</t>
    </r>
  </si>
  <si>
    <t>4.</t>
  </si>
  <si>
    <t xml:space="preserve">Plans (1" - 50' or larger) of the entire site showing:
- Design at ultimate build-out,
- Off-site drainage (if applicable),
- Delineated drainage basins (include Rational C coefficient per basin),
- Basin dimensions,
- Pretreatment system, 
- High flow bypass system,
- Maintenance access, 
- Proposed drainage easement and public right of way (ROW),
- Overflow device, and
- Boundaries of drainage easement. </t>
  </si>
  <si>
    <t>A copy of the deed restrictions (if required).</t>
  </si>
  <si>
    <t>A copy of the signed and notarized operation and maintenance (O&amp;M) agreement.</t>
  </si>
  <si>
    <t>%</t>
  </si>
  <si>
    <t>Proposed drainage easement provided?</t>
  </si>
  <si>
    <t>Storage Volume: Non-SA Waters</t>
  </si>
  <si>
    <t>Storage Volume:  SA Waters</t>
  </si>
  <si>
    <t>1.5" runoff volume</t>
  </si>
  <si>
    <t>Minimum required volume</t>
  </si>
  <si>
    <t>Storage Surface Area</t>
  </si>
  <si>
    <t>Bottom Surface Area</t>
  </si>
  <si>
    <t>Maximum runoff to each inlet to the basin?</t>
  </si>
  <si>
    <t>1-yr, 24-hr rainfall depth</t>
  </si>
  <si>
    <t>Pre-development 1-yr, 24-hr discharge</t>
  </si>
  <si>
    <t>Post-development 1-yr, 24-hr discharge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</si>
</sst>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Yes&quot;;&quot;Yes&quot;;&quot;No&quot;"/>
    <numFmt numFmtId="167" formatCode="&quot;True&quot;;&quot;True&quot;;&quot;False&quot;"/>
    <numFmt numFmtId="168" formatCode="&quot;On&quot;;&quot;On&quot;;&quot;Off&quot;"/>
  </numFmts>
  <fonts count="56">
    <font>
      <sz val="10"/>
      <name val="Arial"/>
      <family val="0"/>
    </font>
    <font>
      <u val="single"/>
      <sz val="10"/>
      <color indexed="12"/>
      <name val="Arial"/>
      <family val="0"/>
    </font>
    <font>
      <u val="single"/>
      <sz val="10"/>
      <color indexed="36"/>
      <name val="Arial"/>
      <family val="0"/>
    </font>
    <font>
      <sz val="12"/>
      <name val="Arial Narrow"/>
      <family val="2"/>
    </font>
    <font>
      <b/>
      <sz val="14"/>
      <name val="Arial Narrow"/>
      <family val="2"/>
    </font>
    <font>
      <sz val="14"/>
      <name val="Arial Narrow"/>
      <family val="2"/>
    </font>
    <font>
      <sz val="13"/>
      <name val="Arial Narrow"/>
      <family val="2"/>
    </font>
    <font>
      <sz val="10"/>
      <name val="Arial Narrow"/>
      <family val="2"/>
    </font>
    <font>
      <sz val="13"/>
      <color indexed="10"/>
      <name val="Arial Narrow"/>
      <family val="2"/>
    </font>
    <font>
      <b/>
      <i/>
      <sz val="13"/>
      <name val="Arial Narrow"/>
      <family val="2"/>
    </font>
    <font>
      <vertAlign val="superscript"/>
      <sz val="13"/>
      <name val="Arial Narrow"/>
      <family val="2"/>
    </font>
    <font>
      <sz val="12"/>
      <color indexed="10"/>
      <name val="Arial Narrow"/>
      <family val="2"/>
    </font>
    <font>
      <i/>
      <sz val="12"/>
      <color indexed="10"/>
      <name val="Arial Narrow"/>
      <family val="2"/>
    </font>
    <font>
      <b/>
      <sz val="13"/>
      <name val="Arial Narrow"/>
      <family val="2"/>
    </font>
    <font>
      <sz val="8"/>
      <name val="Tahoma"/>
      <family val="0"/>
    </font>
    <font>
      <sz val="10"/>
      <name val="Tahoma"/>
      <family val="2"/>
    </font>
    <font>
      <u val="single"/>
      <sz val="12"/>
      <name val="Arial Narrow"/>
      <family val="2"/>
    </font>
    <font>
      <b/>
      <sz val="14"/>
      <name val="Times New Roman"/>
      <family val="1"/>
    </font>
    <font>
      <b/>
      <sz val="18"/>
      <color indexed="18"/>
      <name val="Arial Narrow"/>
      <family val="2"/>
    </font>
    <font>
      <i/>
      <sz val="14"/>
      <name val="Arial Narrow"/>
      <family val="2"/>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0">
    <xf numFmtId="0" fontId="0" fillId="0" borderId="0" xfId="0" applyAlignment="1">
      <alignment/>
    </xf>
    <xf numFmtId="0" fontId="3" fillId="33" borderId="0" xfId="0" applyFont="1" applyFill="1"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xf>
    <xf numFmtId="0" fontId="3" fillId="0" borderId="0" xfId="0" applyFont="1" applyBorder="1" applyAlignment="1">
      <alignment/>
    </xf>
    <xf numFmtId="0" fontId="3" fillId="0" borderId="0" xfId="0" applyFont="1" applyBorder="1" applyAlignment="1">
      <alignment horizontal="center"/>
    </xf>
    <xf numFmtId="3" fontId="3" fillId="0" borderId="0" xfId="0" applyNumberFormat="1"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xf>
    <xf numFmtId="3" fontId="3" fillId="0" borderId="0" xfId="0" applyNumberFormat="1" applyFont="1" applyBorder="1" applyAlignment="1">
      <alignment horizontal="center" vertical="center"/>
    </xf>
    <xf numFmtId="0" fontId="6" fillId="0" borderId="0" xfId="0" applyFont="1" applyAlignment="1">
      <alignment horizontal="center"/>
    </xf>
    <xf numFmtId="0" fontId="6" fillId="0" borderId="0" xfId="0" applyFont="1" applyAlignment="1">
      <alignment wrapText="1"/>
    </xf>
    <xf numFmtId="0" fontId="12" fillId="0" borderId="0" xfId="0" applyFont="1" applyAlignment="1">
      <alignment/>
    </xf>
    <xf numFmtId="0" fontId="11" fillId="0" borderId="0" xfId="0" applyFont="1" applyAlignment="1">
      <alignment/>
    </xf>
    <xf numFmtId="0" fontId="13" fillId="0" borderId="0" xfId="0" applyFont="1" applyAlignment="1">
      <alignment horizontal="center" wrapText="1"/>
    </xf>
    <xf numFmtId="0" fontId="6" fillId="0" borderId="0" xfId="0" applyFont="1" applyAlignment="1">
      <alignment vertical="top" wrapText="1"/>
    </xf>
    <xf numFmtId="0" fontId="3" fillId="33" borderId="0" xfId="0" applyFont="1" applyFill="1" applyAlignment="1">
      <alignment horizontal="right" vertical="center" wrapText="1"/>
    </xf>
    <xf numFmtId="0" fontId="3" fillId="0" borderId="0" xfId="0" applyFont="1" applyAlignment="1">
      <alignment horizontal="right" vertical="center" wrapText="1"/>
    </xf>
    <xf numFmtId="0" fontId="3" fillId="0" borderId="0" xfId="0" applyFont="1" applyAlignment="1">
      <alignment vertical="center" wrapText="1"/>
    </xf>
    <xf numFmtId="0" fontId="3" fillId="34" borderId="0" xfId="0" applyFont="1" applyFill="1" applyAlignment="1">
      <alignment vertical="center" wrapText="1"/>
    </xf>
    <xf numFmtId="0" fontId="3" fillId="34" borderId="0" xfId="0" applyFont="1" applyFill="1" applyAlignment="1">
      <alignment horizontal="right" vertical="center" wrapText="1"/>
    </xf>
    <xf numFmtId="0" fontId="13" fillId="0" borderId="0" xfId="0" applyFont="1" applyAlignment="1">
      <alignment vertical="center" wrapText="1"/>
    </xf>
    <xf numFmtId="0" fontId="6" fillId="0" borderId="0" xfId="0" applyFont="1" applyBorder="1" applyAlignment="1">
      <alignment horizontal="right" vertical="center" wrapText="1"/>
    </xf>
    <xf numFmtId="0" fontId="6" fillId="0" borderId="0" xfId="0" applyFont="1" applyFill="1" applyAlignment="1">
      <alignment vertical="center" wrapText="1"/>
    </xf>
    <xf numFmtId="0" fontId="6" fillId="35" borderId="0" xfId="0" applyFont="1" applyFill="1" applyAlignment="1">
      <alignment vertical="center" wrapText="1"/>
    </xf>
    <xf numFmtId="0" fontId="6" fillId="0" borderId="0" xfId="0" applyFont="1" applyAlignment="1">
      <alignment vertical="center" wrapText="1"/>
    </xf>
    <xf numFmtId="0" fontId="6" fillId="0" borderId="0" xfId="0" applyFont="1" applyFill="1" applyAlignment="1">
      <alignment horizontal="left" vertical="center" wrapText="1"/>
    </xf>
    <xf numFmtId="0" fontId="6" fillId="35" borderId="0" xfId="0" applyFont="1" applyFill="1" applyAlignment="1">
      <alignment horizontal="left" vertical="center" wrapText="1"/>
    </xf>
    <xf numFmtId="2" fontId="6" fillId="0" borderId="0" xfId="0" applyNumberFormat="1" applyFont="1" applyFill="1" applyBorder="1" applyAlignment="1">
      <alignment horizontal="right" vertical="center" wrapText="1"/>
    </xf>
    <xf numFmtId="0" fontId="6" fillId="35" borderId="0" xfId="0" applyFont="1" applyFill="1" applyAlignment="1">
      <alignment horizontal="left" vertical="center" wrapText="1" indent="1"/>
    </xf>
    <xf numFmtId="1" fontId="6" fillId="33" borderId="10" xfId="0" applyNumberFormat="1" applyFont="1" applyFill="1" applyBorder="1" applyAlignment="1">
      <alignment horizontal="right" vertical="center" wrapText="1"/>
    </xf>
    <xf numFmtId="2" fontId="6" fillId="33" borderId="10" xfId="0" applyNumberFormat="1" applyFont="1" applyFill="1" applyBorder="1" applyAlignment="1">
      <alignment horizontal="right" vertical="center" wrapText="1"/>
    </xf>
    <xf numFmtId="2" fontId="6" fillId="33" borderId="11" xfId="0" applyNumberFormat="1" applyFont="1" applyFill="1" applyBorder="1" applyAlignment="1">
      <alignment horizontal="right" vertical="center" wrapText="1"/>
    </xf>
    <xf numFmtId="0" fontId="7" fillId="36" borderId="12" xfId="0" applyFont="1" applyFill="1" applyBorder="1" applyAlignment="1">
      <alignment/>
    </xf>
    <xf numFmtId="0" fontId="4" fillId="36" borderId="13" xfId="0" applyFont="1" applyFill="1" applyBorder="1" applyAlignment="1">
      <alignment/>
    </xf>
    <xf numFmtId="0" fontId="7" fillId="36" borderId="11" xfId="0" applyFont="1" applyFill="1" applyBorder="1" applyAlignment="1">
      <alignment/>
    </xf>
    <xf numFmtId="0" fontId="17" fillId="34" borderId="0" xfId="0" applyFont="1" applyFill="1" applyAlignment="1">
      <alignment horizontal="center" vertical="center"/>
    </xf>
    <xf numFmtId="0" fontId="4" fillId="36" borderId="13" xfId="0" applyFont="1" applyFill="1" applyBorder="1" applyAlignment="1">
      <alignment vertical="center"/>
    </xf>
    <xf numFmtId="0" fontId="3" fillId="36" borderId="11" xfId="0" applyFont="1" applyFill="1" applyBorder="1" applyAlignment="1">
      <alignment horizontal="center" vertical="center"/>
    </xf>
    <xf numFmtId="0" fontId="3" fillId="36" borderId="11" xfId="0" applyFont="1" applyFill="1" applyBorder="1" applyAlignment="1">
      <alignment vertical="center"/>
    </xf>
    <xf numFmtId="0" fontId="3" fillId="36" borderId="14"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13" fillId="0" borderId="0" xfId="0" applyFont="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Border="1" applyAlignment="1">
      <alignment vertical="center"/>
    </xf>
    <xf numFmtId="4" fontId="6" fillId="0" borderId="15" xfId="0" applyNumberFormat="1" applyFont="1" applyFill="1" applyBorder="1" applyAlignment="1">
      <alignment horizontal="center" vertical="center"/>
    </xf>
    <xf numFmtId="0" fontId="8" fillId="0" borderId="0" xfId="0" applyFont="1" applyBorder="1" applyAlignment="1">
      <alignment vertical="center"/>
    </xf>
    <xf numFmtId="164"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0" fontId="8" fillId="0" borderId="0" xfId="0" applyFont="1" applyAlignment="1">
      <alignment vertical="center"/>
    </xf>
    <xf numFmtId="0" fontId="6" fillId="0" borderId="0" xfId="0" applyFont="1" applyBorder="1" applyAlignment="1">
      <alignment horizontal="center" vertical="center"/>
    </xf>
    <xf numFmtId="2" fontId="6" fillId="0" borderId="0" xfId="0" applyNumberFormat="1" applyFont="1" applyFill="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6" fillId="0" borderId="0" xfId="0" applyFont="1" applyAlignment="1">
      <alignment horizontal="center" vertical="center"/>
    </xf>
    <xf numFmtId="0" fontId="7" fillId="36" borderId="11" xfId="0" applyFont="1" applyFill="1" applyBorder="1" applyAlignment="1">
      <alignment horizontal="right"/>
    </xf>
    <xf numFmtId="0" fontId="7" fillId="34" borderId="0" xfId="0" applyFont="1" applyFill="1" applyAlignment="1">
      <alignment horizontal="right"/>
    </xf>
    <xf numFmtId="0" fontId="6" fillId="34" borderId="0" xfId="0" applyFont="1" applyFill="1" applyAlignment="1">
      <alignment horizontal="right"/>
    </xf>
    <xf numFmtId="0" fontId="13" fillId="0" borderId="0" xfId="0" applyFont="1" applyAlignment="1">
      <alignment horizontal="right" wrapText="1"/>
    </xf>
    <xf numFmtId="0" fontId="6" fillId="0" borderId="0" xfId="0" applyFont="1" applyAlignment="1" quotePrefix="1">
      <alignment horizontal="right" vertical="top"/>
    </xf>
    <xf numFmtId="0" fontId="6" fillId="0" borderId="0" xfId="0" applyFont="1" applyAlignment="1" quotePrefix="1">
      <alignment horizontal="right" vertical="top" wrapText="1"/>
    </xf>
    <xf numFmtId="0" fontId="6" fillId="0" borderId="0" xfId="0" applyFont="1" applyAlignment="1">
      <alignment horizontal="right"/>
    </xf>
    <xf numFmtId="0" fontId="4" fillId="34" borderId="0" xfId="0" applyFont="1" applyFill="1" applyAlignment="1">
      <alignment/>
    </xf>
    <xf numFmtId="0" fontId="7" fillId="34" borderId="0" xfId="0" applyFont="1" applyFill="1" applyAlignment="1">
      <alignment/>
    </xf>
    <xf numFmtId="0" fontId="6" fillId="34" borderId="0" xfId="0" applyFont="1" applyFill="1" applyAlignment="1">
      <alignment/>
    </xf>
    <xf numFmtId="0" fontId="6" fillId="34" borderId="0" xfId="0" applyFont="1" applyFill="1" applyAlignment="1">
      <alignment/>
    </xf>
    <xf numFmtId="0" fontId="6" fillId="34" borderId="0" xfId="0" applyFont="1" applyFill="1" applyAlignment="1">
      <alignment wrapText="1"/>
    </xf>
    <xf numFmtId="4" fontId="6" fillId="33" borderId="10" xfId="0" applyNumberFormat="1" applyFont="1" applyFill="1" applyBorder="1" applyAlignment="1" applyProtection="1">
      <alignment horizontal="center" vertical="center"/>
      <protection locked="0"/>
    </xf>
    <xf numFmtId="4" fontId="6" fillId="33" borderId="11" xfId="0" applyNumberFormat="1" applyFont="1" applyFill="1" applyBorder="1" applyAlignment="1" applyProtection="1">
      <alignment horizontal="center" vertical="center"/>
      <protection locked="0"/>
    </xf>
    <xf numFmtId="0" fontId="6" fillId="33" borderId="0" xfId="0" applyNumberFormat="1" applyFont="1" applyFill="1" applyAlignment="1" applyProtection="1">
      <alignment horizontal="center" vertical="center"/>
      <protection locked="0"/>
    </xf>
    <xf numFmtId="2" fontId="6" fillId="33" borderId="11" xfId="0" applyNumberFormat="1" applyFont="1" applyFill="1" applyBorder="1" applyAlignment="1" applyProtection="1">
      <alignment horizontal="center" vertical="center"/>
      <protection locked="0"/>
    </xf>
    <xf numFmtId="0" fontId="6" fillId="33" borderId="10" xfId="0" applyFont="1" applyFill="1" applyBorder="1" applyAlignment="1" applyProtection="1">
      <alignment vertical="center"/>
      <protection locked="0"/>
    </xf>
    <xf numFmtId="0" fontId="6" fillId="33" borderId="1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8" fillId="33" borderId="10" xfId="0" applyFont="1" applyFill="1" applyBorder="1" applyAlignment="1" applyProtection="1">
      <alignment vertical="center"/>
      <protection locked="0"/>
    </xf>
    <xf numFmtId="0" fontId="6" fillId="0" borderId="0" xfId="0" applyFont="1" applyAlignment="1" applyProtection="1">
      <alignment horizontal="center" vertical="top"/>
      <protection locked="0"/>
    </xf>
    <xf numFmtId="4" fontId="6" fillId="33"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lignment horizontal="center" vertical="center"/>
    </xf>
    <xf numFmtId="4" fontId="6" fillId="33" borderId="0" xfId="0" applyNumberFormat="1" applyFont="1" applyFill="1" applyAlignment="1" applyProtection="1">
      <alignment horizontal="center" vertical="center"/>
      <protection locked="0"/>
    </xf>
    <xf numFmtId="4" fontId="6" fillId="33" borderId="0" xfId="0" applyNumberFormat="1" applyFont="1" applyFill="1" applyBorder="1" applyAlignment="1" applyProtection="1">
      <alignment horizontal="center" vertical="center"/>
      <protection locked="0"/>
    </xf>
    <xf numFmtId="2" fontId="6" fillId="33" borderId="10" xfId="0" applyNumberFormat="1" applyFont="1" applyFill="1" applyBorder="1" applyAlignment="1" applyProtection="1">
      <alignment horizontal="center" vertical="center"/>
      <protection locked="0"/>
    </xf>
    <xf numFmtId="2" fontId="6" fillId="0" borderId="11" xfId="0" applyNumberFormat="1"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locked="0"/>
    </xf>
    <xf numFmtId="0" fontId="6" fillId="33" borderId="11" xfId="0" applyFont="1" applyFill="1" applyBorder="1" applyAlignment="1" applyProtection="1">
      <alignment horizontal="left" vertical="center"/>
      <protection locked="0"/>
    </xf>
    <xf numFmtId="0" fontId="6" fillId="35" borderId="0" xfId="0" applyFont="1" applyFill="1" applyAlignment="1">
      <alignment horizontal="left" vertical="center" wrapText="1" indent="1"/>
    </xf>
    <xf numFmtId="0" fontId="3" fillId="33" borderId="10" xfId="0" applyFont="1" applyFill="1" applyBorder="1" applyAlignment="1" applyProtection="1">
      <alignment horizontal="left" vertical="center"/>
      <protection locked="0"/>
    </xf>
    <xf numFmtId="0" fontId="7" fillId="33" borderId="10" xfId="0" applyFont="1" applyFill="1" applyBorder="1" applyAlignment="1" applyProtection="1">
      <alignment horizontal="left" vertical="center"/>
      <protection locked="0"/>
    </xf>
    <xf numFmtId="0" fontId="7" fillId="33" borderId="11" xfId="0" applyFont="1" applyFill="1" applyBorder="1" applyAlignment="1" applyProtection="1">
      <alignment horizontal="left" vertical="center"/>
      <protection locked="0"/>
    </xf>
    <xf numFmtId="0" fontId="11" fillId="0" borderId="0" xfId="0" applyFont="1" applyAlignment="1">
      <alignment horizontal="left" vertical="center" wrapText="1"/>
    </xf>
    <xf numFmtId="0" fontId="17" fillId="34" borderId="0" xfId="0" applyFont="1" applyFill="1" applyAlignment="1">
      <alignment horizontal="center"/>
    </xf>
    <xf numFmtId="0" fontId="19" fillId="34" borderId="0" xfId="0" applyFont="1" applyFill="1" applyAlignment="1">
      <alignment horizontal="center" vertical="center" wrapText="1"/>
    </xf>
    <xf numFmtId="0" fontId="5" fillId="34" borderId="0" xfId="0" applyFont="1" applyFill="1" applyAlignment="1">
      <alignment horizontal="center" vertical="center"/>
    </xf>
    <xf numFmtId="0" fontId="18" fillId="34" borderId="0" xfId="0" applyFont="1" applyFill="1" applyAlignment="1">
      <alignment horizontal="center" vertical="center"/>
    </xf>
    <xf numFmtId="0" fontId="6" fillId="34" borderId="0" xfId="0" applyFont="1" applyFill="1" applyAlignment="1">
      <alignment vertical="center" wrapText="1"/>
    </xf>
    <xf numFmtId="0" fontId="7" fillId="34"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171450</xdr:rowOff>
    </xdr:from>
    <xdr:to>
      <xdr:col>0</xdr:col>
      <xdr:colOff>1152525</xdr:colOff>
      <xdr:row>6</xdr:row>
      <xdr:rowOff>66675</xdr:rowOff>
    </xdr:to>
    <xdr:pic>
      <xdr:nvPicPr>
        <xdr:cNvPr id="1" name="Picture 16"/>
        <xdr:cNvPicPr preferRelativeResize="1">
          <a:picLocks noChangeAspect="1"/>
        </xdr:cNvPicPr>
      </xdr:nvPicPr>
      <xdr:blipFill>
        <a:blip r:embed="rId1"/>
        <a:stretch>
          <a:fillRect/>
        </a:stretch>
      </xdr:blipFill>
      <xdr:spPr>
        <a:xfrm>
          <a:off x="76200" y="571500"/>
          <a:ext cx="1076325" cy="828675"/>
        </a:xfrm>
        <a:prstGeom prst="rect">
          <a:avLst/>
        </a:prstGeom>
        <a:noFill/>
        <a:ln w="9525" cmpd="sng">
          <a:noFill/>
        </a:ln>
      </xdr:spPr>
    </xdr:pic>
    <xdr:clientData/>
  </xdr:twoCellAnchor>
  <xdr:twoCellAnchor>
    <xdr:from>
      <xdr:col>3</xdr:col>
      <xdr:colOff>2876550</xdr:colOff>
      <xdr:row>2</xdr:row>
      <xdr:rowOff>123825</xdr:rowOff>
    </xdr:from>
    <xdr:to>
      <xdr:col>3</xdr:col>
      <xdr:colOff>3790950</xdr:colOff>
      <xdr:row>5</xdr:row>
      <xdr:rowOff>190500</xdr:rowOff>
    </xdr:to>
    <xdr:pic>
      <xdr:nvPicPr>
        <xdr:cNvPr id="2" name="Picture 17"/>
        <xdr:cNvPicPr preferRelativeResize="1">
          <a:picLocks noChangeAspect="1"/>
        </xdr:cNvPicPr>
      </xdr:nvPicPr>
      <xdr:blipFill>
        <a:blip r:embed="rId2"/>
        <a:stretch>
          <a:fillRect/>
        </a:stretch>
      </xdr:blipFill>
      <xdr:spPr>
        <a:xfrm>
          <a:off x="8486775" y="523875"/>
          <a:ext cx="9144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87"/>
  <sheetViews>
    <sheetView tabSelected="1" zoomScale="90" zoomScaleNormal="90" workbookViewId="0" topLeftCell="A1">
      <selection activeCell="B12" sqref="B12:D12"/>
    </sheetView>
  </sheetViews>
  <sheetFormatPr defaultColWidth="9.140625" defaultRowHeight="12.75"/>
  <cols>
    <col min="1" max="1" width="58.7109375" style="2" customWidth="1"/>
    <col min="2" max="2" width="15.7109375" style="3" customWidth="1"/>
    <col min="3" max="3" width="9.7109375" style="2" customWidth="1"/>
    <col min="4" max="4" width="58.7109375" style="2" customWidth="1"/>
    <col min="5" max="5" width="8.28125" style="2" customWidth="1"/>
    <col min="6" max="16384" width="9.140625" style="2" customWidth="1"/>
  </cols>
  <sheetData>
    <row r="1" spans="1:4" ht="15.75">
      <c r="A1" s="93" t="s">
        <v>51</v>
      </c>
      <c r="B1" s="93"/>
      <c r="C1" s="93"/>
      <c r="D1" s="93"/>
    </row>
    <row r="2" spans="1:4" ht="15.75">
      <c r="A2" s="1" t="s">
        <v>16</v>
      </c>
      <c r="B2" s="18"/>
      <c r="C2" s="19"/>
      <c r="D2" s="20"/>
    </row>
    <row r="3" spans="1:4" ht="18.75">
      <c r="A3" s="94"/>
      <c r="B3" s="94"/>
      <c r="C3" s="94"/>
      <c r="D3" s="94"/>
    </row>
    <row r="4" spans="1:4" s="8" customFormat="1" ht="18.75">
      <c r="A4" s="38"/>
      <c r="B4" s="38"/>
      <c r="C4" s="38"/>
      <c r="D4" s="38"/>
    </row>
    <row r="5" spans="1:4" s="8" customFormat="1" ht="18">
      <c r="A5" s="96" t="s">
        <v>0</v>
      </c>
      <c r="B5" s="96"/>
      <c r="C5" s="96"/>
      <c r="D5" s="96"/>
    </row>
    <row r="6" spans="1:4" s="8" customFormat="1" ht="18">
      <c r="A6" s="96" t="s">
        <v>1</v>
      </c>
      <c r="B6" s="96"/>
      <c r="C6" s="96"/>
      <c r="D6" s="96"/>
    </row>
    <row r="7" spans="1:4" s="8" customFormat="1" ht="27.75" customHeight="1">
      <c r="A7" s="97" t="s">
        <v>10</v>
      </c>
      <c r="B7" s="97"/>
      <c r="C7" s="97"/>
      <c r="D7" s="97"/>
    </row>
    <row r="8" spans="1:4" s="8" customFormat="1" ht="18">
      <c r="A8" s="95" t="s">
        <v>68</v>
      </c>
      <c r="B8" s="95"/>
      <c r="C8" s="95"/>
      <c r="D8" s="95"/>
    </row>
    <row r="9" spans="1:4" s="8" customFormat="1" ht="18">
      <c r="A9" s="95" t="s">
        <v>87</v>
      </c>
      <c r="B9" s="95"/>
      <c r="C9" s="95"/>
      <c r="D9" s="95"/>
    </row>
    <row r="10" spans="1:4" s="8" customFormat="1" ht="15.75">
      <c r="A10" s="21"/>
      <c r="B10" s="22"/>
      <c r="C10" s="22"/>
      <c r="D10" s="21"/>
    </row>
    <row r="11" spans="1:4" s="8" customFormat="1" ht="18" customHeight="1">
      <c r="A11" s="39" t="s">
        <v>2</v>
      </c>
      <c r="B11" s="40"/>
      <c r="C11" s="41"/>
      <c r="D11" s="42"/>
    </row>
    <row r="12" spans="1:7" s="8" customFormat="1" ht="18" customHeight="1">
      <c r="A12" s="9" t="s">
        <v>19</v>
      </c>
      <c r="B12" s="90"/>
      <c r="C12" s="91"/>
      <c r="D12" s="91"/>
      <c r="E12" s="43"/>
      <c r="F12" s="43"/>
      <c r="G12" s="43"/>
    </row>
    <row r="13" spans="1:7" s="8" customFormat="1" ht="18" customHeight="1">
      <c r="A13" s="9" t="s">
        <v>20</v>
      </c>
      <c r="B13" s="87"/>
      <c r="C13" s="92"/>
      <c r="D13" s="92"/>
      <c r="E13" s="43"/>
      <c r="F13" s="43"/>
      <c r="G13" s="43"/>
    </row>
    <row r="14" spans="1:7" s="8" customFormat="1" ht="18" customHeight="1">
      <c r="A14" s="9" t="s">
        <v>21</v>
      </c>
      <c r="B14" s="87"/>
      <c r="C14" s="87"/>
      <c r="D14" s="87"/>
      <c r="E14" s="43"/>
      <c r="F14" s="43"/>
      <c r="G14" s="43"/>
    </row>
    <row r="15" spans="1:7" s="8" customFormat="1" ht="18" customHeight="1">
      <c r="A15" s="9" t="s">
        <v>54</v>
      </c>
      <c r="B15" s="87"/>
      <c r="C15" s="87"/>
      <c r="D15" s="87"/>
      <c r="E15" s="43"/>
      <c r="F15" s="43"/>
      <c r="G15" s="43"/>
    </row>
    <row r="16" spans="1:7" s="8" customFormat="1" ht="18" customHeight="1">
      <c r="A16" s="9" t="s">
        <v>22</v>
      </c>
      <c r="B16" s="88"/>
      <c r="C16" s="88"/>
      <c r="D16" s="88"/>
      <c r="E16" s="43"/>
      <c r="F16" s="43"/>
      <c r="G16" s="43"/>
    </row>
    <row r="17" spans="2:7" s="8" customFormat="1" ht="18" customHeight="1">
      <c r="B17" s="44"/>
      <c r="E17" s="43"/>
      <c r="F17" s="43"/>
      <c r="G17" s="43"/>
    </row>
    <row r="18" spans="1:7" s="8" customFormat="1" ht="18" customHeight="1">
      <c r="A18" s="39" t="s">
        <v>3</v>
      </c>
      <c r="B18" s="40"/>
      <c r="C18" s="41"/>
      <c r="D18" s="42"/>
      <c r="E18" s="43"/>
      <c r="F18" s="43"/>
      <c r="G18" s="43"/>
    </row>
    <row r="19" spans="1:7" s="48" customFormat="1" ht="18" customHeight="1">
      <c r="A19" s="45" t="s">
        <v>55</v>
      </c>
      <c r="B19" s="46"/>
      <c r="C19" s="47"/>
      <c r="D19" s="47"/>
      <c r="E19" s="47"/>
      <c r="F19" s="47"/>
      <c r="G19" s="47"/>
    </row>
    <row r="20" spans="1:7" s="48" customFormat="1" ht="18" customHeight="1">
      <c r="A20" s="49" t="s">
        <v>35</v>
      </c>
      <c r="B20" s="72"/>
      <c r="C20" s="9" t="s">
        <v>18</v>
      </c>
      <c r="D20" s="47"/>
      <c r="E20" s="47"/>
      <c r="F20" s="47"/>
      <c r="G20" s="47"/>
    </row>
    <row r="21" spans="1:7" s="48" customFormat="1" ht="18" customHeight="1">
      <c r="A21" s="49" t="s">
        <v>36</v>
      </c>
      <c r="B21" s="73"/>
      <c r="C21" s="9" t="s">
        <v>18</v>
      </c>
      <c r="D21" s="47"/>
      <c r="E21" s="47"/>
      <c r="F21" s="47"/>
      <c r="G21" s="47"/>
    </row>
    <row r="22" spans="1:7" s="48" customFormat="1" ht="18" customHeight="1">
      <c r="A22" s="49" t="s">
        <v>72</v>
      </c>
      <c r="B22" s="50">
        <f>IF(B21="","",(B21/B20)*100)</f>
      </c>
      <c r="C22" s="49" t="s">
        <v>94</v>
      </c>
      <c r="D22" s="47"/>
      <c r="E22" s="47"/>
      <c r="F22" s="47"/>
      <c r="G22" s="47"/>
    </row>
    <row r="23" spans="1:5" s="8" customFormat="1" ht="18" customHeight="1">
      <c r="A23" s="9" t="s">
        <v>24</v>
      </c>
      <c r="B23" s="75"/>
      <c r="C23" s="49" t="s">
        <v>27</v>
      </c>
      <c r="D23" s="51"/>
      <c r="E23" s="43"/>
    </row>
    <row r="24" spans="1:5" s="8" customFormat="1" ht="6" customHeight="1">
      <c r="A24" s="9"/>
      <c r="B24" s="52"/>
      <c r="C24" s="49"/>
      <c r="D24" s="49"/>
      <c r="E24" s="43"/>
    </row>
    <row r="25" spans="1:4" s="27" customFormat="1" ht="18" customHeight="1">
      <c r="A25" s="23" t="s">
        <v>57</v>
      </c>
      <c r="B25" s="24"/>
      <c r="C25" s="25"/>
      <c r="D25" s="25"/>
    </row>
    <row r="26" spans="1:4" s="27" customFormat="1" ht="18" customHeight="1">
      <c r="A26" s="27" t="s">
        <v>103</v>
      </c>
      <c r="B26" s="81"/>
      <c r="C26" s="28" t="s">
        <v>27</v>
      </c>
      <c r="D26" s="25"/>
    </row>
    <row r="27" spans="1:4" s="27" customFormat="1" ht="18" customHeight="1">
      <c r="A27" s="27" t="s">
        <v>58</v>
      </c>
      <c r="B27" s="81"/>
      <c r="C27" s="28" t="s">
        <v>13</v>
      </c>
      <c r="D27" s="25"/>
    </row>
    <row r="28" spans="1:4" s="27" customFormat="1" ht="18" customHeight="1">
      <c r="A28" s="27" t="s">
        <v>104</v>
      </c>
      <c r="B28" s="81"/>
      <c r="C28" s="49" t="s">
        <v>59</v>
      </c>
      <c r="D28" s="25"/>
    </row>
    <row r="29" spans="1:4" s="27" customFormat="1" ht="18" customHeight="1">
      <c r="A29" s="27" t="s">
        <v>105</v>
      </c>
      <c r="B29" s="81"/>
      <c r="C29" s="49" t="s">
        <v>59</v>
      </c>
      <c r="D29" s="25"/>
    </row>
    <row r="30" spans="1:4" s="27" customFormat="1" ht="18" customHeight="1">
      <c r="A30" s="9" t="s">
        <v>69</v>
      </c>
      <c r="B30" s="82">
        <f>IF(B29="","",(B29-B28))</f>
      </c>
      <c r="C30" s="49" t="s">
        <v>59</v>
      </c>
      <c r="D30" s="25"/>
    </row>
    <row r="31" spans="1:4" s="27" customFormat="1" ht="17.25" hidden="1">
      <c r="A31" s="29" t="s">
        <v>60</v>
      </c>
      <c r="B31" s="30"/>
      <c r="C31" s="26"/>
      <c r="D31" s="25"/>
    </row>
    <row r="32" spans="1:4" s="27" customFormat="1" ht="17.25" hidden="1">
      <c r="A32" s="89" t="s">
        <v>61</v>
      </c>
      <c r="B32" s="32"/>
      <c r="C32" s="26" t="s">
        <v>62</v>
      </c>
      <c r="D32" s="25"/>
    </row>
    <row r="33" spans="1:4" s="27" customFormat="1" ht="17.25" hidden="1">
      <c r="A33" s="89"/>
      <c r="B33" s="32"/>
      <c r="C33" s="26" t="s">
        <v>63</v>
      </c>
      <c r="D33" s="25"/>
    </row>
    <row r="34" spans="1:4" s="27" customFormat="1" ht="17.25" hidden="1">
      <c r="A34" s="31" t="s">
        <v>64</v>
      </c>
      <c r="B34" s="33">
        <f>B29</f>
        <v>0</v>
      </c>
      <c r="C34" s="26" t="s">
        <v>13</v>
      </c>
      <c r="D34" s="25"/>
    </row>
    <row r="35" spans="1:4" s="27" customFormat="1" ht="19.5" hidden="1">
      <c r="A35" s="31" t="s">
        <v>65</v>
      </c>
      <c r="B35" s="33"/>
      <c r="C35" s="26" t="s">
        <v>59</v>
      </c>
      <c r="D35" s="25"/>
    </row>
    <row r="36" spans="1:4" s="27" customFormat="1" ht="17.25" hidden="1">
      <c r="A36" s="31" t="s">
        <v>66</v>
      </c>
      <c r="B36" s="34"/>
      <c r="C36" s="26" t="s">
        <v>67</v>
      </c>
      <c r="D36" s="25"/>
    </row>
    <row r="37" spans="2:4" s="27" customFormat="1" ht="6" customHeight="1">
      <c r="B37" s="24"/>
      <c r="C37" s="25"/>
      <c r="D37" s="25"/>
    </row>
    <row r="38" spans="1:4" s="8" customFormat="1" ht="18" customHeight="1">
      <c r="A38" s="45" t="s">
        <v>96</v>
      </c>
      <c r="B38" s="7"/>
      <c r="D38" s="9"/>
    </row>
    <row r="39" spans="1:4" s="8" customFormat="1" ht="18" customHeight="1">
      <c r="A39" s="9" t="s">
        <v>52</v>
      </c>
      <c r="B39" s="83"/>
      <c r="C39" s="9" t="s">
        <v>17</v>
      </c>
      <c r="D39" s="9"/>
    </row>
    <row r="40" spans="1:4" s="8" customFormat="1" ht="18" customHeight="1">
      <c r="A40" s="9" t="s">
        <v>53</v>
      </c>
      <c r="B40" s="73"/>
      <c r="C40" s="9" t="s">
        <v>17</v>
      </c>
      <c r="D40" s="51">
        <f>IF(B40="","",IF(B40&lt;B39,"Increase volume provided","OK for non-SA waters"))</f>
      </c>
    </row>
    <row r="41" spans="1:4" s="8" customFormat="1" ht="6.75" customHeight="1">
      <c r="A41" s="9"/>
      <c r="B41" s="53"/>
      <c r="C41" s="9"/>
      <c r="D41" s="54"/>
    </row>
    <row r="42" spans="1:4" s="8" customFormat="1" ht="18" customHeight="1">
      <c r="A42" s="45" t="s">
        <v>97</v>
      </c>
      <c r="B42" s="55"/>
      <c r="C42" s="49"/>
      <c r="D42" s="54"/>
    </row>
    <row r="43" spans="1:4" s="8" customFormat="1" ht="18" customHeight="1">
      <c r="A43" s="9" t="s">
        <v>98</v>
      </c>
      <c r="B43" s="85"/>
      <c r="C43" s="9" t="s">
        <v>17</v>
      </c>
      <c r="D43" s="54"/>
    </row>
    <row r="44" spans="1:4" s="8" customFormat="1" ht="18" customHeight="1">
      <c r="A44" s="9" t="s">
        <v>70</v>
      </c>
      <c r="B44" s="72"/>
      <c r="C44" s="9" t="s">
        <v>17</v>
      </c>
      <c r="D44" s="54"/>
    </row>
    <row r="45" spans="1:4" s="8" customFormat="1" ht="18" customHeight="1">
      <c r="A45" s="9" t="s">
        <v>71</v>
      </c>
      <c r="B45" s="73"/>
      <c r="C45" s="9" t="s">
        <v>17</v>
      </c>
      <c r="D45" s="54"/>
    </row>
    <row r="46" spans="1:4" s="8" customFormat="1" ht="18" customHeight="1">
      <c r="A46" s="9" t="s">
        <v>99</v>
      </c>
      <c r="B46" s="86" t="str">
        <f>IF(B45=""," ",(IF(B43&gt;(B45-B44),B43,(B45-B44))))</f>
        <v> </v>
      </c>
      <c r="C46" s="9" t="s">
        <v>17</v>
      </c>
      <c r="D46" s="54"/>
    </row>
    <row r="47" spans="1:4" s="8" customFormat="1" ht="18" customHeight="1">
      <c r="A47" s="9" t="s">
        <v>28</v>
      </c>
      <c r="B47" s="73"/>
      <c r="C47" s="9" t="s">
        <v>17</v>
      </c>
      <c r="D47" s="54">
        <f>IF(B47="","",IF(B47&lt;B46,"Need to provide additional volume","OK"))</f>
      </c>
    </row>
    <row r="48" spans="1:4" s="8" customFormat="1" ht="6.75" customHeight="1">
      <c r="A48" s="9"/>
      <c r="B48" s="53"/>
      <c r="C48" s="9"/>
      <c r="D48" s="54"/>
    </row>
    <row r="49" spans="1:4" s="8" customFormat="1" ht="18" customHeight="1">
      <c r="A49" s="45" t="s">
        <v>41</v>
      </c>
      <c r="B49" s="7"/>
      <c r="D49" s="54"/>
    </row>
    <row r="50" spans="1:4" s="8" customFormat="1" ht="18" customHeight="1">
      <c r="A50" s="9" t="s">
        <v>23</v>
      </c>
      <c r="B50" s="74"/>
      <c r="C50" s="76"/>
      <c r="D50" s="54"/>
    </row>
    <row r="51" spans="1:4" s="8" customFormat="1" ht="18" customHeight="1">
      <c r="A51" s="9" t="s">
        <v>25</v>
      </c>
      <c r="B51" s="73"/>
      <c r="C51" s="9" t="s">
        <v>13</v>
      </c>
      <c r="D51" s="54"/>
    </row>
    <row r="52" spans="1:4" s="8" customFormat="1" ht="18" customHeight="1">
      <c r="A52" s="9" t="s">
        <v>26</v>
      </c>
      <c r="B52" s="72"/>
      <c r="C52" s="9" t="s">
        <v>11</v>
      </c>
      <c r="D52" s="54"/>
    </row>
    <row r="53" spans="1:4" s="8" customFormat="1" ht="6.75" customHeight="1">
      <c r="A53" s="9"/>
      <c r="B53" s="53"/>
      <c r="C53" s="9"/>
      <c r="D53" s="54"/>
    </row>
    <row r="54" spans="1:4" s="8" customFormat="1" ht="18" customHeight="1">
      <c r="A54" s="45" t="s">
        <v>12</v>
      </c>
      <c r="B54" s="11"/>
      <c r="D54" s="9"/>
    </row>
    <row r="55" spans="1:5" s="8" customFormat="1" ht="18" customHeight="1">
      <c r="A55" s="9" t="s">
        <v>29</v>
      </c>
      <c r="B55" s="72"/>
      <c r="C55" s="49" t="s">
        <v>7</v>
      </c>
      <c r="D55" s="54">
        <f>IF(B55="","",IF(B55&gt;5,"Drawdown is too long, 5 day maximum time allowed","OK"))</f>
      </c>
      <c r="E55" s="43"/>
    </row>
    <row r="56" spans="1:5" s="8" customFormat="1" ht="18" customHeight="1">
      <c r="A56" s="9" t="s">
        <v>39</v>
      </c>
      <c r="B56" s="72"/>
      <c r="C56" s="49" t="s">
        <v>9</v>
      </c>
      <c r="D56" s="51">
        <f>IF(B56="","",IF(B56&lt;3,"Side Slopes are too steep, maximum 3:1","OK"))</f>
      </c>
      <c r="E56" s="43"/>
    </row>
    <row r="57" spans="1:4" s="8" customFormat="1" ht="18" customHeight="1">
      <c r="A57" s="9" t="s">
        <v>30</v>
      </c>
      <c r="B57" s="72"/>
      <c r="C57" s="9" t="s">
        <v>11</v>
      </c>
      <c r="D57" s="51">
        <f>IF(B57="","",IF(B57-B52&lt;2,"Raise basin bottom, Must be at least 2-ft above SHWT","OK"))</f>
      </c>
    </row>
    <row r="58" spans="1:4" s="8" customFormat="1" ht="18" customHeight="1">
      <c r="A58" s="9" t="s">
        <v>31</v>
      </c>
      <c r="B58" s="73"/>
      <c r="C58" s="9" t="s">
        <v>11</v>
      </c>
      <c r="D58" s="9"/>
    </row>
    <row r="59" spans="1:4" s="8" customFormat="1" ht="18" customHeight="1">
      <c r="A59" s="9" t="s">
        <v>100</v>
      </c>
      <c r="B59" s="72"/>
      <c r="C59" s="9" t="s">
        <v>18</v>
      </c>
      <c r="D59" s="9"/>
    </row>
    <row r="60" spans="1:4" s="8" customFormat="1" ht="18" customHeight="1">
      <c r="A60" s="9" t="s">
        <v>32</v>
      </c>
      <c r="B60" s="72"/>
      <c r="C60" s="9" t="s">
        <v>11</v>
      </c>
      <c r="D60" s="9"/>
    </row>
    <row r="61" spans="1:4" s="8" customFormat="1" ht="6" customHeight="1">
      <c r="A61" s="9"/>
      <c r="B61" s="56"/>
      <c r="C61" s="9"/>
      <c r="D61" s="9"/>
    </row>
    <row r="62" spans="1:4" s="8" customFormat="1" ht="18" customHeight="1">
      <c r="A62" s="45" t="s">
        <v>14</v>
      </c>
      <c r="B62" s="7"/>
      <c r="D62" s="9"/>
    </row>
    <row r="63" spans="1:4" s="8" customFormat="1" ht="18" customHeight="1">
      <c r="A63" s="9" t="s">
        <v>33</v>
      </c>
      <c r="B63" s="72"/>
      <c r="C63" s="9" t="s">
        <v>40</v>
      </c>
      <c r="D63" s="54"/>
    </row>
    <row r="64" spans="1:4" s="8" customFormat="1" ht="18" customHeight="1">
      <c r="A64" s="9" t="s">
        <v>34</v>
      </c>
      <c r="B64" s="84"/>
      <c r="C64" s="9" t="s">
        <v>40</v>
      </c>
      <c r="D64" s="54"/>
    </row>
    <row r="65" spans="1:4" s="8" customFormat="1" ht="18" customHeight="1">
      <c r="A65" s="9" t="s">
        <v>101</v>
      </c>
      <c r="B65" s="73"/>
      <c r="C65" s="9" t="s">
        <v>18</v>
      </c>
      <c r="D65" s="54"/>
    </row>
    <row r="66" spans="1:4" s="8" customFormat="1" ht="6.75" customHeight="1">
      <c r="A66" s="9"/>
      <c r="B66" s="52"/>
      <c r="C66" s="9"/>
      <c r="D66" s="9"/>
    </row>
    <row r="67" spans="1:4" s="8" customFormat="1" ht="18" customHeight="1">
      <c r="A67" s="45" t="s">
        <v>56</v>
      </c>
      <c r="B67" s="52"/>
      <c r="C67" s="9"/>
      <c r="D67" s="9"/>
    </row>
    <row r="68" spans="1:4" s="8" customFormat="1" ht="18" customHeight="1">
      <c r="A68" s="49" t="s">
        <v>102</v>
      </c>
      <c r="B68" s="72"/>
      <c r="C68" s="49" t="s">
        <v>15</v>
      </c>
      <c r="D68" s="51">
        <f>IF(B68="","",IF(B68&gt;2,"Maximum of 2 acre-inches allowed","OK"))</f>
      </c>
    </row>
    <row r="69" spans="1:5" s="8" customFormat="1" ht="18" customHeight="1">
      <c r="A69" s="9" t="s">
        <v>37</v>
      </c>
      <c r="B69" s="73"/>
      <c r="C69" s="49" t="s">
        <v>40</v>
      </c>
      <c r="D69" s="51">
        <f>IF(B69="","",IF(B69&lt;30,"Filter is too short, must be &gt; 30-ft","OK"))</f>
      </c>
      <c r="E69" s="43"/>
    </row>
    <row r="70" spans="1:5" s="8" customFormat="1" ht="18" customHeight="1">
      <c r="A70" s="9" t="s">
        <v>50</v>
      </c>
      <c r="B70" s="72"/>
      <c r="C70" s="49" t="s">
        <v>40</v>
      </c>
      <c r="D70" s="51">
        <f>IF(B70="","",IF(B70&lt;15,"Too close to structure, must be minimum of 15-ft downgradient","OK"))</f>
      </c>
      <c r="E70" s="43"/>
    </row>
    <row r="71" spans="1:4" s="8" customFormat="1" ht="18" customHeight="1">
      <c r="A71" s="9" t="s">
        <v>38</v>
      </c>
      <c r="B71" s="73"/>
      <c r="C71" s="49" t="s">
        <v>40</v>
      </c>
      <c r="D71" s="51">
        <f>IF(B71="","",IF(B71&lt;30,"Too close to surface waters",IF(B71&lt;50,"OK for non-SA waters","OK")))</f>
      </c>
    </row>
    <row r="72" spans="1:4" s="8" customFormat="1" ht="18" customHeight="1">
      <c r="A72" s="9" t="s">
        <v>42</v>
      </c>
      <c r="B72" s="72"/>
      <c r="C72" s="49" t="s">
        <v>40</v>
      </c>
      <c r="D72" s="51">
        <f>IF(B72="","",IF(B72&lt;100,"Too close to well, minimum separation of 100-ft","OK"))</f>
      </c>
    </row>
    <row r="73" spans="1:5" s="8" customFormat="1" ht="18" customHeight="1">
      <c r="A73" s="9" t="s">
        <v>43</v>
      </c>
      <c r="B73" s="73"/>
      <c r="C73" s="49" t="s">
        <v>40</v>
      </c>
      <c r="D73" s="51">
        <f>IF(B73="","",IF(B73&lt;2,"Bottom must be atleast 2-ft above bedrock or impervious soil layer","OK"))</f>
      </c>
      <c r="E73" s="43"/>
    </row>
    <row r="74" spans="1:5" s="58" customFormat="1" ht="18" customHeight="1">
      <c r="A74" s="9" t="s">
        <v>44</v>
      </c>
      <c r="B74" s="73"/>
      <c r="C74" s="49" t="s">
        <v>40</v>
      </c>
      <c r="D74" s="51">
        <f>IF(B74="","",IF(B74&lt;1,"Minimum of atleast 1-ft of naturally occuring soil above shwt","OK"))</f>
      </c>
      <c r="E74" s="57"/>
    </row>
    <row r="75" spans="1:5" s="58" customFormat="1" ht="18" customHeight="1">
      <c r="A75" s="9" t="s">
        <v>48</v>
      </c>
      <c r="B75" s="78"/>
      <c r="C75" s="49" t="s">
        <v>45</v>
      </c>
      <c r="D75" s="51">
        <f>IF(B75="","",IF(B75="N","Must cover bottom with 4-in of clean sand","OK"))</f>
      </c>
      <c r="E75" s="57"/>
    </row>
    <row r="76" spans="1:5" s="8" customFormat="1" ht="18" customHeight="1">
      <c r="A76" s="9" t="s">
        <v>95</v>
      </c>
      <c r="B76" s="78"/>
      <c r="C76" s="49" t="s">
        <v>45</v>
      </c>
      <c r="D76" s="51">
        <f>IF(B76="","",IF(B76="N","Need a recorded drainage easement","OK"))</f>
      </c>
      <c r="E76" s="43"/>
    </row>
    <row r="77" spans="1:5" s="8" customFormat="1" ht="18" customHeight="1">
      <c r="A77" s="9" t="s">
        <v>46</v>
      </c>
      <c r="B77" s="78"/>
      <c r="C77" s="49" t="s">
        <v>45</v>
      </c>
      <c r="D77" s="51">
        <f>IF(B77="","",IF(B77="N","Required to capture all runoff from the ultimate build-out","OK"))</f>
      </c>
      <c r="E77" s="43"/>
    </row>
    <row r="78" spans="1:5" s="8" customFormat="1" ht="18" customHeight="1">
      <c r="A78" s="9" t="s">
        <v>49</v>
      </c>
      <c r="B78" s="77"/>
      <c r="C78" s="49" t="s">
        <v>45</v>
      </c>
      <c r="D78" s="51">
        <f>IF(B78="","",IF(B78="N","Must provide bypass for larger flows","OK"))</f>
      </c>
      <c r="E78" s="43"/>
    </row>
    <row r="79" spans="1:5" s="8" customFormat="1" ht="18" customHeight="1">
      <c r="A79" s="9" t="s">
        <v>47</v>
      </c>
      <c r="B79" s="77"/>
      <c r="C79" s="76"/>
      <c r="D79" s="79"/>
      <c r="E79" s="43"/>
    </row>
    <row r="80" spans="1:5" s="8" customFormat="1" ht="17.25">
      <c r="A80" s="49"/>
      <c r="B80" s="55"/>
      <c r="C80" s="49"/>
      <c r="D80" s="49"/>
      <c r="E80" s="43"/>
    </row>
    <row r="81" spans="1:4" s="8" customFormat="1" ht="17.25">
      <c r="A81" s="9"/>
      <c r="B81" s="59"/>
      <c r="C81" s="9"/>
      <c r="D81" s="9"/>
    </row>
    <row r="82" spans="1:4" ht="17.25">
      <c r="A82" s="4"/>
      <c r="B82" s="12"/>
      <c r="C82" s="4"/>
      <c r="D82" s="4"/>
    </row>
    <row r="83" ht="15.75">
      <c r="D83" s="14"/>
    </row>
    <row r="84" ht="15.75">
      <c r="D84" s="14"/>
    </row>
    <row r="85" ht="15.75">
      <c r="D85" s="15"/>
    </row>
    <row r="86" spans="2:7" ht="15.75">
      <c r="B86" s="6"/>
      <c r="C86" s="5"/>
      <c r="D86" s="5"/>
      <c r="E86" s="5"/>
      <c r="G86" s="3"/>
    </row>
    <row r="87" spans="2:7" ht="15.75">
      <c r="B87" s="6"/>
      <c r="C87" s="5"/>
      <c r="D87" s="5"/>
      <c r="E87" s="5"/>
      <c r="G87" s="3"/>
    </row>
    <row r="90" ht="15.75"/>
    <row r="100" ht="21.75" customHeight="1"/>
  </sheetData>
  <sheetProtection password="C626" sheet="1" objects="1" scenarios="1"/>
  <mergeCells count="13">
    <mergeCell ref="A1:D1"/>
    <mergeCell ref="A3:D3"/>
    <mergeCell ref="A9:D9"/>
    <mergeCell ref="A5:D5"/>
    <mergeCell ref="A6:D6"/>
    <mergeCell ref="A7:D7"/>
    <mergeCell ref="A8:D8"/>
    <mergeCell ref="B14:D14"/>
    <mergeCell ref="B16:D16"/>
    <mergeCell ref="B15:D15"/>
    <mergeCell ref="A32:A33"/>
    <mergeCell ref="B12:D12"/>
    <mergeCell ref="B13:D13"/>
  </mergeCells>
  <printOptions/>
  <pageMargins left="0.59" right="0.58" top="0.75" bottom="0.75" header="0.5" footer="0.5"/>
  <pageSetup fitToHeight="0" fitToWidth="1" horizontalDpi="600" verticalDpi="600" orientation="portrait" scale="66" r:id="rId4"/>
  <headerFooter alignWithMargins="0">
    <oddHeader>&amp;R&amp;12Permit No.______________________&amp;10
&amp;"Arial,Italic"(to be provided by DWQ)</oddHeader>
    <oddFooter>&amp;LForm SW401-Infiltration Basin-Rev.5  11Apr2011&amp;RParts &amp;A, Page &amp;P of &amp;N</oddFooter>
  </headerFooter>
  <rowBreaks count="2" manualBreakCount="2">
    <brk id="65" max="3" man="1"/>
    <brk id="84"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14"/>
  <sheetViews>
    <sheetView zoomScalePageLayoutView="0" workbookViewId="0" topLeftCell="A1">
      <selection activeCell="B6" sqref="B6"/>
    </sheetView>
  </sheetViews>
  <sheetFormatPr defaultColWidth="9.140625" defaultRowHeight="12.75"/>
  <cols>
    <col min="1" max="1" width="12.7109375" style="10" customWidth="1"/>
    <col min="2" max="2" width="12.7109375" style="4" customWidth="1"/>
    <col min="3" max="3" width="4.8515625" style="66" customWidth="1"/>
    <col min="4" max="4" width="90.7109375" style="13" customWidth="1"/>
    <col min="5" max="16384" width="9.140625" style="4" customWidth="1"/>
  </cols>
  <sheetData>
    <row r="1" spans="1:4" ht="18.75">
      <c r="A1" s="36" t="s">
        <v>4</v>
      </c>
      <c r="B1" s="37"/>
      <c r="C1" s="60"/>
      <c r="D1" s="35"/>
    </row>
    <row r="2" spans="1:4" ht="18.75">
      <c r="A2" s="67"/>
      <c r="B2" s="68"/>
      <c r="C2" s="61"/>
      <c r="D2" s="68"/>
    </row>
    <row r="3" spans="1:4" s="9" customFormat="1" ht="86.25" customHeight="1">
      <c r="A3" s="98" t="s">
        <v>89</v>
      </c>
      <c r="B3" s="99"/>
      <c r="C3" s="99"/>
      <c r="D3" s="99"/>
    </row>
    <row r="4" spans="1:4" ht="17.25">
      <c r="A4" s="69"/>
      <c r="B4" s="70"/>
      <c r="C4" s="62"/>
      <c r="D4" s="71"/>
    </row>
    <row r="5" spans="1:3" ht="42" customHeight="1">
      <c r="A5" s="16" t="s">
        <v>5</v>
      </c>
      <c r="B5" s="16" t="s">
        <v>6</v>
      </c>
      <c r="C5" s="63"/>
    </row>
    <row r="6" spans="1:4" ht="198" customHeight="1">
      <c r="A6" s="80" t="s">
        <v>73</v>
      </c>
      <c r="B6" s="80" t="s">
        <v>8</v>
      </c>
      <c r="C6" s="64" t="s">
        <v>74</v>
      </c>
      <c r="D6" s="17" t="s">
        <v>91</v>
      </c>
    </row>
    <row r="7" spans="1:4" ht="141.75" customHeight="1">
      <c r="A7" s="80" t="s">
        <v>73</v>
      </c>
      <c r="B7" s="80" t="s">
        <v>8</v>
      </c>
      <c r="C7" s="65" t="s">
        <v>75</v>
      </c>
      <c r="D7" s="17" t="s">
        <v>81</v>
      </c>
    </row>
    <row r="8" spans="1:4" ht="54.75" customHeight="1">
      <c r="A8" s="80" t="s">
        <v>73</v>
      </c>
      <c r="B8" s="80" t="s">
        <v>8</v>
      </c>
      <c r="C8" s="64" t="s">
        <v>76</v>
      </c>
      <c r="D8" s="17" t="s">
        <v>83</v>
      </c>
    </row>
    <row r="9" spans="1:4" ht="39.75" customHeight="1">
      <c r="A9" s="80" t="s">
        <v>73</v>
      </c>
      <c r="B9" s="80" t="s">
        <v>8</v>
      </c>
      <c r="C9" s="64" t="s">
        <v>90</v>
      </c>
      <c r="D9" s="17" t="s">
        <v>82</v>
      </c>
    </row>
    <row r="10" spans="1:4" ht="60.75" customHeight="1">
      <c r="A10" s="80" t="s">
        <v>73</v>
      </c>
      <c r="B10" s="80" t="s">
        <v>73</v>
      </c>
      <c r="C10" s="64" t="s">
        <v>77</v>
      </c>
      <c r="D10" s="17" t="s">
        <v>88</v>
      </c>
    </row>
    <row r="11" spans="1:4" ht="42.75" customHeight="1">
      <c r="A11" s="80" t="s">
        <v>73</v>
      </c>
      <c r="B11" s="80" t="s">
        <v>73</v>
      </c>
      <c r="C11" s="64" t="s">
        <v>78</v>
      </c>
      <c r="D11" s="17" t="s">
        <v>84</v>
      </c>
    </row>
    <row r="12" spans="1:4" ht="33" customHeight="1">
      <c r="A12" s="80" t="s">
        <v>73</v>
      </c>
      <c r="B12" s="80" t="s">
        <v>73</v>
      </c>
      <c r="C12" s="64" t="s">
        <v>79</v>
      </c>
      <c r="D12" s="17" t="s">
        <v>85</v>
      </c>
    </row>
    <row r="13" spans="1:4" ht="33" customHeight="1">
      <c r="A13" s="80" t="s">
        <v>73</v>
      </c>
      <c r="B13" s="80" t="s">
        <v>73</v>
      </c>
      <c r="C13" s="64" t="s">
        <v>80</v>
      </c>
      <c r="D13" s="17" t="s">
        <v>93</v>
      </c>
    </row>
    <row r="14" spans="1:4" ht="33" customHeight="1">
      <c r="A14" s="80" t="s">
        <v>73</v>
      </c>
      <c r="B14" s="80" t="s">
        <v>73</v>
      </c>
      <c r="C14" s="64" t="s">
        <v>86</v>
      </c>
      <c r="D14" s="17" t="s">
        <v>92</v>
      </c>
    </row>
  </sheetData>
  <sheetProtection password="C626" sheet="1" objects="1" scenarios="1"/>
  <mergeCells count="1">
    <mergeCell ref="A3:D3"/>
  </mergeCells>
  <printOptions/>
  <pageMargins left="0.75" right="0.75" top="1" bottom="1" header="0.5" footer="0.5"/>
  <pageSetup fitToHeight="2" fitToWidth="1" horizontalDpi="600" verticalDpi="600" orientation="portrait" scale="75" r:id="rId1"/>
  <headerFooter alignWithMargins="0">
    <oddHeader>&amp;R&amp;12Permit No.&amp;10______________________
&amp;"Arial,Italic"(to be provided by DWQ)</oddHeader>
    <oddFooter>&amp;LForm SW401-Infiltration Basin-Rev.4&amp;CPage &amp;P of &amp;N&amp;RPart &amp;A,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DENR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annette_lucas</dc:creator>
  <cp:keywords/>
  <dc:description/>
  <cp:lastModifiedBy>Robert_Patterson</cp:lastModifiedBy>
  <cp:lastPrinted>2008-02-05T19:36:35Z</cp:lastPrinted>
  <dcterms:created xsi:type="dcterms:W3CDTF">2007-03-29T17:39:34Z</dcterms:created>
  <dcterms:modified xsi:type="dcterms:W3CDTF">2011-04-11T12:59:25Z</dcterms:modified>
  <cp:category/>
  <cp:version/>
  <cp:contentType/>
  <cp:contentStatus/>
</cp:coreProperties>
</file>