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orms\2019 Tax Forms\2019 income tax estimator\"/>
    </mc:Choice>
  </mc:AlternateContent>
  <workbookProtection workbookAlgorithmName="SHA-512" workbookHashValue="5q9UnLf3zHrwXvvkDBzHqdnOUei/rL0zAbDd9Ossv3fU6qULhEEBqi4s8CQGOH5xzNS8TLGSPBqZL3KVg4gF8g==" workbookSaltValue="M0VbxnRD4P5GBa9028mPVA==" workbookSpinCount="100000" lockStructure="1"/>
  <bookViews>
    <workbookView xWindow="0" yWindow="0" windowWidth="13575" windowHeight="6300" tabRatio="686"/>
  </bookViews>
  <sheets>
    <sheet name="NC Income Tax Estimator " sheetId="8" r:id="rId1"/>
  </sheets>
  <definedNames>
    <definedName name="_xlnm.Print_Area" localSheetId="0">'NC Income Tax Estimator '!$A$1:$G$38</definedName>
  </definedNames>
  <calcPr calcId="162913" calcOnSave="0"/>
</workbook>
</file>

<file path=xl/calcChain.xml><?xml version="1.0" encoding="utf-8"?>
<calcChain xmlns="http://schemas.openxmlformats.org/spreadsheetml/2006/main">
  <c r="F24" i="8" l="1"/>
  <c r="C10" i="8" l="1"/>
  <c r="F33" i="8" l="1"/>
  <c r="F21" i="8" l="1"/>
  <c r="F26" i="8" s="1"/>
  <c r="F36" i="8" s="1"/>
  <c r="C41" i="8"/>
  <c r="C33" i="8" l="1"/>
  <c r="C24" i="8"/>
  <c r="C40" i="8" l="1"/>
  <c r="C39" i="8"/>
  <c r="I36" i="8"/>
  <c r="C36" i="8"/>
  <c r="I32" i="8"/>
  <c r="I30" i="8"/>
  <c r="I29" i="8"/>
  <c r="I28" i="8"/>
  <c r="I27" i="8"/>
  <c r="I26" i="8"/>
  <c r="I25" i="8"/>
  <c r="I24" i="8"/>
  <c r="I23" i="8"/>
  <c r="I22" i="8"/>
  <c r="I21" i="8"/>
  <c r="I20" i="8"/>
  <c r="E36" i="8"/>
  <c r="F37" i="8" s="1"/>
  <c r="M9" i="8"/>
  <c r="L9" i="8"/>
  <c r="K9" i="8"/>
  <c r="J9" i="8"/>
  <c r="I9" i="8"/>
  <c r="I35" i="8" l="1"/>
  <c r="I34" i="8" l="1"/>
  <c r="L11" i="8" l="1"/>
  <c r="L13" i="8" s="1"/>
  <c r="M11" i="8"/>
  <c r="M13" i="8" s="1"/>
  <c r="J11" i="8"/>
  <c r="J13" i="8" s="1"/>
  <c r="K11" i="8"/>
  <c r="K13" i="8" s="1"/>
  <c r="I11" i="8"/>
  <c r="I13" i="8" s="1"/>
  <c r="C42" i="8" l="1"/>
  <c r="C11" i="8" s="1"/>
  <c r="F10" i="8" s="1"/>
  <c r="F12" i="8" s="1"/>
  <c r="J31" i="8" s="1"/>
  <c r="E6" i="8" l="1"/>
  <c r="J28" i="8" l="1"/>
  <c r="J26" i="8"/>
  <c r="J23" i="8"/>
  <c r="J24" i="8"/>
  <c r="J21" i="8"/>
  <c r="J20" i="8"/>
  <c r="J27" i="8"/>
  <c r="J29" i="8"/>
  <c r="J30" i="8"/>
  <c r="J32" i="8"/>
  <c r="J22" i="8"/>
  <c r="H40" i="8" s="1"/>
  <c r="J25" i="8"/>
</calcChain>
</file>

<file path=xl/sharedStrings.xml><?xml version="1.0" encoding="utf-8"?>
<sst xmlns="http://schemas.openxmlformats.org/spreadsheetml/2006/main" count="73" uniqueCount="66">
  <si>
    <t>Total</t>
  </si>
  <si>
    <t>Number of children under age 17</t>
  </si>
  <si>
    <t>Personal Information</t>
  </si>
  <si>
    <t>Estimated North Carolina Taxable income</t>
  </si>
  <si>
    <t>Estimated North Carolina Tax</t>
  </si>
  <si>
    <t>Single</t>
  </si>
  <si>
    <t>Standard Deduction</t>
  </si>
  <si>
    <t>Filing Status</t>
  </si>
  <si>
    <t>Federal Adjusted Gross Income</t>
  </si>
  <si>
    <t>Table</t>
  </si>
  <si>
    <t>Pay Frequency</t>
  </si>
  <si>
    <t>Total NC Withholding</t>
  </si>
  <si>
    <t>Refund or Balance Due</t>
  </si>
  <si>
    <t>Estimated Federal Adjusted Gross Income</t>
  </si>
  <si>
    <t>Please fill in all applicable boxes highlighted in yellow</t>
  </si>
  <si>
    <t>old refund/owe calculator - does not include 
formula to not refund credit only</t>
  </si>
  <si>
    <t>NC Itemized or Standard</t>
  </si>
  <si>
    <t>Total Annual 
Withholding</t>
  </si>
  <si>
    <t>Deductions on 1040 to 
Calculate AGI</t>
  </si>
  <si>
    <t>NC Standard Deduction       &amp;       NC Itemized Deduction</t>
  </si>
  <si>
    <t>This estimator will calculate your tax liability using 
the higher of your 
NC Standard Deduction or your NC Itemized Deduction.</t>
  </si>
  <si>
    <t>Yes</t>
  </si>
  <si>
    <t>No</t>
  </si>
  <si>
    <t>Estimate of Federal Adjusted Gross Income</t>
  </si>
  <si>
    <t>Child Deduction Amount</t>
  </si>
  <si>
    <t>Total Child Deduction</t>
  </si>
  <si>
    <t>(This estimator will calculate your Child Tax Deduction)</t>
  </si>
  <si>
    <t>Child Tax Deduction Amount</t>
  </si>
  <si>
    <t xml:space="preserve">Number of dependent children of whom you were allowed a federal child tax credit </t>
  </si>
  <si>
    <t>Qualifying Widow(er)</t>
  </si>
  <si>
    <t>Additions to Federal AGI</t>
  </si>
  <si>
    <t>TOTAL ADDITIONS</t>
  </si>
  <si>
    <t>Deductions from Federal AGI</t>
  </si>
  <si>
    <t>State or local income tax refund</t>
  </si>
  <si>
    <t>Deferred gains reinvested into an Opportunity Fund</t>
  </si>
  <si>
    <t>Other additions to federal adjusted gross income</t>
  </si>
  <si>
    <t>Interest income from obs. of the U.S. or U.S. Posessions</t>
  </si>
  <si>
    <t>Taxable Social Security or Railroad Retirement Bene.</t>
  </si>
  <si>
    <t>Other deductions from federal adjusted gross income</t>
  </si>
  <si>
    <t>TOTAL DEDUCTIONS</t>
  </si>
  <si>
    <t>Home mortgage interest</t>
  </si>
  <si>
    <t>Home mortgage interest and real estate property taxes after limitation (Max. $20,000)</t>
  </si>
  <si>
    <t>Charitable Contributions</t>
  </si>
  <si>
    <t>Medical and Dental Expenses before limitation</t>
  </si>
  <si>
    <t>Medical and Dental Expenses after limitation</t>
  </si>
  <si>
    <t>Repayment of claim of right income</t>
  </si>
  <si>
    <t>TOTAL N.C. Itemized Deductions</t>
  </si>
  <si>
    <t>Real estate property taxes</t>
  </si>
  <si>
    <t>N.C. Itemized Deductions</t>
  </si>
  <si>
    <t>N.C. Tax Payments</t>
  </si>
  <si>
    <t>Withholding</t>
  </si>
  <si>
    <t>Estimated Tax Payments</t>
  </si>
  <si>
    <t>S-Corporation</t>
  </si>
  <si>
    <t>TOTAL Payments</t>
  </si>
  <si>
    <t>Interest income from obligations of States other than NC</t>
  </si>
  <si>
    <t>Please enter Estimates of Additions, Deductions, and payments for the entire year (not year-to-date).</t>
  </si>
  <si>
    <t>(Important: This Calculator Estimates NC Income Tax Liablity without regard to Tax Credits)</t>
  </si>
  <si>
    <t xml:space="preserve">Partnership </t>
  </si>
  <si>
    <t>Married Filing Separately</t>
  </si>
  <si>
    <t>Married Filing Jointly</t>
  </si>
  <si>
    <t>Head of Household</t>
  </si>
  <si>
    <r>
      <rPr>
        <i/>
        <sz val="14"/>
        <color indexed="8"/>
        <rFont val="Georgia"/>
        <family val="1"/>
      </rPr>
      <t>Estimated Refund or Amount Due</t>
    </r>
    <r>
      <rPr>
        <i/>
        <sz val="11"/>
        <color indexed="8"/>
        <rFont val="Georgia"/>
        <family val="1"/>
      </rPr>
      <t xml:space="preserve">
Note: Negative Number Represents Refund</t>
    </r>
  </si>
  <si>
    <t>TAX YEAR 2019
North Carolina Individual Income Tax Estimator</t>
  </si>
  <si>
    <t>Bonus depreciation</t>
  </si>
  <si>
    <t xml:space="preserve">IRC section 179 expense </t>
  </si>
  <si>
    <t>Recognized IRC section 1400Z-2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</si>
</sst>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mmmm\ dd"/>
  </numFmts>
  <fonts count="27" x14ac:knownFonts="1">
    <font>
      <sz val="11"/>
      <color theme="1"/>
      <name val="Calibri"/>
      <family val="2"/>
      <scheme val="minor"/>
    </font>
    <font>
      <b/>
      <sz val="18"/>
      <color indexed="9"/>
      <name val="Baskerville Old Face"/>
      <family val="1"/>
    </font>
    <font>
      <i/>
      <sz val="11"/>
      <color indexed="8"/>
      <name val="Georgia"/>
      <family val="1"/>
    </font>
    <font>
      <i/>
      <sz val="14"/>
      <color indexed="8"/>
      <name val="Georgia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Georgia"/>
      <family val="1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theme="1"/>
      <name val="Baskerville Old Face"/>
      <family val="1"/>
    </font>
    <font>
      <b/>
      <sz val="14"/>
      <color theme="1"/>
      <name val="Baskerville Old Face"/>
      <family val="1"/>
    </font>
    <font>
      <b/>
      <sz val="20"/>
      <color theme="0"/>
      <name val="Baskerville Old Face"/>
      <family val="1"/>
    </font>
    <font>
      <b/>
      <sz val="14"/>
      <color theme="1"/>
      <name val="Arial"/>
      <family val="2"/>
    </font>
    <font>
      <b/>
      <sz val="20"/>
      <color theme="1"/>
      <name val="Baskerville Old Face"/>
      <family val="1"/>
    </font>
    <font>
      <i/>
      <sz val="11"/>
      <color theme="1"/>
      <name val="Georgia"/>
      <family val="1"/>
    </font>
    <font>
      <b/>
      <sz val="18"/>
      <color theme="1"/>
      <name val="Baskerville Old Face"/>
      <family val="1"/>
    </font>
    <font>
      <b/>
      <sz val="24"/>
      <color theme="0"/>
      <name val="Baskerville Old Face"/>
      <family val="1"/>
    </font>
    <font>
      <b/>
      <sz val="16"/>
      <color theme="0"/>
      <name val="Calibri"/>
      <family val="2"/>
      <scheme val="minor"/>
    </font>
    <font>
      <b/>
      <sz val="9"/>
      <color theme="1"/>
      <name val="Georgia"/>
      <family val="1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b/>
      <sz val="11"/>
      <color theme="1"/>
      <name val="Georgia"/>
      <family val="1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31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4.9989318521683403E-2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8CCE4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/>
      <bottom style="thick">
        <color rgb="FFFFFF00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2" fontId="4" fillId="4" borderId="2" xfId="2" applyNumberFormat="1" applyFont="1" applyFill="1" applyBorder="1" applyAlignment="1" applyProtection="1">
      <alignment horizontal="center"/>
      <protection locked="0"/>
    </xf>
    <xf numFmtId="2" fontId="4" fillId="4" borderId="3" xfId="2" applyNumberFormat="1" applyFont="1" applyFill="1" applyBorder="1" applyAlignment="1" applyProtection="1">
      <alignment horizontal="center"/>
      <protection locked="0"/>
    </xf>
    <xf numFmtId="43" fontId="4" fillId="4" borderId="2" xfId="1" applyFont="1" applyFill="1" applyBorder="1" applyAlignment="1" applyProtection="1">
      <alignment horizontal="center"/>
      <protection locked="0"/>
    </xf>
    <xf numFmtId="43" fontId="4" fillId="4" borderId="3" xfId="1" applyFont="1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0" fillId="8" borderId="16" xfId="0" applyFill="1" applyBorder="1" applyProtection="1">
      <protection locked="0"/>
    </xf>
    <xf numFmtId="0" fontId="0" fillId="8" borderId="17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11" fillId="4" borderId="7" xfId="0" applyFont="1" applyFill="1" applyBorder="1" applyAlignment="1" applyProtection="1">
      <alignment horizontal="center"/>
      <protection locked="0"/>
    </xf>
    <xf numFmtId="0" fontId="12" fillId="4" borderId="8" xfId="0" applyFont="1" applyFill="1" applyBorder="1" applyAlignment="1" applyProtection="1">
      <alignment horizontal="center"/>
      <protection locked="0"/>
    </xf>
    <xf numFmtId="0" fontId="11" fillId="4" borderId="8" xfId="0" applyFont="1" applyFill="1" applyBorder="1" applyAlignment="1" applyProtection="1">
      <alignment horizontal="center"/>
      <protection locked="0"/>
    </xf>
    <xf numFmtId="0" fontId="11" fillId="4" borderId="20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4" fillId="4" borderId="2" xfId="2" applyNumberFormat="1" applyFont="1" applyFill="1" applyBorder="1" applyAlignment="1" applyProtection="1">
      <alignment horizontal="center"/>
      <protection locked="0"/>
    </xf>
    <xf numFmtId="0" fontId="4" fillId="4" borderId="3" xfId="2" applyNumberFormat="1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44" fontId="4" fillId="4" borderId="2" xfId="2" applyFont="1" applyFill="1" applyBorder="1" applyAlignment="1" applyProtection="1">
      <alignment horizontal="center" vertical="center"/>
      <protection locked="0"/>
    </xf>
    <xf numFmtId="44" fontId="0" fillId="4" borderId="2" xfId="2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165" fontId="4" fillId="4" borderId="4" xfId="1" applyNumberFormat="1" applyFont="1" applyFill="1" applyBorder="1" applyProtection="1">
      <protection locked="0"/>
    </xf>
    <xf numFmtId="165" fontId="4" fillId="4" borderId="5" xfId="1" applyNumberFormat="1" applyFont="1" applyFill="1" applyBorder="1" applyProtection="1">
      <protection locked="0"/>
    </xf>
    <xf numFmtId="44" fontId="0" fillId="0" borderId="0" xfId="0" applyNumberFormat="1" applyProtection="1"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 wrapText="1"/>
      <protection locked="0"/>
    </xf>
    <xf numFmtId="0" fontId="5" fillId="4" borderId="9" xfId="0" applyFont="1" applyFill="1" applyBorder="1" applyAlignment="1" applyProtection="1">
      <alignment horizontal="center" wrapText="1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wrapText="1"/>
      <protection locked="0"/>
    </xf>
    <xf numFmtId="166" fontId="4" fillId="4" borderId="10" xfId="2" applyNumberFormat="1" applyFont="1" applyFill="1" applyBorder="1" applyAlignment="1" applyProtection="1">
      <alignment horizontal="center"/>
      <protection locked="0"/>
    </xf>
    <xf numFmtId="2" fontId="4" fillId="5" borderId="2" xfId="2" applyNumberFormat="1" applyFont="1" applyFill="1" applyBorder="1" applyProtection="1">
      <protection locked="0"/>
    </xf>
    <xf numFmtId="2" fontId="4" fillId="6" borderId="11" xfId="2" applyNumberFormat="1" applyFont="1" applyFill="1" applyBorder="1" applyProtection="1">
      <protection locked="0"/>
    </xf>
    <xf numFmtId="166" fontId="4" fillId="4" borderId="0" xfId="2" applyNumberFormat="1" applyFont="1" applyFill="1" applyBorder="1" applyAlignment="1" applyProtection="1">
      <alignment horizontal="center"/>
      <protection locked="0"/>
    </xf>
    <xf numFmtId="2" fontId="4" fillId="5" borderId="0" xfId="2" applyNumberFormat="1" applyFont="1" applyFill="1" applyBorder="1" applyProtection="1">
      <protection locked="0"/>
    </xf>
    <xf numFmtId="2" fontId="4" fillId="6" borderId="0" xfId="2" applyNumberFormat="1" applyFont="1" applyFill="1" applyBorder="1" applyProtection="1">
      <protection locked="0"/>
    </xf>
    <xf numFmtId="44" fontId="0" fillId="4" borderId="0" xfId="0" applyNumberFormat="1" applyFill="1" applyProtection="1">
      <protection locked="0"/>
    </xf>
    <xf numFmtId="2" fontId="4" fillId="0" borderId="0" xfId="2" applyNumberFormat="1" applyFont="1" applyProtection="1">
      <protection locked="0"/>
    </xf>
    <xf numFmtId="2" fontId="4" fillId="4" borderId="0" xfId="2" applyNumberFormat="1" applyFont="1" applyFill="1" applyProtection="1">
      <protection locked="0"/>
    </xf>
    <xf numFmtId="166" fontId="4" fillId="4" borderId="1" xfId="2" applyNumberFormat="1" applyFont="1" applyFill="1" applyBorder="1" applyAlignment="1" applyProtection="1">
      <alignment horizontal="center"/>
      <protection locked="0"/>
    </xf>
    <xf numFmtId="2" fontId="4" fillId="5" borderId="10" xfId="2" applyNumberFormat="1" applyFont="1" applyFill="1" applyBorder="1" applyProtection="1">
      <protection locked="0"/>
    </xf>
    <xf numFmtId="44" fontId="0" fillId="4" borderId="1" xfId="0" applyNumberFormat="1" applyFill="1" applyBorder="1" applyAlignment="1" applyProtection="1">
      <alignment horizontal="center" vertical="center" wrapText="1"/>
      <protection locked="0"/>
    </xf>
    <xf numFmtId="44" fontId="0" fillId="4" borderId="10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Border="1" applyProtection="1"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2" fontId="4" fillId="4" borderId="0" xfId="2" applyNumberFormat="1" applyFont="1" applyFill="1" applyBorder="1" applyAlignment="1" applyProtection="1">
      <alignment wrapText="1"/>
      <protection locked="0"/>
    </xf>
    <xf numFmtId="44" fontId="4" fillId="4" borderId="0" xfId="2" applyFont="1" applyFill="1" applyBorder="1" applyProtection="1">
      <protection locked="0"/>
    </xf>
    <xf numFmtId="0" fontId="6" fillId="7" borderId="0" xfId="0" applyFont="1" applyFill="1" applyBorder="1" applyAlignment="1" applyProtection="1">
      <alignment horizontal="right"/>
      <protection locked="0"/>
    </xf>
    <xf numFmtId="44" fontId="4" fillId="7" borderId="0" xfId="2" applyFont="1" applyFill="1" applyBorder="1" applyAlignment="1" applyProtection="1">
      <alignment horizontal="center"/>
      <protection locked="0"/>
    </xf>
    <xf numFmtId="164" fontId="4" fillId="3" borderId="0" xfId="2" applyNumberFormat="1" applyFont="1" applyFill="1" applyBorder="1" applyAlignment="1" applyProtection="1">
      <alignment horizontal="left" vertical="center" indent="6"/>
      <protection locked="0"/>
    </xf>
    <xf numFmtId="164" fontId="4" fillId="3" borderId="0" xfId="2" applyNumberFormat="1" applyFont="1" applyFill="1" applyBorder="1" applyAlignment="1" applyProtection="1">
      <alignment horizontal="left" vertical="center"/>
      <protection locked="0"/>
    </xf>
    <xf numFmtId="2" fontId="4" fillId="4" borderId="0" xfId="2" applyNumberFormat="1" applyFont="1" applyFill="1" applyAlignment="1" applyProtection="1">
      <alignment wrapText="1"/>
      <protection locked="0"/>
    </xf>
    <xf numFmtId="44" fontId="4" fillId="4" borderId="0" xfId="2" applyFont="1" applyFill="1" applyProtection="1">
      <protection locked="0"/>
    </xf>
    <xf numFmtId="0" fontId="0" fillId="8" borderId="19" xfId="0" applyFill="1" applyBorder="1" applyProtection="1">
      <protection locked="0"/>
    </xf>
    <xf numFmtId="0" fontId="20" fillId="3" borderId="24" xfId="0" applyFont="1" applyFill="1" applyBorder="1" applyAlignment="1" applyProtection="1">
      <alignment horizontal="center" vertical="center" wrapText="1"/>
      <protection locked="0"/>
    </xf>
    <xf numFmtId="164" fontId="20" fillId="14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8" xfId="0" applyFill="1" applyBorder="1" applyProtection="1">
      <protection locked="0"/>
    </xf>
    <xf numFmtId="0" fontId="0" fillId="4" borderId="6" xfId="0" applyFill="1" applyBorder="1" applyProtection="1">
      <protection locked="0"/>
    </xf>
    <xf numFmtId="44" fontId="0" fillId="4" borderId="0" xfId="0" applyNumberFormat="1" applyFill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4" borderId="1" xfId="0" applyFill="1" applyBorder="1" applyProtection="1">
      <protection locked="0"/>
    </xf>
    <xf numFmtId="0" fontId="6" fillId="4" borderId="0" xfId="0" applyFont="1" applyFill="1" applyBorder="1" applyAlignment="1" applyProtection="1">
      <alignment horizontal="right"/>
      <protection locked="0"/>
    </xf>
    <xf numFmtId="44" fontId="0" fillId="4" borderId="0" xfId="0" applyNumberFormat="1" applyFill="1" applyBorder="1" applyProtection="1">
      <protection locked="0"/>
    </xf>
    <xf numFmtId="0" fontId="6" fillId="4" borderId="0" xfId="0" applyFont="1" applyFill="1" applyAlignment="1" applyProtection="1">
      <alignment horizontal="right"/>
      <protection locked="0" hidden="1"/>
    </xf>
    <xf numFmtId="44" fontId="4" fillId="4" borderId="0" xfId="2" applyFont="1" applyFill="1" applyAlignment="1" applyProtection="1">
      <alignment horizontal="center"/>
      <protection locked="0" hidden="1"/>
    </xf>
    <xf numFmtId="0" fontId="7" fillId="0" borderId="0" xfId="0" applyFont="1" applyProtection="1">
      <protection locked="0"/>
    </xf>
    <xf numFmtId="0" fontId="21" fillId="0" borderId="0" xfId="0" applyFont="1" applyAlignment="1" applyProtection="1">
      <alignment wrapText="1"/>
      <protection locked="0"/>
    </xf>
    <xf numFmtId="0" fontId="0" fillId="0" borderId="0" xfId="0" applyProtection="1"/>
    <xf numFmtId="0" fontId="0" fillId="8" borderId="0" xfId="0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44" fontId="10" fillId="3" borderId="0" xfId="2" applyFont="1" applyFill="1" applyBorder="1" applyAlignment="1" applyProtection="1">
      <alignment horizontal="center" vertical="center"/>
    </xf>
    <xf numFmtId="44" fontId="10" fillId="3" borderId="0" xfId="0" applyNumberFormat="1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  <protection locked="0"/>
    </xf>
    <xf numFmtId="44" fontId="8" fillId="2" borderId="0" xfId="2" applyFont="1" applyFill="1" applyBorder="1" applyAlignment="1" applyProtection="1">
      <alignment horizontal="center" vertical="center"/>
      <protection locked="0"/>
    </xf>
    <xf numFmtId="0" fontId="5" fillId="11" borderId="0" xfId="0" applyFont="1" applyFill="1" applyBorder="1" applyProtection="1"/>
    <xf numFmtId="44" fontId="9" fillId="15" borderId="0" xfId="2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/>
    </xf>
    <xf numFmtId="44" fontId="9" fillId="2" borderId="0" xfId="2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vertical="center"/>
    </xf>
    <xf numFmtId="44" fontId="9" fillId="13" borderId="0" xfId="2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vertical="center" wrapText="1"/>
    </xf>
    <xf numFmtId="0" fontId="24" fillId="12" borderId="0" xfId="0" applyFont="1" applyFill="1" applyBorder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right" vertical="center" wrapText="1"/>
    </xf>
    <xf numFmtId="42" fontId="9" fillId="2" borderId="0" xfId="0" applyNumberFormat="1" applyFont="1" applyFill="1" applyBorder="1" applyAlignment="1" applyProtection="1">
      <alignment horizontal="center" vertical="center"/>
      <protection locked="0"/>
    </xf>
    <xf numFmtId="0" fontId="24" fillId="16" borderId="0" xfId="0" applyFont="1" applyFill="1" applyBorder="1" applyAlignment="1" applyProtection="1">
      <alignment horizontal="right" vertical="center"/>
    </xf>
    <xf numFmtId="0" fontId="0" fillId="2" borderId="0" xfId="0" applyFill="1" applyAlignment="1">
      <alignment horizontal="center" vertical="center"/>
    </xf>
    <xf numFmtId="44" fontId="0" fillId="4" borderId="2" xfId="2" applyFont="1" applyFill="1" applyBorder="1" applyAlignment="1" applyProtection="1">
      <alignment horizontal="center" vertical="center"/>
      <protection locked="0"/>
    </xf>
    <xf numFmtId="44" fontId="0" fillId="4" borderId="3" xfId="2" applyFont="1" applyFill="1" applyBorder="1" applyAlignment="1" applyProtection="1">
      <alignment horizontal="center" vertical="center"/>
      <protection locked="0"/>
    </xf>
    <xf numFmtId="166" fontId="26" fillId="6" borderId="10" xfId="2" applyNumberFormat="1" applyFont="1" applyFill="1" applyBorder="1" applyAlignment="1" applyProtection="1">
      <alignment horizontal="right"/>
      <protection locked="0"/>
    </xf>
    <xf numFmtId="2" fontId="26" fillId="5" borderId="2" xfId="2" applyNumberFormat="1" applyFont="1" applyFill="1" applyBorder="1" applyProtection="1">
      <protection locked="0"/>
    </xf>
    <xf numFmtId="2" fontId="26" fillId="6" borderId="11" xfId="2" applyNumberFormat="1" applyFont="1" applyFill="1" applyBorder="1" applyProtection="1">
      <protection locked="0"/>
    </xf>
    <xf numFmtId="0" fontId="0" fillId="3" borderId="0" xfId="0" applyFill="1" applyProtection="1">
      <protection locked="0"/>
    </xf>
    <xf numFmtId="164" fontId="17" fillId="4" borderId="0" xfId="0" applyNumberFormat="1" applyFont="1" applyFill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1" fillId="9" borderId="0" xfId="0" applyFont="1" applyFill="1" applyBorder="1" applyAlignment="1" applyProtection="1">
      <alignment horizontal="center" vertical="center" wrapText="1"/>
    </xf>
    <xf numFmtId="0" fontId="19" fillId="9" borderId="0" xfId="0" applyFont="1" applyFill="1" applyBorder="1" applyAlignment="1" applyProtection="1">
      <alignment horizontal="center" vertical="center" wrapText="1"/>
    </xf>
    <xf numFmtId="0" fontId="13" fillId="9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23" xfId="0" applyFont="1" applyFill="1" applyBorder="1" applyAlignment="1" applyProtection="1">
      <alignment horizontal="center"/>
      <protection locked="0"/>
    </xf>
    <xf numFmtId="0" fontId="11" fillId="4" borderId="21" xfId="0" applyFont="1" applyFill="1" applyBorder="1" applyAlignment="1" applyProtection="1">
      <alignment horizontal="center"/>
      <protection locked="0"/>
    </xf>
    <xf numFmtId="0" fontId="11" fillId="4" borderId="22" xfId="0" applyFont="1" applyFill="1" applyBorder="1" applyAlignment="1" applyProtection="1">
      <alignment horizontal="center"/>
      <protection locked="0"/>
    </xf>
    <xf numFmtId="0" fontId="23" fillId="8" borderId="13" xfId="3" applyFont="1" applyFill="1" applyBorder="1" applyAlignment="1" applyProtection="1">
      <alignment horizontal="center" vertical="center"/>
    </xf>
    <xf numFmtId="0" fontId="23" fillId="8" borderId="14" xfId="3" applyFont="1" applyFill="1" applyBorder="1" applyAlignment="1" applyProtection="1">
      <alignment horizontal="center" vertical="center"/>
    </xf>
    <xf numFmtId="0" fontId="23" fillId="8" borderId="15" xfId="3" applyFont="1" applyFill="1" applyBorder="1" applyAlignment="1" applyProtection="1">
      <alignment horizontal="center" vertical="center"/>
    </xf>
    <xf numFmtId="0" fontId="18" fillId="9" borderId="0" xfId="0" applyFont="1" applyFill="1" applyBorder="1" applyAlignment="1" applyProtection="1">
      <alignment horizontal="center" vertical="center" wrapText="1"/>
    </xf>
    <xf numFmtId="0" fontId="18" fillId="9" borderId="0" xfId="0" applyFont="1" applyFill="1" applyBorder="1" applyAlignment="1" applyProtection="1">
      <alignment horizontal="center" vertical="center"/>
    </xf>
    <xf numFmtId="44" fontId="14" fillId="2" borderId="25" xfId="2" applyFont="1" applyFill="1" applyBorder="1" applyAlignment="1" applyProtection="1">
      <alignment horizontal="center" vertical="center"/>
    </xf>
    <xf numFmtId="44" fontId="14" fillId="2" borderId="26" xfId="2" applyFont="1" applyFill="1" applyBorder="1" applyAlignment="1" applyProtection="1">
      <alignment horizontal="center" vertical="center"/>
    </xf>
    <xf numFmtId="44" fontId="14" fillId="2" borderId="27" xfId="2" applyFont="1" applyFill="1" applyBorder="1" applyAlignment="1" applyProtection="1">
      <alignment horizontal="center" vertical="center"/>
    </xf>
    <xf numFmtId="164" fontId="15" fillId="10" borderId="0" xfId="0" applyNumberFormat="1" applyFont="1" applyFill="1" applyBorder="1" applyAlignment="1" applyProtection="1">
      <alignment horizontal="center" vertical="center"/>
    </xf>
    <xf numFmtId="0" fontId="25" fillId="9" borderId="29" xfId="0" applyFont="1" applyFill="1" applyBorder="1" applyAlignment="1" applyProtection="1">
      <alignment horizontal="center"/>
    </xf>
    <xf numFmtId="0" fontId="25" fillId="9" borderId="29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59999389629810485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theme="4" tint="0.79998168889431442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mmmm\ dd"/>
      <fill>
        <patternFill patternType="solid">
          <fgColor theme="4" tint="0.59999389629810485"/>
          <bgColor theme="0" tint="-4.9989318521683403E-2"/>
        </patternFill>
      </fill>
      <alignment horizontal="righ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>
          <bgColor rgb="FFF2F2F2"/>
        </patternFill>
      </fill>
      <protection locked="0"/>
    </dxf>
    <dxf>
      <border>
        <bottom style="thin">
          <color rgb="FF000000"/>
        </bottom>
      </border>
    </dxf>
    <dxf>
      <fill>
        <patternFill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31D"/>
      <color rgb="FF0070C0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37</xdr:row>
      <xdr:rowOff>8466</xdr:rowOff>
    </xdr:from>
    <xdr:to>
      <xdr:col>3</xdr:col>
      <xdr:colOff>40217</xdr:colOff>
      <xdr:row>42</xdr:row>
      <xdr:rowOff>10583</xdr:rowOff>
    </xdr:to>
    <xdr:sp macro="" textlink="">
      <xdr:nvSpPr>
        <xdr:cNvPr id="6" name="Rectangle 5"/>
        <xdr:cNvSpPr/>
      </xdr:nvSpPr>
      <xdr:spPr>
        <a:xfrm>
          <a:off x="630767" y="13695891"/>
          <a:ext cx="5076825" cy="1259417"/>
        </a:xfrm>
        <a:prstGeom prst="rect">
          <a:avLst/>
        </a:prstGeom>
        <a:noFill/>
        <a:ln w="50800">
          <a:solidFill>
            <a:srgbClr val="7030A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7" name="Rectangle 6"/>
        <xdr:cNvSpPr/>
      </xdr:nvSpPr>
      <xdr:spPr>
        <a:xfrm>
          <a:off x="10839450" y="5324475"/>
          <a:ext cx="3114675" cy="0"/>
        </a:xfrm>
        <a:prstGeom prst="rect">
          <a:avLst/>
        </a:prstGeom>
        <a:noFill/>
        <a:ln w="50800">
          <a:solidFill>
            <a:srgbClr val="7030A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0</xdr:row>
      <xdr:rowOff>120773</xdr:rowOff>
    </xdr:from>
    <xdr:to>
      <xdr:col>7</xdr:col>
      <xdr:colOff>0</xdr:colOff>
      <xdr:row>46</xdr:row>
      <xdr:rowOff>22411</xdr:rowOff>
    </xdr:to>
    <xdr:sp macro="" textlink="">
      <xdr:nvSpPr>
        <xdr:cNvPr id="11" name="Rectangle 10"/>
        <xdr:cNvSpPr/>
      </xdr:nvSpPr>
      <xdr:spPr>
        <a:xfrm>
          <a:off x="0" y="120773"/>
          <a:ext cx="11799794" cy="13146991"/>
        </a:xfrm>
        <a:prstGeom prst="rect">
          <a:avLst/>
        </a:prstGeom>
        <a:noFill/>
        <a:ln w="50800">
          <a:solidFill>
            <a:schemeClr val="accent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/>
            <a:t>1220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2" displayName="Table12" ref="H19:J32" totalsRowShown="0" headerRowDxfId="7" dataDxfId="5" headerRowBorderDxfId="6" tableBorderDxfId="4" totalsRowBorderDxfId="3">
  <tableColumns count="3">
    <tableColumn id="1" name="Pay Frequency" dataDxfId="2"/>
    <tableColumn id="2" name="Total NC Withholding" dataDxfId="1" dataCellStyle="Currency"/>
    <tableColumn id="3" name="Refund or Balance Due" dataDxfId="0" dataCellStyle="Currency">
      <calculatedColumnFormula>($F$12-I20)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ncmcghee\AppData\Roaming\Microsoft\Excel\Estimator%20Working%20copy%20(version%201).xlsb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topLeftCell="A3" zoomScale="85" zoomScaleNormal="85" workbookViewId="0">
      <selection activeCell="B14" sqref="B14"/>
    </sheetView>
  </sheetViews>
  <sheetFormatPr defaultRowHeight="15" x14ac:dyDescent="0.25"/>
  <cols>
    <col min="1" max="1" width="9.140625" style="6"/>
    <col min="2" max="2" width="68.140625" style="6" bestFit="1" customWidth="1"/>
    <col min="3" max="3" width="12.42578125" style="6" customWidth="1"/>
    <col min="4" max="4" width="2" style="6" customWidth="1"/>
    <col min="5" max="5" width="57.42578125" style="6" bestFit="1" customWidth="1"/>
    <col min="6" max="6" width="13.28515625" style="6" customWidth="1"/>
    <col min="7" max="7" width="11.28515625" style="6" customWidth="1"/>
    <col min="8" max="8" width="30.7109375" style="6" hidden="1" customWidth="1"/>
    <col min="9" max="9" width="12.140625" style="6" hidden="1" customWidth="1"/>
    <col min="10" max="10" width="26.42578125" style="6" hidden="1" customWidth="1"/>
    <col min="11" max="11" width="22.28515625" style="6" hidden="1" customWidth="1"/>
    <col min="12" max="12" width="11" style="6" hidden="1" customWidth="1"/>
    <col min="13" max="13" width="20.7109375" style="6" hidden="1" customWidth="1"/>
    <col min="14" max="15" width="11.28515625" style="6" hidden="1" customWidth="1"/>
    <col min="16" max="17" width="10.140625" style="6" customWidth="1"/>
    <col min="18" max="18" width="10.28515625" style="6" customWidth="1"/>
    <col min="19" max="19" width="12.5703125" style="6" customWidth="1"/>
    <col min="20" max="16384" width="9.140625" style="6"/>
  </cols>
  <sheetData>
    <row r="1" spans="1:16" ht="42.75" customHeight="1" x14ac:dyDescent="0.25">
      <c r="A1" s="105"/>
      <c r="B1" s="106"/>
      <c r="C1" s="106"/>
      <c r="D1" s="106"/>
      <c r="E1" s="106"/>
      <c r="F1" s="106"/>
      <c r="G1" s="107"/>
      <c r="H1" s="5"/>
      <c r="I1" s="5"/>
      <c r="J1" s="5"/>
      <c r="K1" s="5"/>
      <c r="L1" s="5"/>
      <c r="M1" s="5"/>
      <c r="N1" s="5"/>
    </row>
    <row r="2" spans="1:16" ht="63" customHeight="1" x14ac:dyDescent="0.25">
      <c r="A2" s="7"/>
      <c r="B2" s="108" t="s">
        <v>62</v>
      </c>
      <c r="C2" s="109"/>
      <c r="D2" s="109"/>
      <c r="E2" s="109"/>
      <c r="F2" s="109"/>
      <c r="G2" s="8"/>
      <c r="H2" s="5"/>
      <c r="I2" s="5"/>
      <c r="J2" s="5"/>
      <c r="K2" s="5"/>
      <c r="L2" s="5"/>
      <c r="M2" s="5"/>
      <c r="N2" s="5"/>
    </row>
    <row r="3" spans="1:16" ht="15.75" thickBot="1" x14ac:dyDescent="0.3">
      <c r="A3" s="7"/>
      <c r="B3" s="114" t="s">
        <v>56</v>
      </c>
      <c r="C3" s="115"/>
      <c r="D3" s="115"/>
      <c r="E3" s="115"/>
      <c r="F3" s="115"/>
      <c r="G3" s="8"/>
      <c r="H3" s="5"/>
      <c r="I3" s="5"/>
      <c r="J3" s="5"/>
      <c r="K3" s="5"/>
      <c r="L3" s="5"/>
      <c r="M3" s="5"/>
      <c r="N3" s="5"/>
      <c r="P3" s="68"/>
    </row>
    <row r="4" spans="1:16" ht="24" customHeight="1" thickTop="1" thickBot="1" x14ac:dyDescent="0.3">
      <c r="A4" s="7"/>
      <c r="B4" s="110" t="s">
        <v>14</v>
      </c>
      <c r="C4" s="111"/>
      <c r="D4" s="111"/>
      <c r="E4" s="111"/>
      <c r="F4" s="112"/>
      <c r="G4" s="8"/>
      <c r="H4" s="5"/>
      <c r="I4" s="5"/>
      <c r="J4" s="5"/>
      <c r="K4" s="5"/>
      <c r="L4" s="5"/>
      <c r="M4" s="5"/>
      <c r="N4" s="5"/>
    </row>
    <row r="5" spans="1:16" ht="16.5" thickTop="1" thickBot="1" x14ac:dyDescent="0.3">
      <c r="A5" s="7"/>
      <c r="B5" s="69"/>
      <c r="C5" s="69"/>
      <c r="D5" s="9"/>
      <c r="E5" s="69"/>
      <c r="F5" s="69"/>
      <c r="G5" s="8"/>
      <c r="H5" s="5"/>
      <c r="I5" s="5"/>
      <c r="J5" s="5"/>
      <c r="K5" s="5"/>
      <c r="L5" s="5"/>
      <c r="M5" s="5"/>
      <c r="N5" s="5"/>
    </row>
    <row r="6" spans="1:16" ht="31.5" customHeight="1" x14ac:dyDescent="0.3">
      <c r="A6" s="7"/>
      <c r="B6" s="100" t="s">
        <v>2</v>
      </c>
      <c r="C6" s="100"/>
      <c r="D6" s="9"/>
      <c r="E6" s="113">
        <f>F12-F33</f>
        <v>0</v>
      </c>
      <c r="F6" s="113"/>
      <c r="G6" s="8"/>
      <c r="H6" s="102" t="s">
        <v>9</v>
      </c>
      <c r="I6" s="103"/>
      <c r="J6" s="103"/>
      <c r="K6" s="103"/>
      <c r="L6" s="103"/>
      <c r="M6" s="104"/>
      <c r="N6" s="5"/>
    </row>
    <row r="7" spans="1:16" ht="31.5" customHeight="1" x14ac:dyDescent="0.3">
      <c r="A7" s="7"/>
      <c r="B7" s="73" t="s">
        <v>23</v>
      </c>
      <c r="C7" s="86"/>
      <c r="D7" s="9"/>
      <c r="E7" s="113"/>
      <c r="F7" s="113"/>
      <c r="G7" s="8"/>
      <c r="H7" s="10"/>
      <c r="I7" s="11" t="s">
        <v>21</v>
      </c>
      <c r="J7" s="11" t="s">
        <v>22</v>
      </c>
      <c r="K7" s="12"/>
      <c r="L7" s="12"/>
      <c r="M7" s="13"/>
      <c r="N7" s="5"/>
    </row>
    <row r="8" spans="1:16" ht="36" customHeight="1" x14ac:dyDescent="0.3">
      <c r="A8" s="7"/>
      <c r="B8" s="74" t="s">
        <v>28</v>
      </c>
      <c r="C8" s="75"/>
      <c r="D8" s="9"/>
      <c r="E8" s="113"/>
      <c r="F8" s="113"/>
      <c r="G8" s="8"/>
      <c r="H8" s="10"/>
      <c r="I8" s="11"/>
      <c r="J8" s="11"/>
      <c r="K8" s="12"/>
      <c r="L8" s="12"/>
      <c r="M8" s="13"/>
      <c r="N8" s="5"/>
    </row>
    <row r="9" spans="1:16" ht="60.75" customHeight="1" x14ac:dyDescent="0.25">
      <c r="A9" s="7"/>
      <c r="B9" s="74" t="s">
        <v>7</v>
      </c>
      <c r="C9" s="76" t="s">
        <v>5</v>
      </c>
      <c r="D9" s="9"/>
      <c r="E9" s="96" t="s">
        <v>61</v>
      </c>
      <c r="F9" s="97"/>
      <c r="G9" s="8"/>
      <c r="H9" s="14" t="s">
        <v>1</v>
      </c>
      <c r="I9" s="15">
        <f>C8</f>
        <v>0</v>
      </c>
      <c r="J9" s="15">
        <f>C8</f>
        <v>0</v>
      </c>
      <c r="K9" s="15">
        <f>C8</f>
        <v>0</v>
      </c>
      <c r="L9" s="15">
        <f>C8</f>
        <v>0</v>
      </c>
      <c r="M9" s="16">
        <f>C8</f>
        <v>0</v>
      </c>
      <c r="N9" s="5"/>
    </row>
    <row r="10" spans="1:16" ht="41.25" customHeight="1" x14ac:dyDescent="0.25">
      <c r="A10" s="7"/>
      <c r="B10" s="74" t="s">
        <v>6</v>
      </c>
      <c r="C10" s="88">
        <f>IF(C9="Single",$I$14,IF(C9="Married Filing Separately",$J$14,IF(C9="Married Filing Jointly",$K$14,IF(C9="Qualifying Widow(er)",$L$14,IF(C9="Head of Household",$M$14)))))</f>
        <v>10000</v>
      </c>
      <c r="D10" s="9"/>
      <c r="E10" s="70" t="s">
        <v>3</v>
      </c>
      <c r="F10" s="71">
        <f>MAX(0,(C41+C24-C33-F37-C11))</f>
        <v>0</v>
      </c>
      <c r="G10" s="8"/>
      <c r="H10" s="17" t="s">
        <v>7</v>
      </c>
      <c r="I10" s="18" t="s">
        <v>5</v>
      </c>
      <c r="J10" s="89" t="s">
        <v>58</v>
      </c>
      <c r="K10" s="89" t="s">
        <v>59</v>
      </c>
      <c r="L10" s="19" t="s">
        <v>29</v>
      </c>
      <c r="M10" s="90" t="s">
        <v>60</v>
      </c>
      <c r="N10" s="5"/>
    </row>
    <row r="11" spans="1:16" ht="20.25" customHeight="1" x14ac:dyDescent="0.25">
      <c r="A11" s="7"/>
      <c r="B11" s="77" t="s">
        <v>26</v>
      </c>
      <c r="C11" s="78">
        <f>C42</f>
        <v>0</v>
      </c>
      <c r="D11" s="9"/>
      <c r="E11" s="70"/>
      <c r="F11" s="71"/>
      <c r="G11" s="8"/>
      <c r="H11" s="14" t="s">
        <v>8</v>
      </c>
      <c r="I11" s="1">
        <f>C41</f>
        <v>0</v>
      </c>
      <c r="J11" s="1">
        <f>C41</f>
        <v>0</v>
      </c>
      <c r="K11" s="1">
        <f>C41</f>
        <v>0</v>
      </c>
      <c r="L11" s="1">
        <f>C41</f>
        <v>0</v>
      </c>
      <c r="M11" s="2">
        <f>C41</f>
        <v>0</v>
      </c>
      <c r="N11" s="20"/>
    </row>
    <row r="12" spans="1:16" ht="20.25" customHeight="1" x14ac:dyDescent="0.25">
      <c r="A12" s="7"/>
      <c r="B12" s="9"/>
      <c r="C12" s="9"/>
      <c r="D12" s="9"/>
      <c r="E12" s="70" t="s">
        <v>4</v>
      </c>
      <c r="F12" s="72">
        <f>MAX(0,($F$10*0.0525))</f>
        <v>0</v>
      </c>
      <c r="G12" s="8"/>
      <c r="H12" s="14"/>
      <c r="I12" s="1"/>
      <c r="J12" s="1"/>
      <c r="K12" s="1"/>
      <c r="L12" s="1"/>
      <c r="M12" s="2"/>
      <c r="N12" s="20"/>
    </row>
    <row r="13" spans="1:16" ht="18" customHeight="1" x14ac:dyDescent="0.25">
      <c r="A13" s="7"/>
      <c r="B13" s="9"/>
      <c r="C13" s="9"/>
      <c r="D13" s="9"/>
      <c r="E13" s="9"/>
      <c r="F13" s="9"/>
      <c r="G13" s="8"/>
      <c r="H13" s="14" t="s">
        <v>27</v>
      </c>
      <c r="I13" s="3">
        <f>IF(I11&lt;20001,I9*2500,IF(I11&lt;30001,I9*2000,IF(I11&lt;40001,I9*1500,IF(I11&lt;50001,I9*1000,IF(I11&lt;60001,I9*500,0)))))</f>
        <v>0</v>
      </c>
      <c r="J13" s="3">
        <f>IF(J11&lt;20001,J9*2500,IF(J11&lt;30001,J9*2000,IF(J11&lt;40001,J9*1500,IF(J11&lt;50001,J9*1000,IF(J11&lt;60001,J9*500,0)))))</f>
        <v>0</v>
      </c>
      <c r="K13" s="3">
        <f>IF(K11&lt;40001,K9*2500,IF(K11&lt;60001,K9*2000,IF(K11&lt;80001,K9*1500,IF(K11&lt;100001,K9*1000,IF(K11&lt;120001,K9*500,0)))))</f>
        <v>0</v>
      </c>
      <c r="L13" s="3">
        <f>IF(L11&lt;40001,L9*2500,IF(L11&lt;60001,L9*2000,IF(L11&lt;80001,L9*1500,IF(L11&lt;100001,L9*1000,IF(L11&lt;120001,L9*500,0)))))</f>
        <v>0</v>
      </c>
      <c r="M13" s="4">
        <f>IF(M11&lt;30001,M9*2500,IF(M11&lt;45001,M9*2000,IF(M11&lt;60001,M9*1500,IF(M11&lt;75001,M9*1000,IF(M11&lt;90001,M9*500,0)))))</f>
        <v>0</v>
      </c>
      <c r="N13" s="5"/>
    </row>
    <row r="14" spans="1:16" ht="27" customHeight="1" thickBot="1" x14ac:dyDescent="0.3">
      <c r="A14" s="7"/>
      <c r="B14" s="9"/>
      <c r="C14" s="9"/>
      <c r="D14" s="9"/>
      <c r="E14" s="9"/>
      <c r="F14" s="9"/>
      <c r="G14" s="8"/>
      <c r="H14" s="21" t="s">
        <v>6</v>
      </c>
      <c r="I14" s="22">
        <v>10000</v>
      </c>
      <c r="J14" s="22">
        <v>10000</v>
      </c>
      <c r="K14" s="22">
        <v>20000</v>
      </c>
      <c r="L14" s="22">
        <v>20000</v>
      </c>
      <c r="M14" s="23">
        <v>15000</v>
      </c>
      <c r="N14" s="5"/>
      <c r="O14" s="24"/>
    </row>
    <row r="15" spans="1:16" ht="31.5" customHeight="1" x14ac:dyDescent="0.25">
      <c r="A15" s="7"/>
      <c r="B15" s="9"/>
      <c r="C15" s="9"/>
      <c r="D15" s="9"/>
      <c r="E15" s="9"/>
      <c r="F15" s="9"/>
      <c r="G15" s="8"/>
      <c r="H15" s="5"/>
      <c r="I15" s="5"/>
      <c r="J15" s="5"/>
      <c r="K15" s="5"/>
      <c r="L15" s="5"/>
      <c r="M15" s="5"/>
      <c r="N15" s="5"/>
      <c r="O15" s="24"/>
    </row>
    <row r="16" spans="1:16" ht="30" customHeight="1" x14ac:dyDescent="0.25">
      <c r="A16" s="7"/>
      <c r="B16" s="98" t="s">
        <v>55</v>
      </c>
      <c r="C16" s="99"/>
      <c r="D16" s="99"/>
      <c r="E16" s="99"/>
      <c r="F16" s="99"/>
      <c r="G16" s="8"/>
      <c r="H16" s="5"/>
      <c r="I16" s="5"/>
      <c r="J16" s="5"/>
      <c r="K16" s="5"/>
      <c r="L16" s="5"/>
      <c r="M16" s="5"/>
      <c r="N16" s="5"/>
      <c r="O16" s="24"/>
    </row>
    <row r="17" spans="1:18" ht="21" customHeight="1" x14ac:dyDescent="0.25">
      <c r="A17" s="7"/>
      <c r="B17" s="9"/>
      <c r="C17" s="9"/>
      <c r="D17" s="9"/>
      <c r="E17" s="9"/>
      <c r="F17" s="9"/>
      <c r="G17" s="8"/>
      <c r="H17" s="5"/>
      <c r="I17" s="5"/>
      <c r="J17" s="5"/>
      <c r="K17" s="5"/>
      <c r="L17" s="5"/>
      <c r="M17" s="5"/>
      <c r="N17" s="5"/>
      <c r="O17" s="24"/>
    </row>
    <row r="18" spans="1:18" ht="24.75" customHeight="1" x14ac:dyDescent="0.25">
      <c r="A18" s="7"/>
      <c r="B18" s="100" t="s">
        <v>30</v>
      </c>
      <c r="C18" s="100"/>
      <c r="D18" s="9"/>
      <c r="E18" s="100" t="s">
        <v>48</v>
      </c>
      <c r="F18" s="100"/>
      <c r="G18" s="8"/>
      <c r="H18" s="5"/>
      <c r="I18" s="5"/>
      <c r="J18" s="5"/>
      <c r="K18" s="5"/>
      <c r="L18" s="5"/>
      <c r="M18" s="5"/>
      <c r="N18" s="5"/>
      <c r="O18" s="24"/>
    </row>
    <row r="19" spans="1:18" ht="33.75" customHeight="1" x14ac:dyDescent="0.25">
      <c r="A19" s="7"/>
      <c r="B19" s="79" t="s">
        <v>54</v>
      </c>
      <c r="C19" s="80"/>
      <c r="D19" s="9"/>
      <c r="E19" s="83" t="s">
        <v>40</v>
      </c>
      <c r="F19" s="80"/>
      <c r="G19" s="8"/>
      <c r="H19" s="25" t="s">
        <v>10</v>
      </c>
      <c r="I19" s="26" t="s">
        <v>11</v>
      </c>
      <c r="J19" s="27" t="s">
        <v>12</v>
      </c>
      <c r="K19" s="5"/>
      <c r="L19" s="28"/>
      <c r="M19" s="29"/>
      <c r="N19" s="29"/>
      <c r="O19" s="24"/>
    </row>
    <row r="20" spans="1:18" ht="30" customHeight="1" x14ac:dyDescent="0.25">
      <c r="A20" s="7"/>
      <c r="B20" s="81" t="s">
        <v>34</v>
      </c>
      <c r="C20" s="80"/>
      <c r="D20" s="9"/>
      <c r="E20" s="81" t="s">
        <v>47</v>
      </c>
      <c r="F20" s="80"/>
      <c r="G20" s="8"/>
      <c r="H20" s="30">
        <v>42400</v>
      </c>
      <c r="I20" s="31">
        <f>C13*12</f>
        <v>0</v>
      </c>
      <c r="J20" s="32">
        <f t="shared" ref="J20:J32" si="0">($F$12-I20)</f>
        <v>0</v>
      </c>
      <c r="K20" s="5"/>
      <c r="L20" s="33"/>
      <c r="M20" s="34"/>
      <c r="N20" s="35"/>
    </row>
    <row r="21" spans="1:18" ht="28.5" customHeight="1" x14ac:dyDescent="0.25">
      <c r="A21" s="7"/>
      <c r="B21" s="81" t="s">
        <v>63</v>
      </c>
      <c r="C21" s="80"/>
      <c r="D21" s="9"/>
      <c r="E21" s="83" t="s">
        <v>41</v>
      </c>
      <c r="F21" s="82">
        <f>MIN(20000,(SUM(F19:F20)))</f>
        <v>0</v>
      </c>
      <c r="G21" s="8"/>
      <c r="H21" s="30">
        <v>42794</v>
      </c>
      <c r="I21" s="31">
        <f>(C13/2)*12</f>
        <v>0</v>
      </c>
      <c r="J21" s="32">
        <f t="shared" si="0"/>
        <v>0</v>
      </c>
      <c r="K21" s="5"/>
      <c r="L21" s="33"/>
      <c r="M21" s="34"/>
      <c r="N21" s="35"/>
    </row>
    <row r="22" spans="1:18" ht="30.75" customHeight="1" x14ac:dyDescent="0.25">
      <c r="A22" s="7"/>
      <c r="B22" s="81" t="s">
        <v>64</v>
      </c>
      <c r="C22" s="80"/>
      <c r="D22" s="9"/>
      <c r="E22" s="81" t="s">
        <v>42</v>
      </c>
      <c r="F22" s="80"/>
      <c r="G22" s="8"/>
      <c r="H22" s="30">
        <v>42825</v>
      </c>
      <c r="I22" s="31">
        <f>(C13/3)*12</f>
        <v>0</v>
      </c>
      <c r="J22" s="32">
        <f t="shared" si="0"/>
        <v>0</v>
      </c>
      <c r="K22" s="5"/>
      <c r="L22" s="33"/>
      <c r="M22" s="34"/>
      <c r="N22" s="35"/>
    </row>
    <row r="23" spans="1:18" ht="31.5" customHeight="1" x14ac:dyDescent="0.25">
      <c r="A23" s="7"/>
      <c r="B23" s="81" t="s">
        <v>35</v>
      </c>
      <c r="C23" s="80"/>
      <c r="D23" s="9"/>
      <c r="E23" s="83" t="s">
        <v>43</v>
      </c>
      <c r="F23" s="80"/>
      <c r="G23" s="8"/>
      <c r="H23" s="30">
        <v>42855</v>
      </c>
      <c r="I23" s="31">
        <f>(C13/4)*12</f>
        <v>0</v>
      </c>
      <c r="J23" s="32">
        <f t="shared" si="0"/>
        <v>0</v>
      </c>
      <c r="K23" s="5"/>
      <c r="L23" s="33"/>
      <c r="M23" s="34"/>
      <c r="N23" s="35"/>
    </row>
    <row r="24" spans="1:18" ht="32.25" customHeight="1" x14ac:dyDescent="0.25">
      <c r="A24" s="7"/>
      <c r="B24" s="87" t="s">
        <v>31</v>
      </c>
      <c r="C24" s="82">
        <f>SUM(C19:C23)</f>
        <v>0</v>
      </c>
      <c r="D24" s="9"/>
      <c r="E24" s="85" t="s">
        <v>44</v>
      </c>
      <c r="F24" s="82">
        <f>IF((F23-(C7*0.1))&lt;0, 0, (F23-(C7*0.1)))</f>
        <v>0</v>
      </c>
      <c r="G24" s="8"/>
      <c r="H24" s="30">
        <v>42886</v>
      </c>
      <c r="I24" s="31">
        <f>(C13/5)*12</f>
        <v>0</v>
      </c>
      <c r="J24" s="32">
        <f t="shared" si="0"/>
        <v>0</v>
      </c>
      <c r="K24" s="5"/>
      <c r="L24" s="33"/>
      <c r="M24" s="34"/>
      <c r="N24" s="35"/>
    </row>
    <row r="25" spans="1:18" ht="32.25" customHeight="1" x14ac:dyDescent="0.25">
      <c r="A25" s="7"/>
      <c r="B25" s="100" t="s">
        <v>32</v>
      </c>
      <c r="C25" s="100"/>
      <c r="D25" s="9"/>
      <c r="E25" s="83" t="s">
        <v>45</v>
      </c>
      <c r="F25" s="80"/>
      <c r="G25" s="8"/>
      <c r="H25" s="30">
        <v>42916</v>
      </c>
      <c r="I25" s="31">
        <f>(C13/6)*12</f>
        <v>0</v>
      </c>
      <c r="J25" s="32">
        <f t="shared" si="0"/>
        <v>0</v>
      </c>
      <c r="K25" s="36"/>
      <c r="L25" s="33"/>
      <c r="M25" s="34"/>
      <c r="N25" s="35"/>
    </row>
    <row r="26" spans="1:18" ht="30.75" customHeight="1" x14ac:dyDescent="0.25">
      <c r="A26" s="7"/>
      <c r="B26" s="81" t="s">
        <v>33</v>
      </c>
      <c r="C26" s="80"/>
      <c r="D26" s="9"/>
      <c r="E26" s="87" t="s">
        <v>46</v>
      </c>
      <c r="F26" s="82">
        <f>SUM(F21,F22,F24,F25)</f>
        <v>0</v>
      </c>
      <c r="G26" s="8"/>
      <c r="H26" s="30">
        <v>42947</v>
      </c>
      <c r="I26" s="31">
        <f>(C13/7)*12</f>
        <v>0</v>
      </c>
      <c r="J26" s="32">
        <f t="shared" si="0"/>
        <v>0</v>
      </c>
      <c r="K26" s="36"/>
      <c r="L26" s="33"/>
      <c r="M26" s="34"/>
      <c r="N26" s="35"/>
      <c r="O26" s="37"/>
      <c r="P26" s="37"/>
      <c r="Q26" s="37"/>
    </row>
    <row r="27" spans="1:18" ht="30.75" customHeight="1" x14ac:dyDescent="0.25">
      <c r="A27" s="7"/>
      <c r="B27" s="81" t="s">
        <v>36</v>
      </c>
      <c r="C27" s="80"/>
      <c r="D27" s="9"/>
      <c r="E27" s="100" t="s">
        <v>49</v>
      </c>
      <c r="F27" s="100"/>
      <c r="G27" s="8"/>
      <c r="H27" s="30">
        <v>42978</v>
      </c>
      <c r="I27" s="31">
        <f>(C13/8)*12</f>
        <v>0</v>
      </c>
      <c r="J27" s="32">
        <f t="shared" si="0"/>
        <v>0</v>
      </c>
      <c r="K27" s="38"/>
      <c r="L27" s="33"/>
      <c r="M27" s="34"/>
      <c r="N27" s="35"/>
      <c r="O27" s="37"/>
      <c r="P27" s="37"/>
      <c r="Q27" s="37"/>
      <c r="R27" s="37"/>
    </row>
    <row r="28" spans="1:18" ht="30.75" customHeight="1" x14ac:dyDescent="0.25">
      <c r="A28" s="7"/>
      <c r="B28" s="81" t="s">
        <v>37</v>
      </c>
      <c r="C28" s="80"/>
      <c r="D28" s="9"/>
      <c r="E28" s="81" t="s">
        <v>50</v>
      </c>
      <c r="F28" s="80"/>
      <c r="G28" s="8"/>
      <c r="H28" s="30">
        <v>43008</v>
      </c>
      <c r="I28" s="31">
        <f>(C13/9)*12</f>
        <v>0</v>
      </c>
      <c r="J28" s="32">
        <f t="shared" si="0"/>
        <v>0</v>
      </c>
      <c r="K28" s="38"/>
      <c r="L28" s="33"/>
      <c r="M28" s="34"/>
      <c r="N28" s="35"/>
      <c r="O28" s="37"/>
      <c r="P28" s="37"/>
      <c r="Q28" s="37"/>
      <c r="R28" s="37"/>
    </row>
    <row r="29" spans="1:18" ht="31.5" customHeight="1" x14ac:dyDescent="0.25">
      <c r="A29" s="7"/>
      <c r="B29" s="83" t="s">
        <v>63</v>
      </c>
      <c r="C29" s="80"/>
      <c r="D29" s="9"/>
      <c r="E29" s="81" t="s">
        <v>51</v>
      </c>
      <c r="F29" s="80"/>
      <c r="G29" s="8"/>
      <c r="H29" s="30">
        <v>43039</v>
      </c>
      <c r="I29" s="31">
        <f>(C13/10)*12</f>
        <v>0</v>
      </c>
      <c r="J29" s="32">
        <f t="shared" si="0"/>
        <v>0</v>
      </c>
      <c r="K29" s="38"/>
      <c r="L29" s="33"/>
      <c r="M29" s="34"/>
      <c r="N29" s="35"/>
      <c r="O29" s="37"/>
      <c r="P29" s="37"/>
      <c r="Q29" s="37"/>
      <c r="R29" s="37"/>
    </row>
    <row r="30" spans="1:18" ht="33" customHeight="1" x14ac:dyDescent="0.25">
      <c r="A30" s="7"/>
      <c r="B30" s="81" t="s">
        <v>64</v>
      </c>
      <c r="C30" s="80"/>
      <c r="D30" s="9"/>
      <c r="E30" s="81" t="s">
        <v>57</v>
      </c>
      <c r="F30" s="80"/>
      <c r="G30" s="8"/>
      <c r="H30" s="30">
        <v>43069</v>
      </c>
      <c r="I30" s="31">
        <f>(C13/11)*12</f>
        <v>0</v>
      </c>
      <c r="J30" s="32">
        <f t="shared" si="0"/>
        <v>0</v>
      </c>
      <c r="K30" s="38"/>
      <c r="L30" s="33"/>
      <c r="M30" s="34"/>
      <c r="N30" s="35"/>
      <c r="O30" s="37"/>
      <c r="P30" s="37"/>
      <c r="Q30" s="37"/>
      <c r="R30" s="37"/>
    </row>
    <row r="31" spans="1:18" ht="33" customHeight="1" x14ac:dyDescent="0.25">
      <c r="A31" s="7"/>
      <c r="B31" s="81" t="s">
        <v>65</v>
      </c>
      <c r="C31" s="80"/>
      <c r="D31" s="9"/>
      <c r="E31" s="83" t="s">
        <v>52</v>
      </c>
      <c r="F31" s="80"/>
      <c r="G31" s="8"/>
      <c r="H31" s="91"/>
      <c r="I31" s="92"/>
      <c r="J31" s="93">
        <f>($F$12-I31)</f>
        <v>0</v>
      </c>
      <c r="K31" s="38"/>
      <c r="L31" s="33"/>
      <c r="M31" s="34"/>
      <c r="N31" s="35"/>
      <c r="O31" s="37"/>
      <c r="P31" s="37"/>
      <c r="Q31" s="37"/>
      <c r="R31" s="37"/>
    </row>
    <row r="32" spans="1:18" ht="28.5" customHeight="1" x14ac:dyDescent="0.25">
      <c r="A32" s="7"/>
      <c r="B32" s="81" t="s">
        <v>38</v>
      </c>
      <c r="C32" s="80"/>
      <c r="D32" s="9"/>
      <c r="E32" s="94"/>
      <c r="F32" s="80"/>
      <c r="G32" s="8"/>
      <c r="H32" s="30">
        <v>43100</v>
      </c>
      <c r="I32" s="31">
        <f>C13</f>
        <v>0</v>
      </c>
      <c r="J32" s="32">
        <f t="shared" si="0"/>
        <v>0</v>
      </c>
      <c r="K32" s="38"/>
      <c r="L32" s="33"/>
      <c r="M32" s="34"/>
      <c r="N32" s="35"/>
      <c r="O32" s="37"/>
      <c r="P32" s="37"/>
      <c r="Q32" s="37"/>
      <c r="R32" s="37"/>
    </row>
    <row r="33" spans="1:19" ht="38.25" customHeight="1" x14ac:dyDescent="0.25">
      <c r="A33" s="7"/>
      <c r="B33" s="87" t="s">
        <v>39</v>
      </c>
      <c r="C33" s="82">
        <f>SUM(C26:C32)</f>
        <v>0</v>
      </c>
      <c r="D33" s="9"/>
      <c r="E33" s="84" t="s">
        <v>53</v>
      </c>
      <c r="F33" s="82">
        <f>SUM(F28:F32)</f>
        <v>0</v>
      </c>
      <c r="G33" s="8"/>
      <c r="H33" s="39"/>
      <c r="I33" s="40"/>
      <c r="J33" s="35"/>
      <c r="K33" s="38"/>
      <c r="L33" s="33"/>
      <c r="M33" s="34"/>
      <c r="N33" s="35"/>
      <c r="O33" s="37"/>
      <c r="P33" s="37"/>
      <c r="Q33" s="37"/>
      <c r="R33" s="37"/>
    </row>
    <row r="34" spans="1:19" ht="30" hidden="1" x14ac:dyDescent="0.25">
      <c r="A34" s="7"/>
      <c r="B34" s="9"/>
      <c r="C34" s="9"/>
      <c r="D34" s="9"/>
      <c r="E34" s="9"/>
      <c r="F34" s="9"/>
      <c r="G34" s="8"/>
      <c r="H34" s="41" t="s">
        <v>18</v>
      </c>
      <c r="I34" s="42">
        <f>SUM(F19:F25)</f>
        <v>0</v>
      </c>
      <c r="J34" s="38"/>
      <c r="K34" s="38"/>
      <c r="L34" s="43"/>
      <c r="M34" s="43"/>
      <c r="N34" s="43"/>
      <c r="O34" s="37"/>
      <c r="P34" s="37"/>
      <c r="Q34" s="37"/>
      <c r="R34" s="37"/>
    </row>
    <row r="35" spans="1:19" hidden="1" x14ac:dyDescent="0.25">
      <c r="A35" s="7"/>
      <c r="B35" s="9"/>
      <c r="C35" s="9"/>
      <c r="D35" s="9"/>
      <c r="E35" s="44" t="s">
        <v>19</v>
      </c>
      <c r="F35" s="45"/>
      <c r="G35" s="8"/>
      <c r="H35" s="41" t="s">
        <v>16</v>
      </c>
      <c r="I35" s="42">
        <f>IF(C10&gt;F36,C10,F36)</f>
        <v>10000</v>
      </c>
      <c r="J35" s="5"/>
      <c r="K35" s="36"/>
      <c r="L35" s="46"/>
      <c r="M35" s="47"/>
      <c r="N35" s="43"/>
      <c r="O35" s="37"/>
      <c r="P35" s="37"/>
      <c r="Q35" s="37"/>
      <c r="R35" s="37"/>
    </row>
    <row r="36" spans="1:19" ht="31.5" hidden="1" thickBot="1" x14ac:dyDescent="0.35">
      <c r="A36" s="7"/>
      <c r="B36" s="48" t="s">
        <v>0</v>
      </c>
      <c r="C36" s="49">
        <f>SUM(C19:C34)</f>
        <v>0</v>
      </c>
      <c r="D36" s="9"/>
      <c r="E36" s="50">
        <f>C10</f>
        <v>10000</v>
      </c>
      <c r="F36" s="51">
        <f>F26</f>
        <v>0</v>
      </c>
      <c r="G36" s="8"/>
      <c r="H36" s="52" t="s">
        <v>17</v>
      </c>
      <c r="I36" s="53" t="e">
        <f>VLOOKUP($C$12,$H$20:$I$32,2,FALSE)</f>
        <v>#N/A</v>
      </c>
      <c r="J36" s="5"/>
      <c r="K36" s="36"/>
      <c r="L36" s="5"/>
      <c r="M36" s="5"/>
      <c r="N36" s="5"/>
      <c r="O36" s="37"/>
      <c r="P36" s="37"/>
      <c r="Q36" s="37"/>
      <c r="R36" s="37"/>
    </row>
    <row r="37" spans="1:19" ht="37.5" hidden="1" thickTop="1" thickBot="1" x14ac:dyDescent="0.3">
      <c r="A37" s="7"/>
      <c r="B37" s="54"/>
      <c r="C37" s="54"/>
      <c r="D37" s="54"/>
      <c r="E37" s="55" t="s">
        <v>20</v>
      </c>
      <c r="F37" s="56">
        <f>MAX(E36:F36)</f>
        <v>10000</v>
      </c>
      <c r="G37" s="8"/>
      <c r="H37" s="5"/>
      <c r="I37" s="5"/>
      <c r="J37" s="5"/>
      <c r="K37" s="38"/>
      <c r="L37" s="5"/>
      <c r="M37" s="5"/>
      <c r="N37" s="5"/>
      <c r="O37" s="37"/>
      <c r="P37" s="37"/>
      <c r="Q37" s="37"/>
      <c r="R37" s="37"/>
    </row>
    <row r="38" spans="1:19" ht="19.5" hidden="1" thickBot="1" x14ac:dyDescent="0.3">
      <c r="A38" s="57"/>
      <c r="B38" s="101" t="s">
        <v>24</v>
      </c>
      <c r="C38" s="101"/>
      <c r="D38" s="5"/>
      <c r="E38" s="5"/>
      <c r="F38" s="5"/>
      <c r="G38" s="5"/>
      <c r="H38" s="5"/>
      <c r="I38" s="5"/>
      <c r="J38" s="5"/>
      <c r="K38" s="38"/>
      <c r="L38" s="5"/>
      <c r="M38" s="5"/>
      <c r="N38" s="5"/>
      <c r="O38" s="37"/>
      <c r="P38" s="37"/>
      <c r="Q38" s="37"/>
      <c r="R38" s="37"/>
    </row>
    <row r="39" spans="1:19" ht="45" hidden="1" x14ac:dyDescent="0.25">
      <c r="A39" s="5"/>
      <c r="B39" s="58" t="s">
        <v>1</v>
      </c>
      <c r="C39" s="15">
        <f>C8</f>
        <v>0</v>
      </c>
      <c r="D39" s="5"/>
      <c r="E39" s="5"/>
      <c r="F39" s="5"/>
      <c r="G39" s="5"/>
      <c r="H39" s="59" t="s">
        <v>15</v>
      </c>
      <c r="I39" s="5"/>
      <c r="J39" s="5"/>
      <c r="K39" s="38"/>
      <c r="L39" s="38"/>
      <c r="M39" s="38"/>
      <c r="N39" s="38"/>
      <c r="O39" s="37"/>
      <c r="P39" s="37"/>
      <c r="Q39" s="37"/>
      <c r="R39" s="37"/>
    </row>
    <row r="40" spans="1:19" hidden="1" x14ac:dyDescent="0.25">
      <c r="A40" s="5"/>
      <c r="B40" s="60" t="s">
        <v>7</v>
      </c>
      <c r="C40" s="18" t="str">
        <f>C9</f>
        <v>Single</v>
      </c>
      <c r="D40" s="5"/>
      <c r="E40" s="5"/>
      <c r="F40" s="5"/>
      <c r="G40" s="5"/>
      <c r="H40" s="95" t="e">
        <f>VLOOKUP(C12,H20:J32,3,FALSE)</f>
        <v>#N/A</v>
      </c>
      <c r="I40" s="95"/>
      <c r="J40" s="5"/>
      <c r="K40" s="38"/>
      <c r="L40" s="38"/>
      <c r="M40" s="5"/>
      <c r="N40" s="5"/>
      <c r="O40" s="37"/>
      <c r="P40" s="37"/>
      <c r="Q40" s="37"/>
      <c r="R40" s="37"/>
      <c r="S40" s="37"/>
    </row>
    <row r="41" spans="1:19" hidden="1" x14ac:dyDescent="0.25">
      <c r="A41" s="5"/>
      <c r="B41" s="61" t="s">
        <v>13</v>
      </c>
      <c r="C41" s="18">
        <f>C7</f>
        <v>0</v>
      </c>
      <c r="D41" s="5"/>
      <c r="E41" s="5"/>
      <c r="F41" s="5"/>
      <c r="G41" s="5"/>
      <c r="H41" s="95"/>
      <c r="I41" s="95"/>
      <c r="J41" s="5"/>
      <c r="K41" s="38"/>
      <c r="L41" s="38"/>
      <c r="M41" s="38"/>
      <c r="N41" s="38"/>
      <c r="O41" s="37"/>
      <c r="P41" s="37"/>
      <c r="Q41" s="37"/>
      <c r="R41" s="37"/>
    </row>
    <row r="42" spans="1:19" ht="18.75" hidden="1" x14ac:dyDescent="0.3">
      <c r="A42" s="5"/>
      <c r="B42" s="62" t="s">
        <v>25</v>
      </c>
      <c r="C42" s="63">
        <f>IF(C40="Single",I13,IF(C40="Married Filing Separately",J13,IF(C40="Married Filing Jointly",K13,IF(C40="Qualifying Widow(er)",L13,IF(C40="Head of Household",M13,0)))))</f>
        <v>0</v>
      </c>
      <c r="D42" s="5"/>
      <c r="E42" s="5"/>
      <c r="F42" s="5"/>
      <c r="G42" s="5"/>
      <c r="H42" s="36"/>
      <c r="I42" s="36"/>
      <c r="J42" s="5"/>
      <c r="K42" s="38"/>
      <c r="L42" s="38"/>
      <c r="M42" s="38"/>
      <c r="N42" s="38"/>
    </row>
    <row r="43" spans="1:19" hidden="1" x14ac:dyDescent="0.25">
      <c r="A43" s="5"/>
      <c r="B43" s="5"/>
      <c r="C43" s="5"/>
      <c r="D43" s="5"/>
      <c r="E43" s="5"/>
      <c r="F43" s="5"/>
      <c r="G43" s="5"/>
      <c r="H43" s="5"/>
      <c r="I43" s="36"/>
      <c r="J43" s="5"/>
      <c r="K43" s="5"/>
      <c r="L43" s="5"/>
      <c r="M43" s="5"/>
      <c r="N43" s="5"/>
    </row>
    <row r="44" spans="1:19" hidden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9" hidden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9" x14ac:dyDescent="0.25">
      <c r="A46" s="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9" ht="18.75" hidden="1" x14ac:dyDescent="0.3">
      <c r="E47" s="64"/>
      <c r="F47" s="65"/>
      <c r="O47" s="66"/>
    </row>
    <row r="48" spans="1:19" ht="16.5" x14ac:dyDescent="0.3">
      <c r="P48" s="66"/>
    </row>
    <row r="50" spans="11:16" ht="16.5" x14ac:dyDescent="0.3">
      <c r="K50" s="66"/>
    </row>
    <row r="51" spans="11:16" ht="16.5" x14ac:dyDescent="0.3">
      <c r="K51" s="66"/>
    </row>
    <row r="55" spans="11:16" ht="9.75" customHeight="1" x14ac:dyDescent="0.25"/>
    <row r="56" spans="11:16" ht="27.75" customHeight="1" x14ac:dyDescent="0.25">
      <c r="N56" s="67"/>
      <c r="O56" s="67"/>
      <c r="P56" s="67"/>
    </row>
    <row r="57" spans="11:16" x14ac:dyDescent="0.25">
      <c r="N57" s="67"/>
      <c r="O57" s="67"/>
      <c r="P57" s="67"/>
    </row>
    <row r="58" spans="11:16" ht="82.5" customHeight="1" x14ac:dyDescent="0.25">
      <c r="N58" s="67"/>
      <c r="O58" s="67"/>
      <c r="P58" s="67"/>
    </row>
  </sheetData>
  <sheetProtection selectLockedCells="1"/>
  <dataConsolidate function="var" link="1">
    <dataRefs count="1">
      <dataRef ref="I13" sheet="NC Income Tax Estimator" r:id="rId1"/>
    </dataRefs>
  </dataConsolidate>
  <mergeCells count="15">
    <mergeCell ref="H6:M6"/>
    <mergeCell ref="B25:C25"/>
    <mergeCell ref="A1:G1"/>
    <mergeCell ref="B2:F2"/>
    <mergeCell ref="B4:F4"/>
    <mergeCell ref="B6:C6"/>
    <mergeCell ref="E6:F8"/>
    <mergeCell ref="B3:F3"/>
    <mergeCell ref="H40:I41"/>
    <mergeCell ref="E9:F9"/>
    <mergeCell ref="B16:F16"/>
    <mergeCell ref="B18:C18"/>
    <mergeCell ref="E18:F18"/>
    <mergeCell ref="E27:F27"/>
    <mergeCell ref="B38:C38"/>
  </mergeCells>
  <conditionalFormatting sqref="H40 E6">
    <cfRule type="cellIs" dxfId="14" priority="6" stopIfTrue="1" operator="lessThan">
      <formula>0</formula>
    </cfRule>
    <cfRule type="cellIs" dxfId="13" priority="7" stopIfTrue="1" operator="greaterThan">
      <formula>0</formula>
    </cfRule>
  </conditionalFormatting>
  <conditionalFormatting sqref="E6:F8">
    <cfRule type="cellIs" dxfId="12" priority="1" operator="lessThan">
      <formula>0</formula>
    </cfRule>
    <cfRule type="cellIs" dxfId="11" priority="2" operator="greaterThan">
      <formula>0</formula>
    </cfRule>
    <cfRule type="cellIs" dxfId="10" priority="3" operator="greaterThan">
      <formula>0</formula>
    </cfRule>
    <cfRule type="cellIs" dxfId="9" priority="4" operator="lessThan">
      <formula>0</formula>
    </cfRule>
    <cfRule type="cellIs" dxfId="8" priority="5" operator="greaterThan">
      <formula>0</formula>
    </cfRule>
  </conditionalFormatting>
  <dataValidations count="5">
    <dataValidation type="list" allowBlank="1" showInputMessage="1" showErrorMessage="1" sqref="C12">
      <formula1>$H$20:$H$32</formula1>
    </dataValidation>
    <dataValidation type="list" showInputMessage="1" showErrorMessage="1" sqref="C9">
      <formula1>$I$10:$M$10</formula1>
    </dataValidation>
    <dataValidation type="whole" operator="lessThanOrEqual" allowBlank="1" showInputMessage="1" showErrorMessage="1" sqref="F21">
      <formula1>20000</formula1>
    </dataValidation>
    <dataValidation operator="greaterThan" allowBlank="1" showInputMessage="1" showErrorMessage="1" sqref="F24"/>
    <dataValidation operator="lessThanOrEqual" allowBlank="1" showInputMessage="1" showErrorMessage="1" sqref="F19"/>
  </dataValidations>
  <printOptions horizontalCentered="1"/>
  <pageMargins left="0.7" right="0.7" top="0.75" bottom="0.75" header="0.3" footer="0.3"/>
  <pageSetup scale="63" orientation="portrait" r:id="rId2"/>
  <headerFooter>
    <oddHeader>&amp;CNorth Carolina Income Tax Estimator</oddHead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 Income Tax Estimator </vt:lpstr>
      <vt:lpstr>'NC Income Tax Estimator '!Print_Area</vt:lpstr>
    </vt:vector>
  </TitlesOfParts>
  <Company>NC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jdcoble</dc:creator>
  <cp:lastModifiedBy>Nathan C. McGhee</cp:lastModifiedBy>
  <cp:lastPrinted>2014-07-30T16:18:57Z</cp:lastPrinted>
  <dcterms:created xsi:type="dcterms:W3CDTF">2014-05-29T18:07:52Z</dcterms:created>
  <dcterms:modified xsi:type="dcterms:W3CDTF">2019-10-10T19:26:29Z</dcterms:modified>
</cp:coreProperties>
</file>