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7560" windowHeight="4965" tabRatio="942" activeTab="0"/>
  </bookViews>
  <sheets>
    <sheet name="Franchise Tax Collections" sheetId="1" r:id="rId1"/>
  </sheets>
  <definedNames>
    <definedName name="_xlnm.Print_Area" localSheetId="0">'Franchise Tax Collections'!$A$1:$T$61</definedName>
  </definedNames>
  <calcPr fullCalcOnLoad="1"/>
</workbook>
</file>

<file path=xl/sharedStrings.xml><?xml version="1.0" encoding="utf-8"?>
<sst xmlns="http://schemas.openxmlformats.org/spreadsheetml/2006/main" count="152" uniqueCount="126">
  <si>
    <t>Rate</t>
  </si>
  <si>
    <t>General</t>
  </si>
  <si>
    <t>[$]</t>
  </si>
  <si>
    <t>Net</t>
  </si>
  <si>
    <t>collections</t>
  </si>
  <si>
    <t>Municipal</t>
  </si>
  <si>
    <t>Amount</t>
  </si>
  <si>
    <t>Inter-</t>
  </si>
  <si>
    <t>Other</t>
  </si>
  <si>
    <t>govern-</t>
  </si>
  <si>
    <t>[Business</t>
  </si>
  <si>
    <t>Total</t>
  </si>
  <si>
    <t>before</t>
  </si>
  <si>
    <t>Admin-</t>
  </si>
  <si>
    <t>mental/</t>
  </si>
  <si>
    <t>to</t>
  </si>
  <si>
    <t>Water</t>
  </si>
  <si>
    <t>Corporations,</t>
  </si>
  <si>
    <t>gross</t>
  </si>
  <si>
    <t>transfers/</t>
  </si>
  <si>
    <t>istrative</t>
  </si>
  <si>
    <t>inter-fund</t>
  </si>
  <si>
    <t xml:space="preserve">General </t>
  </si>
  <si>
    <t>Fiscal</t>
  </si>
  <si>
    <t>Gas</t>
  </si>
  <si>
    <t>Telephone</t>
  </si>
  <si>
    <t>Burial Assns.]</t>
  </si>
  <si>
    <t>Refunds</t>
  </si>
  <si>
    <t>deductions</t>
  </si>
  <si>
    <t>costs</t>
  </si>
  <si>
    <t>transfers</t>
  </si>
  <si>
    <t>Fund</t>
  </si>
  <si>
    <t>Gross</t>
  </si>
  <si>
    <t>year</t>
  </si>
  <si>
    <t>------</t>
  </si>
  <si>
    <t>Franchise tax rates and bases:</t>
  </si>
  <si>
    <t>bases;</t>
  </si>
  <si>
    <t>Intergovernmental, inter-fund transfers</t>
  </si>
  <si>
    <t>2000-01………..</t>
  </si>
  <si>
    <t>2001-02………..</t>
  </si>
  <si>
    <t>2002-03………..</t>
  </si>
  <si>
    <t>(minimum tax, $35)</t>
  </si>
  <si>
    <t>In fiscal year 2001-02, the State retained $64,986,530 in allocated municipal utility franchise tax distribution monies to partially offset the budgetary shortfall.</t>
  </si>
  <si>
    <t xml:space="preserve">In fiscal year 1999-00, a $92 million tax payment intended to satisfy a franchise tax liability was misassigned to the corporate income tax account because the payment was unaccompanied by a tax return  </t>
  </si>
  <si>
    <t xml:space="preserve">identifying the tax type. Upon receipt of the tax return in 2000-01, a $92 million correcting adjustment transferred the funds from the corporate income tax account into the intended franchise    </t>
  </si>
  <si>
    <r>
      <t xml:space="preserve">tax account.  Gross collection amounts in the above table do not reflect this misassignment so as not to alter taxpayer remittance levels.  The </t>
    </r>
    <r>
      <rPr>
        <b/>
        <i/>
        <sz val="8"/>
        <rFont val="Times New Roman"/>
        <family val="1"/>
      </rPr>
      <t>Intergovernmental, inter-fund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transfers</t>
    </r>
    <r>
      <rPr>
        <b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and </t>
    </r>
    <r>
      <rPr>
        <b/>
        <i/>
        <sz val="8"/>
        <rFont val="Times New Roman"/>
        <family val="1"/>
      </rPr>
      <t xml:space="preserve">Net collections to </t>
    </r>
  </si>
  <si>
    <t>collec-</t>
  </si>
  <si>
    <t>tions</t>
  </si>
  <si>
    <t>largest of 3 alternate</t>
  </si>
  <si>
    <t xml:space="preserve">   (2) 55% of the appraised value of real &amp; tangible property in NC.</t>
  </si>
  <si>
    <t xml:space="preserve">   (3) investment in tangible property in NC.</t>
  </si>
  <si>
    <r>
      <t xml:space="preserve">   </t>
    </r>
    <r>
      <rPr>
        <b/>
        <u val="single"/>
        <sz val="8"/>
        <rFont val="Times New Roman"/>
        <family val="1"/>
      </rPr>
      <t>Three alternate bases</t>
    </r>
    <r>
      <rPr>
        <b/>
        <sz val="8"/>
        <rFont val="Times New Roman"/>
        <family val="1"/>
      </rPr>
      <t>:</t>
    </r>
  </si>
  <si>
    <t>$25-$50 flat tax</t>
  </si>
  <si>
    <t xml:space="preserve">   Based on membership</t>
  </si>
  <si>
    <t>2003-04………..</t>
  </si>
  <si>
    <r>
      <t xml:space="preserve">   </t>
    </r>
    <r>
      <rPr>
        <b/>
        <u val="single"/>
        <sz val="8"/>
        <rFont val="Times New Roman"/>
        <family val="1"/>
      </rPr>
      <t>Base</t>
    </r>
  </si>
  <si>
    <t xml:space="preserve">          Mutual burial associations: </t>
  </si>
  <si>
    <t xml:space="preserve">          Business corporations:</t>
  </si>
  <si>
    <t xml:space="preserve">          Gas  </t>
  </si>
  <si>
    <t xml:space="preserve">          Telephone </t>
  </si>
  <si>
    <t xml:space="preserve">           Year-over-year % change</t>
  </si>
  <si>
    <t>2004-05………..</t>
  </si>
  <si>
    <t>Collection</t>
  </si>
  <si>
    <t>fees</t>
  </si>
  <si>
    <t xml:space="preserve">on </t>
  </si>
  <si>
    <t>overdue</t>
  </si>
  <si>
    <t>tax debts</t>
  </si>
  <si>
    <t xml:space="preserve">  </t>
  </si>
  <si>
    <t xml:space="preserve">                  Taxpayer Type</t>
  </si>
  <si>
    <t>2004-05  Voluntary Compliance Program</t>
  </si>
  <si>
    <t xml:space="preserve">Limited amnesty was granted as result of a court case to corporate and individual taxpayers who had engaged either in tax strategies causing income that would otherwise be taxable in North Carolina to be shifted </t>
  </si>
  <si>
    <t>out-of-state, or in other tax shelters eliminating or minimizing their tax burden.   Franchise tax collections include $22,859,455 attributable to this program.</t>
  </si>
  <si>
    <t>OSBM</t>
  </si>
  <si>
    <t>Civil</t>
  </si>
  <si>
    <t>Penalty &amp;</t>
  </si>
  <si>
    <t>Forfeiture</t>
  </si>
  <si>
    <t>2005-06………..</t>
  </si>
  <si>
    <r>
      <t xml:space="preserve">   consolidated all taxes on telecommunications services into a single State sales tax rate of 6% [7% combined general rate effective </t>
    </r>
    <r>
      <rPr>
        <b/>
        <u val="single"/>
        <sz val="8"/>
        <rFont val="Times New Roman"/>
        <family val="1"/>
      </rPr>
      <t>October 1, 2005</t>
    </r>
    <r>
      <rPr>
        <b/>
        <sz val="8"/>
        <rFont val="Times New Roman"/>
        <family val="1"/>
      </rPr>
      <t>].</t>
    </r>
  </si>
  <si>
    <t>2006-07………..</t>
  </si>
  <si>
    <t>Collec-</t>
  </si>
  <si>
    <t>tion cost</t>
  </si>
  <si>
    <t>of fines/</t>
  </si>
  <si>
    <t>forfei-</t>
  </si>
  <si>
    <t>tures</t>
  </si>
  <si>
    <t>Settlement Initiative</t>
  </si>
  <si>
    <r>
      <t>2006-07</t>
    </r>
    <r>
      <rPr>
        <b/>
        <sz val="8"/>
        <rFont val="Times New Roman"/>
        <family val="1"/>
      </rPr>
      <t xml:space="preserve"> A Settlement Initiative launched during 2006 focused on corporate and individual taxpayers who had improperly utilized certain tax strategies which minimized the taxpayer's North Carolina tax burden.</t>
    </r>
  </si>
  <si>
    <t>Franchise tax collections include $4,518,477 attributable to this effort.</t>
  </si>
  <si>
    <t>2007-08………..</t>
  </si>
  <si>
    <t>2008-09………..</t>
  </si>
  <si>
    <t xml:space="preserve">                      [§ 105 ARTICLE 3.]</t>
  </si>
  <si>
    <t>2009-10………..</t>
  </si>
  <si>
    <t>2009-10 Corporate Resolution Initiative</t>
  </si>
  <si>
    <t>A corporate resolution initiative launched during 2009 focused on corporate taxpayers with significant outstanding tax bills.  Franchise tax collections include $40,204,035 generated by the program.</t>
  </si>
  <si>
    <t xml:space="preserve">                                      Franchise Tax Gross Collections </t>
  </si>
  <si>
    <r>
      <t>General Fund</t>
    </r>
    <r>
      <rPr>
        <b/>
        <sz val="8"/>
        <rFont val="Times New Roman"/>
        <family val="1"/>
      </rPr>
      <t xml:space="preserve"> columns do reflect the misassignment of the $92 million payment, reporting the payment in 2000-01 franchise tax net collections deposited into the General Fund instead of in 1999-00 .</t>
    </r>
  </si>
  <si>
    <t>2010-11………..</t>
  </si>
  <si>
    <t xml:space="preserve">                                                                                                                                                   TABLE  16.   FRANCHISE TAX COLLECTIONS </t>
  </si>
  <si>
    <t>Beginning with fiscal year 2009-10, the amount shown is the transfer of funds for purchases and costs related to the implementation of TIMS and PDP components [SL 2009-451, Section 6.20(a)]</t>
  </si>
  <si>
    <t>2011-12………..</t>
  </si>
  <si>
    <r>
      <t xml:space="preserve">   [6.75% effective </t>
    </r>
    <r>
      <rPr>
        <b/>
        <u val="single"/>
        <sz val="8"/>
        <rFont val="Times New Roman"/>
        <family val="1"/>
      </rPr>
      <t>December 1, 2006</t>
    </r>
    <r>
      <rPr>
        <b/>
        <sz val="8"/>
        <rFont val="Times New Roman"/>
        <family val="1"/>
      </rPr>
      <t xml:space="preserve">; 7% effective </t>
    </r>
    <r>
      <rPr>
        <b/>
        <u val="single"/>
        <sz val="8"/>
        <rFont val="Times New Roman"/>
        <family val="1"/>
      </rPr>
      <t>April 1, 2008</t>
    </r>
    <r>
      <rPr>
        <b/>
        <sz val="8"/>
        <rFont val="Times New Roman"/>
        <family val="1"/>
      </rPr>
      <t xml:space="preserve">; 8% effective </t>
    </r>
    <r>
      <rPr>
        <b/>
        <u val="single"/>
        <sz val="8"/>
        <rFont val="Times New Roman"/>
        <family val="1"/>
      </rPr>
      <t>September 1, 2009</t>
    </r>
    <r>
      <rPr>
        <b/>
        <sz val="8"/>
        <rFont val="Times New Roman"/>
        <family val="1"/>
      </rPr>
      <t xml:space="preserve">; 7% effective </t>
    </r>
    <r>
      <rPr>
        <b/>
        <u val="single"/>
        <sz val="8"/>
        <rFont val="Times New Roman"/>
        <family val="1"/>
      </rPr>
      <t>July 1, 2011</t>
    </r>
    <r>
      <rPr>
        <b/>
        <sz val="8"/>
        <rFont val="Times New Roman"/>
        <family val="1"/>
      </rPr>
      <t>]</t>
    </r>
  </si>
  <si>
    <t>$1.50 per $1,000 of the</t>
  </si>
  <si>
    <t>2012-13………..</t>
  </si>
  <si>
    <t xml:space="preserve">   (1) capital stock, surplus &amp; undivided profits apportioned to NC.</t>
  </si>
  <si>
    <t xml:space="preserve">                           Franchise Tax Net Collections Before &amp; After Deductions</t>
  </si>
  <si>
    <t>2013-14………..</t>
  </si>
  <si>
    <t>2014-15………..</t>
  </si>
  <si>
    <r>
      <t xml:space="preserve">   repeals the piped natural gas tax effective </t>
    </r>
    <r>
      <rPr>
        <b/>
        <u val="single"/>
        <sz val="8"/>
        <rFont val="Times New Roman"/>
        <family val="1"/>
      </rPr>
      <t>July 1, 2014</t>
    </r>
    <r>
      <rPr>
        <b/>
        <sz val="8"/>
        <rFont val="Times New Roman"/>
        <family val="1"/>
      </rPr>
      <t xml:space="preserve">;  gross receipts billed on or after this date are subject to the 7% combined general rate of sales and use tax  </t>
    </r>
  </si>
  <si>
    <t>Power</t>
  </si>
  <si>
    <t>&amp; Sewer</t>
  </si>
  <si>
    <t xml:space="preserve">          Power</t>
  </si>
  <si>
    <t xml:space="preserve">          Water</t>
  </si>
  <si>
    <t xml:space="preserve">          Sewer</t>
  </si>
  <si>
    <t xml:space="preserve">   Gross receipts derived from furnishing power, electricity, electric lights, or current.  [Repealed by SL 2013-316, s. 4.1(a).; gross receipts billed on or after</t>
  </si>
  <si>
    <r>
      <t xml:space="preserve">   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 xml:space="preserve">, sales of piped natural gas became subject to the piped natural gas excise tax (previously subject to sales and franchise taxes).  [SL 2013-316, s. 4.1(d) </t>
    </r>
  </si>
  <si>
    <t xml:space="preserve">   under § 105-164.4(a)(9) (reduced 3.5% rate provision applies to gas cities for a one-year period).]</t>
  </si>
  <si>
    <r>
      <t xml:space="preserve">   </t>
    </r>
    <r>
      <rPr>
        <b/>
        <u val="single"/>
        <sz val="8"/>
        <rFont val="Times New Roman"/>
        <family val="1"/>
      </rPr>
      <t>July 1, 2014</t>
    </r>
    <r>
      <rPr>
        <b/>
        <sz val="8"/>
        <rFont val="Times New Roman"/>
        <family val="1"/>
      </rPr>
      <t>, are subject to the combined general rate under Article 5, § 105-164.4(a)(9) (reduced 3.5% rate provision applies to CHEMC for a one-year period).]</t>
    </r>
  </si>
  <si>
    <t xml:space="preserve">   Gross receipts from owning or operating a water system subject to regulation by the NC Utilities Commission.  [Repealed by SL 2013-316, s. 4.1(a).]</t>
  </si>
  <si>
    <t xml:space="preserve">   Gross receipts from owning or operating a public sewerage company.  [Repealed by SL 2013-316, s. 4.1(a).]</t>
  </si>
  <si>
    <t>§ 105-116</t>
  </si>
  <si>
    <t>§ 105-116.1</t>
  </si>
  <si>
    <t xml:space="preserve">          Utility franchise tax† :</t>
  </si>
  <si>
    <r>
      <t xml:space="preserve">                                              [The Tax Simplification and Reduction Act of 2013 repeals §§ 105-116 and 105-116.1 effective </t>
    </r>
    <r>
      <rPr>
        <b/>
        <u val="single"/>
        <sz val="8"/>
        <rFont val="Times New Roman"/>
        <family val="1"/>
      </rPr>
      <t>July 1, 2014</t>
    </r>
    <r>
      <rPr>
        <b/>
        <sz val="8"/>
        <rFont val="Times New Roman"/>
        <family val="1"/>
      </rPr>
      <t xml:space="preserve">, applicable to gross receipts billed on or after that date.]†  </t>
    </r>
  </si>
  <si>
    <r>
      <t xml:space="preserve">   Effective </t>
    </r>
    <r>
      <rPr>
        <b/>
        <u val="single"/>
        <sz val="8"/>
        <rFont val="Times New Roman"/>
        <family val="1"/>
      </rPr>
      <t>January 1, 2002</t>
    </r>
    <r>
      <rPr>
        <b/>
        <sz val="8"/>
        <rFont val="Times New Roman"/>
        <family val="1"/>
      </rPr>
      <t xml:space="preserve">, telecommunications reform legislation repeals the telephone franchise tax and concurrently enacts legislation that </t>
    </r>
  </si>
  <si>
    <t xml:space="preserve">           Utilities†</t>
  </si>
  <si>
    <t>share††</t>
  </si>
  <si>
    <t>††Municipal share amounts reflect actual payments to municipalities during the fiscal year indicated.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</si>
</sst>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"/>
    <numFmt numFmtId="170" formatCode="mmmm\ d\,\ yyyy"/>
    <numFmt numFmtId="171" formatCode="0.00_);[Red]\(0.00\)"/>
    <numFmt numFmtId="172" formatCode="0.00_);\(0.00\)"/>
    <numFmt numFmtId="173" formatCode="0.0%"/>
  </numFmts>
  <fonts count="41">
    <font>
      <sz val="8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173" fontId="1" fillId="33" borderId="13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73" fontId="1" fillId="33" borderId="18" xfId="0" applyNumberFormat="1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 horizontal="left"/>
    </xf>
    <xf numFmtId="173" fontId="1" fillId="33" borderId="19" xfId="0" applyNumberFormat="1" applyFont="1" applyFill="1" applyBorder="1" applyAlignment="1">
      <alignment horizontal="center"/>
    </xf>
    <xf numFmtId="173" fontId="1" fillId="33" borderId="20" xfId="0" applyNumberFormat="1" applyFont="1" applyFill="1" applyBorder="1" applyAlignment="1">
      <alignment horizontal="left"/>
    </xf>
    <xf numFmtId="173" fontId="1" fillId="33" borderId="20" xfId="0" applyNumberFormat="1" applyFont="1" applyFill="1" applyBorder="1" applyAlignment="1">
      <alignment horizontal="center"/>
    </xf>
    <xf numFmtId="173" fontId="1" fillId="33" borderId="11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3" fontId="1" fillId="33" borderId="21" xfId="0" applyNumberFormat="1" applyFont="1" applyFill="1" applyBorder="1" applyAlignment="1">
      <alignment horizontal="center"/>
    </xf>
    <xf numFmtId="173" fontId="1" fillId="33" borderId="19" xfId="0" applyNumberFormat="1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3" fontId="1" fillId="33" borderId="23" xfId="0" applyNumberFormat="1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173" fontId="1" fillId="33" borderId="14" xfId="0" applyNumberFormat="1" applyFont="1" applyFill="1" applyBorder="1" applyAlignment="1">
      <alignment horizontal="center"/>
    </xf>
    <xf numFmtId="173" fontId="1" fillId="33" borderId="16" xfId="0" applyNumberFormat="1" applyFont="1" applyFill="1" applyBorder="1" applyAlignment="1">
      <alignment horizontal="center"/>
    </xf>
    <xf numFmtId="173" fontId="1" fillId="33" borderId="15" xfId="0" applyNumberFormat="1" applyFont="1" applyFill="1" applyBorder="1" applyAlignment="1">
      <alignment horizontal="center"/>
    </xf>
    <xf numFmtId="173" fontId="1" fillId="33" borderId="25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0" fontId="1" fillId="33" borderId="0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28" xfId="0" applyNumberFormat="1" applyFont="1" applyFill="1" applyBorder="1" applyAlignment="1">
      <alignment horizontal="right"/>
    </xf>
    <xf numFmtId="10" fontId="1" fillId="33" borderId="18" xfId="0" applyNumberFormat="1" applyFont="1" applyFill="1" applyBorder="1" applyAlignment="1">
      <alignment horizontal="right"/>
    </xf>
    <xf numFmtId="10" fontId="1" fillId="33" borderId="29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18" xfId="0" applyNumberFormat="1" applyFont="1" applyFill="1" applyBorder="1" applyAlignment="1">
      <alignment horizontal="right"/>
    </xf>
    <xf numFmtId="3" fontId="1" fillId="33" borderId="29" xfId="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/>
    </xf>
    <xf numFmtId="3" fontId="1" fillId="33" borderId="30" xfId="0" applyNumberFormat="1" applyFont="1" applyFill="1" applyBorder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10" fontId="1" fillId="33" borderId="31" xfId="0" applyNumberFormat="1" applyFont="1" applyFill="1" applyBorder="1" applyAlignment="1">
      <alignment horizontal="right"/>
    </xf>
    <xf numFmtId="10" fontId="1" fillId="33" borderId="32" xfId="0" applyNumberFormat="1" applyFont="1" applyFill="1" applyBorder="1" applyAlignment="1">
      <alignment horizontal="right"/>
    </xf>
    <xf numFmtId="10" fontId="1" fillId="33" borderId="26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10" fontId="1" fillId="33" borderId="0" xfId="0" applyNumberFormat="1" applyFont="1" applyFill="1" applyAlignment="1">
      <alignment horizontal="left"/>
    </xf>
    <xf numFmtId="0" fontId="1" fillId="33" borderId="0" xfId="0" applyFont="1" applyFill="1" applyAlignment="1" quotePrefix="1">
      <alignment horizontal="left"/>
    </xf>
    <xf numFmtId="9" fontId="1" fillId="33" borderId="0" xfId="0" applyNumberFormat="1" applyFont="1" applyFill="1" applyAlignment="1">
      <alignment horizontal="left"/>
    </xf>
    <xf numFmtId="0" fontId="1" fillId="33" borderId="0" xfId="0" applyFont="1" applyFill="1" applyAlignment="1" quotePrefix="1">
      <alignment horizontal="center"/>
    </xf>
    <xf numFmtId="173" fontId="1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1" fontId="1" fillId="33" borderId="29" xfId="0" applyNumberFormat="1" applyFont="1" applyFill="1" applyBorder="1" applyAlignment="1" quotePrefix="1">
      <alignment horizontal="right"/>
    </xf>
    <xf numFmtId="41" fontId="1" fillId="33" borderId="34" xfId="0" applyNumberFormat="1" applyFont="1" applyFill="1" applyBorder="1" applyAlignment="1" quotePrefix="1">
      <alignment horizontal="right"/>
    </xf>
    <xf numFmtId="41" fontId="1" fillId="33" borderId="29" xfId="0" applyNumberFormat="1" applyFont="1" applyFill="1" applyBorder="1" applyAlignment="1">
      <alignment horizontal="center"/>
    </xf>
    <xf numFmtId="37" fontId="1" fillId="33" borderId="34" xfId="0" applyNumberFormat="1" applyFont="1" applyFill="1" applyBorder="1" applyAlignment="1">
      <alignment/>
    </xf>
    <xf numFmtId="41" fontId="1" fillId="33" borderId="32" xfId="0" applyNumberFormat="1" applyFont="1" applyFill="1" applyBorder="1" applyAlignment="1" quotePrefix="1">
      <alignment horizontal="right"/>
    </xf>
    <xf numFmtId="3" fontId="1" fillId="33" borderId="35" xfId="0" applyNumberFormat="1" applyFont="1" applyFill="1" applyBorder="1" applyAlignment="1">
      <alignment horizontal="right"/>
    </xf>
    <xf numFmtId="3" fontId="1" fillId="33" borderId="36" xfId="0" applyNumberFormat="1" applyFont="1" applyFill="1" applyBorder="1" applyAlignment="1">
      <alignment horizontal="right"/>
    </xf>
    <xf numFmtId="41" fontId="1" fillId="33" borderId="37" xfId="0" applyNumberFormat="1" applyFont="1" applyFill="1" applyBorder="1" applyAlignment="1" quotePrefix="1">
      <alignment horizontal="right"/>
    </xf>
    <xf numFmtId="0" fontId="1" fillId="33" borderId="21" xfId="0" applyFont="1" applyFill="1" applyBorder="1" applyAlignment="1">
      <alignment horizontal="left"/>
    </xf>
    <xf numFmtId="173" fontId="1" fillId="33" borderId="24" xfId="0" applyNumberFormat="1" applyFont="1" applyFill="1" applyBorder="1" applyAlignment="1">
      <alignment horizontal="center"/>
    </xf>
    <xf numFmtId="0" fontId="1" fillId="33" borderId="3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33" xfId="0" applyNumberFormat="1" applyFont="1" applyFill="1" applyBorder="1" applyAlignment="1">
      <alignment horizontal="right"/>
    </xf>
    <xf numFmtId="41" fontId="1" fillId="33" borderId="29" xfId="0" applyNumberFormat="1" applyFont="1" applyFill="1" applyBorder="1" applyAlignment="1">
      <alignment horizontal="right"/>
    </xf>
    <xf numFmtId="3" fontId="1" fillId="33" borderId="29" xfId="0" applyNumberFormat="1" applyFont="1" applyFill="1" applyBorder="1" applyAlignment="1">
      <alignment/>
    </xf>
    <xf numFmtId="3" fontId="1" fillId="33" borderId="35" xfId="0" applyNumberFormat="1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1" fontId="1" fillId="33" borderId="32" xfId="0" applyNumberFormat="1" applyFont="1" applyFill="1" applyBorder="1" applyAlignment="1">
      <alignment horizontal="right"/>
    </xf>
    <xf numFmtId="3" fontId="1" fillId="33" borderId="39" xfId="0" applyNumberFormat="1" applyFont="1" applyFill="1" applyBorder="1" applyAlignment="1">
      <alignment horizontal="right"/>
    </xf>
    <xf numFmtId="41" fontId="1" fillId="33" borderId="4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A46" sqref="A46"/>
    </sheetView>
  </sheetViews>
  <sheetFormatPr defaultColWidth="9.33203125" defaultRowHeight="11.25"/>
  <cols>
    <col min="1" max="1" width="7.83203125" style="3" customWidth="1"/>
    <col min="2" max="2" width="11.16015625" style="3" customWidth="1"/>
    <col min="3" max="3" width="9.33203125" style="3" customWidth="1"/>
    <col min="4" max="5" width="10.33203125" style="3" customWidth="1"/>
    <col min="6" max="6" width="13" style="3" customWidth="1"/>
    <col min="7" max="7" width="11.83203125" style="3" customWidth="1"/>
    <col min="8" max="8" width="10" style="3" customWidth="1"/>
    <col min="9" max="9" width="11.16015625" style="3" customWidth="1"/>
    <col min="10" max="10" width="10.83203125" style="3" customWidth="1"/>
    <col min="11" max="11" width="7.83203125" style="3" customWidth="1"/>
    <col min="12" max="12" width="8.83203125" style="3" customWidth="1"/>
    <col min="13" max="13" width="9.5" style="3" customWidth="1"/>
    <col min="14" max="14" width="7.33203125" style="3" customWidth="1"/>
    <col min="15" max="16" width="11.16015625" style="3" customWidth="1"/>
    <col min="17" max="17" width="7.83203125" style="3" customWidth="1"/>
    <col min="18" max="18" width="8.33203125" style="3" customWidth="1"/>
    <col min="19" max="19" width="7.83203125" style="3" customWidth="1"/>
    <col min="20" max="20" width="9.66015625" style="3" customWidth="1"/>
    <col min="21" max="16384" width="9.33203125" style="3" customWidth="1"/>
  </cols>
  <sheetData>
    <row r="1" spans="1:17" ht="10.5">
      <c r="A1" s="1" t="s">
        <v>96</v>
      </c>
      <c r="B1" s="1"/>
      <c r="C1" s="1"/>
      <c r="D1" s="1"/>
      <c r="E1" s="1"/>
      <c r="F1" s="1"/>
      <c r="G1" s="1"/>
      <c r="H1" s="2"/>
      <c r="Q1" s="4"/>
    </row>
    <row r="2" spans="1:17" ht="10.5">
      <c r="A2" s="1"/>
      <c r="B2" s="1"/>
      <c r="C2" s="1"/>
      <c r="D2" s="1"/>
      <c r="E2" s="1"/>
      <c r="F2" s="1"/>
      <c r="G2" s="1"/>
      <c r="H2" s="3" t="s">
        <v>89</v>
      </c>
      <c r="Q2" s="4"/>
    </row>
    <row r="3" spans="1:17" ht="10.5">
      <c r="A3" s="3" t="s">
        <v>121</v>
      </c>
      <c r="G3" s="4"/>
      <c r="H3" s="4"/>
      <c r="I3" s="4"/>
      <c r="Q3" s="4"/>
    </row>
    <row r="4" spans="1:20" ht="10.5">
      <c r="A4" s="5"/>
      <c r="B4" s="83"/>
      <c r="C4" s="6"/>
      <c r="D4" s="6"/>
      <c r="E4" s="6"/>
      <c r="F4" s="6"/>
      <c r="G4" s="82"/>
      <c r="H4" s="7"/>
      <c r="I4" s="8" t="s">
        <v>103</v>
      </c>
      <c r="J4" s="8"/>
      <c r="K4" s="5"/>
      <c r="L4" s="5"/>
      <c r="M4" s="5"/>
      <c r="N4" s="5"/>
      <c r="O4" s="5"/>
      <c r="P4" s="9"/>
      <c r="Q4" s="10"/>
      <c r="R4" s="11"/>
      <c r="S4" s="8"/>
      <c r="T4" s="12"/>
    </row>
    <row r="5" spans="1:20" ht="12">
      <c r="A5" s="13"/>
      <c r="B5" s="80" t="s">
        <v>93</v>
      </c>
      <c r="G5" s="81"/>
      <c r="H5" s="15"/>
      <c r="I5" s="16"/>
      <c r="J5" s="17"/>
      <c r="K5" s="18"/>
      <c r="L5" s="18"/>
      <c r="M5" s="18"/>
      <c r="N5" s="18"/>
      <c r="O5" s="18"/>
      <c r="P5" s="19"/>
      <c r="Q5" s="20"/>
      <c r="R5" s="21"/>
      <c r="S5" s="4"/>
      <c r="T5" s="14"/>
    </row>
    <row r="6" spans="1:20" ht="10.5">
      <c r="A6" s="13"/>
      <c r="B6" s="22" t="s">
        <v>67</v>
      </c>
      <c r="C6" s="23" t="s">
        <v>68</v>
      </c>
      <c r="D6" s="84"/>
      <c r="E6" s="23"/>
      <c r="F6" s="24"/>
      <c r="G6" s="25"/>
      <c r="H6" s="26"/>
      <c r="I6" s="27" t="s">
        <v>3</v>
      </c>
      <c r="J6" s="28"/>
      <c r="K6" s="15"/>
      <c r="L6" s="15" t="s">
        <v>62</v>
      </c>
      <c r="M6" s="15" t="s">
        <v>72</v>
      </c>
      <c r="N6" s="27" t="s">
        <v>79</v>
      </c>
      <c r="O6" s="15" t="s">
        <v>7</v>
      </c>
      <c r="P6" s="29" t="s">
        <v>3</v>
      </c>
      <c r="Q6" s="30"/>
      <c r="R6" s="31"/>
      <c r="S6" s="31"/>
      <c r="T6" s="31"/>
    </row>
    <row r="7" spans="1:17" ht="10.5">
      <c r="A7" s="13"/>
      <c r="B7" s="33"/>
      <c r="C7" s="34" t="s">
        <v>123</v>
      </c>
      <c r="D7" s="23"/>
      <c r="E7" s="35"/>
      <c r="F7" s="36" t="s">
        <v>8</v>
      </c>
      <c r="H7" s="26"/>
      <c r="I7" s="27" t="s">
        <v>4</v>
      </c>
      <c r="J7" s="28"/>
      <c r="K7" s="15"/>
      <c r="L7" s="15" t="s">
        <v>63</v>
      </c>
      <c r="M7" s="15" t="s">
        <v>73</v>
      </c>
      <c r="N7" s="13" t="s">
        <v>80</v>
      </c>
      <c r="O7" s="15" t="s">
        <v>9</v>
      </c>
      <c r="P7" s="29" t="s">
        <v>4</v>
      </c>
      <c r="Q7" s="3" t="s">
        <v>60</v>
      </c>
    </row>
    <row r="8" spans="2:20" ht="10.5">
      <c r="B8" s="37"/>
      <c r="C8" s="14"/>
      <c r="D8" s="27" t="s">
        <v>118</v>
      </c>
      <c r="E8" s="25"/>
      <c r="F8" s="14" t="s">
        <v>10</v>
      </c>
      <c r="G8" s="32" t="s">
        <v>11</v>
      </c>
      <c r="H8" s="37"/>
      <c r="I8" s="13" t="s">
        <v>12</v>
      </c>
      <c r="J8" s="42" t="s">
        <v>119</v>
      </c>
      <c r="K8" s="15" t="s">
        <v>13</v>
      </c>
      <c r="L8" s="15" t="s">
        <v>64</v>
      </c>
      <c r="M8" s="15" t="s">
        <v>74</v>
      </c>
      <c r="N8" s="27" t="s">
        <v>81</v>
      </c>
      <c r="O8" s="15" t="s">
        <v>14</v>
      </c>
      <c r="P8" s="29" t="s">
        <v>15</v>
      </c>
      <c r="Q8" s="39"/>
      <c r="R8" s="12"/>
      <c r="S8" s="7"/>
      <c r="T8" s="40" t="s">
        <v>6</v>
      </c>
    </row>
    <row r="9" spans="2:20" ht="10.5">
      <c r="B9" s="27" t="s">
        <v>118</v>
      </c>
      <c r="C9" s="37"/>
      <c r="D9" s="27" t="s">
        <v>16</v>
      </c>
      <c r="E9" s="15"/>
      <c r="F9" s="2" t="s">
        <v>17</v>
      </c>
      <c r="G9" s="32" t="s">
        <v>18</v>
      </c>
      <c r="H9" s="37"/>
      <c r="I9" s="13" t="s">
        <v>19</v>
      </c>
      <c r="J9" s="28" t="s">
        <v>5</v>
      </c>
      <c r="K9" s="15" t="s">
        <v>20</v>
      </c>
      <c r="L9" s="15" t="s">
        <v>65</v>
      </c>
      <c r="M9" s="15" t="s">
        <v>75</v>
      </c>
      <c r="N9" s="15" t="s">
        <v>82</v>
      </c>
      <c r="O9" s="15" t="s">
        <v>21</v>
      </c>
      <c r="P9" s="29" t="s">
        <v>22</v>
      </c>
      <c r="Q9" s="41" t="s">
        <v>32</v>
      </c>
      <c r="R9" s="38"/>
      <c r="S9" s="15" t="s">
        <v>3</v>
      </c>
      <c r="T9" s="32" t="s">
        <v>15</v>
      </c>
    </row>
    <row r="10" spans="1:20" ht="10.5">
      <c r="A10" s="13" t="s">
        <v>23</v>
      </c>
      <c r="B10" s="27" t="s">
        <v>107</v>
      </c>
      <c r="C10" s="27" t="s">
        <v>24</v>
      </c>
      <c r="D10" s="15" t="s">
        <v>108</v>
      </c>
      <c r="E10" s="15" t="s">
        <v>25</v>
      </c>
      <c r="F10" s="27" t="s">
        <v>26</v>
      </c>
      <c r="G10" s="32" t="s">
        <v>4</v>
      </c>
      <c r="H10" s="15" t="s">
        <v>27</v>
      </c>
      <c r="I10" s="13" t="s">
        <v>28</v>
      </c>
      <c r="J10" s="42" t="s">
        <v>124</v>
      </c>
      <c r="K10" s="27" t="s">
        <v>29</v>
      </c>
      <c r="L10" s="27" t="s">
        <v>66</v>
      </c>
      <c r="M10" s="27" t="s">
        <v>31</v>
      </c>
      <c r="N10" s="27" t="s">
        <v>83</v>
      </c>
      <c r="O10" s="27" t="s">
        <v>30</v>
      </c>
      <c r="P10" s="29" t="s">
        <v>31</v>
      </c>
      <c r="Q10" s="41" t="s">
        <v>46</v>
      </c>
      <c r="R10" s="38"/>
      <c r="S10" s="15" t="s">
        <v>46</v>
      </c>
      <c r="T10" s="32" t="s">
        <v>1</v>
      </c>
    </row>
    <row r="11" spans="1:20" ht="10.5">
      <c r="A11" s="43" t="s">
        <v>33</v>
      </c>
      <c r="B11" s="44" t="s">
        <v>2</v>
      </c>
      <c r="C11" s="44" t="s">
        <v>2</v>
      </c>
      <c r="D11" s="44" t="s">
        <v>2</v>
      </c>
      <c r="E11" s="44" t="s">
        <v>2</v>
      </c>
      <c r="F11" s="44" t="s">
        <v>2</v>
      </c>
      <c r="G11" s="44" t="s">
        <v>2</v>
      </c>
      <c r="H11" s="69" t="s">
        <v>2</v>
      </c>
      <c r="I11" s="43" t="s">
        <v>2</v>
      </c>
      <c r="J11" s="70" t="s">
        <v>2</v>
      </c>
      <c r="K11" s="44" t="s">
        <v>2</v>
      </c>
      <c r="L11" s="44" t="s">
        <v>2</v>
      </c>
      <c r="M11" s="44" t="s">
        <v>2</v>
      </c>
      <c r="N11" s="44" t="s">
        <v>2</v>
      </c>
      <c r="O11" s="44" t="s">
        <v>2</v>
      </c>
      <c r="P11" s="71" t="s">
        <v>2</v>
      </c>
      <c r="Q11" s="43" t="s">
        <v>47</v>
      </c>
      <c r="R11" s="69" t="s">
        <v>27</v>
      </c>
      <c r="S11" s="69" t="s">
        <v>47</v>
      </c>
      <c r="T11" s="44" t="s">
        <v>31</v>
      </c>
    </row>
    <row r="12" spans="1:20" ht="10.5">
      <c r="A12" s="51" t="s">
        <v>38</v>
      </c>
      <c r="B12" s="87">
        <v>259592835</v>
      </c>
      <c r="C12" s="74">
        <v>0</v>
      </c>
      <c r="D12" s="87">
        <v>2178005</v>
      </c>
      <c r="E12" s="87">
        <v>94249223</v>
      </c>
      <c r="F12" s="90">
        <v>304505649</v>
      </c>
      <c r="G12" s="46">
        <v>660525712.78</v>
      </c>
      <c r="H12" s="46">
        <v>6006590.92</v>
      </c>
      <c r="I12" s="47">
        <v>654519121.86</v>
      </c>
      <c r="J12" s="52">
        <v>166087271.66</v>
      </c>
      <c r="K12" s="72">
        <v>0</v>
      </c>
      <c r="L12" s="72">
        <v>0</v>
      </c>
      <c r="M12" s="72">
        <v>0</v>
      </c>
      <c r="N12" s="72">
        <v>0</v>
      </c>
      <c r="O12" s="75">
        <v>-92000000</v>
      </c>
      <c r="P12" s="48">
        <v>580431850</v>
      </c>
      <c r="Q12" s="49">
        <v>0.17707675075296025</v>
      </c>
      <c r="R12" s="50">
        <v>0.18605082540147558</v>
      </c>
      <c r="S12" s="50">
        <v>0.17699502319542157</v>
      </c>
      <c r="T12" s="45">
        <v>0.8907856156780553</v>
      </c>
    </row>
    <row r="13" spans="1:20" ht="10.5">
      <c r="A13" s="51" t="s">
        <v>39</v>
      </c>
      <c r="B13" s="87">
        <v>281575454</v>
      </c>
      <c r="C13" s="74">
        <v>0</v>
      </c>
      <c r="D13" s="87">
        <v>2084385</v>
      </c>
      <c r="E13" s="87">
        <v>58159018</v>
      </c>
      <c r="F13" s="90">
        <v>266909430</v>
      </c>
      <c r="G13" s="46">
        <v>608728286.74</v>
      </c>
      <c r="H13" s="46">
        <v>8337901.75</v>
      </c>
      <c r="I13" s="47">
        <v>600390384.99</v>
      </c>
      <c r="J13" s="52">
        <v>88962299.22</v>
      </c>
      <c r="K13" s="53">
        <v>87500</v>
      </c>
      <c r="L13" s="77">
        <v>83376</v>
      </c>
      <c r="M13" s="72">
        <v>0</v>
      </c>
      <c r="N13" s="72">
        <v>0</v>
      </c>
      <c r="O13" s="75">
        <v>64986530</v>
      </c>
      <c r="P13" s="48">
        <v>446270680.23</v>
      </c>
      <c r="Q13" s="49">
        <v>-0.0784184855151158</v>
      </c>
      <c r="R13" s="50">
        <v>0.3881254543633879</v>
      </c>
      <c r="S13" s="50">
        <v>-0.08270000839116509</v>
      </c>
      <c r="T13" s="45">
        <v>-0.2311402618067909</v>
      </c>
    </row>
    <row r="14" spans="1:20" ht="10.5">
      <c r="A14" s="51" t="s">
        <v>40</v>
      </c>
      <c r="B14" s="87">
        <v>255511612</v>
      </c>
      <c r="C14" s="74">
        <v>0</v>
      </c>
      <c r="D14" s="87">
        <v>2286030</v>
      </c>
      <c r="E14" s="87">
        <v>322145</v>
      </c>
      <c r="F14" s="90">
        <v>301503663</v>
      </c>
      <c r="G14" s="46">
        <v>559623448.44</v>
      </c>
      <c r="H14" s="46">
        <v>6748193.63</v>
      </c>
      <c r="I14" s="47">
        <v>552875254.81</v>
      </c>
      <c r="J14" s="52">
        <v>123528913</v>
      </c>
      <c r="K14" s="53">
        <v>43772</v>
      </c>
      <c r="L14" s="77">
        <v>174565</v>
      </c>
      <c r="M14" s="72">
        <v>0</v>
      </c>
      <c r="N14" s="72">
        <v>0</v>
      </c>
      <c r="O14" s="73">
        <v>0</v>
      </c>
      <c r="P14" s="48">
        <v>429128005</v>
      </c>
      <c r="Q14" s="49">
        <v>-0.0807</v>
      </c>
      <c r="R14" s="50">
        <v>-0.1907</v>
      </c>
      <c r="S14" s="50">
        <v>-0.0791</v>
      </c>
      <c r="T14" s="45">
        <v>-0.0384</v>
      </c>
    </row>
    <row r="15" spans="1:20" ht="10.5">
      <c r="A15" s="51" t="s">
        <v>54</v>
      </c>
      <c r="B15" s="88">
        <v>251948379.24</v>
      </c>
      <c r="C15" s="72">
        <v>0</v>
      </c>
      <c r="D15" s="87">
        <v>2088286.91</v>
      </c>
      <c r="E15" s="87">
        <v>372744.19</v>
      </c>
      <c r="F15" s="90">
        <v>327828063.81</v>
      </c>
      <c r="G15" s="46">
        <v>582237474.15</v>
      </c>
      <c r="H15" s="46">
        <v>9460029.11</v>
      </c>
      <c r="I15" s="47">
        <v>572777445.04</v>
      </c>
      <c r="J15" s="52">
        <v>127251328.33</v>
      </c>
      <c r="K15" s="53">
        <v>77593.52</v>
      </c>
      <c r="L15" s="77">
        <v>154037</v>
      </c>
      <c r="M15" s="72">
        <v>0</v>
      </c>
      <c r="N15" s="72">
        <v>0</v>
      </c>
      <c r="O15" s="73">
        <v>0</v>
      </c>
      <c r="P15" s="48">
        <v>445294485.92</v>
      </c>
      <c r="Q15" s="49">
        <v>0.0404</v>
      </c>
      <c r="R15" s="50">
        <v>0.4019</v>
      </c>
      <c r="S15" s="50">
        <v>0.036</v>
      </c>
      <c r="T15" s="45">
        <v>0.0377</v>
      </c>
    </row>
    <row r="16" spans="1:20" ht="10.5">
      <c r="A16" s="51" t="s">
        <v>61</v>
      </c>
      <c r="B16" s="88">
        <v>264720551.37</v>
      </c>
      <c r="C16" s="72">
        <v>0</v>
      </c>
      <c r="D16" s="87">
        <v>2167437.11</v>
      </c>
      <c r="E16" s="86">
        <v>0</v>
      </c>
      <c r="F16" s="90">
        <v>370157693.73</v>
      </c>
      <c r="G16" s="46">
        <v>637045682.21</v>
      </c>
      <c r="H16" s="46">
        <v>7255354.87</v>
      </c>
      <c r="I16" s="47">
        <v>629790327.34</v>
      </c>
      <c r="J16" s="52">
        <v>130939863.09</v>
      </c>
      <c r="K16" s="53">
        <v>76313.51</v>
      </c>
      <c r="L16" s="77">
        <v>92760</v>
      </c>
      <c r="M16" s="72">
        <v>0</v>
      </c>
      <c r="N16" s="72">
        <v>0</v>
      </c>
      <c r="O16" s="73">
        <v>0</v>
      </c>
      <c r="P16" s="48">
        <v>498681390.81</v>
      </c>
      <c r="Q16" s="49">
        <v>0.09413376928376822</v>
      </c>
      <c r="R16" s="50">
        <v>-0.23305152810465288</v>
      </c>
      <c r="S16" s="50">
        <v>0.09953758269238164</v>
      </c>
      <c r="T16" s="45">
        <v>0.11989123283145994</v>
      </c>
    </row>
    <row r="17" spans="1:20" ht="10.5">
      <c r="A17" s="51" t="s">
        <v>76</v>
      </c>
      <c r="B17" s="88">
        <v>291633056.44</v>
      </c>
      <c r="C17" s="72">
        <v>0</v>
      </c>
      <c r="D17" s="87">
        <v>2841293.94</v>
      </c>
      <c r="E17" s="72">
        <v>0</v>
      </c>
      <c r="F17" s="90">
        <v>348762264.22</v>
      </c>
      <c r="G17" s="46">
        <f aca="true" t="shared" si="0" ref="G17:G24">B17+C17+D17+E17+F17</f>
        <v>643236614.6</v>
      </c>
      <c r="H17" s="46">
        <v>24698443.82</v>
      </c>
      <c r="I17" s="47">
        <f aca="true" t="shared" si="1" ref="I17:I22">G17-H17</f>
        <v>618538170.78</v>
      </c>
      <c r="J17" s="52">
        <v>138492508.97</v>
      </c>
      <c r="K17" s="53">
        <v>89261.28</v>
      </c>
      <c r="L17" s="77">
        <v>118317.83</v>
      </c>
      <c r="M17" s="77">
        <v>2782974.48</v>
      </c>
      <c r="N17" s="72">
        <v>0</v>
      </c>
      <c r="O17" s="73">
        <v>0</v>
      </c>
      <c r="P17" s="92">
        <f>I17-J17-K17-L17-M17-O17</f>
        <v>477055108.21999997</v>
      </c>
      <c r="Q17" s="49">
        <f aca="true" t="shared" si="2" ref="Q17:S18">(G17-G16)/G16</f>
        <v>0.009718192215859277</v>
      </c>
      <c r="R17" s="50">
        <f t="shared" si="2"/>
        <v>2.404167578642504</v>
      </c>
      <c r="S17" s="50">
        <f t="shared" si="2"/>
        <v>-0.017866512189104244</v>
      </c>
      <c r="T17" s="45">
        <f aca="true" t="shared" si="3" ref="T17:T22">(P17-P16)/P16</f>
        <v>-0.043366933253460326</v>
      </c>
    </row>
    <row r="18" spans="1:20" ht="10.5">
      <c r="A18" s="51" t="s">
        <v>78</v>
      </c>
      <c r="B18" s="88">
        <v>307698447.75999993</v>
      </c>
      <c r="C18" s="72">
        <v>0</v>
      </c>
      <c r="D18" s="87">
        <v>2502509.91</v>
      </c>
      <c r="E18" s="72">
        <v>0</v>
      </c>
      <c r="F18" s="90">
        <v>376923992.99</v>
      </c>
      <c r="G18" s="46">
        <f t="shared" si="0"/>
        <v>687124950.66</v>
      </c>
      <c r="H18" s="46">
        <v>15043431.39</v>
      </c>
      <c r="I18" s="47">
        <f t="shared" si="1"/>
        <v>672081519.27</v>
      </c>
      <c r="J18" s="52">
        <v>137257730.5</v>
      </c>
      <c r="K18" s="53">
        <v>71153.09</v>
      </c>
      <c r="L18" s="77">
        <v>192209.3</v>
      </c>
      <c r="M18" s="77">
        <v>3135220.85</v>
      </c>
      <c r="N18" s="77">
        <v>13065.4</v>
      </c>
      <c r="O18" s="73">
        <v>0</v>
      </c>
      <c r="P18" s="92">
        <f aca="true" t="shared" si="4" ref="P18:P23">I18-J18-K18-L18-M18-N18-O18</f>
        <v>531412140.13</v>
      </c>
      <c r="Q18" s="49">
        <f>(G18-G17)/G17</f>
        <v>0.06823046926097659</v>
      </c>
      <c r="R18" s="50">
        <f t="shared" si="2"/>
        <v>-0.3909158204607888</v>
      </c>
      <c r="S18" s="50">
        <f t="shared" si="2"/>
        <v>0.0865643399541209</v>
      </c>
      <c r="T18" s="45">
        <f t="shared" si="3"/>
        <v>0.11394287782142896</v>
      </c>
    </row>
    <row r="19" spans="1:20" ht="10.5">
      <c r="A19" s="51" t="s">
        <v>87</v>
      </c>
      <c r="B19" s="88">
        <v>325129273.08000004</v>
      </c>
      <c r="C19" s="72">
        <v>0</v>
      </c>
      <c r="D19" s="87">
        <v>3610522.19</v>
      </c>
      <c r="E19" s="72">
        <v>0</v>
      </c>
      <c r="F19" s="90">
        <v>417715524.8</v>
      </c>
      <c r="G19" s="46">
        <f t="shared" si="0"/>
        <v>746455320.07</v>
      </c>
      <c r="H19" s="46">
        <v>7045995.38</v>
      </c>
      <c r="I19" s="47">
        <f t="shared" si="1"/>
        <v>739409324.69</v>
      </c>
      <c r="J19" s="52">
        <v>160484424.47</v>
      </c>
      <c r="K19" s="53">
        <v>102334.82</v>
      </c>
      <c r="L19" s="77">
        <v>163569.73</v>
      </c>
      <c r="M19" s="77">
        <v>4181104.51</v>
      </c>
      <c r="N19" s="77">
        <v>17086.64</v>
      </c>
      <c r="O19" s="73">
        <v>0</v>
      </c>
      <c r="P19" s="92">
        <f t="shared" si="4"/>
        <v>574460804.52</v>
      </c>
      <c r="Q19" s="49">
        <f aca="true" t="shared" si="5" ref="Q19:S20">(G19-G18)/G18</f>
        <v>0.08634582306029179</v>
      </c>
      <c r="R19" s="50">
        <f t="shared" si="5"/>
        <v>-0.5316231252476235</v>
      </c>
      <c r="S19" s="50">
        <f t="shared" si="5"/>
        <v>0.10017803419610473</v>
      </c>
      <c r="T19" s="45">
        <f t="shared" si="3"/>
        <v>0.08100805596851615</v>
      </c>
    </row>
    <row r="20" spans="1:20" ht="10.5">
      <c r="A20" s="51" t="s">
        <v>88</v>
      </c>
      <c r="B20" s="88">
        <v>330828427.98</v>
      </c>
      <c r="C20" s="72">
        <v>0</v>
      </c>
      <c r="D20" s="87">
        <v>3235010.62</v>
      </c>
      <c r="E20" s="72">
        <v>0</v>
      </c>
      <c r="F20" s="90">
        <v>509183231.03</v>
      </c>
      <c r="G20" s="46">
        <f t="shared" si="0"/>
        <v>843246669.63</v>
      </c>
      <c r="H20" s="46">
        <v>17647835.43</v>
      </c>
      <c r="I20" s="47">
        <f t="shared" si="1"/>
        <v>825598834.2</v>
      </c>
      <c r="J20" s="52">
        <v>168483698.42</v>
      </c>
      <c r="K20" s="53">
        <v>105668.41</v>
      </c>
      <c r="L20" s="77">
        <v>76780.42</v>
      </c>
      <c r="M20" s="77">
        <v>4973092.41</v>
      </c>
      <c r="N20" s="77">
        <v>20924.94</v>
      </c>
      <c r="O20" s="73">
        <v>0</v>
      </c>
      <c r="P20" s="92">
        <f t="shared" si="4"/>
        <v>651938669.6000001</v>
      </c>
      <c r="Q20" s="49">
        <f t="shared" si="5"/>
        <v>0.12966797470332608</v>
      </c>
      <c r="R20" s="50">
        <f t="shared" si="5"/>
        <v>1.504661794143839</v>
      </c>
      <c r="S20" s="50">
        <f t="shared" si="5"/>
        <v>0.11656535376550092</v>
      </c>
      <c r="T20" s="45">
        <f t="shared" si="3"/>
        <v>0.13487058554802192</v>
      </c>
    </row>
    <row r="21" spans="1:20" ht="10.5">
      <c r="A21" s="51" t="s">
        <v>90</v>
      </c>
      <c r="B21" s="88">
        <v>334860001.49</v>
      </c>
      <c r="C21" s="72">
        <v>0</v>
      </c>
      <c r="D21" s="87">
        <v>3658950.53</v>
      </c>
      <c r="E21" s="72">
        <v>0</v>
      </c>
      <c r="F21" s="90">
        <v>582131143.98</v>
      </c>
      <c r="G21" s="46">
        <f t="shared" si="0"/>
        <v>920650096</v>
      </c>
      <c r="H21" s="46">
        <v>12108719.65</v>
      </c>
      <c r="I21" s="47">
        <f t="shared" si="1"/>
        <v>908541376.35</v>
      </c>
      <c r="J21" s="52">
        <v>178430323.09</v>
      </c>
      <c r="K21" s="53">
        <v>107405.99</v>
      </c>
      <c r="L21" s="77">
        <v>282803.82</v>
      </c>
      <c r="M21" s="77">
        <v>5242927.05</v>
      </c>
      <c r="N21" s="77">
        <v>24228.93</v>
      </c>
      <c r="O21" s="73">
        <v>2310.46</v>
      </c>
      <c r="P21" s="92">
        <f t="shared" si="4"/>
        <v>724451377.01</v>
      </c>
      <c r="Q21" s="49">
        <f aca="true" t="shared" si="6" ref="Q21:S22">(G21-G20)/G20</f>
        <v>0.09179215187883648</v>
      </c>
      <c r="R21" s="50">
        <f t="shared" si="6"/>
        <v>-0.31386941486228487</v>
      </c>
      <c r="S21" s="50">
        <f t="shared" si="6"/>
        <v>0.10046349233325985</v>
      </c>
      <c r="T21" s="45">
        <f t="shared" si="3"/>
        <v>0.11122627141367507</v>
      </c>
    </row>
    <row r="22" spans="1:20" ht="10.5">
      <c r="A22" s="51" t="s">
        <v>95</v>
      </c>
      <c r="B22" s="88">
        <v>340671401.14</v>
      </c>
      <c r="C22" s="72">
        <v>0</v>
      </c>
      <c r="D22" s="87">
        <v>4920623.55</v>
      </c>
      <c r="E22" s="72">
        <v>0</v>
      </c>
      <c r="F22" s="90">
        <v>473310863.93</v>
      </c>
      <c r="G22" s="46">
        <f t="shared" si="0"/>
        <v>818902888.62</v>
      </c>
      <c r="H22" s="46">
        <v>17879536.27</v>
      </c>
      <c r="I22" s="47">
        <f t="shared" si="1"/>
        <v>801023352.35</v>
      </c>
      <c r="J22" s="52">
        <v>188267524.34</v>
      </c>
      <c r="K22" s="53">
        <v>109699.81</v>
      </c>
      <c r="L22" s="77">
        <v>136302.61</v>
      </c>
      <c r="M22" s="77">
        <v>4806388.52</v>
      </c>
      <c r="N22" s="77">
        <v>20756.74</v>
      </c>
      <c r="O22" s="73">
        <v>182327.48</v>
      </c>
      <c r="P22" s="92">
        <f t="shared" si="4"/>
        <v>607500352.85</v>
      </c>
      <c r="Q22" s="49">
        <f t="shared" si="6"/>
        <v>-0.11051669664953795</v>
      </c>
      <c r="R22" s="50">
        <f t="shared" si="6"/>
        <v>0.4765835519199587</v>
      </c>
      <c r="S22" s="50">
        <f t="shared" si="6"/>
        <v>-0.11834136209838453</v>
      </c>
      <c r="T22" s="45">
        <f t="shared" si="3"/>
        <v>-0.16143391795690606</v>
      </c>
    </row>
    <row r="23" spans="1:20" ht="10.5">
      <c r="A23" s="51" t="s">
        <v>98</v>
      </c>
      <c r="B23" s="87">
        <v>331542796.95000005</v>
      </c>
      <c r="C23" s="72">
        <v>0</v>
      </c>
      <c r="D23" s="87">
        <v>4369064.64</v>
      </c>
      <c r="E23" s="72">
        <v>0</v>
      </c>
      <c r="F23" s="90">
        <v>477292014.61</v>
      </c>
      <c r="G23" s="46">
        <f t="shared" si="0"/>
        <v>813203876.2</v>
      </c>
      <c r="H23" s="46">
        <v>12182050.91</v>
      </c>
      <c r="I23" s="47">
        <f>G23-H23</f>
        <v>801021825.2900001</v>
      </c>
      <c r="J23" s="52">
        <v>184351729.77</v>
      </c>
      <c r="K23" s="53">
        <v>111936.4</v>
      </c>
      <c r="L23" s="77">
        <v>246274.35</v>
      </c>
      <c r="M23" s="77">
        <v>3741239.48</v>
      </c>
      <c r="N23" s="77">
        <v>15402.24</v>
      </c>
      <c r="O23" s="73">
        <v>27508.08</v>
      </c>
      <c r="P23" s="92">
        <f t="shared" si="4"/>
        <v>612527734.97</v>
      </c>
      <c r="Q23" s="49">
        <f aca="true" t="shared" si="7" ref="Q23:S24">(G23-G22)/G22</f>
        <v>-0.0069593263123101535</v>
      </c>
      <c r="R23" s="50">
        <f t="shared" si="7"/>
        <v>-0.31865957114110316</v>
      </c>
      <c r="S23" s="50">
        <f t="shared" si="7"/>
        <v>-1.9063863687154332E-06</v>
      </c>
      <c r="T23" s="45">
        <f>(P23-P22)/P22</f>
        <v>0.008275521316843306</v>
      </c>
    </row>
    <row r="24" spans="1:20" ht="10.5">
      <c r="A24" s="51" t="s">
        <v>101</v>
      </c>
      <c r="B24" s="87">
        <v>339395679.16</v>
      </c>
      <c r="C24" s="72">
        <v>0</v>
      </c>
      <c r="D24" s="87">
        <v>4208846.78</v>
      </c>
      <c r="E24" s="72">
        <v>0</v>
      </c>
      <c r="F24" s="90">
        <v>526425624.3</v>
      </c>
      <c r="G24" s="46">
        <f t="shared" si="0"/>
        <v>870030150.24</v>
      </c>
      <c r="H24" s="46">
        <v>7464726.25</v>
      </c>
      <c r="I24" s="47">
        <f>G24-H24</f>
        <v>862565423.99</v>
      </c>
      <c r="J24" s="52">
        <v>196669118.38</v>
      </c>
      <c r="K24" s="53">
        <v>99389.9</v>
      </c>
      <c r="L24" s="77">
        <v>202216.58</v>
      </c>
      <c r="M24" s="77">
        <v>5353176.14</v>
      </c>
      <c r="N24" s="77">
        <v>21498.71</v>
      </c>
      <c r="O24" s="73">
        <v>78898.46</v>
      </c>
      <c r="P24" s="92">
        <f>I24-J24-K24-L24-M24-N24-O24</f>
        <v>660141125.8199999</v>
      </c>
      <c r="Q24" s="49">
        <f t="shared" si="7"/>
        <v>0.06987949234273455</v>
      </c>
      <c r="R24" s="50">
        <f t="shared" si="7"/>
        <v>-0.3872356711403696</v>
      </c>
      <c r="S24" s="50">
        <f t="shared" si="7"/>
        <v>0.07683136308766472</v>
      </c>
      <c r="T24" s="45">
        <f>(P24-P23)/P23</f>
        <v>0.07773262847001022</v>
      </c>
    </row>
    <row r="25" spans="1:20" ht="10.5">
      <c r="A25" s="51" t="s">
        <v>104</v>
      </c>
      <c r="B25" s="87">
        <v>343338248.6099998</v>
      </c>
      <c r="C25" s="72">
        <v>0</v>
      </c>
      <c r="D25" s="87">
        <v>3858691.2400000007</v>
      </c>
      <c r="E25" s="72">
        <v>0</v>
      </c>
      <c r="F25" s="90">
        <v>568697708.5200002</v>
      </c>
      <c r="G25" s="46">
        <f>B25+C25+D25+E25+F25</f>
        <v>915894648.37</v>
      </c>
      <c r="H25" s="46">
        <v>11791384.08</v>
      </c>
      <c r="I25" s="47">
        <f>G25-H25</f>
        <v>904103264.29</v>
      </c>
      <c r="J25" s="95">
        <v>203353181</v>
      </c>
      <c r="K25" s="86">
        <v>0</v>
      </c>
      <c r="L25" s="77">
        <v>200430.57</v>
      </c>
      <c r="M25" s="77">
        <v>3494244.87</v>
      </c>
      <c r="N25" s="77">
        <v>14033.089999999998</v>
      </c>
      <c r="O25" s="73">
        <v>28881.29</v>
      </c>
      <c r="P25" s="92">
        <f>I25-J25-K25-L25-M25-N25-O25</f>
        <v>697012493.4699999</v>
      </c>
      <c r="Q25" s="49">
        <f>(G25-G24)/G24</f>
        <v>0.05271598704636633</v>
      </c>
      <c r="R25" s="50">
        <f>(H25-H24)/H24</f>
        <v>0.5796137306441747</v>
      </c>
      <c r="S25" s="50">
        <f>(I25-I24)/I24</f>
        <v>0.04815616200781254</v>
      </c>
      <c r="T25" s="45">
        <f>(P25-P24)/P24</f>
        <v>0.05585376551748672</v>
      </c>
    </row>
    <row r="26" spans="1:20" ht="10.5">
      <c r="A26" s="54" t="s">
        <v>105</v>
      </c>
      <c r="B26" s="89">
        <v>21399210.7</v>
      </c>
      <c r="C26" s="76">
        <v>0</v>
      </c>
      <c r="D26" s="89">
        <v>1331403.8100000003</v>
      </c>
      <c r="E26" s="76">
        <v>0</v>
      </c>
      <c r="F26" s="91">
        <v>578630712.39</v>
      </c>
      <c r="G26" s="55">
        <f>B26+C26+D26+E26+F26</f>
        <v>601361326.9</v>
      </c>
      <c r="H26" s="55">
        <v>52237689.69</v>
      </c>
      <c r="I26" s="56">
        <f>G26-H26</f>
        <v>549123637.21</v>
      </c>
      <c r="J26" s="96">
        <v>0</v>
      </c>
      <c r="K26" s="94">
        <v>0</v>
      </c>
      <c r="L26" s="78">
        <v>148162.25</v>
      </c>
      <c r="M26" s="78">
        <v>4833423</v>
      </c>
      <c r="N26" s="78">
        <v>19898.61</v>
      </c>
      <c r="O26" s="79">
        <v>0</v>
      </c>
      <c r="P26" s="85">
        <f>I26-J26-K26-L26-M26-N26-O26</f>
        <v>544122153.35</v>
      </c>
      <c r="Q26" s="57">
        <f>(G26-G25)/G25</f>
        <v>-0.34341648576041894</v>
      </c>
      <c r="R26" s="58">
        <f>(H26-H25)/H25</f>
        <v>3.4301575909653517</v>
      </c>
      <c r="S26" s="58">
        <f>(I26-I25)/I25</f>
        <v>-0.39263172814531144</v>
      </c>
      <c r="T26" s="59">
        <f>(P26-P25)/P25</f>
        <v>-0.21935093208853715</v>
      </c>
    </row>
    <row r="27" spans="1:6" ht="11.25">
      <c r="A27" s="60" t="s">
        <v>35</v>
      </c>
      <c r="F27"/>
    </row>
    <row r="28" spans="1:20" ht="10.5">
      <c r="A28" s="3" t="s">
        <v>120</v>
      </c>
      <c r="D28" s="61" t="s">
        <v>0</v>
      </c>
      <c r="F28" s="1" t="s">
        <v>55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0.5">
      <c r="B29" s="3" t="s">
        <v>109</v>
      </c>
      <c r="D29" s="62">
        <v>0.0322</v>
      </c>
      <c r="F29" s="1" t="s">
        <v>112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4:20" ht="10.5">
      <c r="D30" s="62"/>
      <c r="F30" s="1" t="s">
        <v>115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ht="10.5">
      <c r="B31" s="3" t="s">
        <v>58</v>
      </c>
      <c r="D31" s="63" t="s">
        <v>34</v>
      </c>
      <c r="F31" s="1" t="s">
        <v>113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4:20" ht="10.5">
      <c r="D32" s="63"/>
      <c r="F32" s="1" t="s">
        <v>106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4:20" ht="10.5">
      <c r="D33" s="63"/>
      <c r="F33" s="1" t="s">
        <v>114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10.5">
      <c r="B34" s="3" t="s">
        <v>110</v>
      </c>
      <c r="D34" s="64">
        <v>0.04</v>
      </c>
      <c r="F34" s="1" t="s">
        <v>116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 ht="10.5">
      <c r="B35" s="3" t="s">
        <v>111</v>
      </c>
      <c r="D35" s="64">
        <v>0.06</v>
      </c>
      <c r="F35" s="1" t="s">
        <v>117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 ht="10.5">
      <c r="B36" s="3" t="s">
        <v>59</v>
      </c>
      <c r="D36" s="63" t="s">
        <v>34</v>
      </c>
      <c r="F36" s="1" t="s">
        <v>122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5:20" ht="10.5">
      <c r="E37" s="65"/>
      <c r="F37" s="1" t="s">
        <v>77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6:20" ht="10.5" customHeight="1">
      <c r="F38" s="3" t="s">
        <v>99</v>
      </c>
      <c r="G38" s="6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0.5">
      <c r="A39" s="3" t="s">
        <v>57</v>
      </c>
      <c r="D39" s="1" t="s">
        <v>100</v>
      </c>
      <c r="F39" s="1" t="s">
        <v>51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4:20" ht="10.5">
      <c r="D40" s="1" t="s">
        <v>48</v>
      </c>
      <c r="F40" s="1" t="s">
        <v>102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4:10" ht="10.5">
      <c r="D41" s="1" t="s">
        <v>36</v>
      </c>
      <c r="F41" s="1" t="s">
        <v>49</v>
      </c>
      <c r="G41" s="1"/>
      <c r="H41" s="1"/>
      <c r="I41" s="1"/>
      <c r="J41" s="1"/>
    </row>
    <row r="42" spans="4:6" ht="10.5">
      <c r="D42" s="3" t="s">
        <v>41</v>
      </c>
      <c r="F42" s="1" t="s">
        <v>50</v>
      </c>
    </row>
    <row r="43" ht="10.5" customHeight="1">
      <c r="D43" s="2"/>
    </row>
    <row r="44" spans="1:6" ht="10.5">
      <c r="A44" s="3" t="s">
        <v>56</v>
      </c>
      <c r="D44" s="3" t="s">
        <v>52</v>
      </c>
      <c r="F44" s="3" t="s">
        <v>53</v>
      </c>
    </row>
    <row r="45" ht="3" customHeight="1"/>
    <row r="46" ht="10.5">
      <c r="A46" s="3" t="s">
        <v>125</v>
      </c>
    </row>
    <row r="47" spans="1:19" ht="10.5">
      <c r="A47" s="61" t="s">
        <v>37</v>
      </c>
      <c r="D47" s="2"/>
      <c r="Q47" s="66"/>
      <c r="R47" s="66"/>
      <c r="S47" s="66"/>
    </row>
    <row r="48" spans="1:19" ht="10.5">
      <c r="A48" s="1" t="s">
        <v>43</v>
      </c>
      <c r="D48" s="2"/>
      <c r="Q48" s="66"/>
      <c r="R48" s="66"/>
      <c r="S48" s="66"/>
    </row>
    <row r="49" spans="1:19" ht="10.5">
      <c r="A49" s="3" t="s">
        <v>44</v>
      </c>
      <c r="Q49" s="66"/>
      <c r="R49" s="66"/>
      <c r="S49" s="66"/>
    </row>
    <row r="50" spans="1:19" ht="11.25">
      <c r="A50" s="3" t="s">
        <v>45</v>
      </c>
      <c r="Q50" s="66"/>
      <c r="R50" s="66"/>
      <c r="S50" s="66"/>
    </row>
    <row r="51" ht="11.25">
      <c r="A51" s="67" t="s">
        <v>94</v>
      </c>
    </row>
    <row r="52" spans="1:4" ht="10.5">
      <c r="A52" s="1" t="s">
        <v>42</v>
      </c>
      <c r="D52" s="2"/>
    </row>
    <row r="53" spans="1:14" ht="11.25">
      <c r="A53" s="3" t="s">
        <v>97</v>
      </c>
      <c r="N53" s="93"/>
    </row>
    <row r="54" spans="1:22" ht="11.25">
      <c r="A54" s="60" t="s">
        <v>69</v>
      </c>
      <c r="U54" s="68"/>
      <c r="V54" s="68"/>
    </row>
    <row r="55" ht="10.5">
      <c r="A55" s="3" t="s">
        <v>70</v>
      </c>
    </row>
    <row r="56" ht="10.5">
      <c r="A56" s="3" t="s">
        <v>71</v>
      </c>
    </row>
    <row r="57" ht="10.5">
      <c r="A57" s="60" t="s">
        <v>84</v>
      </c>
    </row>
    <row r="58" ht="10.5">
      <c r="A58" s="60" t="s">
        <v>85</v>
      </c>
    </row>
    <row r="59" ht="10.5">
      <c r="A59" s="3" t="s">
        <v>86</v>
      </c>
    </row>
    <row r="60" ht="10.5">
      <c r="A60" s="60" t="s">
        <v>91</v>
      </c>
    </row>
    <row r="61" ht="10.5">
      <c r="A61" s="3" t="s">
        <v>92</v>
      </c>
    </row>
  </sheetData>
  <sheetProtection/>
  <printOptions horizontalCentered="1"/>
  <pageMargins left="0" right="0" top="0.36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afbryan</cp:lastModifiedBy>
  <cp:lastPrinted>2016-11-28T20:44:05Z</cp:lastPrinted>
  <dcterms:created xsi:type="dcterms:W3CDTF">2003-10-02T15:40:48Z</dcterms:created>
  <dcterms:modified xsi:type="dcterms:W3CDTF">2016-11-28T20:50:43Z</dcterms:modified>
  <cp:category/>
  <cp:version/>
  <cp:contentType/>
  <cp:contentStatus/>
</cp:coreProperties>
</file>