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Summary Local S&amp;U ColDistr " sheetId="1" r:id="rId1"/>
  </sheets>
  <definedNames>
    <definedName name="_xlnm.Print_Area" localSheetId="0">'Summary Local S&amp;U ColDistr '!$A$1:$M$106</definedName>
  </definedNames>
  <calcPr fullCalcOnLoad="1"/>
</workbook>
</file>

<file path=xl/sharedStrings.xml><?xml version="1.0" encoding="utf-8"?>
<sst xmlns="http://schemas.openxmlformats.org/spreadsheetml/2006/main" count="238" uniqueCount="168">
  <si>
    <t xml:space="preserve">  </t>
  </si>
  <si>
    <t>Total</t>
  </si>
  <si>
    <t xml:space="preserve">net </t>
  </si>
  <si>
    <t>distributable</t>
  </si>
  <si>
    <t>net</t>
  </si>
  <si>
    <t xml:space="preserve"> collections</t>
  </si>
  <si>
    <t>County</t>
  </si>
  <si>
    <t>[$]</t>
  </si>
  <si>
    <t>Alamance...........………</t>
  </si>
  <si>
    <t>Hertford......……………</t>
  </si>
  <si>
    <t>Alexander........………..</t>
  </si>
  <si>
    <t>Hoke.........………………</t>
  </si>
  <si>
    <t>Alleghany........………..</t>
  </si>
  <si>
    <t>Hyde..........……………..</t>
  </si>
  <si>
    <t>Anson.................………</t>
  </si>
  <si>
    <t>Iredell........…………….</t>
  </si>
  <si>
    <t>Ashe...................……….</t>
  </si>
  <si>
    <t>Jackson.......……………</t>
  </si>
  <si>
    <t>Avery.................……….</t>
  </si>
  <si>
    <t>Johnston....…………………</t>
  </si>
  <si>
    <t>Beaufort.............………</t>
  </si>
  <si>
    <t>Jones...........………………..</t>
  </si>
  <si>
    <t>Bertie.........…………….</t>
  </si>
  <si>
    <t>Lee…………………………..</t>
  </si>
  <si>
    <t>Lenoir.........………………..</t>
  </si>
  <si>
    <t>Brunswick..……………</t>
  </si>
  <si>
    <t>Lincoln......…………………</t>
  </si>
  <si>
    <t>Buncombe.…………….</t>
  </si>
  <si>
    <t>Macon..........………………..</t>
  </si>
  <si>
    <t>Burke.........……………</t>
  </si>
  <si>
    <t>Madison.......……………….</t>
  </si>
  <si>
    <t>Cabarrus...…………….</t>
  </si>
  <si>
    <t>Martin..........……………….</t>
  </si>
  <si>
    <t>Caldwell.....……………</t>
  </si>
  <si>
    <t>McDowell.....……………….</t>
  </si>
  <si>
    <t>Camden.....…………….</t>
  </si>
  <si>
    <t>Mecklenburg………………</t>
  </si>
  <si>
    <t>Carteret......……………</t>
  </si>
  <si>
    <t>Mitchell........……………….</t>
  </si>
  <si>
    <t>Caswell.......……………</t>
  </si>
  <si>
    <t>Montgomery……………….</t>
  </si>
  <si>
    <t>Catawba......……………</t>
  </si>
  <si>
    <t>Moore..........………………..</t>
  </si>
  <si>
    <t>Chatham..……………..</t>
  </si>
  <si>
    <t>Nash.............………………..</t>
  </si>
  <si>
    <t>Cherokee...…………….</t>
  </si>
  <si>
    <t>New Hanover………………</t>
  </si>
  <si>
    <t>Chowan......……………</t>
  </si>
  <si>
    <t>Northampton………………</t>
  </si>
  <si>
    <t>Clay............…………….</t>
  </si>
  <si>
    <t>Onslow.........……………….</t>
  </si>
  <si>
    <t>Cleveland...……………</t>
  </si>
  <si>
    <t>Orange.........……………….</t>
  </si>
  <si>
    <t>Columbus..…………….</t>
  </si>
  <si>
    <t>Pamlico.......………………..</t>
  </si>
  <si>
    <t>Craven........……………</t>
  </si>
  <si>
    <t>Pasquotank.………………..</t>
  </si>
  <si>
    <t>Cumberland……………</t>
  </si>
  <si>
    <t>Pender.........………………..</t>
  </si>
  <si>
    <t>Currituck...……………</t>
  </si>
  <si>
    <t>Perquimans.……………….</t>
  </si>
  <si>
    <t>Dare...........……………..</t>
  </si>
  <si>
    <t>Person.........………………..</t>
  </si>
  <si>
    <t>Davidson.....……………</t>
  </si>
  <si>
    <t>Pitt...............………………..</t>
  </si>
  <si>
    <t>Davie...........……………</t>
  </si>
  <si>
    <t>Polk.............………………..</t>
  </si>
  <si>
    <t>Duplin........…………….</t>
  </si>
  <si>
    <t>Randolph.....………………..</t>
  </si>
  <si>
    <t>Durham......……………</t>
  </si>
  <si>
    <t>Richmond....………………..</t>
  </si>
  <si>
    <t>Edgecombe..……………</t>
  </si>
  <si>
    <t>Robeson......…………………</t>
  </si>
  <si>
    <t>Forsyth.......…………….</t>
  </si>
  <si>
    <t>Rockingham……………….</t>
  </si>
  <si>
    <t>Franklin.....…………….</t>
  </si>
  <si>
    <t>Rowan..........………………..</t>
  </si>
  <si>
    <t>Gaston........……………</t>
  </si>
  <si>
    <t>Rutherford...……………….</t>
  </si>
  <si>
    <t>Gates...........……………</t>
  </si>
  <si>
    <t>Sampson......………………..</t>
  </si>
  <si>
    <t>Graham.....……………..</t>
  </si>
  <si>
    <t>Scotland......………………..</t>
  </si>
  <si>
    <t>Granville....……………</t>
  </si>
  <si>
    <t>Stanly...........……………….</t>
  </si>
  <si>
    <t>Greene........……………</t>
  </si>
  <si>
    <t>Stokes.........…………………</t>
  </si>
  <si>
    <t>Guilford......……………</t>
  </si>
  <si>
    <t>Surry.............………………</t>
  </si>
  <si>
    <t>Halifax........……………</t>
  </si>
  <si>
    <t>Swain............……………….</t>
  </si>
  <si>
    <t>Harnett.......……………</t>
  </si>
  <si>
    <t>Transylvania……………….</t>
  </si>
  <si>
    <t>Haywood...……………..</t>
  </si>
  <si>
    <t>Tyrrell..........……………….</t>
  </si>
  <si>
    <t>Henderson..……………</t>
  </si>
  <si>
    <t>Union............……………….</t>
  </si>
  <si>
    <t>Vance...........………………………….</t>
  </si>
  <si>
    <t>Wake............……………………….</t>
  </si>
  <si>
    <t>Warren..........………………………</t>
  </si>
  <si>
    <t>Washington.…………………………</t>
  </si>
  <si>
    <t>Watauga.......………………………..</t>
  </si>
  <si>
    <t>Wayne...........………………………….</t>
  </si>
  <si>
    <t>Wilkes..........………………………..</t>
  </si>
  <si>
    <t>Wilson.........…………………………..</t>
  </si>
  <si>
    <t>Yadkin..........………………………..</t>
  </si>
  <si>
    <t>Yancey ........………………………….</t>
  </si>
  <si>
    <t xml:space="preserve">       Totals...…………………………</t>
  </si>
  <si>
    <t xml:space="preserve">     </t>
  </si>
  <si>
    <t>Bladen………..</t>
  </si>
  <si>
    <t xml:space="preserve">     These amounts do not agree with the actual receipts of the local governments in fiscal</t>
  </si>
  <si>
    <t xml:space="preserve">     costs must be deducted from net collections in determining the amount of distributable    </t>
  </si>
  <si>
    <t xml:space="preserve">     proceeds to local governments.  The amount of costs associated with local sales and use</t>
  </si>
  <si>
    <t>[excludes food]</t>
  </si>
  <si>
    <t>[includes food]</t>
  </si>
  <si>
    <t>collections</t>
  </si>
  <si>
    <t>% of total</t>
  </si>
  <si>
    <t>proceeds as</t>
  </si>
  <si>
    <t>[county</t>
  </si>
  <si>
    <t>identifiable]</t>
  </si>
  <si>
    <t xml:space="preserve">     year 2009-10 due to the lag in the collection/distribution cycle.  Certain administrative </t>
  </si>
  <si>
    <t>Net</t>
  </si>
  <si>
    <t>[foreign</t>
  </si>
  <si>
    <t xml:space="preserve">to county] </t>
  </si>
  <si>
    <t>allocated</t>
  </si>
  <si>
    <t>TABLE  56.  SUMMARY OF LOCAL SALES AND USE TAX COLLECTIONS AND DISTRIBUTABLE SHARES BY COUNTY FOR FISCAL YEAR 2009-2010</t>
  </si>
  <si>
    <t xml:space="preserve">     taxes related to Articles 39, 40, 42, 43, 44, 45, and 46 collected by the Department of Revenue </t>
  </si>
  <si>
    <t>TABLE  56. - Continued</t>
  </si>
  <si>
    <t xml:space="preserve">       Less administrative costs:</t>
  </si>
  <si>
    <t xml:space="preserve">      Distributable to units…………………………….</t>
  </si>
  <si>
    <r>
      <t xml:space="preserve">     during the period July 1, 2009 through June 30, 2010 was $</t>
    </r>
    <r>
      <rPr>
        <b/>
        <sz val="8"/>
        <color indexed="8"/>
        <rFont val="Times New Roman"/>
        <family val="1"/>
      </rPr>
      <t>15,040,760.83</t>
    </r>
    <r>
      <rPr>
        <b/>
        <sz val="8"/>
        <rFont val="Times New Roman"/>
        <family val="1"/>
      </rPr>
      <t xml:space="preserve">. </t>
    </r>
  </si>
  <si>
    <t xml:space="preserve">     Article 42 proceeds are allocated to counties on a point-of-sale basis beginning with </t>
  </si>
  <si>
    <t xml:space="preserve">     collections) were allocated to counties based on a county's share of state population.</t>
  </si>
  <si>
    <t xml:space="preserve">     County allocated amounts are reduced for expenses associated with the Property Tax </t>
  </si>
  <si>
    <t xml:space="preserve">     Commission, a property tax appraisal and assesssment training program  (School of </t>
  </si>
  <si>
    <t xml:space="preserve">     Government at UNC-Chapel Hill), Local Government Commission, et al. pursuant</t>
  </si>
  <si>
    <t xml:space="preserve">     proceeds based on November 2009 collections (Article 42 proceeds based on July-October 2009</t>
  </si>
  <si>
    <r>
      <t xml:space="preserve">     Refer to </t>
    </r>
    <r>
      <rPr>
        <b/>
        <i/>
        <sz val="8"/>
        <rFont val="Times New Roman"/>
        <family val="1"/>
      </rPr>
      <t>Table 58B</t>
    </r>
    <r>
      <rPr>
        <b/>
        <sz val="8"/>
        <rFont val="Times New Roman"/>
        <family val="1"/>
      </rPr>
      <t xml:space="preserve"> for distribution details of Article 42 proceeds.</t>
    </r>
  </si>
  <si>
    <t xml:space="preserve">     Article 44 proceeds are allocated to counties on a point-of-sale basis.</t>
  </si>
  <si>
    <t xml:space="preserve">     that one-half (1/2) of net proceeds generated from the 2% local food tax be included in the</t>
  </si>
  <si>
    <r>
      <t xml:space="preserve">     distribution under Article 39.  Refer to </t>
    </r>
    <r>
      <rPr>
        <b/>
        <i/>
        <sz val="8"/>
        <rFont val="Times New Roman"/>
        <family val="1"/>
      </rPr>
      <t xml:space="preserve">Table 57 </t>
    </r>
    <r>
      <rPr>
        <b/>
        <sz val="8"/>
        <rFont val="Times New Roman"/>
        <family val="1"/>
      </rPr>
      <t>for distribution details of Article 39 proceeds.</t>
    </r>
  </si>
  <si>
    <t xml:space="preserve">     Article 40 proceeds are allocated to counties based on a county's share of state population. </t>
  </si>
  <si>
    <t xml:space="preserve">     County allocated amounts are then reduced by administrative costs retained by the State   </t>
  </si>
  <si>
    <t xml:space="preserve">     and adjusted by an adjustment factor according to special provisions specified in  </t>
  </si>
  <si>
    <t xml:space="preserve">     2% local food tax be included in the distribution under Article 40.</t>
  </si>
  <si>
    <r>
      <t xml:space="preserve">     Refer to </t>
    </r>
    <r>
      <rPr>
        <b/>
        <i/>
        <sz val="8"/>
        <rFont val="Times New Roman"/>
        <family val="1"/>
      </rPr>
      <t>Table 58A</t>
    </r>
    <r>
      <rPr>
        <b/>
        <sz val="8"/>
        <rFont val="Times New Roman"/>
        <family val="1"/>
      </rPr>
      <t xml:space="preserve"> for distribution details of Article 40 proceeds.</t>
    </r>
  </si>
  <si>
    <t xml:space="preserve">     tax be included in the distribution under Article 42.</t>
  </si>
  <si>
    <t xml:space="preserve">     Article 43 proceeds are allocated to Mecklenburg County.  </t>
  </si>
  <si>
    <r>
      <t xml:space="preserve">     Refer to </t>
    </r>
    <r>
      <rPr>
        <b/>
        <i/>
        <sz val="8"/>
        <rFont val="Times New Roman"/>
        <family val="1"/>
      </rPr>
      <t>Table 60A</t>
    </r>
    <r>
      <rPr>
        <b/>
        <sz val="8"/>
        <rFont val="Times New Roman"/>
        <family val="1"/>
      </rPr>
      <t xml:space="preserve"> for distribution details of Article 43 proceeds.</t>
    </r>
  </si>
  <si>
    <r>
      <t xml:space="preserve">     Refer to </t>
    </r>
    <r>
      <rPr>
        <b/>
        <i/>
        <sz val="8"/>
        <rFont val="Times New Roman"/>
        <family val="1"/>
      </rPr>
      <t xml:space="preserve">Table 59 </t>
    </r>
    <r>
      <rPr>
        <b/>
        <sz val="8"/>
        <rFont val="Times New Roman"/>
        <family val="1"/>
      </rPr>
      <t xml:space="preserve">for distribution details of Article 44 proceeds.  </t>
    </r>
  </si>
  <si>
    <t xml:space="preserve">     Article 45 proceeds are allocated to Dare County.  </t>
  </si>
  <si>
    <r>
      <t xml:space="preserve">     Refer to </t>
    </r>
    <r>
      <rPr>
        <b/>
        <i/>
        <sz val="8"/>
        <rFont val="Times New Roman"/>
        <family val="1"/>
      </rPr>
      <t>Table 60B</t>
    </r>
    <r>
      <rPr>
        <b/>
        <sz val="8"/>
        <rFont val="Times New Roman"/>
        <family val="1"/>
      </rPr>
      <t xml:space="preserve"> for distribution details of Article 45 proceeds.</t>
    </r>
  </si>
  <si>
    <t xml:space="preserve">     Article 46 proceeds are allocated to the eight levying counties on a point-of-sale basis.  </t>
  </si>
  <si>
    <r>
      <t xml:space="preserve">     Refer to </t>
    </r>
    <r>
      <rPr>
        <b/>
        <i/>
        <sz val="8"/>
        <rFont val="Times New Roman"/>
        <family val="1"/>
      </rPr>
      <t>Table 60C</t>
    </r>
    <r>
      <rPr>
        <b/>
        <sz val="8"/>
        <rFont val="Times New Roman"/>
        <family val="1"/>
      </rPr>
      <t xml:space="preserve"> for distribution details of Article 46 proceeds.</t>
    </r>
  </si>
  <si>
    <t>collections*</t>
  </si>
  <si>
    <t>proceeds*</t>
  </si>
  <si>
    <t xml:space="preserve">  administrative costs retained by the State.</t>
  </si>
  <si>
    <t xml:space="preserve">                 pursuant to § 105-472………………..</t>
  </si>
  <si>
    <t xml:space="preserve">                 pursuant to § 105-501………………..</t>
  </si>
  <si>
    <t xml:space="preserve">                 pursuant to § 105-510…………………..</t>
  </si>
  <si>
    <t>*Total net collections amounts are prior to § 105-486(a), (b) requirements and prior to</t>
  </si>
  <si>
    <t xml:space="preserve">     Article 39 proceeds are allocated to counties on a point-of-sale basis.  § 105-469 requires </t>
  </si>
  <si>
    <t xml:space="preserve">     § 105-486(b).  § 105-469 requires that one-fourth (1/4) of net proceeds generated from the  </t>
  </si>
  <si>
    <t xml:space="preserve">     to § 105-501 as well as for administrative cost expenses retained by the State.</t>
  </si>
  <si>
    <t xml:space="preserve">     § 105-469 requires that one-fourth (1/4) of net proceeds generated from the  2% local food</t>
  </si>
  <si>
    <t xml:space="preserve">  cost of collection reduction adjustments under § 105-472, § 105-501, and § 105-510.</t>
  </si>
  <si>
    <t xml:space="preserve">      [§ 105 ARTICLES 39.,40.,42.,43.,44.,45.,46.]</t>
  </si>
  <si>
    <t xml:space="preserve">  Total net distributable proceeds reflect § 105-486(a), (b) requirements and reduction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</si>
</sst>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4" fontId="1" fillId="33" borderId="14" xfId="0" applyNumberFormat="1" applyFont="1" applyFill="1" applyBorder="1" applyAlignment="1">
      <alignment/>
    </xf>
    <xf numFmtId="10" fontId="1" fillId="33" borderId="0" xfId="0" applyNumberFormat="1" applyFont="1" applyFill="1" applyBorder="1" applyAlignment="1">
      <alignment horizontal="right"/>
    </xf>
    <xf numFmtId="0" fontId="1" fillId="33" borderId="12" xfId="0" applyFont="1" applyFill="1" applyBorder="1" applyAlignment="1" applyProtection="1">
      <alignment horizontal="left"/>
      <protection/>
    </xf>
    <xf numFmtId="10" fontId="1" fillId="33" borderId="21" xfId="0" applyNumberFormat="1" applyFont="1" applyFill="1" applyBorder="1" applyAlignment="1">
      <alignment horizontal="right"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left"/>
      <protection/>
    </xf>
    <xf numFmtId="4" fontId="1" fillId="33" borderId="18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4" fontId="1" fillId="33" borderId="11" xfId="0" applyNumberFormat="1" applyFont="1" applyFill="1" applyBorder="1" applyAlignment="1">
      <alignment/>
    </xf>
    <xf numFmtId="10" fontId="1" fillId="33" borderId="15" xfId="0" applyNumberFormat="1" applyFont="1" applyFill="1" applyBorder="1" applyAlignment="1">
      <alignment horizontal="right"/>
    </xf>
    <xf numFmtId="10" fontId="1" fillId="33" borderId="22" xfId="0" applyNumberFormat="1" applyFont="1" applyFill="1" applyBorder="1" applyAlignment="1">
      <alignment horizontal="right"/>
    </xf>
    <xf numFmtId="0" fontId="1" fillId="33" borderId="21" xfId="0" applyFont="1" applyFill="1" applyBorder="1" applyAlignment="1" applyProtection="1">
      <alignment horizontal="left"/>
      <protection/>
    </xf>
    <xf numFmtId="4" fontId="1" fillId="33" borderId="23" xfId="0" applyNumberFormat="1" applyFont="1" applyFill="1" applyBorder="1" applyAlignment="1">
      <alignment/>
    </xf>
    <xf numFmtId="10" fontId="1" fillId="33" borderId="24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/>
    </xf>
    <xf numFmtId="0" fontId="1" fillId="33" borderId="14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right"/>
    </xf>
    <xf numFmtId="0" fontId="1" fillId="33" borderId="19" xfId="0" applyFont="1" applyFill="1" applyBorder="1" applyAlignment="1" applyProtection="1">
      <alignment horizontal="left"/>
      <protection/>
    </xf>
    <xf numFmtId="10" fontId="1" fillId="33" borderId="24" xfId="0" applyNumberFormat="1" applyFont="1" applyFill="1" applyBorder="1" applyAlignment="1" quotePrefix="1">
      <alignment horizontal="right"/>
    </xf>
    <xf numFmtId="10" fontId="1" fillId="33" borderId="25" xfId="0" applyNumberFormat="1" applyFont="1" applyFill="1" applyBorder="1" applyAlignment="1">
      <alignment horizontal="right"/>
    </xf>
    <xf numFmtId="10" fontId="1" fillId="33" borderId="26" xfId="0" applyNumberFormat="1" applyFont="1" applyFill="1" applyBorder="1" applyAlignment="1">
      <alignment horizontal="right"/>
    </xf>
    <xf numFmtId="10" fontId="1" fillId="33" borderId="27" xfId="0" applyNumberFormat="1" applyFont="1" applyFill="1" applyBorder="1" applyAlignment="1">
      <alignment horizontal="right"/>
    </xf>
    <xf numFmtId="43" fontId="1" fillId="33" borderId="14" xfId="0" applyNumberFormat="1" applyFont="1" applyFill="1" applyBorder="1" applyAlignment="1" quotePrefix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" fontId="1" fillId="33" borderId="21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39" fontId="1" fillId="33" borderId="15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0" fontId="1" fillId="33" borderId="2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">
      <selection activeCell="F94" sqref="F94"/>
    </sheetView>
  </sheetViews>
  <sheetFormatPr defaultColWidth="9.33203125" defaultRowHeight="11.25"/>
  <cols>
    <col min="1" max="1" width="12.5" style="1" customWidth="1"/>
    <col min="2" max="2" width="15" style="1" customWidth="1"/>
    <col min="3" max="5" width="14.83203125" style="1" customWidth="1"/>
    <col min="6" max="6" width="11.33203125" style="1" customWidth="1"/>
    <col min="7" max="7" width="12.5" style="1" customWidth="1"/>
    <col min="8" max="8" width="13.33203125" style="1" customWidth="1"/>
    <col min="9" max="9" width="12.33203125" style="1" customWidth="1"/>
    <col min="10" max="11" width="13.33203125" style="1" customWidth="1"/>
    <col min="12" max="12" width="11.33203125" style="1" customWidth="1"/>
    <col min="13" max="14" width="9.33203125" style="1" customWidth="1"/>
    <col min="15" max="15" width="15.33203125" style="2" customWidth="1"/>
    <col min="16" max="16" width="17.66015625" style="1" customWidth="1"/>
    <col min="17" max="16384" width="9.33203125" style="1" customWidth="1"/>
  </cols>
  <sheetData>
    <row r="1" spans="2:3" ht="10.5">
      <c r="B1" s="41" t="s">
        <v>125</v>
      </c>
      <c r="C1" s="41"/>
    </row>
    <row r="2" spans="1:12" ht="10.5">
      <c r="A2" s="42"/>
      <c r="B2" s="1" t="s">
        <v>0</v>
      </c>
      <c r="E2" s="3" t="s">
        <v>166</v>
      </c>
      <c r="J2" s="3"/>
      <c r="K2" s="3"/>
      <c r="L2" s="3"/>
    </row>
    <row r="3" spans="1:12" ht="10.5">
      <c r="A3" s="4"/>
      <c r="B3" s="6"/>
      <c r="C3" s="6" t="s">
        <v>121</v>
      </c>
      <c r="D3" s="6"/>
      <c r="E3" s="43"/>
      <c r="F3" s="46" t="s">
        <v>1</v>
      </c>
      <c r="G3" s="7"/>
      <c r="H3" s="6"/>
      <c r="I3" s="6" t="s">
        <v>121</v>
      </c>
      <c r="J3" s="6"/>
      <c r="K3" s="43"/>
      <c r="L3" s="43" t="s">
        <v>1</v>
      </c>
    </row>
    <row r="4" spans="1:12" ht="10.5">
      <c r="A4" s="8"/>
      <c r="B4" s="9" t="s">
        <v>121</v>
      </c>
      <c r="C4" s="9" t="s">
        <v>115</v>
      </c>
      <c r="D4" s="9"/>
      <c r="E4" s="9"/>
      <c r="F4" s="44" t="s">
        <v>4</v>
      </c>
      <c r="G4" s="11"/>
      <c r="H4" s="9" t="s">
        <v>121</v>
      </c>
      <c r="I4" s="9" t="s">
        <v>115</v>
      </c>
      <c r="J4" s="9"/>
      <c r="K4" s="9"/>
      <c r="L4" s="12" t="s">
        <v>4</v>
      </c>
    </row>
    <row r="5" spans="1:12" ht="10.5">
      <c r="A5" s="8"/>
      <c r="B5" s="9" t="s">
        <v>5</v>
      </c>
      <c r="C5" s="9" t="s">
        <v>122</v>
      </c>
      <c r="D5" s="9"/>
      <c r="E5" s="9" t="s">
        <v>1</v>
      </c>
      <c r="F5" s="44" t="s">
        <v>3</v>
      </c>
      <c r="G5" s="11"/>
      <c r="H5" s="9" t="s">
        <v>5</v>
      </c>
      <c r="I5" s="9" t="s">
        <v>122</v>
      </c>
      <c r="J5" s="9"/>
      <c r="K5" s="9" t="s">
        <v>1</v>
      </c>
      <c r="L5" s="12" t="s">
        <v>3</v>
      </c>
    </row>
    <row r="6" spans="1:12" ht="10.5">
      <c r="A6" s="8"/>
      <c r="B6" s="9" t="s">
        <v>118</v>
      </c>
      <c r="C6" s="9" t="s">
        <v>124</v>
      </c>
      <c r="D6" s="9" t="s">
        <v>1</v>
      </c>
      <c r="E6" s="9" t="s">
        <v>2</v>
      </c>
      <c r="F6" s="44" t="s">
        <v>117</v>
      </c>
      <c r="G6" s="11"/>
      <c r="H6" s="9" t="s">
        <v>118</v>
      </c>
      <c r="I6" s="9" t="s">
        <v>124</v>
      </c>
      <c r="J6" s="9" t="s">
        <v>1</v>
      </c>
      <c r="K6" s="9" t="s">
        <v>2</v>
      </c>
      <c r="L6" s="12" t="s">
        <v>117</v>
      </c>
    </row>
    <row r="7" spans="1:12" ht="10.5">
      <c r="A7" s="8"/>
      <c r="B7" s="9" t="s">
        <v>119</v>
      </c>
      <c r="C7" s="9" t="s">
        <v>123</v>
      </c>
      <c r="D7" s="9" t="s">
        <v>4</v>
      </c>
      <c r="E7" s="9" t="s">
        <v>3</v>
      </c>
      <c r="F7" s="44" t="s">
        <v>116</v>
      </c>
      <c r="G7" s="11"/>
      <c r="H7" s="9" t="s">
        <v>119</v>
      </c>
      <c r="I7" s="9" t="s">
        <v>123</v>
      </c>
      <c r="J7" s="9" t="s">
        <v>4</v>
      </c>
      <c r="K7" s="9" t="s">
        <v>3</v>
      </c>
      <c r="L7" s="12" t="s">
        <v>116</v>
      </c>
    </row>
    <row r="8" spans="1:12" ht="10.5">
      <c r="A8" s="8"/>
      <c r="B8" s="9" t="s">
        <v>113</v>
      </c>
      <c r="C8" s="9" t="s">
        <v>114</v>
      </c>
      <c r="D8" s="9" t="s">
        <v>154</v>
      </c>
      <c r="E8" s="9" t="s">
        <v>155</v>
      </c>
      <c r="F8" s="44" t="s">
        <v>4</v>
      </c>
      <c r="G8" s="11"/>
      <c r="H8" s="9" t="s">
        <v>113</v>
      </c>
      <c r="I8" s="9" t="s">
        <v>114</v>
      </c>
      <c r="J8" s="9" t="s">
        <v>154</v>
      </c>
      <c r="K8" s="9" t="s">
        <v>155</v>
      </c>
      <c r="L8" s="12" t="s">
        <v>4</v>
      </c>
    </row>
    <row r="9" spans="1:17" ht="10.5">
      <c r="A9" s="13" t="s">
        <v>6</v>
      </c>
      <c r="B9" s="14" t="s">
        <v>7</v>
      </c>
      <c r="C9" s="14" t="s">
        <v>7</v>
      </c>
      <c r="D9" s="14" t="s">
        <v>7</v>
      </c>
      <c r="E9" s="14" t="s">
        <v>7</v>
      </c>
      <c r="F9" s="45" t="s">
        <v>115</v>
      </c>
      <c r="G9" s="15" t="s">
        <v>6</v>
      </c>
      <c r="H9" s="14" t="s">
        <v>7</v>
      </c>
      <c r="I9" s="14" t="s">
        <v>7</v>
      </c>
      <c r="J9" s="14" t="s">
        <v>7</v>
      </c>
      <c r="K9" s="14" t="s">
        <v>7</v>
      </c>
      <c r="L9" s="50" t="s">
        <v>115</v>
      </c>
      <c r="O9" s="1"/>
      <c r="P9" s="2"/>
      <c r="Q9" s="2"/>
    </row>
    <row r="10" spans="1:17" ht="10.5">
      <c r="A10" s="17" t="s">
        <v>8</v>
      </c>
      <c r="B10" s="18">
        <v>25248579.64</v>
      </c>
      <c r="C10" s="18">
        <v>4847858.19</v>
      </c>
      <c r="D10" s="18">
        <f aca="true" t="shared" si="0" ref="D10:D54">B10+C10</f>
        <v>30096437.830000002</v>
      </c>
      <c r="E10" s="26">
        <v>30669495.04</v>
      </c>
      <c r="F10" s="19">
        <f aca="true" t="shared" si="1" ref="F10:F54">E10/D10</f>
        <v>1.0190406988772862</v>
      </c>
      <c r="G10" s="20" t="s">
        <v>9</v>
      </c>
      <c r="H10" s="18">
        <v>3357283.7</v>
      </c>
      <c r="I10" s="18">
        <v>809751.53</v>
      </c>
      <c r="J10" s="53">
        <f>H10+I10</f>
        <v>4167035.2300000004</v>
      </c>
      <c r="K10" s="55">
        <v>4539053.97</v>
      </c>
      <c r="L10" s="19">
        <f aca="true" t="shared" si="2" ref="L10:L34">K10/J10</f>
        <v>1.0892766006204366</v>
      </c>
      <c r="O10" s="1"/>
      <c r="P10" s="2"/>
      <c r="Q10" s="2"/>
    </row>
    <row r="11" spans="1:17" ht="10.5">
      <c r="A11" s="17" t="s">
        <v>10</v>
      </c>
      <c r="B11" s="18">
        <v>2953523.21</v>
      </c>
      <c r="C11" s="18">
        <v>858934.45</v>
      </c>
      <c r="D11" s="18">
        <f t="shared" si="0"/>
        <v>3812457.66</v>
      </c>
      <c r="E11" s="18">
        <v>5328253.05</v>
      </c>
      <c r="F11" s="19">
        <f t="shared" si="1"/>
        <v>1.3975900915316657</v>
      </c>
      <c r="G11" s="22" t="s">
        <v>11</v>
      </c>
      <c r="H11" s="18">
        <v>2209795.69</v>
      </c>
      <c r="I11" s="18">
        <v>703761.21</v>
      </c>
      <c r="J11" s="54">
        <f>H11+I11</f>
        <v>2913556.9</v>
      </c>
      <c r="K11" s="56">
        <v>4936002.85</v>
      </c>
      <c r="L11" s="19">
        <f t="shared" si="2"/>
        <v>1.694150146853147</v>
      </c>
      <c r="O11" s="1"/>
      <c r="P11" s="2"/>
      <c r="Q11" s="2"/>
    </row>
    <row r="12" spans="1:17" ht="10.5">
      <c r="A12" s="17" t="s">
        <v>12</v>
      </c>
      <c r="B12" s="18">
        <v>1214212.75</v>
      </c>
      <c r="C12" s="18">
        <v>327041.23</v>
      </c>
      <c r="D12" s="18">
        <f>B12+C12</f>
        <v>1541253.98</v>
      </c>
      <c r="E12" s="18">
        <v>1859044.6</v>
      </c>
      <c r="F12" s="19">
        <f t="shared" si="1"/>
        <v>1.2061896508452163</v>
      </c>
      <c r="G12" s="22" t="s">
        <v>13</v>
      </c>
      <c r="H12" s="18">
        <v>1057046.21</v>
      </c>
      <c r="I12" s="18">
        <v>183644.53</v>
      </c>
      <c r="J12" s="54">
        <f>H12+I12</f>
        <v>1240690.74</v>
      </c>
      <c r="K12" s="56">
        <v>1144663.96</v>
      </c>
      <c r="L12" s="19">
        <f t="shared" si="2"/>
        <v>0.9226021627275142</v>
      </c>
      <c r="O12" s="1"/>
      <c r="P12" s="2"/>
      <c r="Q12" s="2"/>
    </row>
    <row r="13" spans="1:17" ht="10.5">
      <c r="A13" s="17" t="s">
        <v>14</v>
      </c>
      <c r="B13" s="18">
        <v>2137648.24</v>
      </c>
      <c r="C13" s="18">
        <v>597061.6</v>
      </c>
      <c r="D13" s="18">
        <f t="shared" si="0"/>
        <v>2734709.8400000003</v>
      </c>
      <c r="E13" s="18">
        <v>3628445.03</v>
      </c>
      <c r="F13" s="19">
        <f t="shared" si="1"/>
        <v>1.3268117066489216</v>
      </c>
      <c r="G13" s="22" t="s">
        <v>15</v>
      </c>
      <c r="H13" s="18">
        <v>31037583.61</v>
      </c>
      <c r="I13" s="18">
        <v>4957263.62</v>
      </c>
      <c r="J13" s="54">
        <f>H13+I13</f>
        <v>35994847.23</v>
      </c>
      <c r="K13" s="56">
        <v>34800289.94</v>
      </c>
      <c r="L13" s="19">
        <f t="shared" si="2"/>
        <v>0.966813102932011</v>
      </c>
      <c r="O13" s="1"/>
      <c r="P13" s="2"/>
      <c r="Q13" s="2"/>
    </row>
    <row r="14" spans="1:17" ht="10.5">
      <c r="A14" s="23" t="s">
        <v>16</v>
      </c>
      <c r="B14" s="24">
        <v>3565249.62</v>
      </c>
      <c r="C14" s="24">
        <v>780304.22</v>
      </c>
      <c r="D14" s="24">
        <f t="shared" si="0"/>
        <v>4345553.84</v>
      </c>
      <c r="E14" s="18">
        <v>4693180.1</v>
      </c>
      <c r="F14" s="19">
        <f t="shared" si="1"/>
        <v>1.0799958469735587</v>
      </c>
      <c r="G14" s="22" t="s">
        <v>17</v>
      </c>
      <c r="H14" s="18">
        <v>6966185.63</v>
      </c>
      <c r="I14" s="18">
        <v>1251136.32</v>
      </c>
      <c r="J14" s="54">
        <f>H14+I14</f>
        <v>8217321.95</v>
      </c>
      <c r="K14" s="56">
        <v>8160216.57</v>
      </c>
      <c r="L14" s="19">
        <f t="shared" si="2"/>
        <v>0.993050609389839</v>
      </c>
      <c r="O14" s="1"/>
      <c r="P14" s="2"/>
      <c r="Q14" s="2"/>
    </row>
    <row r="15" spans="1:17" ht="10.5">
      <c r="A15" s="25" t="s">
        <v>18</v>
      </c>
      <c r="B15" s="18">
        <v>3652219.16</v>
      </c>
      <c r="C15" s="18">
        <v>727087.05</v>
      </c>
      <c r="D15" s="18">
        <f t="shared" si="0"/>
        <v>4379306.21</v>
      </c>
      <c r="E15" s="26">
        <v>4393205.16</v>
      </c>
      <c r="F15" s="37">
        <f t="shared" si="1"/>
        <v>1.0031737789808493</v>
      </c>
      <c r="G15" s="20" t="s">
        <v>19</v>
      </c>
      <c r="H15" s="26">
        <v>22463340.22</v>
      </c>
      <c r="I15" s="26">
        <v>4165792.84</v>
      </c>
      <c r="J15" s="53">
        <f aca="true" t="shared" si="3" ref="J15:J54">H15+I15</f>
        <v>26629133.06</v>
      </c>
      <c r="K15" s="55">
        <v>29309373.12</v>
      </c>
      <c r="L15" s="21">
        <f t="shared" si="2"/>
        <v>1.1006506690984255</v>
      </c>
      <c r="O15" s="1"/>
      <c r="P15" s="2"/>
      <c r="Q15" s="2"/>
    </row>
    <row r="16" spans="1:17" ht="10.5">
      <c r="A16" s="25" t="s">
        <v>20</v>
      </c>
      <c r="B16" s="18">
        <v>7936206.34</v>
      </c>
      <c r="C16" s="18">
        <v>1621799.09</v>
      </c>
      <c r="D16" s="18">
        <f t="shared" si="0"/>
        <v>9558005.43</v>
      </c>
      <c r="E16" s="18">
        <v>9986656.49</v>
      </c>
      <c r="F16" s="38">
        <f t="shared" si="1"/>
        <v>1.0448473338019437</v>
      </c>
      <c r="G16" s="22" t="s">
        <v>21</v>
      </c>
      <c r="H16" s="18">
        <v>612550.12</v>
      </c>
      <c r="I16" s="18">
        <v>159513.03</v>
      </c>
      <c r="J16" s="54">
        <f t="shared" si="3"/>
        <v>772063.15</v>
      </c>
      <c r="K16" s="56">
        <v>1151751.11</v>
      </c>
      <c r="L16" s="19">
        <f t="shared" si="2"/>
        <v>1.4917835542338733</v>
      </c>
      <c r="O16" s="1"/>
      <c r="P16" s="2"/>
      <c r="Q16" s="2"/>
    </row>
    <row r="17" spans="1:17" ht="10.5">
      <c r="A17" s="25" t="s">
        <v>22</v>
      </c>
      <c r="B17" s="18">
        <v>1052889.72</v>
      </c>
      <c r="C17" s="18">
        <v>346654.5</v>
      </c>
      <c r="D17" s="18">
        <f t="shared" si="0"/>
        <v>1399544.22</v>
      </c>
      <c r="E17" s="18">
        <v>2284992.22</v>
      </c>
      <c r="F17" s="38">
        <f t="shared" si="1"/>
        <v>1.6326688269985496</v>
      </c>
      <c r="G17" s="22" t="s">
        <v>23</v>
      </c>
      <c r="H17" s="18">
        <v>10506761.43</v>
      </c>
      <c r="I17" s="18">
        <v>1998533.89</v>
      </c>
      <c r="J17" s="54">
        <f t="shared" si="3"/>
        <v>12505295.32</v>
      </c>
      <c r="K17" s="56">
        <v>12354661.22</v>
      </c>
      <c r="L17" s="19">
        <f t="shared" si="2"/>
        <v>0.9879543748351879</v>
      </c>
      <c r="O17" s="1"/>
      <c r="P17" s="2"/>
      <c r="Q17" s="2"/>
    </row>
    <row r="18" spans="1:17" ht="10.5">
      <c r="A18" s="25" t="s">
        <v>109</v>
      </c>
      <c r="B18" s="18">
        <v>3424811.1</v>
      </c>
      <c r="C18" s="18">
        <v>857594.96</v>
      </c>
      <c r="D18" s="18">
        <f t="shared" si="0"/>
        <v>4282406.0600000005</v>
      </c>
      <c r="E18" s="18">
        <v>5287100.78</v>
      </c>
      <c r="F18" s="38">
        <f t="shared" si="1"/>
        <v>1.2346098678928172</v>
      </c>
      <c r="G18" s="22" t="s">
        <v>24</v>
      </c>
      <c r="H18" s="18">
        <v>9644438.35</v>
      </c>
      <c r="I18" s="18">
        <v>1914594.55</v>
      </c>
      <c r="J18" s="54">
        <f t="shared" si="3"/>
        <v>11559032.9</v>
      </c>
      <c r="K18" s="56">
        <v>11434549.12</v>
      </c>
      <c r="L18" s="19">
        <f t="shared" si="2"/>
        <v>0.9892306059618533</v>
      </c>
      <c r="O18" s="1"/>
      <c r="P18" s="2"/>
      <c r="Q18" s="2"/>
    </row>
    <row r="19" spans="1:16" ht="10.5">
      <c r="A19" s="25" t="s">
        <v>25</v>
      </c>
      <c r="B19" s="18">
        <v>21171058.08</v>
      </c>
      <c r="C19" s="18">
        <v>3379047.29</v>
      </c>
      <c r="D19" s="18">
        <f t="shared" si="0"/>
        <v>24550105.369999997</v>
      </c>
      <c r="E19" s="24">
        <v>24533400.01</v>
      </c>
      <c r="F19" s="39">
        <f t="shared" si="1"/>
        <v>0.9993195401914482</v>
      </c>
      <c r="G19" s="22" t="s">
        <v>26</v>
      </c>
      <c r="H19" s="18">
        <v>9623810.46</v>
      </c>
      <c r="I19" s="18">
        <v>2070557.43</v>
      </c>
      <c r="J19" s="54">
        <f t="shared" si="3"/>
        <v>11694367.89</v>
      </c>
      <c r="K19" s="56">
        <v>13039213.53</v>
      </c>
      <c r="L19" s="28">
        <f t="shared" si="2"/>
        <v>1.1149994298665764</v>
      </c>
      <c r="O19" s="1"/>
      <c r="P19" s="2"/>
    </row>
    <row r="20" spans="1:16" ht="10.5">
      <c r="A20" s="29" t="s">
        <v>27</v>
      </c>
      <c r="B20" s="26">
        <v>59935550.82</v>
      </c>
      <c r="C20" s="26">
        <v>9317020.73</v>
      </c>
      <c r="D20" s="26">
        <f t="shared" si="0"/>
        <v>69252571.55</v>
      </c>
      <c r="E20" s="18">
        <v>63713920.64</v>
      </c>
      <c r="F20" s="19">
        <f t="shared" si="1"/>
        <v>0.9200224513540105</v>
      </c>
      <c r="G20" s="20" t="s">
        <v>28</v>
      </c>
      <c r="H20" s="26">
        <v>7636708.1</v>
      </c>
      <c r="I20" s="26">
        <v>1282121.37</v>
      </c>
      <c r="J20" s="53">
        <f t="shared" si="3"/>
        <v>8918829.469999999</v>
      </c>
      <c r="K20" s="55">
        <v>8274696.1</v>
      </c>
      <c r="L20" s="19">
        <f t="shared" si="2"/>
        <v>0.927778261467309</v>
      </c>
      <c r="O20" s="1"/>
      <c r="P20" s="2"/>
    </row>
    <row r="21" spans="1:16" ht="10.5">
      <c r="A21" s="25" t="s">
        <v>29</v>
      </c>
      <c r="B21" s="18">
        <v>9228914.75</v>
      </c>
      <c r="C21" s="18">
        <v>2657516.48</v>
      </c>
      <c r="D21" s="18">
        <f t="shared" si="0"/>
        <v>11886431.23</v>
      </c>
      <c r="E21" s="18">
        <v>14641859.08</v>
      </c>
      <c r="F21" s="19">
        <f t="shared" si="1"/>
        <v>1.2318128794659253</v>
      </c>
      <c r="G21" s="22" t="s">
        <v>30</v>
      </c>
      <c r="H21" s="18">
        <v>1605450.94</v>
      </c>
      <c r="I21" s="18">
        <v>452996.19</v>
      </c>
      <c r="J21" s="54">
        <f t="shared" si="3"/>
        <v>2058447.13</v>
      </c>
      <c r="K21" s="56">
        <v>2794870.7</v>
      </c>
      <c r="L21" s="19">
        <f t="shared" si="2"/>
        <v>1.3577568543137664</v>
      </c>
      <c r="P21" s="2"/>
    </row>
    <row r="22" spans="1:16" ht="10.5">
      <c r="A22" s="25" t="s">
        <v>31</v>
      </c>
      <c r="B22" s="18">
        <v>42479567.03</v>
      </c>
      <c r="C22" s="18">
        <v>5631558.23</v>
      </c>
      <c r="D22" s="18">
        <f t="shared" si="0"/>
        <v>48111125.260000005</v>
      </c>
      <c r="E22" s="18">
        <v>44760188.87</v>
      </c>
      <c r="F22" s="19">
        <f t="shared" si="1"/>
        <v>0.9303500724231448</v>
      </c>
      <c r="G22" s="22" t="s">
        <v>32</v>
      </c>
      <c r="H22" s="18">
        <v>3985099.54</v>
      </c>
      <c r="I22" s="18">
        <v>709059.32</v>
      </c>
      <c r="J22" s="54">
        <f t="shared" si="3"/>
        <v>4694158.86</v>
      </c>
      <c r="K22" s="56">
        <v>5058207.57</v>
      </c>
      <c r="L22" s="19">
        <f t="shared" si="2"/>
        <v>1.077553555569272</v>
      </c>
      <c r="P22" s="2"/>
    </row>
    <row r="23" spans="1:16" ht="10.5">
      <c r="A23" s="25" t="s">
        <v>33</v>
      </c>
      <c r="B23" s="18">
        <v>8897866.73</v>
      </c>
      <c r="C23" s="18">
        <v>2353054.57</v>
      </c>
      <c r="D23" s="18">
        <f t="shared" si="0"/>
        <v>11250921.3</v>
      </c>
      <c r="E23" s="18">
        <v>13345979.02</v>
      </c>
      <c r="F23" s="19">
        <f t="shared" si="1"/>
        <v>1.1862121033590376</v>
      </c>
      <c r="G23" s="22" t="s">
        <v>34</v>
      </c>
      <c r="H23" s="18">
        <v>5321264.3</v>
      </c>
      <c r="I23" s="18">
        <v>1265522.16</v>
      </c>
      <c r="J23" s="54">
        <f t="shared" si="3"/>
        <v>6586786.46</v>
      </c>
      <c r="K23" s="56">
        <v>7902370.79</v>
      </c>
      <c r="L23" s="19">
        <f t="shared" si="2"/>
        <v>1.1997308305027397</v>
      </c>
      <c r="P23" s="2"/>
    </row>
    <row r="24" spans="1:16" ht="10.5">
      <c r="A24" s="23" t="s">
        <v>35</v>
      </c>
      <c r="B24" s="24">
        <v>944311.49</v>
      </c>
      <c r="C24" s="24">
        <v>175826.76</v>
      </c>
      <c r="D24" s="24">
        <f t="shared" si="0"/>
        <v>1120138.25</v>
      </c>
      <c r="E24" s="18">
        <v>1363993.35</v>
      </c>
      <c r="F24" s="19">
        <f t="shared" si="1"/>
        <v>1.2177008954028667</v>
      </c>
      <c r="G24" s="35" t="s">
        <v>36</v>
      </c>
      <c r="H24" s="24">
        <v>293754559.58</v>
      </c>
      <c r="I24" s="24">
        <v>33479161.44</v>
      </c>
      <c r="J24" s="54">
        <f t="shared" si="3"/>
        <v>327233721.02</v>
      </c>
      <c r="K24" s="57">
        <v>292995836.35</v>
      </c>
      <c r="L24" s="19">
        <f t="shared" si="2"/>
        <v>0.8953717710898523</v>
      </c>
      <c r="P24" s="2"/>
    </row>
    <row r="25" spans="1:16" ht="10.5">
      <c r="A25" s="17" t="s">
        <v>37</v>
      </c>
      <c r="B25" s="18">
        <v>17186460.5</v>
      </c>
      <c r="C25" s="18">
        <v>2884428.35</v>
      </c>
      <c r="D25" s="18">
        <f t="shared" si="0"/>
        <v>20070888.85</v>
      </c>
      <c r="E25" s="26">
        <v>18352546.56</v>
      </c>
      <c r="F25" s="37">
        <f t="shared" si="1"/>
        <v>0.9143863382014592</v>
      </c>
      <c r="G25" s="22" t="s">
        <v>38</v>
      </c>
      <c r="H25" s="18">
        <v>2524988.33</v>
      </c>
      <c r="I25" s="18">
        <v>528359.31</v>
      </c>
      <c r="J25" s="53">
        <f t="shared" si="3"/>
        <v>3053347.64</v>
      </c>
      <c r="K25" s="55">
        <v>3125125.31</v>
      </c>
      <c r="L25" s="21">
        <f t="shared" si="2"/>
        <v>1.0235078603758332</v>
      </c>
      <c r="P25" s="2"/>
    </row>
    <row r="26" spans="1:16" ht="10.5">
      <c r="A26" s="17" t="s">
        <v>39</v>
      </c>
      <c r="B26" s="18">
        <v>874220.65</v>
      </c>
      <c r="C26" s="18">
        <v>391911.39</v>
      </c>
      <c r="D26" s="18">
        <f t="shared" si="0"/>
        <v>1266132.04</v>
      </c>
      <c r="E26" s="18">
        <v>2426037.11</v>
      </c>
      <c r="F26" s="38">
        <f t="shared" si="1"/>
        <v>1.9161011911522274</v>
      </c>
      <c r="G26" s="22" t="s">
        <v>40</v>
      </c>
      <c r="H26" s="18">
        <v>2514673.61</v>
      </c>
      <c r="I26" s="18">
        <v>757287.34</v>
      </c>
      <c r="J26" s="54">
        <f t="shared" si="3"/>
        <v>3271960.9499999997</v>
      </c>
      <c r="K26" s="56">
        <v>4126472.83</v>
      </c>
      <c r="L26" s="19">
        <f t="shared" si="2"/>
        <v>1.2611620043937262</v>
      </c>
      <c r="P26" s="2"/>
    </row>
    <row r="27" spans="1:16" ht="10.5">
      <c r="A27" s="17" t="s">
        <v>41</v>
      </c>
      <c r="B27" s="18">
        <v>36830246.85</v>
      </c>
      <c r="C27" s="18">
        <v>5475606.46</v>
      </c>
      <c r="D27" s="18">
        <f>B27+C27</f>
        <v>42305853.31</v>
      </c>
      <c r="E27" s="18">
        <v>40876872.8</v>
      </c>
      <c r="F27" s="38">
        <f t="shared" si="1"/>
        <v>0.9662226288280011</v>
      </c>
      <c r="G27" s="22" t="s">
        <v>42</v>
      </c>
      <c r="H27" s="18">
        <v>17175023.6</v>
      </c>
      <c r="I27" s="18">
        <v>3023020.02</v>
      </c>
      <c r="J27" s="54">
        <f t="shared" si="3"/>
        <v>20198043.62</v>
      </c>
      <c r="K27" s="56">
        <v>20265476.62</v>
      </c>
      <c r="L27" s="19">
        <f t="shared" si="2"/>
        <v>1.0033385906708918</v>
      </c>
      <c r="P27" s="2"/>
    </row>
    <row r="28" spans="1:16" ht="10.5">
      <c r="A28" s="25" t="s">
        <v>43</v>
      </c>
      <c r="B28" s="18">
        <v>7349919.97</v>
      </c>
      <c r="C28" s="18">
        <v>1403844.14</v>
      </c>
      <c r="D28" s="18">
        <f t="shared" si="0"/>
        <v>8753764.11</v>
      </c>
      <c r="E28" s="18">
        <v>10207640.08</v>
      </c>
      <c r="F28" s="38">
        <f t="shared" si="1"/>
        <v>1.1660858062578066</v>
      </c>
      <c r="G28" s="22" t="s">
        <v>44</v>
      </c>
      <c r="H28" s="18">
        <v>17930831.83</v>
      </c>
      <c r="I28" s="18">
        <v>3378988.58</v>
      </c>
      <c r="J28" s="54">
        <f t="shared" si="3"/>
        <v>21309820.409999996</v>
      </c>
      <c r="K28" s="56">
        <v>20679460.99</v>
      </c>
      <c r="L28" s="19">
        <f t="shared" si="2"/>
        <v>0.9704192992774265</v>
      </c>
      <c r="P28" s="2"/>
    </row>
    <row r="29" spans="1:16" ht="10.5">
      <c r="A29" s="25" t="s">
        <v>45</v>
      </c>
      <c r="B29" s="18">
        <v>4485810</v>
      </c>
      <c r="C29" s="18">
        <v>911827.13</v>
      </c>
      <c r="D29" s="18">
        <f t="shared" si="0"/>
        <v>5397637.13</v>
      </c>
      <c r="E29" s="18">
        <v>5510504.7</v>
      </c>
      <c r="F29" s="39">
        <f t="shared" si="1"/>
        <v>1.0209105516509591</v>
      </c>
      <c r="G29" s="22" t="s">
        <v>46</v>
      </c>
      <c r="H29" s="18">
        <v>53409356.03</v>
      </c>
      <c r="I29" s="18">
        <v>7791217.41</v>
      </c>
      <c r="J29" s="54">
        <f t="shared" si="3"/>
        <v>61200573.44</v>
      </c>
      <c r="K29" s="56">
        <v>55557606.03</v>
      </c>
      <c r="L29" s="28">
        <f t="shared" si="2"/>
        <v>0.9077955141134051</v>
      </c>
      <c r="P29" s="2"/>
    </row>
    <row r="30" spans="1:16" ht="10.5">
      <c r="A30" s="29" t="s">
        <v>47</v>
      </c>
      <c r="B30" s="26">
        <v>1938005.39</v>
      </c>
      <c r="C30" s="26">
        <v>446476.09</v>
      </c>
      <c r="D30" s="26">
        <f t="shared" si="0"/>
        <v>2384481.48</v>
      </c>
      <c r="E30" s="26">
        <v>2757232.74</v>
      </c>
      <c r="F30" s="19">
        <f t="shared" si="1"/>
        <v>1.1563238226534687</v>
      </c>
      <c r="G30" s="20" t="s">
        <v>48</v>
      </c>
      <c r="H30" s="26">
        <v>1203282.78</v>
      </c>
      <c r="I30" s="26">
        <v>305846.63</v>
      </c>
      <c r="J30" s="53">
        <f t="shared" si="3"/>
        <v>1509129.4100000001</v>
      </c>
      <c r="K30" s="55">
        <v>2482148.65</v>
      </c>
      <c r="L30" s="19">
        <f t="shared" si="2"/>
        <v>1.644755336124554</v>
      </c>
      <c r="P30" s="2"/>
    </row>
    <row r="31" spans="1:16" ht="10.5">
      <c r="A31" s="25" t="s">
        <v>49</v>
      </c>
      <c r="B31" s="18">
        <v>1167569.45</v>
      </c>
      <c r="C31" s="18">
        <v>262428.3</v>
      </c>
      <c r="D31" s="18">
        <f t="shared" si="0"/>
        <v>1429997.75</v>
      </c>
      <c r="E31" s="18">
        <v>1653422.19</v>
      </c>
      <c r="F31" s="19">
        <f t="shared" si="1"/>
        <v>1.156241112966786</v>
      </c>
      <c r="G31" s="22" t="s">
        <v>50</v>
      </c>
      <c r="H31" s="18">
        <v>32346020.99</v>
      </c>
      <c r="I31" s="18">
        <v>4834982.87</v>
      </c>
      <c r="J31" s="54">
        <f t="shared" si="3"/>
        <v>37181003.86</v>
      </c>
      <c r="K31" s="56">
        <v>37680159.96</v>
      </c>
      <c r="L31" s="19">
        <f t="shared" si="2"/>
        <v>1.0134250302084233</v>
      </c>
      <c r="P31" s="2"/>
    </row>
    <row r="32" spans="1:16" ht="10.5">
      <c r="A32" s="25" t="s">
        <v>51</v>
      </c>
      <c r="B32" s="18">
        <v>12070306.34</v>
      </c>
      <c r="C32" s="18">
        <v>2941095.03</v>
      </c>
      <c r="D32" s="18">
        <f t="shared" si="0"/>
        <v>15011401.37</v>
      </c>
      <c r="E32" s="18">
        <v>17135309.49</v>
      </c>
      <c r="F32" s="19">
        <f t="shared" si="1"/>
        <v>1.141486332131828</v>
      </c>
      <c r="G32" s="22" t="s">
        <v>52</v>
      </c>
      <c r="H32" s="18">
        <v>20049727.74</v>
      </c>
      <c r="I32" s="18">
        <v>4040711.61</v>
      </c>
      <c r="J32" s="54">
        <f t="shared" si="3"/>
        <v>24090439.349999998</v>
      </c>
      <c r="K32" s="56">
        <v>26687320.08</v>
      </c>
      <c r="L32" s="19">
        <f t="shared" si="2"/>
        <v>1.1077971510718836</v>
      </c>
      <c r="P32" s="2"/>
    </row>
    <row r="33" spans="1:16" ht="10.5">
      <c r="A33" s="25" t="s">
        <v>53</v>
      </c>
      <c r="B33" s="18">
        <v>6456594.92</v>
      </c>
      <c r="C33" s="18">
        <v>1503275.77</v>
      </c>
      <c r="D33" s="18">
        <f t="shared" si="0"/>
        <v>7959870.6899999995</v>
      </c>
      <c r="E33" s="18">
        <v>8446001.08</v>
      </c>
      <c r="F33" s="19">
        <f t="shared" si="1"/>
        <v>1.0610726491588272</v>
      </c>
      <c r="G33" s="22" t="s">
        <v>54</v>
      </c>
      <c r="H33" s="18">
        <v>1314214.04</v>
      </c>
      <c r="I33" s="18">
        <v>345913.24</v>
      </c>
      <c r="J33" s="54">
        <f t="shared" si="3"/>
        <v>1660127.28</v>
      </c>
      <c r="K33" s="56">
        <v>2037962.33</v>
      </c>
      <c r="L33" s="19">
        <f t="shared" si="2"/>
        <v>1.2275940252002846</v>
      </c>
      <c r="P33" s="2"/>
    </row>
    <row r="34" spans="1:16" ht="10.5">
      <c r="A34" s="23" t="s">
        <v>55</v>
      </c>
      <c r="B34" s="24">
        <v>16747310.35</v>
      </c>
      <c r="C34" s="24">
        <v>2940023.28</v>
      </c>
      <c r="D34" s="24">
        <f t="shared" si="0"/>
        <v>19687333.63</v>
      </c>
      <c r="E34" s="24">
        <v>20319411.69</v>
      </c>
      <c r="F34" s="19">
        <f t="shared" si="1"/>
        <v>1.0321058235655045</v>
      </c>
      <c r="G34" s="22" t="s">
        <v>56</v>
      </c>
      <c r="H34" s="18">
        <v>7205318.73</v>
      </c>
      <c r="I34" s="18">
        <v>1381360.14</v>
      </c>
      <c r="J34" s="54">
        <f t="shared" si="3"/>
        <v>8586678.870000001</v>
      </c>
      <c r="K34" s="56">
        <v>8710320.24</v>
      </c>
      <c r="L34" s="19">
        <f t="shared" si="2"/>
        <v>1.0143992074085797</v>
      </c>
      <c r="P34" s="2"/>
    </row>
    <row r="35" spans="1:16" ht="10.5">
      <c r="A35" s="25" t="s">
        <v>57</v>
      </c>
      <c r="B35" s="18">
        <v>71048532.75</v>
      </c>
      <c r="C35" s="18">
        <v>10171418.96</v>
      </c>
      <c r="D35" s="18">
        <f>B35+C35</f>
        <v>81219951.71000001</v>
      </c>
      <c r="E35" s="18">
        <v>79590241.11</v>
      </c>
      <c r="F35" s="37">
        <f t="shared" si="1"/>
        <v>0.9799346026968968</v>
      </c>
      <c r="G35" s="20" t="s">
        <v>58</v>
      </c>
      <c r="H35" s="26">
        <v>5091733.58</v>
      </c>
      <c r="I35" s="26">
        <v>1221131.78</v>
      </c>
      <c r="J35" s="53">
        <f t="shared" si="3"/>
        <v>6312865.36</v>
      </c>
      <c r="K35" s="55">
        <v>7732953.83</v>
      </c>
      <c r="L35" s="21">
        <f>K35/J35</f>
        <v>1.2249514901740277</v>
      </c>
      <c r="P35" s="2"/>
    </row>
    <row r="36" spans="1:16" ht="10.5">
      <c r="A36" s="25" t="s">
        <v>59</v>
      </c>
      <c r="B36" s="18">
        <v>7080899.57</v>
      </c>
      <c r="C36" s="18">
        <v>1013028.09</v>
      </c>
      <c r="D36" s="18">
        <f t="shared" si="0"/>
        <v>8093927.66</v>
      </c>
      <c r="E36" s="18">
        <v>6420535.73</v>
      </c>
      <c r="F36" s="38">
        <f t="shared" si="1"/>
        <v>0.7932534116570051</v>
      </c>
      <c r="G36" s="22" t="s">
        <v>60</v>
      </c>
      <c r="H36" s="18">
        <v>741774.56</v>
      </c>
      <c r="I36" s="18">
        <v>267323.65</v>
      </c>
      <c r="J36" s="54">
        <f t="shared" si="3"/>
        <v>1009098.2100000001</v>
      </c>
      <c r="K36" s="56">
        <v>1656388.95</v>
      </c>
      <c r="L36" s="19">
        <f aca="true" t="shared" si="4" ref="L36:L42">K36/J36</f>
        <v>1.6414546508808094</v>
      </c>
      <c r="P36" s="2"/>
    </row>
    <row r="37" spans="1:16" ht="10.5">
      <c r="A37" s="25" t="s">
        <v>61</v>
      </c>
      <c r="B37" s="18">
        <v>23385638.95</v>
      </c>
      <c r="C37" s="18">
        <v>3039490.97</v>
      </c>
      <c r="D37" s="18">
        <f t="shared" si="0"/>
        <v>26425129.919999998</v>
      </c>
      <c r="E37" s="18">
        <v>19901925.57</v>
      </c>
      <c r="F37" s="38">
        <f t="shared" si="1"/>
        <v>0.7531439062078981</v>
      </c>
      <c r="G37" s="22" t="s">
        <v>62</v>
      </c>
      <c r="H37" s="18">
        <v>5063978.65</v>
      </c>
      <c r="I37" s="18">
        <v>1096559.36</v>
      </c>
      <c r="J37" s="54">
        <f t="shared" si="3"/>
        <v>6160538.010000001</v>
      </c>
      <c r="K37" s="56">
        <v>6837997.76</v>
      </c>
      <c r="L37" s="19">
        <f t="shared" si="4"/>
        <v>1.1099676276488064</v>
      </c>
      <c r="P37" s="2"/>
    </row>
    <row r="38" spans="1:16" ht="10.5">
      <c r="A38" s="25" t="s">
        <v>63</v>
      </c>
      <c r="B38" s="18">
        <v>17278340.35</v>
      </c>
      <c r="C38" s="18">
        <v>4284459.51</v>
      </c>
      <c r="D38" s="18">
        <f t="shared" si="0"/>
        <v>21562799.86</v>
      </c>
      <c r="E38" s="18">
        <v>25622885.08</v>
      </c>
      <c r="F38" s="38">
        <f t="shared" si="1"/>
        <v>1.1882911888233794</v>
      </c>
      <c r="G38" s="22" t="s">
        <v>64</v>
      </c>
      <c r="H38" s="18">
        <v>35888380.57</v>
      </c>
      <c r="I38" s="18">
        <v>5171067.25</v>
      </c>
      <c r="J38" s="54">
        <f t="shared" si="3"/>
        <v>41059447.82</v>
      </c>
      <c r="K38" s="56">
        <v>40684185.75</v>
      </c>
      <c r="L38" s="19">
        <f t="shared" si="4"/>
        <v>0.9908605183478086</v>
      </c>
      <c r="P38" s="2"/>
    </row>
    <row r="39" spans="1:16" ht="10.5">
      <c r="A39" s="23" t="s">
        <v>65</v>
      </c>
      <c r="B39" s="18">
        <v>4634790.74</v>
      </c>
      <c r="C39" s="18">
        <v>983554.42</v>
      </c>
      <c r="D39" s="18">
        <f t="shared" si="0"/>
        <v>5618345.16</v>
      </c>
      <c r="E39" s="18">
        <v>6434218.24</v>
      </c>
      <c r="F39" s="39">
        <f t="shared" si="1"/>
        <v>1.1452159055318702</v>
      </c>
      <c r="G39" s="35" t="s">
        <v>66</v>
      </c>
      <c r="H39" s="24">
        <v>1618205.5</v>
      </c>
      <c r="I39" s="24">
        <v>470948.26</v>
      </c>
      <c r="J39" s="54">
        <f t="shared" si="3"/>
        <v>2089153.76</v>
      </c>
      <c r="K39" s="57">
        <v>2756980.99</v>
      </c>
      <c r="L39" s="28">
        <f t="shared" si="4"/>
        <v>1.3196639916058646</v>
      </c>
      <c r="P39" s="2"/>
    </row>
    <row r="40" spans="1:16" ht="10.5">
      <c r="A40" s="25" t="s">
        <v>67</v>
      </c>
      <c r="B40" s="26">
        <v>5856316.54</v>
      </c>
      <c r="C40" s="26">
        <v>1397139.06</v>
      </c>
      <c r="D40" s="26">
        <f t="shared" si="0"/>
        <v>7253455.6</v>
      </c>
      <c r="E40" s="26">
        <v>8754578.01</v>
      </c>
      <c r="F40" s="19">
        <f t="shared" si="1"/>
        <v>1.2069527260909958</v>
      </c>
      <c r="G40" s="22" t="s">
        <v>68</v>
      </c>
      <c r="H40" s="18">
        <v>15858173.11</v>
      </c>
      <c r="I40" s="18">
        <v>3762829.12</v>
      </c>
      <c r="J40" s="53">
        <f t="shared" si="3"/>
        <v>19621002.23</v>
      </c>
      <c r="K40" s="56">
        <v>23078502.11</v>
      </c>
      <c r="L40" s="19">
        <f t="shared" si="4"/>
        <v>1.176214234088082</v>
      </c>
      <c r="P40" s="2"/>
    </row>
    <row r="41" spans="1:16" ht="10.5">
      <c r="A41" s="25" t="s">
        <v>69</v>
      </c>
      <c r="B41" s="18">
        <v>65424145.09</v>
      </c>
      <c r="C41" s="18">
        <v>9026837.78</v>
      </c>
      <c r="D41" s="18">
        <f t="shared" si="0"/>
        <v>74450982.87</v>
      </c>
      <c r="E41" s="18">
        <v>72081624.23</v>
      </c>
      <c r="F41" s="19">
        <f t="shared" si="1"/>
        <v>0.968175589513208</v>
      </c>
      <c r="G41" s="22" t="s">
        <v>70</v>
      </c>
      <c r="H41" s="18">
        <v>6019558.89</v>
      </c>
      <c r="I41" s="18">
        <v>1354217.77</v>
      </c>
      <c r="J41" s="54">
        <f t="shared" si="3"/>
        <v>7373776.66</v>
      </c>
      <c r="K41" s="56">
        <v>8612849.83</v>
      </c>
      <c r="L41" s="19">
        <f t="shared" si="4"/>
        <v>1.16803779489573</v>
      </c>
      <c r="P41" s="2"/>
    </row>
    <row r="42" spans="1:16" ht="10.5">
      <c r="A42" s="25" t="s">
        <v>71</v>
      </c>
      <c r="B42" s="18">
        <v>5512474.64</v>
      </c>
      <c r="C42" s="18">
        <v>1553223.13</v>
      </c>
      <c r="D42" s="18">
        <f t="shared" si="0"/>
        <v>7065697.77</v>
      </c>
      <c r="E42" s="18">
        <v>8526626.95</v>
      </c>
      <c r="F42" s="19">
        <f t="shared" si="1"/>
        <v>1.2067636102697328</v>
      </c>
      <c r="G42" s="22" t="s">
        <v>72</v>
      </c>
      <c r="H42" s="18">
        <v>15966567.48</v>
      </c>
      <c r="I42" s="18">
        <v>3455316.01</v>
      </c>
      <c r="J42" s="54">
        <f t="shared" si="3"/>
        <v>19421883.490000002</v>
      </c>
      <c r="K42" s="56">
        <v>22722817.15</v>
      </c>
      <c r="L42" s="19">
        <f t="shared" si="4"/>
        <v>1.16995950272792</v>
      </c>
      <c r="P42" s="2"/>
    </row>
    <row r="43" spans="1:16" ht="10.5">
      <c r="A43" s="25" t="s">
        <v>73</v>
      </c>
      <c r="B43" s="18">
        <v>76269480.68</v>
      </c>
      <c r="C43" s="18">
        <v>12398225.3</v>
      </c>
      <c r="D43" s="18">
        <f t="shared" si="0"/>
        <v>88667705.98</v>
      </c>
      <c r="E43" s="18">
        <v>83334595.83</v>
      </c>
      <c r="F43" s="19">
        <f t="shared" si="1"/>
        <v>0.9398528461850254</v>
      </c>
      <c r="G43" s="22" t="s">
        <v>74</v>
      </c>
      <c r="H43" s="18">
        <v>11206630.12</v>
      </c>
      <c r="I43" s="18">
        <v>2781891.27</v>
      </c>
      <c r="J43" s="54">
        <f t="shared" si="3"/>
        <v>13988521.389999999</v>
      </c>
      <c r="K43" s="56">
        <v>16115781.17</v>
      </c>
      <c r="L43" s="19">
        <f>K43/J43</f>
        <v>1.152071810929261</v>
      </c>
      <c r="P43" s="2"/>
    </row>
    <row r="44" spans="1:16" ht="10.5">
      <c r="A44" s="25" t="s">
        <v>75</v>
      </c>
      <c r="B44" s="24">
        <v>5179986.43</v>
      </c>
      <c r="C44" s="24">
        <v>1202566.28</v>
      </c>
      <c r="D44" s="24">
        <f t="shared" si="0"/>
        <v>6382552.71</v>
      </c>
      <c r="E44" s="24">
        <v>8170584.31</v>
      </c>
      <c r="F44" s="19">
        <f t="shared" si="1"/>
        <v>1.2801436480420385</v>
      </c>
      <c r="G44" s="35" t="s">
        <v>76</v>
      </c>
      <c r="H44" s="24">
        <v>17240999.3</v>
      </c>
      <c r="I44" s="24">
        <v>3832361.26</v>
      </c>
      <c r="J44" s="54">
        <f t="shared" si="3"/>
        <v>21073360.560000002</v>
      </c>
      <c r="K44" s="57">
        <v>23130638.22</v>
      </c>
      <c r="L44" s="19">
        <f aca="true" t="shared" si="5" ref="L44:L54">K44/J44</f>
        <v>1.0976245651063827</v>
      </c>
      <c r="P44" s="2"/>
    </row>
    <row r="45" spans="1:16" ht="10.5">
      <c r="A45" s="29" t="s">
        <v>77</v>
      </c>
      <c r="B45" s="18">
        <v>30259318.54</v>
      </c>
      <c r="C45" s="18">
        <v>6539911.35</v>
      </c>
      <c r="D45" s="18">
        <f t="shared" si="0"/>
        <v>36799229.89</v>
      </c>
      <c r="E45" s="18">
        <v>39929875.18</v>
      </c>
      <c r="F45" s="37">
        <f t="shared" si="1"/>
        <v>1.0850736632086624</v>
      </c>
      <c r="G45" s="22" t="s">
        <v>78</v>
      </c>
      <c r="H45" s="18">
        <v>9637655.47</v>
      </c>
      <c r="I45" s="18">
        <v>1986426.29</v>
      </c>
      <c r="J45" s="53">
        <f t="shared" si="3"/>
        <v>11624081.760000002</v>
      </c>
      <c r="K45" s="56">
        <v>12175338.71</v>
      </c>
      <c r="L45" s="21">
        <f t="shared" si="5"/>
        <v>1.0474236986096352</v>
      </c>
      <c r="P45" s="2"/>
    </row>
    <row r="46" spans="1:16" ht="10.5">
      <c r="A46" s="25" t="s">
        <v>79</v>
      </c>
      <c r="B46" s="18">
        <v>491399.97</v>
      </c>
      <c r="C46" s="18">
        <v>262707.25</v>
      </c>
      <c r="D46" s="18">
        <f t="shared" si="0"/>
        <v>754107.22</v>
      </c>
      <c r="E46" s="18">
        <v>1319608.27</v>
      </c>
      <c r="F46" s="38">
        <f t="shared" si="1"/>
        <v>1.7498947563451257</v>
      </c>
      <c r="G46" s="22" t="s">
        <v>80</v>
      </c>
      <c r="H46" s="18">
        <v>7382192.55</v>
      </c>
      <c r="I46" s="18">
        <v>1630852.32</v>
      </c>
      <c r="J46" s="54">
        <f t="shared" si="3"/>
        <v>9013044.87</v>
      </c>
      <c r="K46" s="56">
        <v>10872485.96</v>
      </c>
      <c r="L46" s="19">
        <f t="shared" si="5"/>
        <v>1.2063055401165446</v>
      </c>
      <c r="P46" s="2"/>
    </row>
    <row r="47" spans="1:16" ht="10.5">
      <c r="A47" s="25" t="s">
        <v>81</v>
      </c>
      <c r="B47" s="18">
        <v>931909.37</v>
      </c>
      <c r="C47" s="18">
        <v>240731.67</v>
      </c>
      <c r="D47" s="18">
        <f t="shared" si="0"/>
        <v>1172641.04</v>
      </c>
      <c r="E47" s="18">
        <v>1347854.91</v>
      </c>
      <c r="F47" s="38">
        <f t="shared" si="1"/>
        <v>1.1494181629529185</v>
      </c>
      <c r="G47" s="22" t="s">
        <v>82</v>
      </c>
      <c r="H47" s="18">
        <v>4900467.69</v>
      </c>
      <c r="I47" s="18">
        <v>1152707.73</v>
      </c>
      <c r="J47" s="54">
        <f t="shared" si="3"/>
        <v>6053175.42</v>
      </c>
      <c r="K47" s="56">
        <v>6646851.83</v>
      </c>
      <c r="L47" s="19">
        <f t="shared" si="5"/>
        <v>1.0980768553375246</v>
      </c>
      <c r="P47" s="2"/>
    </row>
    <row r="48" spans="1:16" ht="10.5">
      <c r="A48" s="25" t="s">
        <v>83</v>
      </c>
      <c r="B48" s="18">
        <v>5135441.36</v>
      </c>
      <c r="C48" s="18">
        <v>1340014.32</v>
      </c>
      <c r="D48" s="18">
        <f t="shared" si="0"/>
        <v>6475455.680000001</v>
      </c>
      <c r="E48" s="18">
        <v>8473293.18</v>
      </c>
      <c r="F48" s="38">
        <f t="shared" si="1"/>
        <v>1.308524619536891</v>
      </c>
      <c r="G48" s="22" t="s">
        <v>84</v>
      </c>
      <c r="H48" s="18">
        <v>8609042.71</v>
      </c>
      <c r="I48" s="18">
        <v>1917906.92</v>
      </c>
      <c r="J48" s="54">
        <f t="shared" si="3"/>
        <v>10526949.63</v>
      </c>
      <c r="K48" s="56">
        <v>11341350.21</v>
      </c>
      <c r="L48" s="19">
        <f t="shared" si="5"/>
        <v>1.0773633966746738</v>
      </c>
      <c r="P48" s="2"/>
    </row>
    <row r="49" spans="1:16" ht="10.5">
      <c r="A49" s="23" t="s">
        <v>85</v>
      </c>
      <c r="B49" s="18">
        <v>940489.37</v>
      </c>
      <c r="C49" s="18">
        <v>368592.16</v>
      </c>
      <c r="D49" s="18">
        <f t="shared" si="0"/>
        <v>1309081.53</v>
      </c>
      <c r="E49" s="18">
        <v>2292544.44</v>
      </c>
      <c r="F49" s="39">
        <f t="shared" si="1"/>
        <v>1.7512617720609043</v>
      </c>
      <c r="G49" s="22" t="s">
        <v>86</v>
      </c>
      <c r="H49" s="18">
        <v>3095009.96</v>
      </c>
      <c r="I49" s="18">
        <v>963534.73</v>
      </c>
      <c r="J49" s="54">
        <f t="shared" si="3"/>
        <v>4058544.69</v>
      </c>
      <c r="K49" s="56">
        <v>6063776.83</v>
      </c>
      <c r="L49" s="28">
        <f t="shared" si="5"/>
        <v>1.494076644010048</v>
      </c>
      <c r="P49" s="2"/>
    </row>
    <row r="50" spans="1:16" ht="10.5">
      <c r="A50" s="29" t="s">
        <v>87</v>
      </c>
      <c r="B50" s="26">
        <v>104039892.38</v>
      </c>
      <c r="C50" s="26">
        <v>16632986.88</v>
      </c>
      <c r="D50" s="26">
        <f t="shared" si="0"/>
        <v>120672879.25999999</v>
      </c>
      <c r="E50" s="26">
        <v>112647026.09</v>
      </c>
      <c r="F50" s="19">
        <f t="shared" si="1"/>
        <v>0.9334908289317635</v>
      </c>
      <c r="G50" s="20" t="s">
        <v>88</v>
      </c>
      <c r="H50" s="26">
        <v>15495742.24</v>
      </c>
      <c r="I50" s="26">
        <v>2799887.55</v>
      </c>
      <c r="J50" s="53">
        <f t="shared" si="3"/>
        <v>18295629.79</v>
      </c>
      <c r="K50" s="55">
        <v>18470625.48</v>
      </c>
      <c r="L50" s="19">
        <f t="shared" si="5"/>
        <v>1.0095648901955618</v>
      </c>
      <c r="P50" s="2"/>
    </row>
    <row r="51" spans="1:16" ht="10.5">
      <c r="A51" s="25" t="s">
        <v>89</v>
      </c>
      <c r="B51" s="18">
        <v>7839583.56</v>
      </c>
      <c r="C51" s="18">
        <v>1637764.17</v>
      </c>
      <c r="D51" s="18">
        <f t="shared" si="0"/>
        <v>9477347.73</v>
      </c>
      <c r="E51" s="18">
        <v>10355130.5</v>
      </c>
      <c r="F51" s="19">
        <f t="shared" si="1"/>
        <v>1.0926190317172206</v>
      </c>
      <c r="G51" s="22" t="s">
        <v>90</v>
      </c>
      <c r="H51" s="18">
        <v>2020259.41</v>
      </c>
      <c r="I51" s="18">
        <v>426548.46</v>
      </c>
      <c r="J51" s="54">
        <f t="shared" si="3"/>
        <v>2446807.87</v>
      </c>
      <c r="K51" s="56">
        <v>2610099.56</v>
      </c>
      <c r="L51" s="19">
        <f t="shared" si="5"/>
        <v>1.0667366212125189</v>
      </c>
      <c r="P51" s="2"/>
    </row>
    <row r="52" spans="1:16" ht="10.5">
      <c r="A52" s="25" t="s">
        <v>91</v>
      </c>
      <c r="B52" s="18">
        <v>10573169.05</v>
      </c>
      <c r="C52" s="18">
        <v>2491887.12</v>
      </c>
      <c r="D52" s="18">
        <f t="shared" si="0"/>
        <v>13065056.170000002</v>
      </c>
      <c r="E52" s="18">
        <v>16393723.27</v>
      </c>
      <c r="F52" s="19">
        <f t="shared" si="1"/>
        <v>1.2547763328904231</v>
      </c>
      <c r="G52" s="22" t="s">
        <v>92</v>
      </c>
      <c r="H52" s="18">
        <v>4837856.43</v>
      </c>
      <c r="I52" s="18">
        <v>1027902.32</v>
      </c>
      <c r="J52" s="54">
        <f t="shared" si="3"/>
        <v>5865758.75</v>
      </c>
      <c r="K52" s="56">
        <v>6331945.02</v>
      </c>
      <c r="L52" s="19">
        <f t="shared" si="5"/>
        <v>1.0794758683179733</v>
      </c>
      <c r="P52" s="2"/>
    </row>
    <row r="53" spans="1:16" ht="10.5">
      <c r="A53" s="25" t="s">
        <v>93</v>
      </c>
      <c r="B53" s="18">
        <v>12017942.62</v>
      </c>
      <c r="C53" s="18">
        <v>2071071.03</v>
      </c>
      <c r="D53" s="18">
        <f t="shared" si="0"/>
        <v>14089013.649999999</v>
      </c>
      <c r="E53" s="18">
        <v>14068515.17</v>
      </c>
      <c r="F53" s="19">
        <f t="shared" si="1"/>
        <v>0.9985450734516111</v>
      </c>
      <c r="G53" s="22" t="s">
        <v>94</v>
      </c>
      <c r="H53" s="18">
        <v>345314.71</v>
      </c>
      <c r="I53" s="18">
        <v>90933.15</v>
      </c>
      <c r="J53" s="54">
        <f t="shared" si="3"/>
        <v>436247.86</v>
      </c>
      <c r="K53" s="56">
        <v>591040.78</v>
      </c>
      <c r="L53" s="19">
        <f t="shared" si="5"/>
        <v>1.354827918238957</v>
      </c>
      <c r="P53" s="2"/>
    </row>
    <row r="54" spans="1:16" ht="10.5">
      <c r="A54" s="47" t="s">
        <v>95</v>
      </c>
      <c r="B54" s="18">
        <v>15938972.26</v>
      </c>
      <c r="C54" s="18">
        <v>3107308.38</v>
      </c>
      <c r="D54" s="18">
        <f t="shared" si="0"/>
        <v>19046280.64</v>
      </c>
      <c r="E54" s="18">
        <v>20407427.3</v>
      </c>
      <c r="F54" s="19">
        <f t="shared" si="1"/>
        <v>1.0714652212538227</v>
      </c>
      <c r="G54" s="22" t="s">
        <v>96</v>
      </c>
      <c r="H54" s="18">
        <v>22074311</v>
      </c>
      <c r="I54" s="18">
        <v>4377136.16</v>
      </c>
      <c r="J54" s="54">
        <f t="shared" si="3"/>
        <v>26451447.16</v>
      </c>
      <c r="K54" s="56">
        <v>31167074.33</v>
      </c>
      <c r="L54" s="19">
        <f t="shared" si="5"/>
        <v>1.1782748271380399</v>
      </c>
      <c r="P54" s="2"/>
    </row>
    <row r="55" spans="1:10" ht="10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3:4" ht="10.5">
      <c r="C56" s="41" t="s">
        <v>127</v>
      </c>
      <c r="D56" s="41"/>
    </row>
    <row r="57" spans="1:6" ht="10.5">
      <c r="A57" s="4"/>
      <c r="B57" s="6"/>
      <c r="C57" s="6" t="s">
        <v>121</v>
      </c>
      <c r="D57" s="6"/>
      <c r="E57" s="43"/>
      <c r="F57" s="43" t="s">
        <v>1</v>
      </c>
    </row>
    <row r="58" spans="1:6" ht="10.5">
      <c r="A58" s="8"/>
      <c r="B58" s="9" t="s">
        <v>121</v>
      </c>
      <c r="C58" s="9" t="s">
        <v>115</v>
      </c>
      <c r="D58" s="9"/>
      <c r="E58" s="9"/>
      <c r="F58" s="10" t="s">
        <v>4</v>
      </c>
    </row>
    <row r="59" spans="1:6" ht="10.5">
      <c r="A59" s="8"/>
      <c r="B59" s="9" t="s">
        <v>5</v>
      </c>
      <c r="C59" s="9" t="s">
        <v>122</v>
      </c>
      <c r="D59" s="9"/>
      <c r="E59" s="9" t="s">
        <v>1</v>
      </c>
      <c r="F59" s="10" t="s">
        <v>3</v>
      </c>
    </row>
    <row r="60" spans="1:6" ht="10.5">
      <c r="A60" s="8"/>
      <c r="B60" s="9" t="s">
        <v>118</v>
      </c>
      <c r="C60" s="9" t="s">
        <v>124</v>
      </c>
      <c r="D60" s="9" t="s">
        <v>1</v>
      </c>
      <c r="E60" s="9" t="s">
        <v>2</v>
      </c>
      <c r="F60" s="10" t="s">
        <v>117</v>
      </c>
    </row>
    <row r="61" spans="1:6" ht="10.5">
      <c r="A61" s="8"/>
      <c r="B61" s="9" t="s">
        <v>119</v>
      </c>
      <c r="C61" s="9" t="s">
        <v>123</v>
      </c>
      <c r="D61" s="9" t="s">
        <v>4</v>
      </c>
      <c r="E61" s="9" t="s">
        <v>3</v>
      </c>
      <c r="F61" s="10" t="s">
        <v>116</v>
      </c>
    </row>
    <row r="62" spans="1:6" ht="10.5">
      <c r="A62" s="8"/>
      <c r="B62" s="9" t="s">
        <v>113</v>
      </c>
      <c r="C62" s="9" t="s">
        <v>114</v>
      </c>
      <c r="D62" s="9" t="s">
        <v>154</v>
      </c>
      <c r="E62" s="9" t="s">
        <v>155</v>
      </c>
      <c r="F62" s="10" t="s">
        <v>4</v>
      </c>
    </row>
    <row r="63" spans="1:6" ht="10.5">
      <c r="A63" s="13" t="s">
        <v>6</v>
      </c>
      <c r="B63" s="14" t="s">
        <v>7</v>
      </c>
      <c r="C63" s="14" t="s">
        <v>7</v>
      </c>
      <c r="D63" s="14" t="s">
        <v>7</v>
      </c>
      <c r="E63" s="14" t="s">
        <v>7</v>
      </c>
      <c r="F63" s="16" t="s">
        <v>115</v>
      </c>
    </row>
    <row r="64" spans="1:7" ht="10.5">
      <c r="A64" s="47" t="s">
        <v>97</v>
      </c>
      <c r="B64" s="18">
        <v>7709472.33</v>
      </c>
      <c r="C64" s="18">
        <v>1520070.79</v>
      </c>
      <c r="D64" s="26">
        <f aca="true" t="shared" si="6" ref="D64:D73">B64+C64</f>
        <v>9229543.120000001</v>
      </c>
      <c r="E64" s="18">
        <v>9509936.09</v>
      </c>
      <c r="F64" s="19">
        <f aca="true" t="shared" si="7" ref="F64:F73">E64/D64</f>
        <v>1.0303799404103113</v>
      </c>
      <c r="G64" s="1" t="s">
        <v>110</v>
      </c>
    </row>
    <row r="65" spans="1:7" ht="10.5">
      <c r="A65" s="47" t="s">
        <v>98</v>
      </c>
      <c r="B65" s="18">
        <v>204169491.63</v>
      </c>
      <c r="C65" s="18">
        <v>29541037.67</v>
      </c>
      <c r="D65" s="18">
        <f t="shared" si="6"/>
        <v>233710529.3</v>
      </c>
      <c r="E65" s="18">
        <v>214331390.25</v>
      </c>
      <c r="F65" s="19">
        <f t="shared" si="7"/>
        <v>0.9170805906432903</v>
      </c>
      <c r="G65" s="1" t="s">
        <v>120</v>
      </c>
    </row>
    <row r="66" spans="1:7" ht="10.5">
      <c r="A66" s="47" t="s">
        <v>99</v>
      </c>
      <c r="B66" s="18">
        <v>1179986.97</v>
      </c>
      <c r="C66" s="18">
        <v>412555.13</v>
      </c>
      <c r="D66" s="18">
        <f t="shared" si="6"/>
        <v>1592542.1</v>
      </c>
      <c r="E66" s="18">
        <v>2418086.33</v>
      </c>
      <c r="F66" s="19">
        <f t="shared" si="7"/>
        <v>1.5183814167298937</v>
      </c>
      <c r="G66" s="1" t="s">
        <v>111</v>
      </c>
    </row>
    <row r="67" spans="1:7" ht="10.5">
      <c r="A67" s="47" t="s">
        <v>100</v>
      </c>
      <c r="B67" s="18">
        <v>1333524.37</v>
      </c>
      <c r="C67" s="18">
        <v>384251.04</v>
      </c>
      <c r="D67" s="18">
        <f t="shared" si="6"/>
        <v>1717775.4100000001</v>
      </c>
      <c r="E67" s="18">
        <v>2140527.58</v>
      </c>
      <c r="F67" s="19">
        <f t="shared" si="7"/>
        <v>1.2461044485437127</v>
      </c>
      <c r="G67" s="1" t="s">
        <v>112</v>
      </c>
    </row>
    <row r="68" spans="1:7" ht="10.5">
      <c r="A68" s="47" t="s">
        <v>101</v>
      </c>
      <c r="B68" s="18">
        <v>12870292.14</v>
      </c>
      <c r="C68" s="18">
        <v>1851585.5</v>
      </c>
      <c r="D68" s="24">
        <f t="shared" si="6"/>
        <v>14721877.64</v>
      </c>
      <c r="E68" s="18">
        <v>13085991.3</v>
      </c>
      <c r="F68" s="19">
        <f t="shared" si="7"/>
        <v>0.8888805911852423</v>
      </c>
      <c r="G68" s="1" t="s">
        <v>126</v>
      </c>
    </row>
    <row r="69" spans="1:7" ht="10.5">
      <c r="A69" s="48" t="s">
        <v>102</v>
      </c>
      <c r="B69" s="26">
        <v>18298137.34</v>
      </c>
      <c r="C69" s="26">
        <v>3540571.47</v>
      </c>
      <c r="D69" s="18">
        <f t="shared" si="6"/>
        <v>21838708.81</v>
      </c>
      <c r="E69" s="26">
        <v>22659727.22</v>
      </c>
      <c r="F69" s="21">
        <f t="shared" si="7"/>
        <v>1.0375946406512848</v>
      </c>
      <c r="G69" s="1" t="s">
        <v>130</v>
      </c>
    </row>
    <row r="70" spans="1:7" ht="10.5">
      <c r="A70" s="47" t="s">
        <v>103</v>
      </c>
      <c r="B70" s="18">
        <v>8692155.69</v>
      </c>
      <c r="C70" s="18">
        <v>1960981.35</v>
      </c>
      <c r="D70" s="18">
        <f t="shared" si="6"/>
        <v>10653137.04</v>
      </c>
      <c r="E70" s="18">
        <v>12087456.19</v>
      </c>
      <c r="F70" s="19">
        <f t="shared" si="7"/>
        <v>1.1346381957365679</v>
      </c>
      <c r="G70" s="1" t="s">
        <v>108</v>
      </c>
    </row>
    <row r="71" spans="1:7" ht="10.5">
      <c r="A71" s="47" t="s">
        <v>104</v>
      </c>
      <c r="B71" s="18">
        <v>14885634.09</v>
      </c>
      <c r="C71" s="18">
        <v>2728130.7</v>
      </c>
      <c r="D71" s="18">
        <f t="shared" si="6"/>
        <v>17613764.79</v>
      </c>
      <c r="E71" s="18">
        <v>17245200.15</v>
      </c>
      <c r="F71" s="19">
        <f t="shared" si="7"/>
        <v>0.9790751923626658</v>
      </c>
      <c r="G71" s="1" t="s">
        <v>161</v>
      </c>
    </row>
    <row r="72" spans="1:7" ht="10.5">
      <c r="A72" s="47" t="s">
        <v>105</v>
      </c>
      <c r="B72" s="18">
        <v>3448793.68</v>
      </c>
      <c r="C72" s="18">
        <v>938186.12</v>
      </c>
      <c r="D72" s="18">
        <f t="shared" si="6"/>
        <v>4386979.8</v>
      </c>
      <c r="E72" s="18">
        <v>5629178.93</v>
      </c>
      <c r="F72" s="19">
        <f t="shared" si="7"/>
        <v>1.28315588095482</v>
      </c>
      <c r="G72" s="1" t="s">
        <v>139</v>
      </c>
    </row>
    <row r="73" spans="1:7" ht="11.25">
      <c r="A73" s="47" t="s">
        <v>106</v>
      </c>
      <c r="B73" s="18">
        <v>1908124.98</v>
      </c>
      <c r="C73" s="18">
        <v>503973.76</v>
      </c>
      <c r="D73" s="18">
        <f t="shared" si="6"/>
        <v>2412098.74</v>
      </c>
      <c r="E73" s="18">
        <v>2951420.09</v>
      </c>
      <c r="F73" s="28">
        <f t="shared" si="7"/>
        <v>1.223590079898636</v>
      </c>
      <c r="G73" s="1" t="s">
        <v>140</v>
      </c>
    </row>
    <row r="74" spans="1:6" ht="10.5">
      <c r="A74" s="48" t="s">
        <v>107</v>
      </c>
      <c r="B74" s="30">
        <f>SUM(B10:B54)+SUM(H10:H54)+SUM(B64:B73)</f>
        <v>1801832560.03</v>
      </c>
      <c r="C74" s="30">
        <f>SUM(C10:C54)+SUM(I10:I54)+SUM(C64:C73)</f>
        <v>298362114.59000003</v>
      </c>
      <c r="D74" s="30">
        <f>SUM(D10:D54)+SUM(J10:J54)+SUM(D64:D73)</f>
        <v>2100194674.62</v>
      </c>
      <c r="E74" s="30">
        <f>SUM(E10:E54)+SUM(K10:K54)+SUM(E64:E73)</f>
        <v>2085153913.7900004</v>
      </c>
      <c r="F74" s="31">
        <f>ROUND(E74/D74,4)</f>
        <v>0.9928</v>
      </c>
    </row>
    <row r="75" spans="1:7" ht="10.5">
      <c r="A75" s="51" t="s">
        <v>128</v>
      </c>
      <c r="B75" s="59"/>
      <c r="D75" s="5"/>
      <c r="E75" s="33"/>
      <c r="F75" s="34"/>
      <c r="G75" s="1" t="s">
        <v>141</v>
      </c>
    </row>
    <row r="76" spans="1:7" ht="10.5">
      <c r="A76" s="8" t="s">
        <v>157</v>
      </c>
      <c r="B76" s="58"/>
      <c r="D76" s="32">
        <v>8597957.41</v>
      </c>
      <c r="E76" s="40">
        <v>0</v>
      </c>
      <c r="F76" s="27">
        <f>ROUND(D76/D79,4)</f>
        <v>0.0041</v>
      </c>
      <c r="G76" s="1" t="s">
        <v>142</v>
      </c>
    </row>
    <row r="77" spans="1:7" ht="10.5">
      <c r="A77" s="8" t="s">
        <v>158</v>
      </c>
      <c r="B77" s="58"/>
      <c r="D77" s="32">
        <v>6004931.04</v>
      </c>
      <c r="E77" s="40">
        <v>0</v>
      </c>
      <c r="F77" s="27">
        <f>ROUND(D77/D79,4)</f>
        <v>0.0029</v>
      </c>
      <c r="G77" s="1" t="s">
        <v>143</v>
      </c>
    </row>
    <row r="78" spans="1:7" ht="10.5">
      <c r="A78" s="8" t="s">
        <v>159</v>
      </c>
      <c r="B78" s="58"/>
      <c r="D78" s="32">
        <v>437872.38</v>
      </c>
      <c r="E78" s="40">
        <v>0</v>
      </c>
      <c r="F78" s="60">
        <f>ROUND(D78/D79,4)</f>
        <v>0.0002</v>
      </c>
      <c r="G78" s="1" t="s">
        <v>162</v>
      </c>
    </row>
    <row r="79" spans="1:7" ht="10.5">
      <c r="A79" s="49" t="s">
        <v>129</v>
      </c>
      <c r="B79" s="24"/>
      <c r="C79" s="52"/>
      <c r="D79" s="30">
        <f>D74-SUM(D76:D78)</f>
        <v>2085153913.79</v>
      </c>
      <c r="E79" s="30">
        <f>E74-E76-E77</f>
        <v>2085153913.7900004</v>
      </c>
      <c r="F79" s="36">
        <f>SUM(F74:F78)</f>
        <v>1</v>
      </c>
      <c r="G79" s="1" t="s">
        <v>144</v>
      </c>
    </row>
    <row r="80" ht="11.25">
      <c r="G80" s="1" t="s">
        <v>145</v>
      </c>
    </row>
    <row r="81" spans="1:4" ht="10.5">
      <c r="A81" s="1" t="s">
        <v>160</v>
      </c>
      <c r="D81" s="2"/>
    </row>
    <row r="82" spans="1:7" ht="10.5">
      <c r="A82" s="1" t="s">
        <v>165</v>
      </c>
      <c r="G82" s="1" t="s">
        <v>131</v>
      </c>
    </row>
    <row r="83" spans="1:7" ht="10.5">
      <c r="A83" s="1" t="s">
        <v>167</v>
      </c>
      <c r="G83" s="1" t="s">
        <v>136</v>
      </c>
    </row>
    <row r="84" spans="1:7" ht="10.5">
      <c r="A84" s="1" t="s">
        <v>156</v>
      </c>
      <c r="G84" s="1" t="s">
        <v>132</v>
      </c>
    </row>
    <row r="85" ht="10.5">
      <c r="G85" s="1" t="s">
        <v>133</v>
      </c>
    </row>
    <row r="86" ht="10.5">
      <c r="G86" s="1" t="s">
        <v>134</v>
      </c>
    </row>
    <row r="87" ht="10.5">
      <c r="G87" s="1" t="s">
        <v>135</v>
      </c>
    </row>
    <row r="88" ht="10.5">
      <c r="G88" s="1" t="s">
        <v>163</v>
      </c>
    </row>
    <row r="89" ht="10.5">
      <c r="G89" s="1" t="s">
        <v>164</v>
      </c>
    </row>
    <row r="90" ht="10.5">
      <c r="G90" s="1" t="s">
        <v>146</v>
      </c>
    </row>
    <row r="91" ht="11.25">
      <c r="G91" s="1" t="s">
        <v>137</v>
      </c>
    </row>
    <row r="93" ht="10.5">
      <c r="G93" s="1" t="s">
        <v>147</v>
      </c>
    </row>
    <row r="94" ht="11.25">
      <c r="G94" s="1" t="s">
        <v>148</v>
      </c>
    </row>
    <row r="96" ht="10.5">
      <c r="G96" s="1" t="s">
        <v>138</v>
      </c>
    </row>
    <row r="97" ht="11.25">
      <c r="G97" s="1" t="s">
        <v>149</v>
      </c>
    </row>
    <row r="99" ht="10.5">
      <c r="G99" s="1" t="s">
        <v>150</v>
      </c>
    </row>
    <row r="100" ht="11.25">
      <c r="G100" s="1" t="s">
        <v>151</v>
      </c>
    </row>
    <row r="102" ht="10.5">
      <c r="G102" s="1" t="s">
        <v>152</v>
      </c>
    </row>
    <row r="103" ht="11.25">
      <c r="G103" s="1" t="s">
        <v>153</v>
      </c>
    </row>
  </sheetData>
  <sheetProtection/>
  <printOptions horizontalCentered="1"/>
  <pageMargins left="0" right="0" top="0.4" bottom="0" header="0" footer="0"/>
  <pageSetup horizontalDpi="600" verticalDpi="600" orientation="landscape" r:id="rId1"/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2010-12-10T15:24:05Z</cp:lastPrinted>
  <dcterms:created xsi:type="dcterms:W3CDTF">2004-09-10T20:30:00Z</dcterms:created>
  <dcterms:modified xsi:type="dcterms:W3CDTF">2010-12-10T15:39:09Z</dcterms:modified>
  <cp:category/>
  <cp:version/>
  <cp:contentType/>
  <cp:contentStatus/>
</cp:coreProperties>
</file>